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bookViews>
    <workbookView xWindow="0" yWindow="0" windowWidth="24000" windowHeight="9735" tabRatio="860"/>
  </bookViews>
  <sheets>
    <sheet name="Orçamento" sheetId="5" r:id="rId1"/>
    <sheet name="Cronograma" sheetId="7" r:id="rId2"/>
    <sheet name="Composições" sheetId="3" r:id="rId3"/>
    <sheet name="InsumosSINAPI" sheetId="6" r:id="rId4"/>
  </sheets>
  <externalReferences>
    <externalReference r:id="rId5"/>
  </externalReferences>
  <definedNames>
    <definedName name="_xlnm._FilterDatabase" localSheetId="2" hidden="1">Composições!$A$13:$J$1568</definedName>
    <definedName name="_xlnm.Print_Area" localSheetId="2">Composições!$A$1:$I$1568</definedName>
    <definedName name="_xlnm.Print_Area" localSheetId="1">Cronograma!$A$1:$U$221</definedName>
    <definedName name="_xlnm.Print_Area" localSheetId="0">Orçamento!$A$1:$J$89</definedName>
    <definedName name="_xlnm.Print_Titles" localSheetId="2">Composições!$1:$13</definedName>
    <definedName name="_xlnm.Print_Titles" localSheetId="1">Cronograma!$1:$9</definedName>
    <definedName name="_xlnm.Print_Titles" localSheetId="0">Orçamento!$1:$8</definedName>
  </definedNames>
  <calcPr calcId="125725"/>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G39" i="5"/>
  <c r="G30" l="1"/>
  <c r="G25"/>
  <c r="B72" i="7" l="1"/>
  <c r="G42" i="5" l="1"/>
  <c r="G41" s="1"/>
  <c r="F42" l="1"/>
  <c r="E42"/>
  <c r="B105" i="7" s="1"/>
  <c r="C42" i="5"/>
  <c r="F41"/>
  <c r="E41"/>
  <c r="B102" i="7" s="1"/>
  <c r="C41" i="5"/>
  <c r="F40"/>
  <c r="E40"/>
  <c r="B99" i="7" s="1"/>
  <c r="C40" i="5"/>
  <c r="F39"/>
  <c r="E39"/>
  <c r="B96" i="7" s="1"/>
  <c r="C39" i="5"/>
  <c r="G12"/>
  <c r="G11"/>
  <c r="G37"/>
  <c r="G38"/>
  <c r="G36" l="1"/>
  <c r="F36"/>
  <c r="E36"/>
  <c r="B87" i="7" s="1"/>
  <c r="C36" i="5"/>
  <c r="G35"/>
  <c r="G32"/>
  <c r="H1567" i="3"/>
  <c r="I1567" s="1"/>
  <c r="E1567"/>
  <c r="D1567"/>
  <c r="H1566"/>
  <c r="I1566" s="1"/>
  <c r="E1566"/>
  <c r="D1566"/>
  <c r="I1565"/>
  <c r="I1564"/>
  <c r="F33" i="5"/>
  <c r="E33"/>
  <c r="B78" i="7" s="1"/>
  <c r="C33" i="5"/>
  <c r="F35"/>
  <c r="E35"/>
  <c r="B84" i="7" s="1"/>
  <c r="C35" i="5"/>
  <c r="G22"/>
  <c r="F22"/>
  <c r="E22"/>
  <c r="B45" i="7" s="1"/>
  <c r="C22" i="5"/>
  <c r="G24"/>
  <c r="H1563" i="3" l="1"/>
  <c r="I1563" s="1"/>
  <c r="H33" i="5"/>
  <c r="I33" s="1"/>
  <c r="J33" s="1"/>
  <c r="C78" i="7" s="1"/>
  <c r="P80" s="1"/>
  <c r="G18" i="5"/>
  <c r="G17"/>
  <c r="G28"/>
  <c r="G29" s="1"/>
  <c r="V80" i="7" l="1"/>
  <c r="P79"/>
  <c r="G26" i="5"/>
  <c r="G23"/>
  <c r="G27" s="1"/>
  <c r="G21"/>
  <c r="G19"/>
  <c r="G20"/>
  <c r="G82" l="1"/>
  <c r="G83" s="1"/>
  <c r="G56"/>
  <c r="I1561" i="3"/>
  <c r="I1560"/>
  <c r="F80" i="5"/>
  <c r="E80"/>
  <c r="B206" i="7" s="1"/>
  <c r="C80" i="5"/>
  <c r="G79"/>
  <c r="G78"/>
  <c r="H1559" i="3" l="1"/>
  <c r="I1559" s="1"/>
  <c r="H80" i="5"/>
  <c r="I80" s="1"/>
  <c r="J80" s="1"/>
  <c r="C206" i="7" s="1"/>
  <c r="B209"/>
  <c r="B196"/>
  <c r="B187"/>
  <c r="B175"/>
  <c r="B166"/>
  <c r="B165"/>
  <c r="B146"/>
  <c r="B127"/>
  <c r="B108"/>
  <c r="B26"/>
  <c r="B10"/>
  <c r="A5"/>
  <c r="H1187" i="3" l="1"/>
  <c r="I1187" s="1"/>
  <c r="E1187"/>
  <c r="D1187"/>
  <c r="E34" i="5" l="1"/>
  <c r="B81" i="7" s="1"/>
  <c r="I1556" i="3"/>
  <c r="I1555"/>
  <c r="H1554"/>
  <c r="I1554" s="1"/>
  <c r="E1554"/>
  <c r="D1554"/>
  <c r="F30" i="5"/>
  <c r="E30"/>
  <c r="B69" i="7" s="1"/>
  <c r="C30" i="5"/>
  <c r="H1553" i="3" l="1"/>
  <c r="I1553" s="1"/>
  <c r="G84" i="5"/>
  <c r="G16"/>
  <c r="H1550" i="3" l="1"/>
  <c r="I1550" s="1"/>
  <c r="E1550"/>
  <c r="D1550"/>
  <c r="I1551" l="1"/>
  <c r="I1549"/>
  <c r="H1548" l="1"/>
  <c r="I1548" s="1"/>
  <c r="E32" i="5" l="1"/>
  <c r="B75" i="7" s="1"/>
  <c r="I1546" i="3" l="1"/>
  <c r="I1545"/>
  <c r="H1544" l="1"/>
  <c r="I1542"/>
  <c r="H1541"/>
  <c r="I1541" s="1"/>
  <c r="E1541"/>
  <c r="D1541"/>
  <c r="I1538"/>
  <c r="H1537"/>
  <c r="I1537" s="1"/>
  <c r="E1537"/>
  <c r="D1537"/>
  <c r="H1540" l="1"/>
  <c r="I1540" s="1"/>
  <c r="H1536"/>
  <c r="I1536" s="1"/>
  <c r="I1544"/>
  <c r="G70" i="5"/>
  <c r="G73"/>
  <c r="G69"/>
  <c r="G67"/>
  <c r="I1534" i="3" l="1"/>
  <c r="I1533"/>
  <c r="I1532"/>
  <c r="G71" i="5"/>
  <c r="G74"/>
  <c r="F69"/>
  <c r="E69"/>
  <c r="B178" i="7" s="1"/>
  <c r="C69" i="5"/>
  <c r="G66"/>
  <c r="I1529" i="3"/>
  <c r="I1528"/>
  <c r="H1527"/>
  <c r="I1527" s="1"/>
  <c r="E1527"/>
  <c r="D1527"/>
  <c r="H1526"/>
  <c r="I1526" s="1"/>
  <c r="E1526"/>
  <c r="D1526"/>
  <c r="F79" i="5"/>
  <c r="E79"/>
  <c r="B203" i="7" s="1"/>
  <c r="C79" i="5"/>
  <c r="F78"/>
  <c r="E78"/>
  <c r="B200" i="7" s="1"/>
  <c r="C78" i="5"/>
  <c r="F77"/>
  <c r="E77"/>
  <c r="B197" i="7" s="1"/>
  <c r="C77" i="5"/>
  <c r="I1523" i="3"/>
  <c r="H1520"/>
  <c r="I1520" s="1"/>
  <c r="E1520"/>
  <c r="D1520"/>
  <c r="I1521"/>
  <c r="I1522"/>
  <c r="I1519"/>
  <c r="I1516"/>
  <c r="I1515"/>
  <c r="I1514"/>
  <c r="I1513"/>
  <c r="H378"/>
  <c r="E378"/>
  <c r="D378"/>
  <c r="H379"/>
  <c r="E379"/>
  <c r="D379"/>
  <c r="H381"/>
  <c r="I381" s="1"/>
  <c r="E381"/>
  <c r="D381"/>
  <c r="H1510"/>
  <c r="I1510" s="1"/>
  <c r="E1510"/>
  <c r="D1510"/>
  <c r="H1509"/>
  <c r="I1509" s="1"/>
  <c r="E1509"/>
  <c r="D1509"/>
  <c r="I1508"/>
  <c r="I1507"/>
  <c r="F34" i="5"/>
  <c r="C34"/>
  <c r="H1518" i="3" l="1"/>
  <c r="H79" i="5" s="1"/>
  <c r="I79" s="1"/>
  <c r="J79" s="1"/>
  <c r="H1531" i="3"/>
  <c r="I1531" s="1"/>
  <c r="H1525"/>
  <c r="H1512"/>
  <c r="H78" i="5" s="1"/>
  <c r="I78" s="1"/>
  <c r="J78" s="1"/>
  <c r="C200" i="7" s="1"/>
  <c r="D202" s="1"/>
  <c r="V202" s="1"/>
  <c r="H1506" i="3"/>
  <c r="F17" i="5"/>
  <c r="E17"/>
  <c r="B30" i="7" s="1"/>
  <c r="C17" i="5"/>
  <c r="I1504" i="3"/>
  <c r="H1503" s="1"/>
  <c r="I1503" s="1"/>
  <c r="D208" i="7" l="1"/>
  <c r="V208" s="1"/>
  <c r="C203"/>
  <c r="D205" s="1"/>
  <c r="I1506" i="3"/>
  <c r="H35" i="5"/>
  <c r="I35" s="1"/>
  <c r="J35" s="1"/>
  <c r="C84" i="7" s="1"/>
  <c r="P86" s="1"/>
  <c r="D201"/>
  <c r="I1518" i="3"/>
  <c r="I1512"/>
  <c r="H17" i="5"/>
  <c r="I17" s="1"/>
  <c r="J17" s="1"/>
  <c r="I1525" i="3"/>
  <c r="H77" i="5"/>
  <c r="I77" s="1"/>
  <c r="J77" s="1"/>
  <c r="C197" i="7" s="1"/>
  <c r="D199" s="1"/>
  <c r="V199" s="1"/>
  <c r="I1501" i="3"/>
  <c r="H1500"/>
  <c r="I1500" s="1"/>
  <c r="E1500"/>
  <c r="D1500"/>
  <c r="H1498"/>
  <c r="I1498" s="1"/>
  <c r="E1498"/>
  <c r="D1498"/>
  <c r="I1497"/>
  <c r="I1499"/>
  <c r="I1496"/>
  <c r="I1492"/>
  <c r="I1493"/>
  <c r="I1491"/>
  <c r="I1490"/>
  <c r="I1487"/>
  <c r="I1486"/>
  <c r="F21" i="5"/>
  <c r="E21"/>
  <c r="B42" i="7" s="1"/>
  <c r="C21" i="5"/>
  <c r="I1483" i="3"/>
  <c r="I1482"/>
  <c r="I1481"/>
  <c r="F20" i="5"/>
  <c r="E20"/>
  <c r="B39" i="7" s="1"/>
  <c r="C20" i="5"/>
  <c r="F19"/>
  <c r="E19"/>
  <c r="B36" i="7" s="1"/>
  <c r="C19" i="5"/>
  <c r="F18"/>
  <c r="E18"/>
  <c r="B33" i="7" s="1"/>
  <c r="C18" i="5"/>
  <c r="D207" i="7" l="1"/>
  <c r="V86"/>
  <c r="P85"/>
  <c r="C30"/>
  <c r="D32" s="1"/>
  <c r="V205"/>
  <c r="D204"/>
  <c r="J76" i="5"/>
  <c r="H1489" i="3"/>
  <c r="I1489" s="1"/>
  <c r="H1495"/>
  <c r="H34" i="5" s="1"/>
  <c r="I34" s="1"/>
  <c r="J34" s="1"/>
  <c r="C81" i="7" s="1"/>
  <c r="P83" s="1"/>
  <c r="H1485" i="3"/>
  <c r="I1485" s="1"/>
  <c r="H1480"/>
  <c r="V32" i="7" l="1"/>
  <c r="D31"/>
  <c r="V83"/>
  <c r="P82"/>
  <c r="D198"/>
  <c r="I1495" i="3"/>
  <c r="I1480"/>
  <c r="H19" i="5"/>
  <c r="I19" s="1"/>
  <c r="J19" s="1"/>
  <c r="C36" i="7" s="1"/>
  <c r="J38" l="1"/>
  <c r="D38"/>
  <c r="D37" s="1"/>
  <c r="I1478" i="3"/>
  <c r="H1477"/>
  <c r="I1477" s="1"/>
  <c r="E1477"/>
  <c r="D1477"/>
  <c r="H1475"/>
  <c r="I1475" s="1"/>
  <c r="E1475"/>
  <c r="D1475"/>
  <c r="I1474"/>
  <c r="H1473"/>
  <c r="I1473" s="1"/>
  <c r="E1473"/>
  <c r="D1473"/>
  <c r="H1472"/>
  <c r="I1472" s="1"/>
  <c r="E1472"/>
  <c r="D1472"/>
  <c r="H1471"/>
  <c r="I1471" s="1"/>
  <c r="E1471"/>
  <c r="D1471"/>
  <c r="I1469"/>
  <c r="I1470"/>
  <c r="I1048555"/>
  <c r="I1468"/>
  <c r="I1476"/>
  <c r="I1465"/>
  <c r="I1464"/>
  <c r="I1463"/>
  <c r="H1462"/>
  <c r="I1462" s="1"/>
  <c r="E1462"/>
  <c r="D1462"/>
  <c r="H1461"/>
  <c r="I1461" s="1"/>
  <c r="E1461"/>
  <c r="D1461"/>
  <c r="H1460"/>
  <c r="I1460" s="1"/>
  <c r="E1460"/>
  <c r="D1460"/>
  <c r="H1459"/>
  <c r="I1459" s="1"/>
  <c r="E1459"/>
  <c r="D1459"/>
  <c r="F38" i="5"/>
  <c r="E38"/>
  <c r="B93" i="7" s="1"/>
  <c r="C38" i="5"/>
  <c r="F37"/>
  <c r="E37"/>
  <c r="B90" i="7" s="1"/>
  <c r="C37" i="5"/>
  <c r="F32"/>
  <c r="C32"/>
  <c r="F29"/>
  <c r="E29"/>
  <c r="B66" i="7" s="1"/>
  <c r="C29" i="5"/>
  <c r="F28"/>
  <c r="E28"/>
  <c r="B63" i="7" s="1"/>
  <c r="C28" i="5"/>
  <c r="H27"/>
  <c r="I27" s="1"/>
  <c r="J27" s="1"/>
  <c r="C60" i="7" s="1"/>
  <c r="F27" i="5"/>
  <c r="E27"/>
  <c r="B60" i="7" s="1"/>
  <c r="C27" i="5"/>
  <c r="H26"/>
  <c r="I26" s="1"/>
  <c r="J26" s="1"/>
  <c r="F26"/>
  <c r="E26"/>
  <c r="B57" i="7" s="1"/>
  <c r="C26" i="5"/>
  <c r="H25"/>
  <c r="I25" s="1"/>
  <c r="J25" s="1"/>
  <c r="F25"/>
  <c r="E25"/>
  <c r="B54" i="7" s="1"/>
  <c r="C25" i="5"/>
  <c r="F24"/>
  <c r="E24"/>
  <c r="B51" i="7" s="1"/>
  <c r="C24" i="5"/>
  <c r="F23"/>
  <c r="E23"/>
  <c r="B48" i="7" s="1"/>
  <c r="C23" i="5"/>
  <c r="F16"/>
  <c r="E16"/>
  <c r="B27" i="7" s="1"/>
  <c r="C16" i="5"/>
  <c r="I1452" i="3"/>
  <c r="I1453"/>
  <c r="I1454"/>
  <c r="I1455"/>
  <c r="I1456"/>
  <c r="H1451"/>
  <c r="I1451" s="1"/>
  <c r="E1451"/>
  <c r="D1451"/>
  <c r="H1450"/>
  <c r="I1450" s="1"/>
  <c r="E1450"/>
  <c r="D1450"/>
  <c r="H1449"/>
  <c r="I1449" s="1"/>
  <c r="E1449"/>
  <c r="D1449"/>
  <c r="H1448"/>
  <c r="I1448" s="1"/>
  <c r="E1448"/>
  <c r="D1448"/>
  <c r="J62" i="7" l="1"/>
  <c r="J61" s="1"/>
  <c r="P62"/>
  <c r="J37"/>
  <c r="V38"/>
  <c r="C57"/>
  <c r="P59" s="1"/>
  <c r="C54"/>
  <c r="P56" s="1"/>
  <c r="H1467" i="3"/>
  <c r="H24" i="5" s="1"/>
  <c r="I24" s="1"/>
  <c r="J24" s="1"/>
  <c r="C51" i="7" s="1"/>
  <c r="J53" s="1"/>
  <c r="H1447" i="3"/>
  <c r="H16" i="5" s="1"/>
  <c r="I16" s="1"/>
  <c r="J16" s="1"/>
  <c r="C27" i="7" s="1"/>
  <c r="H1458" i="3"/>
  <c r="F71" i="5"/>
  <c r="E71"/>
  <c r="B184" i="7" s="1"/>
  <c r="C71" i="5"/>
  <c r="D29" i="7" l="1"/>
  <c r="D28" s="1"/>
  <c r="J29"/>
  <c r="P61"/>
  <c r="V62"/>
  <c r="J52"/>
  <c r="V53"/>
  <c r="V56"/>
  <c r="P55"/>
  <c r="V59"/>
  <c r="P58"/>
  <c r="I1467" i="3"/>
  <c r="I1458"/>
  <c r="H23" i="5"/>
  <c r="I23" s="1"/>
  <c r="J23" s="1"/>
  <c r="C48" i="7" s="1"/>
  <c r="J50" s="1"/>
  <c r="I1447" i="3"/>
  <c r="F74" i="5"/>
  <c r="E74"/>
  <c r="B193" i="7" s="1"/>
  <c r="C74" i="5"/>
  <c r="F73"/>
  <c r="E73"/>
  <c r="B190" i="7" s="1"/>
  <c r="C73" i="5"/>
  <c r="J49" i="7" l="1"/>
  <c r="V50"/>
  <c r="J28"/>
  <c r="V29"/>
  <c r="I1445" i="3"/>
  <c r="I1444"/>
  <c r="I1443"/>
  <c r="F70" i="5"/>
  <c r="E70"/>
  <c r="B181" i="7" s="1"/>
  <c r="C70" i="5"/>
  <c r="I1440" i="3"/>
  <c r="I1439"/>
  <c r="I1438"/>
  <c r="H1437"/>
  <c r="I1437" s="1"/>
  <c r="E1437"/>
  <c r="D1437"/>
  <c r="H1436"/>
  <c r="I1436" s="1"/>
  <c r="E1436"/>
  <c r="D1436"/>
  <c r="H1435"/>
  <c r="I1435" s="1"/>
  <c r="E1435"/>
  <c r="D1435"/>
  <c r="H1434"/>
  <c r="I1434" s="1"/>
  <c r="E1434"/>
  <c r="D1434"/>
  <c r="H1433" l="1"/>
  <c r="I1433" s="1"/>
  <c r="H1442"/>
  <c r="H20" i="5" s="1"/>
  <c r="I20" s="1"/>
  <c r="J20" s="1"/>
  <c r="C39" i="7" s="1"/>
  <c r="D41" l="1"/>
  <c r="D40" s="1"/>
  <c r="J41"/>
  <c r="I1442" i="3"/>
  <c r="H70" i="5"/>
  <c r="I70" s="1"/>
  <c r="J70" s="1"/>
  <c r="C181" i="7" s="1"/>
  <c r="F67" i="5"/>
  <c r="E67"/>
  <c r="B172" i="7" s="1"/>
  <c r="C67" i="5"/>
  <c r="F66"/>
  <c r="E66"/>
  <c r="B169" i="7" s="1"/>
  <c r="C66" i="5"/>
  <c r="I1431" i="3"/>
  <c r="I1430"/>
  <c r="I1429"/>
  <c r="J183" i="7" l="1"/>
  <c r="J182" s="1"/>
  <c r="P183"/>
  <c r="V41"/>
  <c r="J40"/>
  <c r="H1428" i="3"/>
  <c r="H66" i="5" s="1"/>
  <c r="I66" s="1"/>
  <c r="J66" s="1"/>
  <c r="C169" i="7" s="1"/>
  <c r="P171" l="1"/>
  <c r="J171"/>
  <c r="J170" s="1"/>
  <c r="V183"/>
  <c r="P182"/>
  <c r="I1428" i="3"/>
  <c r="V171" i="7" l="1"/>
  <c r="P170"/>
  <c r="H1426" i="3"/>
  <c r="I1426" s="1"/>
  <c r="E1426"/>
  <c r="D1426"/>
  <c r="I1425"/>
  <c r="I1423"/>
  <c r="I1424"/>
  <c r="F63" i="5"/>
  <c r="E63"/>
  <c r="B162" i="7" s="1"/>
  <c r="C63" i="5"/>
  <c r="I1419" i="3"/>
  <c r="I1420"/>
  <c r="I1418"/>
  <c r="I1417"/>
  <c r="F62" i="5"/>
  <c r="E62"/>
  <c r="B159" i="7" s="1"/>
  <c r="C62" i="5"/>
  <c r="H1422" i="3" l="1"/>
  <c r="I1422" s="1"/>
  <c r="H1416"/>
  <c r="H62" i="5" s="1"/>
  <c r="I62" s="1"/>
  <c r="C61"/>
  <c r="F61"/>
  <c r="E61"/>
  <c r="B156" i="7" s="1"/>
  <c r="I1414" i="3"/>
  <c r="I1413"/>
  <c r="I1412"/>
  <c r="H1411"/>
  <c r="I1411" s="1"/>
  <c r="E1411"/>
  <c r="D1411"/>
  <c r="I1410"/>
  <c r="I1409"/>
  <c r="H63" i="5" l="1"/>
  <c r="I63" s="1"/>
  <c r="I1416" i="3"/>
  <c r="H1408"/>
  <c r="H28" i="5" s="1"/>
  <c r="I28" s="1"/>
  <c r="J28" s="1"/>
  <c r="C63" i="7" s="1"/>
  <c r="P65" s="1"/>
  <c r="V65" l="1"/>
  <c r="P64"/>
  <c r="I1408" i="3"/>
  <c r="H73" i="5"/>
  <c r="I73" s="1"/>
  <c r="J73" s="1"/>
  <c r="C190" i="7" s="1"/>
  <c r="P192" s="1"/>
  <c r="H1403" i="3"/>
  <c r="I1403" s="1"/>
  <c r="E1403"/>
  <c r="D1403"/>
  <c r="H1406"/>
  <c r="I1406" s="1"/>
  <c r="E1406"/>
  <c r="D1406"/>
  <c r="I1404"/>
  <c r="I1405"/>
  <c r="H60" i="5"/>
  <c r="I60" s="1"/>
  <c r="F60"/>
  <c r="E60"/>
  <c r="B153" i="7" s="1"/>
  <c r="C60" i="5"/>
  <c r="F59"/>
  <c r="E59"/>
  <c r="B150" i="7" s="1"/>
  <c r="C59" i="5"/>
  <c r="G59"/>
  <c r="I1400" i="3"/>
  <c r="I1399"/>
  <c r="F58" i="5"/>
  <c r="E58"/>
  <c r="B147" i="7" s="1"/>
  <c r="C58" i="5"/>
  <c r="V192" i="7" l="1"/>
  <c r="P191"/>
  <c r="G60" i="5"/>
  <c r="G61" s="1"/>
  <c r="H1398" i="3"/>
  <c r="H58" i="5" s="1"/>
  <c r="I58" s="1"/>
  <c r="J58" s="1"/>
  <c r="C147" i="7" s="1"/>
  <c r="J149" s="1"/>
  <c r="H1402" i="3"/>
  <c r="I1402" s="1"/>
  <c r="J148" i="7" l="1"/>
  <c r="V149"/>
  <c r="J60" i="5"/>
  <c r="C153" i="7" s="1"/>
  <c r="P155" s="1"/>
  <c r="H32" i="5"/>
  <c r="I32" s="1"/>
  <c r="J32" s="1"/>
  <c r="C75" i="7" s="1"/>
  <c r="P77" s="1"/>
  <c r="H69" i="5"/>
  <c r="I69" s="1"/>
  <c r="J69" s="1"/>
  <c r="H59"/>
  <c r="I59" s="1"/>
  <c r="J59" s="1"/>
  <c r="C150" i="7" s="1"/>
  <c r="I1398" i="3"/>
  <c r="H18" i="5"/>
  <c r="I18" s="1"/>
  <c r="J18" s="1"/>
  <c r="G63"/>
  <c r="J63" s="1"/>
  <c r="C162" i="7" s="1"/>
  <c r="P164" s="1"/>
  <c r="J62" i="5"/>
  <c r="C159" i="7" s="1"/>
  <c r="P161" s="1"/>
  <c r="J152" l="1"/>
  <c r="J151" s="1"/>
  <c r="P152"/>
  <c r="C178"/>
  <c r="J180" s="1"/>
  <c r="P76"/>
  <c r="V77"/>
  <c r="V161"/>
  <c r="P160"/>
  <c r="V164"/>
  <c r="P163"/>
  <c r="P154"/>
  <c r="V155"/>
  <c r="C33"/>
  <c r="D35" s="1"/>
  <c r="F14" i="5"/>
  <c r="E14"/>
  <c r="B23" i="7" s="1"/>
  <c r="C14" i="5"/>
  <c r="I1395" i="3"/>
  <c r="H1394" s="1"/>
  <c r="I1394" s="1"/>
  <c r="I1392"/>
  <c r="H1391" s="1"/>
  <c r="F13" i="5"/>
  <c r="E13"/>
  <c r="B20" i="7" s="1"/>
  <c r="C13" i="5"/>
  <c r="J179" i="7" l="1"/>
  <c r="V180"/>
  <c r="V35"/>
  <c r="D34"/>
  <c r="V152"/>
  <c r="P151"/>
  <c r="H14" i="5"/>
  <c r="I14" s="1"/>
  <c r="J14" s="1"/>
  <c r="C23" i="7" s="1"/>
  <c r="D25" s="1"/>
  <c r="I1391" i="3"/>
  <c r="H13" i="5"/>
  <c r="I13" s="1"/>
  <c r="J13" s="1"/>
  <c r="C20" i="7" s="1"/>
  <c r="D22" s="1"/>
  <c r="I1389" i="3"/>
  <c r="I1388"/>
  <c r="H1387"/>
  <c r="I1387" s="1"/>
  <c r="E1387"/>
  <c r="D1387"/>
  <c r="I1386"/>
  <c r="H1385"/>
  <c r="I1385" s="1"/>
  <c r="E1385"/>
  <c r="D1385"/>
  <c r="H1384"/>
  <c r="I1384" s="1"/>
  <c r="E1384"/>
  <c r="D1384"/>
  <c r="V25" i="7" l="1"/>
  <c r="D24"/>
  <c r="D21"/>
  <c r="V22"/>
  <c r="H1383" i="3"/>
  <c r="I1383" s="1"/>
  <c r="F55" i="5" l="1"/>
  <c r="E55"/>
  <c r="B140" i="7" s="1"/>
  <c r="C55" i="5"/>
  <c r="G52" l="1"/>
  <c r="G54" s="1"/>
  <c r="G51"/>
  <c r="G53" s="1"/>
  <c r="I1381" i="3"/>
  <c r="H1380" s="1"/>
  <c r="F52" i="5"/>
  <c r="E52"/>
  <c r="B131" i="7" s="1"/>
  <c r="C52" i="5"/>
  <c r="H1376" i="3"/>
  <c r="I1376" s="1"/>
  <c r="E1376"/>
  <c r="D1376"/>
  <c r="I1378"/>
  <c r="I1377"/>
  <c r="H1375"/>
  <c r="I1375" s="1"/>
  <c r="E1375"/>
  <c r="D1375"/>
  <c r="H1374"/>
  <c r="I1374" s="1"/>
  <c r="E1374"/>
  <c r="D1374"/>
  <c r="I1371"/>
  <c r="I1370"/>
  <c r="I1369"/>
  <c r="H1368"/>
  <c r="I1368" s="1"/>
  <c r="E1368"/>
  <c r="D1368"/>
  <c r="H1367"/>
  <c r="I1367" s="1"/>
  <c r="E1367"/>
  <c r="D1367"/>
  <c r="I1364"/>
  <c r="I1363"/>
  <c r="H1362"/>
  <c r="I1362" s="1"/>
  <c r="E1362"/>
  <c r="D1362"/>
  <c r="H1361"/>
  <c r="I1361" s="1"/>
  <c r="E1361"/>
  <c r="D1361"/>
  <c r="H1360"/>
  <c r="I1360" s="1"/>
  <c r="E1360"/>
  <c r="D1360"/>
  <c r="C51" i="5"/>
  <c r="E51"/>
  <c r="B128" i="7" s="1"/>
  <c r="F51" i="5"/>
  <c r="C53"/>
  <c r="E53"/>
  <c r="B134" i="7" s="1"/>
  <c r="F53" i="5"/>
  <c r="C54"/>
  <c r="E54"/>
  <c r="B137" i="7" s="1"/>
  <c r="F54" i="5"/>
  <c r="C56"/>
  <c r="E56"/>
  <c r="B143" i="7" s="1"/>
  <c r="F56" i="5"/>
  <c r="G49"/>
  <c r="I1354" i="3"/>
  <c r="I1353"/>
  <c r="I1355"/>
  <c r="I1356"/>
  <c r="I1357"/>
  <c r="I1358"/>
  <c r="I1352"/>
  <c r="I1351"/>
  <c r="G48" i="5"/>
  <c r="G46"/>
  <c r="G47" s="1"/>
  <c r="I1348" i="3"/>
  <c r="I1347"/>
  <c r="G44" i="5"/>
  <c r="I1344" i="3"/>
  <c r="I1343"/>
  <c r="I1342"/>
  <c r="H1341" l="1"/>
  <c r="H1359"/>
  <c r="I1359" s="1"/>
  <c r="I1380"/>
  <c r="H52" i="5"/>
  <c r="H1350" i="3"/>
  <c r="I1350" s="1"/>
  <c r="H1373"/>
  <c r="H56" i="5"/>
  <c r="H1366" i="3"/>
  <c r="I1366" s="1"/>
  <c r="H1346"/>
  <c r="I1346" s="1"/>
  <c r="H53" i="5" l="1"/>
  <c r="I1341" i="3"/>
  <c r="H22" i="5"/>
  <c r="I22" s="1"/>
  <c r="J22" s="1"/>
  <c r="C45" i="7" s="1"/>
  <c r="H54" i="5"/>
  <c r="I1373" i="3"/>
  <c r="H55" i="5"/>
  <c r="C44"/>
  <c r="E44"/>
  <c r="B109" i="7" s="1"/>
  <c r="F44" i="5"/>
  <c r="H44"/>
  <c r="C45"/>
  <c r="E45"/>
  <c r="B112" i="7" s="1"/>
  <c r="F45" i="5"/>
  <c r="H45"/>
  <c r="C46"/>
  <c r="E46"/>
  <c r="B115" i="7" s="1"/>
  <c r="F46" i="5"/>
  <c r="C47"/>
  <c r="E47"/>
  <c r="B118" i="7" s="1"/>
  <c r="F47" i="5"/>
  <c r="C48"/>
  <c r="E48"/>
  <c r="B121" i="7" s="1"/>
  <c r="F48" i="5"/>
  <c r="D47" i="7" l="1"/>
  <c r="D46" s="1"/>
  <c r="J47"/>
  <c r="I1339" i="3"/>
  <c r="I1338"/>
  <c r="I1335"/>
  <c r="J46" i="7" l="1"/>
  <c r="V47"/>
  <c r="H1337" i="3"/>
  <c r="I1337" s="1"/>
  <c r="H1334"/>
  <c r="I1334" s="1"/>
  <c r="I1332"/>
  <c r="I1331"/>
  <c r="H1330"/>
  <c r="I1330" s="1"/>
  <c r="H1329"/>
  <c r="I1329" s="1"/>
  <c r="H1328"/>
  <c r="I1328" s="1"/>
  <c r="H1327"/>
  <c r="I1327" s="1"/>
  <c r="H1326"/>
  <c r="I1326" s="1"/>
  <c r="H1325"/>
  <c r="I1325" s="1"/>
  <c r="H1324"/>
  <c r="I1324" s="1"/>
  <c r="H1323"/>
  <c r="I1323" s="1"/>
  <c r="H1322"/>
  <c r="I1322" s="1"/>
  <c r="E1330"/>
  <c r="E1329"/>
  <c r="E1328"/>
  <c r="E1327"/>
  <c r="E1326"/>
  <c r="E1325"/>
  <c r="E1324"/>
  <c r="E1323"/>
  <c r="E1322"/>
  <c r="D1330"/>
  <c r="D1329"/>
  <c r="D1328"/>
  <c r="D1327"/>
  <c r="D1326"/>
  <c r="D1325"/>
  <c r="D1324"/>
  <c r="D1323"/>
  <c r="D1322"/>
  <c r="H1321" l="1"/>
  <c r="I522"/>
  <c r="H521"/>
  <c r="I521" s="1"/>
  <c r="E521"/>
  <c r="D521"/>
  <c r="H520"/>
  <c r="I520" s="1"/>
  <c r="E520"/>
  <c r="D520"/>
  <c r="I1321" l="1"/>
  <c r="I1314"/>
  <c r="H1319"/>
  <c r="I1319" s="1"/>
  <c r="E1319"/>
  <c r="D1319"/>
  <c r="I1318"/>
  <c r="I1317"/>
  <c r="H1316"/>
  <c r="I1316" s="1"/>
  <c r="E1316"/>
  <c r="D1316"/>
  <c r="H1315"/>
  <c r="I1315" s="1"/>
  <c r="E1315"/>
  <c r="D1315"/>
  <c r="H1313"/>
  <c r="I1313" s="1"/>
  <c r="E1313"/>
  <c r="D1313"/>
  <c r="H1312"/>
  <c r="I1312" s="1"/>
  <c r="E1312"/>
  <c r="D1312"/>
  <c r="H1311"/>
  <c r="I1311" s="1"/>
  <c r="E1311"/>
  <c r="D1311"/>
  <c r="I1310"/>
  <c r="H1309"/>
  <c r="I1309" s="1"/>
  <c r="E1309"/>
  <c r="D1309"/>
  <c r="I1308"/>
  <c r="I1307"/>
  <c r="F49" i="5" l="1"/>
  <c r="E49"/>
  <c r="B124" i="7" s="1"/>
  <c r="C49" i="5"/>
  <c r="E83" l="1"/>
  <c r="B213" i="7" s="1"/>
  <c r="I1266" i="3" l="1"/>
  <c r="I1267"/>
  <c r="H1263"/>
  <c r="I1263" s="1"/>
  <c r="E1263"/>
  <c r="D1263"/>
  <c r="H1262"/>
  <c r="I1262" s="1"/>
  <c r="E1262"/>
  <c r="D1262"/>
  <c r="H1261"/>
  <c r="I1261" s="1"/>
  <c r="E1261"/>
  <c r="D1261"/>
  <c r="I1265"/>
  <c r="I1264"/>
  <c r="H1260"/>
  <c r="I1260" s="1"/>
  <c r="E1260"/>
  <c r="D1260"/>
  <c r="H1259"/>
  <c r="I1259" s="1"/>
  <c r="E1259"/>
  <c r="D1259"/>
  <c r="H1258"/>
  <c r="I1258" s="1"/>
  <c r="E1258"/>
  <c r="D1258"/>
  <c r="I1255"/>
  <c r="I1254"/>
  <c r="H1249"/>
  <c r="I1249" s="1"/>
  <c r="E1249"/>
  <c r="D1249"/>
  <c r="H1248"/>
  <c r="I1248" s="1"/>
  <c r="E1248"/>
  <c r="D1248"/>
  <c r="H1247"/>
  <c r="I1247" s="1"/>
  <c r="E1247"/>
  <c r="D1247"/>
  <c r="I1251"/>
  <c r="I1250"/>
  <c r="H1257" l="1"/>
  <c r="I1257" s="1"/>
  <c r="H1253"/>
  <c r="H1246"/>
  <c r="I1246" l="1"/>
  <c r="I1253"/>
  <c r="I1297"/>
  <c r="H1296"/>
  <c r="I1296" s="1"/>
  <c r="E1296"/>
  <c r="D1296"/>
  <c r="I1302" l="1"/>
  <c r="I1301"/>
  <c r="I1292"/>
  <c r="I1293"/>
  <c r="I1289"/>
  <c r="I1288"/>
  <c r="I1285"/>
  <c r="I1284"/>
  <c r="I1283"/>
  <c r="H1300" l="1"/>
  <c r="H1291"/>
  <c r="H1287"/>
  <c r="H1282"/>
  <c r="I1243"/>
  <c r="I1244"/>
  <c r="I1242"/>
  <c r="I1241"/>
  <c r="I1228"/>
  <c r="I1229"/>
  <c r="I1230"/>
  <c r="I1231"/>
  <c r="I1232"/>
  <c r="I1233"/>
  <c r="I1234"/>
  <c r="I1235"/>
  <c r="I1236"/>
  <c r="I1238"/>
  <c r="I1237"/>
  <c r="I1227"/>
  <c r="I1226"/>
  <c r="I1282" l="1"/>
  <c r="I1287"/>
  <c r="I1291"/>
  <c r="I1300"/>
  <c r="H1240"/>
  <c r="H1225"/>
  <c r="I1225" s="1"/>
  <c r="I1240" l="1"/>
  <c r="I52" i="5" l="1"/>
  <c r="J52" s="1"/>
  <c r="C131" i="7" s="1"/>
  <c r="J133" s="1"/>
  <c r="I55" i="5"/>
  <c r="J55" s="1"/>
  <c r="C140" i="7" s="1"/>
  <c r="J142" s="1"/>
  <c r="I54" i="5"/>
  <c r="I53"/>
  <c r="I56"/>
  <c r="I44"/>
  <c r="I45"/>
  <c r="V142" i="7" l="1"/>
  <c r="J141"/>
  <c r="V133"/>
  <c r="J132"/>
  <c r="A87" i="5"/>
  <c r="A88"/>
  <c r="A89"/>
  <c r="I1280" i="3"/>
  <c r="H1277"/>
  <c r="I1277" s="1"/>
  <c r="E1277"/>
  <c r="D1277"/>
  <c r="H1276"/>
  <c r="I1276" s="1"/>
  <c r="E1276"/>
  <c r="D1276"/>
  <c r="H1275"/>
  <c r="I1275" s="1"/>
  <c r="E1275"/>
  <c r="D1275"/>
  <c r="H1274"/>
  <c r="I1274" s="1"/>
  <c r="E1274"/>
  <c r="D1274"/>
  <c r="I1279"/>
  <c r="I1278"/>
  <c r="H1219"/>
  <c r="I1219" s="1"/>
  <c r="H96"/>
  <c r="E96"/>
  <c r="D96"/>
  <c r="I1271"/>
  <c r="I1270"/>
  <c r="H1223"/>
  <c r="I1223" s="1"/>
  <c r="H1222"/>
  <c r="I1222" s="1"/>
  <c r="E1223"/>
  <c r="D1223"/>
  <c r="E1222"/>
  <c r="D1222"/>
  <c r="E1219"/>
  <c r="D1219"/>
  <c r="H1218"/>
  <c r="I1218" s="1"/>
  <c r="E1218"/>
  <c r="D1218"/>
  <c r="I1221"/>
  <c r="I1215"/>
  <c r="I1214"/>
  <c r="I1210"/>
  <c r="I1209"/>
  <c r="I1208"/>
  <c r="I1207"/>
  <c r="I1206"/>
  <c r="H1273" l="1"/>
  <c r="H1269"/>
  <c r="I1269" s="1"/>
  <c r="H1213"/>
  <c r="I1273" l="1"/>
  <c r="I1213"/>
  <c r="I1203"/>
  <c r="I1202"/>
  <c r="I1201"/>
  <c r="I1200"/>
  <c r="I1197"/>
  <c r="H1196"/>
  <c r="I1196" s="1"/>
  <c r="E1196"/>
  <c r="D1196"/>
  <c r="I1193"/>
  <c r="I1192"/>
  <c r="H1191"/>
  <c r="I1191" s="1"/>
  <c r="E1191"/>
  <c r="D1191"/>
  <c r="H1186"/>
  <c r="I1186" s="1"/>
  <c r="E1186"/>
  <c r="D1186"/>
  <c r="H1185"/>
  <c r="I1185" s="1"/>
  <c r="E1185"/>
  <c r="D1185"/>
  <c r="H1184"/>
  <c r="I1184" s="1"/>
  <c r="E1184"/>
  <c r="D1184"/>
  <c r="H1183"/>
  <c r="I1183" s="1"/>
  <c r="E1183"/>
  <c r="D1183"/>
  <c r="H1182"/>
  <c r="I1182" s="1"/>
  <c r="E1182"/>
  <c r="D1182"/>
  <c r="H1181"/>
  <c r="I1181" s="1"/>
  <c r="E1181"/>
  <c r="D1181"/>
  <c r="I1177"/>
  <c r="I1176"/>
  <c r="H1172"/>
  <c r="I1172" s="1"/>
  <c r="E1172"/>
  <c r="D1172"/>
  <c r="H1171"/>
  <c r="I1171" s="1"/>
  <c r="E1171"/>
  <c r="D1171"/>
  <c r="H1170"/>
  <c r="I1170" s="1"/>
  <c r="E1170"/>
  <c r="D1170"/>
  <c r="I1165"/>
  <c r="I1166"/>
  <c r="I1167"/>
  <c r="I1164"/>
  <c r="H1163"/>
  <c r="I1163" s="1"/>
  <c r="E1163"/>
  <c r="D1163"/>
  <c r="H1162"/>
  <c r="I1162" s="1"/>
  <c r="E1162"/>
  <c r="D1162"/>
  <c r="H1161"/>
  <c r="I1161" s="1"/>
  <c r="E1161"/>
  <c r="D1161"/>
  <c r="I1158"/>
  <c r="H1157"/>
  <c r="I1157" s="1"/>
  <c r="E1157"/>
  <c r="D1157"/>
  <c r="I1154"/>
  <c r="H1153"/>
  <c r="I1153" s="1"/>
  <c r="E1153"/>
  <c r="D1153"/>
  <c r="H1148"/>
  <c r="I1148" s="1"/>
  <c r="E1148"/>
  <c r="D1148"/>
  <c r="I1150"/>
  <c r="I1149"/>
  <c r="H1147"/>
  <c r="I1147" s="1"/>
  <c r="E1147"/>
  <c r="D1147"/>
  <c r="I1142"/>
  <c r="I1144"/>
  <c r="I1143"/>
  <c r="H1141"/>
  <c r="I1141" s="1"/>
  <c r="E1141"/>
  <c r="D1141"/>
  <c r="I1138"/>
  <c r="H1199" l="1"/>
  <c r="H1190"/>
  <c r="H1195"/>
  <c r="H1156"/>
  <c r="I1156" s="1"/>
  <c r="H1160"/>
  <c r="H1152"/>
  <c r="H1137"/>
  <c r="I1137" s="1"/>
  <c r="H1146"/>
  <c r="H1140"/>
  <c r="H226"/>
  <c r="H225"/>
  <c r="E226"/>
  <c r="D226"/>
  <c r="E225"/>
  <c r="D225"/>
  <c r="H224"/>
  <c r="E224"/>
  <c r="D224"/>
  <c r="I1135"/>
  <c r="I1134"/>
  <c r="I1133"/>
  <c r="I1130"/>
  <c r="I1127"/>
  <c r="I1129"/>
  <c r="I1124"/>
  <c r="H1122"/>
  <c r="I1122" s="1"/>
  <c r="E1122"/>
  <c r="D1122"/>
  <c r="H1121"/>
  <c r="I1121" s="1"/>
  <c r="E1121"/>
  <c r="D1121"/>
  <c r="I1115"/>
  <c r="I1117"/>
  <c r="H1118"/>
  <c r="I1118" s="1"/>
  <c r="E1118"/>
  <c r="D1118"/>
  <c r="H1116"/>
  <c r="I1116" s="1"/>
  <c r="E1116"/>
  <c r="D1116"/>
  <c r="H1114"/>
  <c r="I1114" s="1"/>
  <c r="E1114"/>
  <c r="D1114"/>
  <c r="I1108"/>
  <c r="I1190" l="1"/>
  <c r="I1199"/>
  <c r="I1195"/>
  <c r="I1160"/>
  <c r="I1152"/>
  <c r="I1146"/>
  <c r="I1140"/>
  <c r="H1132"/>
  <c r="H1103"/>
  <c r="E1103"/>
  <c r="D1103"/>
  <c r="E893"/>
  <c r="D893"/>
  <c r="H495"/>
  <c r="E495"/>
  <c r="D495"/>
  <c r="H411"/>
  <c r="E411"/>
  <c r="D411"/>
  <c r="E314"/>
  <c r="D314"/>
  <c r="E307"/>
  <c r="D307"/>
  <c r="H277"/>
  <c r="E277"/>
  <c r="D277"/>
  <c r="I270"/>
  <c r="I1132" l="1"/>
  <c r="I1105" l="1"/>
  <c r="I1104"/>
  <c r="I1103"/>
  <c r="I1098"/>
  <c r="I1096"/>
  <c r="I1095"/>
  <c r="I1094"/>
  <c r="I1091" l="1"/>
  <c r="I1090"/>
  <c r="H1089"/>
  <c r="I1089" s="1"/>
  <c r="E1089"/>
  <c r="D1089"/>
  <c r="H1088"/>
  <c r="I1088" s="1"/>
  <c r="E1088"/>
  <c r="D1088"/>
  <c r="I1085"/>
  <c r="I1084"/>
  <c r="H1083"/>
  <c r="I1083" s="1"/>
  <c r="E1083"/>
  <c r="D1083"/>
  <c r="H1082"/>
  <c r="I1082" s="1"/>
  <c r="E1082"/>
  <c r="D1082"/>
  <c r="I1079"/>
  <c r="I1078"/>
  <c r="I1077"/>
  <c r="I1073"/>
  <c r="I1074"/>
  <c r="I1072"/>
  <c r="H1067"/>
  <c r="I1067" s="1"/>
  <c r="E1067"/>
  <c r="D1067"/>
  <c r="H1066"/>
  <c r="I1066" s="1"/>
  <c r="E1066"/>
  <c r="D1066"/>
  <c r="H1065"/>
  <c r="I1065" s="1"/>
  <c r="E1065"/>
  <c r="D1065"/>
  <c r="H1064"/>
  <c r="I1064" s="1"/>
  <c r="E1064"/>
  <c r="D1064"/>
  <c r="H1063"/>
  <c r="I1063" s="1"/>
  <c r="E1063"/>
  <c r="D1063"/>
  <c r="H1062"/>
  <c r="I1062" s="1"/>
  <c r="E1062"/>
  <c r="D1062"/>
  <c r="H1061"/>
  <c r="I1061" s="1"/>
  <c r="E1061"/>
  <c r="D1061"/>
  <c r="H1060"/>
  <c r="I1060" s="1"/>
  <c r="E1060"/>
  <c r="D1060"/>
  <c r="I1056"/>
  <c r="H1055"/>
  <c r="I1055" s="1"/>
  <c r="E1055"/>
  <c r="D1055"/>
  <c r="I1045"/>
  <c r="H1044"/>
  <c r="I1044" s="1"/>
  <c r="E1044"/>
  <c r="D1044"/>
  <c r="H1043"/>
  <c r="I1043" s="1"/>
  <c r="E1043"/>
  <c r="D1043"/>
  <c r="I1039"/>
  <c r="H1038"/>
  <c r="I1038" s="1"/>
  <c r="E1038"/>
  <c r="D1038"/>
  <c r="H1037"/>
  <c r="I1037" s="1"/>
  <c r="E1037"/>
  <c r="D1037"/>
  <c r="I1033"/>
  <c r="H1032"/>
  <c r="I1032" s="1"/>
  <c r="E1032"/>
  <c r="D1032"/>
  <c r="H1031"/>
  <c r="I1031" s="1"/>
  <c r="E1031"/>
  <c r="D1031"/>
  <c r="I1027"/>
  <c r="H1026"/>
  <c r="I1026" s="1"/>
  <c r="E1026"/>
  <c r="D1026"/>
  <c r="H1025"/>
  <c r="I1025" s="1"/>
  <c r="E1025"/>
  <c r="D1025"/>
  <c r="I1022"/>
  <c r="I1021"/>
  <c r="H1014"/>
  <c r="H1013"/>
  <c r="E1014"/>
  <c r="D1014"/>
  <c r="E1013"/>
  <c r="D1013"/>
  <c r="H1020"/>
  <c r="I1020" s="1"/>
  <c r="H1019"/>
  <c r="I1019" s="1"/>
  <c r="E1020"/>
  <c r="D1020"/>
  <c r="E1019"/>
  <c r="D1019"/>
  <c r="H1076" l="1"/>
  <c r="H1087"/>
  <c r="H1081"/>
  <c r="H1018"/>
  <c r="I1076" l="1"/>
  <c r="I1087"/>
  <c r="I1081"/>
  <c r="I1015" l="1"/>
  <c r="I1014"/>
  <c r="I1013"/>
  <c r="I1009"/>
  <c r="H1008"/>
  <c r="I1008" s="1"/>
  <c r="E1008"/>
  <c r="D1008"/>
  <c r="H1007"/>
  <c r="I1007" s="1"/>
  <c r="E1007"/>
  <c r="D1007"/>
  <c r="I1002"/>
  <c r="H1001"/>
  <c r="I1001" s="1"/>
  <c r="E1001"/>
  <c r="D1001"/>
  <c r="H1000"/>
  <c r="I1000" s="1"/>
  <c r="E1000"/>
  <c r="D1000"/>
  <c r="F84" i="5"/>
  <c r="E84"/>
  <c r="B216" i="7" s="1"/>
  <c r="C84" i="5"/>
  <c r="H996" i="3"/>
  <c r="I996" s="1"/>
  <c r="I992"/>
  <c r="E996"/>
  <c r="D996"/>
  <c r="F82" i="5"/>
  <c r="E82"/>
  <c r="B210" i="7" s="1"/>
  <c r="C82" i="5"/>
  <c r="I988" i="3"/>
  <c r="H987"/>
  <c r="I987" s="1"/>
  <c r="E987"/>
  <c r="D987"/>
  <c r="H18"/>
  <c r="E18"/>
  <c r="D18"/>
  <c r="G984" l="1"/>
  <c r="G983"/>
  <c r="I983" s="1"/>
  <c r="G982"/>
  <c r="G981"/>
  <c r="G980"/>
  <c r="H982"/>
  <c r="E982"/>
  <c r="D982"/>
  <c r="H981"/>
  <c r="E981"/>
  <c r="D981"/>
  <c r="H980"/>
  <c r="I980" s="1"/>
  <c r="E980"/>
  <c r="D980"/>
  <c r="G978"/>
  <c r="I979"/>
  <c r="H978"/>
  <c r="E978"/>
  <c r="D978"/>
  <c r="G977"/>
  <c r="G976"/>
  <c r="G975"/>
  <c r="G974"/>
  <c r="G973"/>
  <c r="G972"/>
  <c r="G971"/>
  <c r="G970"/>
  <c r="I970" s="1"/>
  <c r="G969"/>
  <c r="I969" s="1"/>
  <c r="H975"/>
  <c r="E975"/>
  <c r="D975"/>
  <c r="H974"/>
  <c r="E974"/>
  <c r="D974"/>
  <c r="H973"/>
  <c r="E973"/>
  <c r="D973"/>
  <c r="D972"/>
  <c r="E972"/>
  <c r="H972"/>
  <c r="H971"/>
  <c r="E971"/>
  <c r="D971"/>
  <c r="I965"/>
  <c r="I966"/>
  <c r="H963"/>
  <c r="I963" s="1"/>
  <c r="E963"/>
  <c r="D963"/>
  <c r="I964"/>
  <c r="I973" l="1"/>
  <c r="I972"/>
  <c r="I978"/>
  <c r="I971"/>
  <c r="I975"/>
  <c r="I982"/>
  <c r="I981"/>
  <c r="I974"/>
  <c r="H962"/>
  <c r="I962" l="1"/>
  <c r="H409"/>
  <c r="E409"/>
  <c r="D409"/>
  <c r="I960"/>
  <c r="I959"/>
  <c r="H958" l="1"/>
  <c r="I958" l="1"/>
  <c r="I955" l="1"/>
  <c r="H954"/>
  <c r="I954" s="1"/>
  <c r="E954"/>
  <c r="D954"/>
  <c r="I950"/>
  <c r="H949"/>
  <c r="I949" s="1"/>
  <c r="E949"/>
  <c r="D949"/>
  <c r="H948"/>
  <c r="I948" s="1"/>
  <c r="E948"/>
  <c r="D948"/>
  <c r="I944"/>
  <c r="H943"/>
  <c r="I943" s="1"/>
  <c r="E943"/>
  <c r="D943"/>
  <c r="H942"/>
  <c r="I942" s="1"/>
  <c r="E942"/>
  <c r="D942"/>
  <c r="H941"/>
  <c r="I941" s="1"/>
  <c r="E941"/>
  <c r="D941"/>
  <c r="H940"/>
  <c r="I940" s="1"/>
  <c r="E940"/>
  <c r="D940"/>
  <c r="I936"/>
  <c r="H935"/>
  <c r="I935" s="1"/>
  <c r="E935"/>
  <c r="D935"/>
  <c r="H934"/>
  <c r="I934" s="1"/>
  <c r="E934"/>
  <c r="D934"/>
  <c r="H933"/>
  <c r="I933" s="1"/>
  <c r="E933"/>
  <c r="D933"/>
  <c r="H932"/>
  <c r="I932" s="1"/>
  <c r="E932"/>
  <c r="D932"/>
  <c r="I928"/>
  <c r="H927"/>
  <c r="I927" s="1"/>
  <c r="E927"/>
  <c r="D927"/>
  <c r="H926"/>
  <c r="I926" s="1"/>
  <c r="E926"/>
  <c r="D926"/>
  <c r="I922"/>
  <c r="H921"/>
  <c r="I921" s="1"/>
  <c r="E921"/>
  <c r="D921"/>
  <c r="H916"/>
  <c r="I916" s="1"/>
  <c r="E916"/>
  <c r="D916"/>
  <c r="I917"/>
  <c r="H915"/>
  <c r="I915" s="1"/>
  <c r="E915"/>
  <c r="D915"/>
  <c r="I911"/>
  <c r="H910"/>
  <c r="I910" s="1"/>
  <c r="E910"/>
  <c r="D910"/>
  <c r="H905"/>
  <c r="I905" s="1"/>
  <c r="D905"/>
  <c r="E905"/>
  <c r="I906"/>
  <c r="H904"/>
  <c r="I904" s="1"/>
  <c r="E904"/>
  <c r="D904"/>
  <c r="H209"/>
  <c r="E209"/>
  <c r="D209"/>
  <c r="I900"/>
  <c r="I896"/>
  <c r="I895"/>
  <c r="I894"/>
  <c r="I893"/>
  <c r="I889" l="1"/>
  <c r="I885"/>
  <c r="H884"/>
  <c r="I884" s="1"/>
  <c r="E884"/>
  <c r="D884"/>
  <c r="H64"/>
  <c r="H63"/>
  <c r="E64"/>
  <c r="D64"/>
  <c r="E63"/>
  <c r="D63"/>
  <c r="H62"/>
  <c r="E62"/>
  <c r="D62"/>
  <c r="H881"/>
  <c r="I881" s="1"/>
  <c r="E881"/>
  <c r="D881"/>
  <c r="H873"/>
  <c r="I873" s="1"/>
  <c r="D873"/>
  <c r="E873"/>
  <c r="H879"/>
  <c r="I879" s="1"/>
  <c r="E879"/>
  <c r="D879"/>
  <c r="H878"/>
  <c r="I878" s="1"/>
  <c r="E878"/>
  <c r="D878"/>
  <c r="H880"/>
  <c r="I880" s="1"/>
  <c r="E880"/>
  <c r="D880"/>
  <c r="H877"/>
  <c r="I877" s="1"/>
  <c r="E877"/>
  <c r="D877"/>
  <c r="H876"/>
  <c r="I876" s="1"/>
  <c r="E876"/>
  <c r="D876"/>
  <c r="I875"/>
  <c r="H874"/>
  <c r="I874" s="1"/>
  <c r="E874"/>
  <c r="D874"/>
  <c r="H872"/>
  <c r="I872" s="1"/>
  <c r="E872"/>
  <c r="D872"/>
  <c r="H871"/>
  <c r="I871" s="1"/>
  <c r="E871"/>
  <c r="D871"/>
  <c r="I870"/>
  <c r="I869"/>
  <c r="H156"/>
  <c r="D156"/>
  <c r="E156"/>
  <c r="H155"/>
  <c r="D155"/>
  <c r="E155"/>
  <c r="H147"/>
  <c r="H148"/>
  <c r="H149"/>
  <c r="H150"/>
  <c r="H151"/>
  <c r="H152"/>
  <c r="H153"/>
  <c r="H154"/>
  <c r="D147"/>
  <c r="E147"/>
  <c r="D148"/>
  <c r="E148"/>
  <c r="D149"/>
  <c r="E149"/>
  <c r="D150"/>
  <c r="E150"/>
  <c r="D151"/>
  <c r="E151"/>
  <c r="D152"/>
  <c r="E152"/>
  <c r="D153"/>
  <c r="E153"/>
  <c r="D154"/>
  <c r="E154"/>
  <c r="H146"/>
  <c r="E146"/>
  <c r="D146"/>
  <c r="D525"/>
  <c r="H525"/>
  <c r="H863"/>
  <c r="I863" s="1"/>
  <c r="E863"/>
  <c r="D863"/>
  <c r="H862"/>
  <c r="I862" s="1"/>
  <c r="E862"/>
  <c r="D862"/>
  <c r="I865"/>
  <c r="I859"/>
  <c r="H853"/>
  <c r="I853" s="1"/>
  <c r="E853"/>
  <c r="D853"/>
  <c r="H852"/>
  <c r="I852" s="1"/>
  <c r="E852"/>
  <c r="D852"/>
  <c r="H851"/>
  <c r="I851" s="1"/>
  <c r="E851"/>
  <c r="D851"/>
  <c r="I848"/>
  <c r="H845"/>
  <c r="I845" s="1"/>
  <c r="E845"/>
  <c r="D845"/>
  <c r="I846"/>
  <c r="H844"/>
  <c r="I844" s="1"/>
  <c r="E844"/>
  <c r="D844"/>
  <c r="H883" l="1"/>
  <c r="H21" i="5" s="1"/>
  <c r="I21" s="1"/>
  <c r="J21" s="1"/>
  <c r="C42" i="7" s="1"/>
  <c r="D44" l="1"/>
  <c r="D43" s="1"/>
  <c r="J44"/>
  <c r="H67" i="5"/>
  <c r="I67" s="1"/>
  <c r="J67" s="1"/>
  <c r="C172" i="7" s="1"/>
  <c r="H71" i="5"/>
  <c r="I71" s="1"/>
  <c r="J71" s="1"/>
  <c r="C184" i="7" s="1"/>
  <c r="I883" i="3"/>
  <c r="I840"/>
  <c r="H839"/>
  <c r="I839" s="1"/>
  <c r="E839"/>
  <c r="D839"/>
  <c r="I835"/>
  <c r="H834"/>
  <c r="I834" s="1"/>
  <c r="E834"/>
  <c r="D834"/>
  <c r="I830"/>
  <c r="H829"/>
  <c r="I829" s="1"/>
  <c r="E829"/>
  <c r="D829"/>
  <c r="H828"/>
  <c r="I828" s="1"/>
  <c r="E828"/>
  <c r="D828"/>
  <c r="H827"/>
  <c r="I827" s="1"/>
  <c r="E827"/>
  <c r="D827"/>
  <c r="I823"/>
  <c r="H822"/>
  <c r="I822" s="1"/>
  <c r="E822"/>
  <c r="D822"/>
  <c r="H821"/>
  <c r="I821" s="1"/>
  <c r="E821"/>
  <c r="D821"/>
  <c r="H820"/>
  <c r="I820" s="1"/>
  <c r="E820"/>
  <c r="D820"/>
  <c r="H815"/>
  <c r="I815" s="1"/>
  <c r="E815"/>
  <c r="D815"/>
  <c r="I816"/>
  <c r="H814"/>
  <c r="I814" s="1"/>
  <c r="E814"/>
  <c r="D814"/>
  <c r="H813"/>
  <c r="I813" s="1"/>
  <c r="E813"/>
  <c r="D813"/>
  <c r="I809"/>
  <c r="H808"/>
  <c r="I808" s="1"/>
  <c r="E808"/>
  <c r="D808"/>
  <c r="H807"/>
  <c r="I807" s="1"/>
  <c r="E807"/>
  <c r="D807"/>
  <c r="I803"/>
  <c r="H802"/>
  <c r="I802" s="1"/>
  <c r="E802"/>
  <c r="D802"/>
  <c r="H801"/>
  <c r="I801" s="1"/>
  <c r="E801"/>
  <c r="D801"/>
  <c r="I797"/>
  <c r="H796"/>
  <c r="I796" s="1"/>
  <c r="E796"/>
  <c r="D796"/>
  <c r="H795"/>
  <c r="I795" s="1"/>
  <c r="E795"/>
  <c r="D795"/>
  <c r="H794"/>
  <c r="I794" s="1"/>
  <c r="E794"/>
  <c r="D794"/>
  <c r="I790"/>
  <c r="D788"/>
  <c r="E788"/>
  <c r="H788"/>
  <c r="I788" s="1"/>
  <c r="D789"/>
  <c r="E789"/>
  <c r="H789"/>
  <c r="I789" s="1"/>
  <c r="H787"/>
  <c r="I787" s="1"/>
  <c r="E787"/>
  <c r="D787"/>
  <c r="J174" i="7" l="1"/>
  <c r="J173" s="1"/>
  <c r="P174"/>
  <c r="J186"/>
  <c r="J185" s="1"/>
  <c r="P186"/>
  <c r="V44"/>
  <c r="J43"/>
  <c r="I779" i="3"/>
  <c r="I784"/>
  <c r="I783"/>
  <c r="I782"/>
  <c r="H778"/>
  <c r="I778" s="1"/>
  <c r="E778"/>
  <c r="D778"/>
  <c r="H777"/>
  <c r="I777" s="1"/>
  <c r="E777"/>
  <c r="D777"/>
  <c r="I772"/>
  <c r="I773"/>
  <c r="I774"/>
  <c r="H770"/>
  <c r="I770" s="1"/>
  <c r="E770"/>
  <c r="D770"/>
  <c r="H769"/>
  <c r="I769" s="1"/>
  <c r="E769"/>
  <c r="D769"/>
  <c r="H768"/>
  <c r="I768" s="1"/>
  <c r="E768"/>
  <c r="D768"/>
  <c r="H767"/>
  <c r="I767" s="1"/>
  <c r="E767"/>
  <c r="D767"/>
  <c r="H766"/>
  <c r="I766" s="1"/>
  <c r="E766"/>
  <c r="D766"/>
  <c r="I763"/>
  <c r="I762"/>
  <c r="I761"/>
  <c r="H758"/>
  <c r="I758" s="1"/>
  <c r="E758"/>
  <c r="D758"/>
  <c r="I757"/>
  <c r="H756"/>
  <c r="I756" s="1"/>
  <c r="E756"/>
  <c r="D756"/>
  <c r="H755"/>
  <c r="I755" s="1"/>
  <c r="E755"/>
  <c r="D755"/>
  <c r="I754"/>
  <c r="H753"/>
  <c r="I753" s="1"/>
  <c r="E753"/>
  <c r="D753"/>
  <c r="H752"/>
  <c r="I752" s="1"/>
  <c r="E752"/>
  <c r="D752"/>
  <c r="I749"/>
  <c r="I746"/>
  <c r="I745"/>
  <c r="I742"/>
  <c r="H740"/>
  <c r="I740" s="1"/>
  <c r="E740"/>
  <c r="D740"/>
  <c r="I737"/>
  <c r="I732"/>
  <c r="I733"/>
  <c r="I734"/>
  <c r="I735"/>
  <c r="D731"/>
  <c r="H731"/>
  <c r="I731" s="1"/>
  <c r="E731"/>
  <c r="H730"/>
  <c r="I730" s="1"/>
  <c r="E730"/>
  <c r="D730"/>
  <c r="I727"/>
  <c r="I726"/>
  <c r="I725"/>
  <c r="I724"/>
  <c r="I723"/>
  <c r="I718"/>
  <c r="H717"/>
  <c r="I717" s="1"/>
  <c r="E717"/>
  <c r="D717"/>
  <c r="I713"/>
  <c r="H712"/>
  <c r="I712" s="1"/>
  <c r="E712"/>
  <c r="D712"/>
  <c r="H711"/>
  <c r="I711" s="1"/>
  <c r="E711"/>
  <c r="D711"/>
  <c r="H710"/>
  <c r="I710" s="1"/>
  <c r="E710"/>
  <c r="D710"/>
  <c r="I706"/>
  <c r="I707"/>
  <c r="H703"/>
  <c r="I703" s="1"/>
  <c r="E703"/>
  <c r="D703"/>
  <c r="H702"/>
  <c r="I702" s="1"/>
  <c r="E702"/>
  <c r="D702"/>
  <c r="I698"/>
  <c r="H697"/>
  <c r="I697" s="1"/>
  <c r="E697"/>
  <c r="D697"/>
  <c r="H696"/>
  <c r="I696" s="1"/>
  <c r="E696"/>
  <c r="D696"/>
  <c r="H695"/>
  <c r="I695" s="1"/>
  <c r="E695"/>
  <c r="D695"/>
  <c r="I691"/>
  <c r="H690"/>
  <c r="I690" s="1"/>
  <c r="E690"/>
  <c r="D690"/>
  <c r="H689"/>
  <c r="I689" s="1"/>
  <c r="E689"/>
  <c r="D689"/>
  <c r="H688"/>
  <c r="I688" s="1"/>
  <c r="E688"/>
  <c r="D688"/>
  <c r="I684"/>
  <c r="H683"/>
  <c r="I683" s="1"/>
  <c r="E683"/>
  <c r="D683"/>
  <c r="H682"/>
  <c r="I682" s="1"/>
  <c r="E682"/>
  <c r="D682"/>
  <c r="H681"/>
  <c r="I681" s="1"/>
  <c r="E681"/>
  <c r="D681"/>
  <c r="I676"/>
  <c r="H675"/>
  <c r="I675" s="1"/>
  <c r="E675"/>
  <c r="D675"/>
  <c r="H674"/>
  <c r="I674" s="1"/>
  <c r="E674"/>
  <c r="D674"/>
  <c r="H668"/>
  <c r="I668" s="1"/>
  <c r="E668"/>
  <c r="D668"/>
  <c r="H667"/>
  <c r="I667" s="1"/>
  <c r="E667"/>
  <c r="D667"/>
  <c r="H666"/>
  <c r="I666" s="1"/>
  <c r="E666"/>
  <c r="D666"/>
  <c r="H665"/>
  <c r="I665" s="1"/>
  <c r="E665"/>
  <c r="D665"/>
  <c r="I671"/>
  <c r="I662"/>
  <c r="H659"/>
  <c r="I659" s="1"/>
  <c r="E659"/>
  <c r="D659"/>
  <c r="H658"/>
  <c r="I658" s="1"/>
  <c r="E658"/>
  <c r="D658"/>
  <c r="I650"/>
  <c r="I652"/>
  <c r="I653"/>
  <c r="I654"/>
  <c r="I655"/>
  <c r="H649"/>
  <c r="I649" s="1"/>
  <c r="E649"/>
  <c r="D649"/>
  <c r="H648"/>
  <c r="I648" s="1"/>
  <c r="E648"/>
  <c r="D648"/>
  <c r="H647"/>
  <c r="I647" s="1"/>
  <c r="E647"/>
  <c r="D647"/>
  <c r="I641"/>
  <c r="H637"/>
  <c r="I637" s="1"/>
  <c r="E637"/>
  <c r="D637"/>
  <c r="H636"/>
  <c r="I636" s="1"/>
  <c r="E636"/>
  <c r="D636"/>
  <c r="I638"/>
  <c r="I631"/>
  <c r="H626"/>
  <c r="I626" s="1"/>
  <c r="E626"/>
  <c r="D626"/>
  <c r="H625"/>
  <c r="I625" s="1"/>
  <c r="E625"/>
  <c r="D625"/>
  <c r="H624"/>
  <c r="I624" s="1"/>
  <c r="E624"/>
  <c r="D624"/>
  <c r="V186" i="7" l="1"/>
  <c r="P185"/>
  <c r="P173"/>
  <c r="V174"/>
  <c r="H729" i="3"/>
  <c r="H722"/>
  <c r="I729" l="1"/>
  <c r="I619" l="1"/>
  <c r="I614"/>
  <c r="H608"/>
  <c r="I608" s="1"/>
  <c r="H607"/>
  <c r="I607" s="1"/>
  <c r="I609"/>
  <c r="E608"/>
  <c r="D608"/>
  <c r="E607"/>
  <c r="D607"/>
  <c r="E606"/>
  <c r="D606"/>
  <c r="E600"/>
  <c r="D600"/>
  <c r="H606"/>
  <c r="I606" s="1"/>
  <c r="H600"/>
  <c r="I600" s="1"/>
  <c r="I601"/>
  <c r="I587" l="1"/>
  <c r="I575"/>
  <c r="I571"/>
  <c r="I563" l="1"/>
  <c r="I552"/>
  <c r="I551"/>
  <c r="I550"/>
  <c r="H549"/>
  <c r="I549" s="1"/>
  <c r="D549"/>
  <c r="H548"/>
  <c r="I548" s="1"/>
  <c r="D548"/>
  <c r="H547"/>
  <c r="I547" s="1"/>
  <c r="D547"/>
  <c r="H546"/>
  <c r="I546" s="1"/>
  <c r="E546"/>
  <c r="D546"/>
  <c r="H545"/>
  <c r="I545" s="1"/>
  <c r="E545"/>
  <c r="D545"/>
  <c r="I542"/>
  <c r="I541"/>
  <c r="I540"/>
  <c r="H539"/>
  <c r="I539" s="1"/>
  <c r="D539"/>
  <c r="H538"/>
  <c r="I538" s="1"/>
  <c r="D538"/>
  <c r="H537"/>
  <c r="I537" s="1"/>
  <c r="D537"/>
  <c r="H536"/>
  <c r="I536" s="1"/>
  <c r="E536"/>
  <c r="D536"/>
  <c r="H535"/>
  <c r="I535" s="1"/>
  <c r="E535"/>
  <c r="D535"/>
  <c r="I530"/>
  <c r="I532"/>
  <c r="I531"/>
  <c r="H529"/>
  <c r="I529" s="1"/>
  <c r="D529"/>
  <c r="H528"/>
  <c r="I528" s="1"/>
  <c r="D528"/>
  <c r="H527"/>
  <c r="I527" s="1"/>
  <c r="D527"/>
  <c r="H526"/>
  <c r="I526" s="1"/>
  <c r="E526"/>
  <c r="D526"/>
  <c r="E525"/>
  <c r="H238"/>
  <c r="E238"/>
  <c r="D238"/>
  <c r="F12" i="5"/>
  <c r="E12"/>
  <c r="B17" i="7" s="1"/>
  <c r="C12" i="5"/>
  <c r="H519" i="3"/>
  <c r="I519" s="1"/>
  <c r="H518"/>
  <c r="I518" s="1"/>
  <c r="H517"/>
  <c r="I517" s="1"/>
  <c r="D518"/>
  <c r="E519"/>
  <c r="D519"/>
  <c r="E518"/>
  <c r="E517"/>
  <c r="D517"/>
  <c r="F11" i="5"/>
  <c r="E11"/>
  <c r="B14" i="7" s="1"/>
  <c r="C11" i="5"/>
  <c r="D513" i="3"/>
  <c r="D512"/>
  <c r="D511"/>
  <c r="H513"/>
  <c r="I513" s="1"/>
  <c r="H512"/>
  <c r="I512" s="1"/>
  <c r="H511"/>
  <c r="I511" s="1"/>
  <c r="H510"/>
  <c r="I510" s="1"/>
  <c r="E510"/>
  <c r="D510"/>
  <c r="E509"/>
  <c r="H509"/>
  <c r="I509" s="1"/>
  <c r="D509"/>
  <c r="I514"/>
  <c r="H534" l="1"/>
  <c r="I534" s="1"/>
  <c r="H544"/>
  <c r="I544" s="1"/>
  <c r="H516"/>
  <c r="H508"/>
  <c r="I1188" l="1"/>
  <c r="H1180" s="1"/>
  <c r="H30" i="5" s="1"/>
  <c r="I30" s="1"/>
  <c r="J30" s="1"/>
  <c r="I1306" i="3"/>
  <c r="I1112"/>
  <c r="I1173"/>
  <c r="H1169" s="1"/>
  <c r="I1068"/>
  <c r="I1102"/>
  <c r="H12" i="5"/>
  <c r="I12" s="1"/>
  <c r="I977" i="3"/>
  <c r="I1003"/>
  <c r="I854"/>
  <c r="H253"/>
  <c r="H113"/>
  <c r="H385"/>
  <c r="H340"/>
  <c r="H215"/>
  <c r="H105"/>
  <c r="H425"/>
  <c r="H203"/>
  <c r="H90"/>
  <c r="H404"/>
  <c r="H474"/>
  <c r="H38"/>
  <c r="I759"/>
  <c r="I719"/>
  <c r="I677"/>
  <c r="I704"/>
  <c r="I669"/>
  <c r="I660"/>
  <c r="I632"/>
  <c r="I639"/>
  <c r="I516"/>
  <c r="I627"/>
  <c r="I620"/>
  <c r="I610"/>
  <c r="I615"/>
  <c r="I602"/>
  <c r="I596"/>
  <c r="I592"/>
  <c r="I579"/>
  <c r="I588"/>
  <c r="I583"/>
  <c r="H567"/>
  <c r="I567" s="1"/>
  <c r="I559"/>
  <c r="I555"/>
  <c r="I508"/>
  <c r="H11" i="5"/>
  <c r="I11" s="1"/>
  <c r="C69" i="7" l="1"/>
  <c r="I1180" i="3"/>
  <c r="I1169"/>
  <c r="I780"/>
  <c r="I722"/>
  <c r="J12" i="5"/>
  <c r="C17" i="7" s="1"/>
  <c r="J11" i="5"/>
  <c r="C14" i="7" s="1"/>
  <c r="J16" l="1"/>
  <c r="J15" s="1"/>
  <c r="P16"/>
  <c r="D16"/>
  <c r="P19"/>
  <c r="D19"/>
  <c r="J19"/>
  <c r="J18" s="1"/>
  <c r="P71"/>
  <c r="I500" i="3"/>
  <c r="H499" s="1"/>
  <c r="D18" i="7" l="1"/>
  <c r="D15"/>
  <c r="P15"/>
  <c r="V16"/>
  <c r="P18"/>
  <c r="V19"/>
  <c r="V71"/>
  <c r="P70"/>
  <c r="I499" i="3"/>
  <c r="I506" l="1"/>
  <c r="I505"/>
  <c r="I503"/>
  <c r="I497"/>
  <c r="I495"/>
  <c r="I489" l="1"/>
  <c r="I490"/>
  <c r="I491"/>
  <c r="I492"/>
  <c r="I488"/>
  <c r="I485"/>
  <c r="I484"/>
  <c r="H483" l="1"/>
  <c r="I483" s="1"/>
  <c r="H487"/>
  <c r="I487" l="1"/>
  <c r="G479"/>
  <c r="I479" s="1"/>
  <c r="I480"/>
  <c r="I478"/>
  <c r="I477"/>
  <c r="I474" l="1"/>
  <c r="I469" l="1"/>
  <c r="I468"/>
  <c r="I467"/>
  <c r="I466"/>
  <c r="I463" l="1"/>
  <c r="I462"/>
  <c r="I461"/>
  <c r="I460"/>
  <c r="I459"/>
  <c r="I458"/>
  <c r="I457"/>
  <c r="I456"/>
  <c r="I455"/>
  <c r="I453"/>
  <c r="I450"/>
  <c r="I449"/>
  <c r="I448"/>
  <c r="I445"/>
  <c r="I444"/>
  <c r="H447" l="1"/>
  <c r="I447" s="1"/>
  <c r="H443"/>
  <c r="I443" s="1"/>
  <c r="I441"/>
  <c r="I440"/>
  <c r="I439"/>
  <c r="I436"/>
  <c r="I435"/>
  <c r="I434"/>
  <c r="H438" l="1"/>
  <c r="I438" s="1"/>
  <c r="H433"/>
  <c r="I433" s="1"/>
  <c r="I431"/>
  <c r="I430"/>
  <c r="H429" l="1"/>
  <c r="I429" s="1"/>
  <c r="I427" l="1"/>
  <c r="I426"/>
  <c r="I425"/>
  <c r="I418" l="1"/>
  <c r="I411" l="1"/>
  <c r="I410"/>
  <c r="I409"/>
  <c r="I408"/>
  <c r="I404" l="1"/>
  <c r="I400"/>
  <c r="I396" l="1"/>
  <c r="H395" l="1"/>
  <c r="I384"/>
  <c r="I393"/>
  <c r="H392" s="1"/>
  <c r="I392" s="1"/>
  <c r="I395" l="1"/>
  <c r="I390"/>
  <c r="I387"/>
  <c r="I386"/>
  <c r="I385"/>
  <c r="H383" l="1"/>
  <c r="I383" s="1"/>
  <c r="H389"/>
  <c r="I389" l="1"/>
  <c r="I380"/>
  <c r="I378"/>
  <c r="I379"/>
  <c r="I377"/>
  <c r="I373" l="1"/>
  <c r="I372"/>
  <c r="I371"/>
  <c r="I370"/>
  <c r="I369"/>
  <c r="I368"/>
  <c r="I367"/>
  <c r="I366"/>
  <c r="I364"/>
  <c r="I363"/>
  <c r="I362"/>
  <c r="I359" l="1"/>
  <c r="H358" s="1"/>
  <c r="I358" s="1"/>
  <c r="I96" l="1"/>
  <c r="I356" l="1"/>
  <c r="I352" l="1"/>
  <c r="H351" s="1"/>
  <c r="I351" s="1"/>
  <c r="I349"/>
  <c r="I345"/>
  <c r="I344"/>
  <c r="I343"/>
  <c r="H342" l="1"/>
  <c r="I342" s="1"/>
  <c r="I340" l="1"/>
  <c r="I336" l="1"/>
  <c r="H335" s="1"/>
  <c r="I335" s="1"/>
  <c r="I333" l="1"/>
  <c r="I332"/>
  <c r="I331"/>
  <c r="I328"/>
  <c r="H327" s="1"/>
  <c r="I325"/>
  <c r="I324"/>
  <c r="I323"/>
  <c r="I322"/>
  <c r="G321"/>
  <c r="I321" s="1"/>
  <c r="I320"/>
  <c r="H330" l="1"/>
  <c r="I330" s="1"/>
  <c r="H319"/>
  <c r="I319" s="1"/>
  <c r="I327"/>
  <c r="I316" l="1"/>
  <c r="I315"/>
  <c r="I314"/>
  <c r="I310"/>
  <c r="I309"/>
  <c r="I308"/>
  <c r="I307"/>
  <c r="I304"/>
  <c r="H303" s="1"/>
  <c r="I301"/>
  <c r="H300" s="1"/>
  <c r="I300" l="1"/>
  <c r="I303"/>
  <c r="I293" l="1"/>
  <c r="I294"/>
  <c r="I292"/>
  <c r="I289" l="1"/>
  <c r="I288"/>
  <c r="H287" l="1"/>
  <c r="I287" s="1"/>
  <c r="I285" l="1"/>
  <c r="I280" l="1"/>
  <c r="I279"/>
  <c r="I278"/>
  <c r="I277"/>
  <c r="I272" l="1"/>
  <c r="I273"/>
  <c r="I271"/>
  <c r="I269"/>
  <c r="I257"/>
  <c r="I258"/>
  <c r="I259"/>
  <c r="I260"/>
  <c r="I261"/>
  <c r="I262"/>
  <c r="I263"/>
  <c r="I264"/>
  <c r="I265"/>
  <c r="I266"/>
  <c r="E263"/>
  <c r="E261"/>
  <c r="I256"/>
  <c r="I255"/>
  <c r="I254"/>
  <c r="I253"/>
  <c r="I252"/>
  <c r="I248"/>
  <c r="H268" l="1"/>
  <c r="I268" l="1"/>
  <c r="I238"/>
  <c r="H237" s="1"/>
  <c r="I237" l="1"/>
  <c r="I235"/>
  <c r="H234" s="1"/>
  <c r="H83" i="5" l="1"/>
  <c r="I234" i="3"/>
  <c r="F10" i="5" l="1"/>
  <c r="F83"/>
  <c r="E10"/>
  <c r="B11" i="7" s="1"/>
  <c r="C10" i="5"/>
  <c r="C83"/>
  <c r="I83"/>
  <c r="J83" l="1"/>
  <c r="C213" i="7" s="1"/>
  <c r="I232" i="3"/>
  <c r="I231"/>
  <c r="I230"/>
  <c r="I229"/>
  <c r="J215" i="7" l="1"/>
  <c r="J214" s="1"/>
  <c r="P215"/>
  <c r="H228" i="3"/>
  <c r="P214" i="7" l="1"/>
  <c r="V215"/>
  <c r="I228" i="3"/>
  <c r="I222"/>
  <c r="I226"/>
  <c r="I225"/>
  <c r="I224"/>
  <c r="I223"/>
  <c r="H221" l="1"/>
  <c r="I221" l="1"/>
  <c r="I217" l="1"/>
  <c r="I215"/>
  <c r="I218"/>
  <c r="I216"/>
  <c r="I208" l="1"/>
  <c r="I207"/>
  <c r="I210"/>
  <c r="I209"/>
  <c r="I204"/>
  <c r="I203"/>
  <c r="I201"/>
  <c r="H206" l="1"/>
  <c r="I206" l="1"/>
  <c r="I198"/>
  <c r="I197"/>
  <c r="I196"/>
  <c r="I195"/>
  <c r="J53" i="5" l="1"/>
  <c r="C134" i="7" s="1"/>
  <c r="J136" s="1"/>
  <c r="H194" i="3"/>
  <c r="I192"/>
  <c r="I191"/>
  <c r="I190"/>
  <c r="I189"/>
  <c r="I188"/>
  <c r="I187"/>
  <c r="V136" i="7" l="1"/>
  <c r="J135"/>
  <c r="I194" i="3"/>
  <c r="H186"/>
  <c r="I184"/>
  <c r="I179"/>
  <c r="I183"/>
  <c r="I182"/>
  <c r="I181"/>
  <c r="I180"/>
  <c r="I175"/>
  <c r="I171"/>
  <c r="I174"/>
  <c r="I173"/>
  <c r="I172"/>
  <c r="I186" l="1"/>
  <c r="H178"/>
  <c r="I168"/>
  <c r="I167"/>
  <c r="I166"/>
  <c r="E166"/>
  <c r="I164"/>
  <c r="I161"/>
  <c r="I159"/>
  <c r="I156"/>
  <c r="I155"/>
  <c r="I154"/>
  <c r="I153"/>
  <c r="I152"/>
  <c r="I151"/>
  <c r="I150"/>
  <c r="I149"/>
  <c r="I148"/>
  <c r="I147"/>
  <c r="I146"/>
  <c r="I145"/>
  <c r="I144"/>
  <c r="I140"/>
  <c r="I139"/>
  <c r="I138"/>
  <c r="I137"/>
  <c r="I134"/>
  <c r="I132"/>
  <c r="G123"/>
  <c r="I123" s="1"/>
  <c r="I122"/>
  <c r="G121"/>
  <c r="I121" s="1"/>
  <c r="G120"/>
  <c r="I120" s="1"/>
  <c r="I117"/>
  <c r="I116"/>
  <c r="I115"/>
  <c r="I113"/>
  <c r="I112"/>
  <c r="I111"/>
  <c r="I110"/>
  <c r="I108"/>
  <c r="I107"/>
  <c r="I106"/>
  <c r="I105"/>
  <c r="I103"/>
  <c r="I102"/>
  <c r="I98"/>
  <c r="I93"/>
  <c r="I92"/>
  <c r="I91"/>
  <c r="I90"/>
  <c r="I85"/>
  <c r="I84"/>
  <c r="I83"/>
  <c r="I82"/>
  <c r="I81"/>
  <c r="I80"/>
  <c r="I79"/>
  <c r="I78"/>
  <c r="I77"/>
  <c r="I76"/>
  <c r="I75"/>
  <c r="I70"/>
  <c r="I69"/>
  <c r="I68"/>
  <c r="I67"/>
  <c r="I66"/>
  <c r="I65"/>
  <c r="I64"/>
  <c r="I63"/>
  <c r="I62"/>
  <c r="I61"/>
  <c r="I60"/>
  <c r="I58"/>
  <c r="I55"/>
  <c r="I54"/>
  <c r="I53"/>
  <c r="I48"/>
  <c r="H47" s="1"/>
  <c r="I43"/>
  <c r="H42" s="1"/>
  <c r="I40"/>
  <c r="I39"/>
  <c r="I38"/>
  <c r="I34"/>
  <c r="I30"/>
  <c r="I29"/>
  <c r="I26"/>
  <c r="I25"/>
  <c r="I21"/>
  <c r="I20"/>
  <c r="I19"/>
  <c r="I18"/>
  <c r="I17"/>
  <c r="I16"/>
  <c r="I42" l="1"/>
  <c r="H10" i="5"/>
  <c r="I10" s="1"/>
  <c r="H28" i="3"/>
  <c r="I28" s="1"/>
  <c r="I47"/>
  <c r="H136"/>
  <c r="I178"/>
  <c r="H119"/>
  <c r="I119" s="1"/>
  <c r="H15"/>
  <c r="H29" i="5" s="1"/>
  <c r="I29" s="1"/>
  <c r="J29" s="1"/>
  <c r="C66" i="7" s="1"/>
  <c r="P68" s="1"/>
  <c r="H52" i="3"/>
  <c r="V68" i="7" l="1"/>
  <c r="P67"/>
  <c r="H61" i="5"/>
  <c r="I61" s="1"/>
  <c r="J61" s="1"/>
  <c r="C156" i="7" s="1"/>
  <c r="P158" s="1"/>
  <c r="H74" i="5"/>
  <c r="I74" s="1"/>
  <c r="J74" s="1"/>
  <c r="C193" i="7" s="1"/>
  <c r="P195" s="1"/>
  <c r="I52" i="3"/>
  <c r="J10" i="5"/>
  <c r="C11" i="7" s="1"/>
  <c r="I15" i="3"/>
  <c r="I136"/>
  <c r="I525"/>
  <c r="H524" s="1"/>
  <c r="I524" s="1"/>
  <c r="V158" i="7" l="1"/>
  <c r="P157"/>
  <c r="V195"/>
  <c r="P194"/>
  <c r="J9" i="5"/>
  <c r="J57"/>
  <c r="J64"/>
  <c r="H1298" i="3"/>
  <c r="I1298" s="1"/>
  <c r="H1295" s="1"/>
  <c r="I1295" s="1"/>
  <c r="I1305"/>
  <c r="H1304" s="1"/>
  <c r="I97"/>
  <c r="H95" s="1"/>
  <c r="I1220"/>
  <c r="H1217" s="1"/>
  <c r="I1211"/>
  <c r="H1205" s="1"/>
  <c r="I1128"/>
  <c r="H1126" s="1"/>
  <c r="I1178"/>
  <c r="H1175" s="1"/>
  <c r="I1109"/>
  <c r="I1113"/>
  <c r="H1111" s="1"/>
  <c r="H1123"/>
  <c r="I1123" s="1"/>
  <c r="I1097"/>
  <c r="H1093" s="1"/>
  <c r="H37" i="5" s="1"/>
  <c r="I37" s="1"/>
  <c r="J37" s="1"/>
  <c r="C90" i="7" s="1"/>
  <c r="P92" s="1"/>
  <c r="I1101" i="3"/>
  <c r="H1100" s="1"/>
  <c r="I1069"/>
  <c r="H1059" s="1"/>
  <c r="H1071"/>
  <c r="I1057"/>
  <c r="H1054" s="1"/>
  <c r="I1052"/>
  <c r="H1051" s="1"/>
  <c r="I1046"/>
  <c r="H1042" s="1"/>
  <c r="I1034"/>
  <c r="H1030" s="1"/>
  <c r="I1028"/>
  <c r="H1024" s="1"/>
  <c r="I1049"/>
  <c r="H1048" s="1"/>
  <c r="I1040"/>
  <c r="H1036" s="1"/>
  <c r="I1010"/>
  <c r="I1016"/>
  <c r="H1012" s="1"/>
  <c r="I1004"/>
  <c r="H999" s="1"/>
  <c r="I997"/>
  <c r="H995" s="1"/>
  <c r="I993"/>
  <c r="H991" s="1"/>
  <c r="I989"/>
  <c r="H986" s="1"/>
  <c r="I976"/>
  <c r="I129"/>
  <c r="H128" s="1"/>
  <c r="H47" i="5" s="1"/>
  <c r="I47" s="1"/>
  <c r="I984" i="3"/>
  <c r="I956"/>
  <c r="H953" s="1"/>
  <c r="I951"/>
  <c r="H947" s="1"/>
  <c r="I945"/>
  <c r="H939" s="1"/>
  <c r="I939" s="1"/>
  <c r="I918"/>
  <c r="H914" s="1"/>
  <c r="H41" i="5" s="1"/>
  <c r="I41" s="1"/>
  <c r="J41" s="1"/>
  <c r="C102" i="7" s="1"/>
  <c r="P104" s="1"/>
  <c r="I929" i="3"/>
  <c r="H925" s="1"/>
  <c r="I923"/>
  <c r="H920" s="1"/>
  <c r="H42" i="5" s="1"/>
  <c r="I42" s="1"/>
  <c r="J42" s="1"/>
  <c r="C105" i="7" s="1"/>
  <c r="P107" s="1"/>
  <c r="I907" i="3"/>
  <c r="H903" s="1"/>
  <c r="H39" i="5" s="1"/>
  <c r="I39" s="1"/>
  <c r="J39" s="1"/>
  <c r="I912" i="3"/>
  <c r="H909" s="1"/>
  <c r="H40" i="5" s="1"/>
  <c r="I40" s="1"/>
  <c r="J40" s="1"/>
  <c r="C99" i="7" s="1"/>
  <c r="P101" s="1"/>
  <c r="I901" i="3"/>
  <c r="I897"/>
  <c r="H892" s="1"/>
  <c r="I868"/>
  <c r="H867" s="1"/>
  <c r="I888"/>
  <c r="H887" s="1"/>
  <c r="H24"/>
  <c r="I24" s="1"/>
  <c r="H23" s="1"/>
  <c r="I23" s="1"/>
  <c r="I74"/>
  <c r="H72" s="1"/>
  <c r="H114"/>
  <c r="I114" s="1"/>
  <c r="H109" s="1"/>
  <c r="I109" s="1"/>
  <c r="I143"/>
  <c r="H142" s="1"/>
  <c r="H202"/>
  <c r="I202" s="1"/>
  <c r="H200" s="1"/>
  <c r="I200" s="1"/>
  <c r="I247"/>
  <c r="H246" s="1"/>
  <c r="H295"/>
  <c r="I295" s="1"/>
  <c r="H291" s="1"/>
  <c r="I291" s="1"/>
  <c r="H339"/>
  <c r="I339" s="1"/>
  <c r="H338" s="1"/>
  <c r="I338" s="1"/>
  <c r="I376"/>
  <c r="H375" s="1"/>
  <c r="H36" i="5" s="1"/>
  <c r="I36" s="1"/>
  <c r="J36" s="1"/>
  <c r="C87" i="7" s="1"/>
  <c r="P89" s="1"/>
  <c r="I417" i="3"/>
  <c r="H416" s="1"/>
  <c r="I454"/>
  <c r="H452" s="1"/>
  <c r="I496"/>
  <c r="H494" s="1"/>
  <c r="I281"/>
  <c r="H276" s="1"/>
  <c r="I407"/>
  <c r="H406" s="1"/>
  <c r="H33"/>
  <c r="I33" s="1"/>
  <c r="H32" s="1"/>
  <c r="I32" s="1"/>
  <c r="H89"/>
  <c r="I89" s="1"/>
  <c r="H87" s="1"/>
  <c r="I87" s="1"/>
  <c r="I126"/>
  <c r="H125" s="1"/>
  <c r="H160"/>
  <c r="I160" s="1"/>
  <c r="H158" s="1"/>
  <c r="I158" s="1"/>
  <c r="H214"/>
  <c r="I214" s="1"/>
  <c r="H213" s="1"/>
  <c r="I213" s="1"/>
  <c r="H251"/>
  <c r="I251" s="1"/>
  <c r="H250" s="1"/>
  <c r="I250" s="1"/>
  <c r="H298"/>
  <c r="I298" s="1"/>
  <c r="H297" s="1"/>
  <c r="I297" s="1"/>
  <c r="I348"/>
  <c r="H347" s="1"/>
  <c r="I399"/>
  <c r="H398" s="1"/>
  <c r="H414"/>
  <c r="I414" s="1"/>
  <c r="H413" s="1"/>
  <c r="I413" s="1"/>
  <c r="H470"/>
  <c r="I470" s="1"/>
  <c r="H465" s="1"/>
  <c r="I465" s="1"/>
  <c r="H504"/>
  <c r="I504" s="1"/>
  <c r="H502" s="1"/>
  <c r="I502" s="1"/>
  <c r="H37"/>
  <c r="I37" s="1"/>
  <c r="H36" s="1"/>
  <c r="I36" s="1"/>
  <c r="H165"/>
  <c r="I165" s="1"/>
  <c r="H163" s="1"/>
  <c r="I163" s="1"/>
  <c r="I241"/>
  <c r="H240" s="1"/>
  <c r="I311"/>
  <c r="H306" s="1"/>
  <c r="H424"/>
  <c r="I424" s="1"/>
  <c r="H423" s="1"/>
  <c r="I423" s="1"/>
  <c r="H473"/>
  <c r="I473" s="1"/>
  <c r="H472" s="1"/>
  <c r="I472" s="1"/>
  <c r="I59"/>
  <c r="H57" s="1"/>
  <c r="H104"/>
  <c r="I104" s="1"/>
  <c r="H100" s="1"/>
  <c r="I100" s="1"/>
  <c r="I133"/>
  <c r="H131" s="1"/>
  <c r="H176"/>
  <c r="I176" s="1"/>
  <c r="H170" s="1"/>
  <c r="I170" s="1"/>
  <c r="H244"/>
  <c r="I244" s="1"/>
  <c r="H243" s="1"/>
  <c r="I243" s="1"/>
  <c r="I284"/>
  <c r="H283" s="1"/>
  <c r="I317"/>
  <c r="H313" s="1"/>
  <c r="H365"/>
  <c r="I365" s="1"/>
  <c r="H361" s="1"/>
  <c r="I361" s="1"/>
  <c r="H421"/>
  <c r="I421" s="1"/>
  <c r="H420" s="1"/>
  <c r="I420" s="1"/>
  <c r="H403"/>
  <c r="I403" s="1"/>
  <c r="H402" s="1"/>
  <c r="I402" s="1"/>
  <c r="H481"/>
  <c r="I481" s="1"/>
  <c r="H476" s="1"/>
  <c r="I476" s="1"/>
  <c r="I810"/>
  <c r="H806" s="1"/>
  <c r="I576"/>
  <c r="H574" s="1"/>
  <c r="I678"/>
  <c r="H673" s="1"/>
  <c r="I855"/>
  <c r="H850" s="1"/>
  <c r="I836"/>
  <c r="H833" s="1"/>
  <c r="I597"/>
  <c r="H595" s="1"/>
  <c r="H51" i="5" s="1"/>
  <c r="I51" s="1"/>
  <c r="I572" i="3"/>
  <c r="H570" s="1"/>
  <c r="I685"/>
  <c r="H680" s="1"/>
  <c r="I841"/>
  <c r="H838" s="1"/>
  <c r="I831"/>
  <c r="H826" s="1"/>
  <c r="I584"/>
  <c r="H582" s="1"/>
  <c r="I640"/>
  <c r="H635" s="1"/>
  <c r="I633"/>
  <c r="H630" s="1"/>
  <c r="I824"/>
  <c r="H819" s="1"/>
  <c r="I651"/>
  <c r="H646" s="1"/>
  <c r="I661"/>
  <c r="H657" s="1"/>
  <c r="I692"/>
  <c r="H687" s="1"/>
  <c r="I705"/>
  <c r="H701" s="1"/>
  <c r="I670"/>
  <c r="H664" s="1"/>
  <c r="I628"/>
  <c r="H623" s="1"/>
  <c r="I556"/>
  <c r="H554" s="1"/>
  <c r="I621"/>
  <c r="H618" s="1"/>
  <c r="I847"/>
  <c r="H843" s="1"/>
  <c r="I699"/>
  <c r="H694" s="1"/>
  <c r="I593"/>
  <c r="H591" s="1"/>
  <c r="I858"/>
  <c r="H857" s="1"/>
  <c r="I644"/>
  <c r="H643" s="1"/>
  <c r="I560"/>
  <c r="H558" s="1"/>
  <c r="I817"/>
  <c r="H812" s="1"/>
  <c r="I791"/>
  <c r="H786" s="1"/>
  <c r="I781"/>
  <c r="H776" s="1"/>
  <c r="I741"/>
  <c r="H739" s="1"/>
  <c r="I616"/>
  <c r="H613" s="1"/>
  <c r="I748"/>
  <c r="H744" s="1"/>
  <c r="I720"/>
  <c r="H716" s="1"/>
  <c r="I589"/>
  <c r="H586" s="1"/>
  <c r="I804"/>
  <c r="H800" s="1"/>
  <c r="I564"/>
  <c r="H562" s="1"/>
  <c r="I760"/>
  <c r="H751" s="1"/>
  <c r="I714"/>
  <c r="H709" s="1"/>
  <c r="I798"/>
  <c r="H793" s="1"/>
  <c r="I864"/>
  <c r="H861" s="1"/>
  <c r="H568"/>
  <c r="I568" s="1"/>
  <c r="H566" s="1"/>
  <c r="I566" s="1"/>
  <c r="I580"/>
  <c r="H578" s="1"/>
  <c r="I603"/>
  <c r="H599" s="1"/>
  <c r="I611"/>
  <c r="H605" s="1"/>
  <c r="P103" i="7" l="1"/>
  <c r="V104"/>
  <c r="P91"/>
  <c r="V92"/>
  <c r="P88"/>
  <c r="V89"/>
  <c r="P100"/>
  <c r="V101"/>
  <c r="P106"/>
  <c r="V107"/>
  <c r="C96"/>
  <c r="D13"/>
  <c r="I375" i="3"/>
  <c r="H38" i="5"/>
  <c r="I38" s="1"/>
  <c r="J38" s="1"/>
  <c r="C93" i="7" s="1"/>
  <c r="P95" s="1"/>
  <c r="I125" i="3"/>
  <c r="H46" i="5"/>
  <c r="I46" s="1"/>
  <c r="I131" i="3"/>
  <c r="H48" i="5"/>
  <c r="I48" s="1"/>
  <c r="I1304" i="3"/>
  <c r="H49" i="5"/>
  <c r="I49" s="1"/>
  <c r="I416" i="3"/>
  <c r="I95"/>
  <c r="I1205"/>
  <c r="I72"/>
  <c r="I1217"/>
  <c r="I1175"/>
  <c r="I1126"/>
  <c r="H1120"/>
  <c r="I1111"/>
  <c r="H1107"/>
  <c r="I283"/>
  <c r="I867"/>
  <c r="I903"/>
  <c r="I1059"/>
  <c r="I1100"/>
  <c r="I953"/>
  <c r="I1093"/>
  <c r="I1071"/>
  <c r="I1048"/>
  <c r="I1051"/>
  <c r="I1054"/>
  <c r="I1012"/>
  <c r="I1024"/>
  <c r="I1030"/>
  <c r="I1036"/>
  <c r="I1042"/>
  <c r="H84" i="5"/>
  <c r="I84" s="1"/>
  <c r="I995" i="3"/>
  <c r="I999"/>
  <c r="I991"/>
  <c r="H82" i="5"/>
  <c r="I82" s="1"/>
  <c r="I986" i="3"/>
  <c r="I128"/>
  <c r="H968"/>
  <c r="I914"/>
  <c r="I240"/>
  <c r="I937"/>
  <c r="H931" s="1"/>
  <c r="I947"/>
  <c r="I920"/>
  <c r="I925"/>
  <c r="I909"/>
  <c r="H899"/>
  <c r="I892"/>
  <c r="I313"/>
  <c r="I306"/>
  <c r="I276"/>
  <c r="I887"/>
  <c r="I57"/>
  <c r="I142"/>
  <c r="I452"/>
  <c r="I406"/>
  <c r="I246"/>
  <c r="I793"/>
  <c r="I800"/>
  <c r="I744"/>
  <c r="I786"/>
  <c r="I857"/>
  <c r="I618"/>
  <c r="I664"/>
  <c r="I646"/>
  <c r="I635"/>
  <c r="I680"/>
  <c r="I850"/>
  <c r="I709"/>
  <c r="I586"/>
  <c r="I613"/>
  <c r="I812"/>
  <c r="I591"/>
  <c r="I554"/>
  <c r="I701"/>
  <c r="I819"/>
  <c r="I582"/>
  <c r="I570"/>
  <c r="I673"/>
  <c r="I605"/>
  <c r="I861"/>
  <c r="I716"/>
  <c r="I739"/>
  <c r="I558"/>
  <c r="I694"/>
  <c r="I623"/>
  <c r="I687"/>
  <c r="I826"/>
  <c r="I595"/>
  <c r="I574"/>
  <c r="I578"/>
  <c r="I494"/>
  <c r="I751"/>
  <c r="I599"/>
  <c r="I398"/>
  <c r="I562"/>
  <c r="I347"/>
  <c r="I776"/>
  <c r="I643"/>
  <c r="I843"/>
  <c r="I355"/>
  <c r="H354" s="1"/>
  <c r="I771"/>
  <c r="H765" s="1"/>
  <c r="I657"/>
  <c r="I630"/>
  <c r="I838"/>
  <c r="I833"/>
  <c r="I806"/>
  <c r="V95" i="7" l="1"/>
  <c r="P94"/>
  <c r="J15" i="5"/>
  <c r="D12" i="7"/>
  <c r="V13"/>
  <c r="P98"/>
  <c r="J49" i="5"/>
  <c r="J51"/>
  <c r="C128" i="7" s="1"/>
  <c r="J130" s="1"/>
  <c r="I1120" i="3"/>
  <c r="I1107"/>
  <c r="J84" i="5"/>
  <c r="C216" i="7" s="1"/>
  <c r="J82" i="5"/>
  <c r="C210" i="7" s="1"/>
  <c r="I968" i="3"/>
  <c r="J45" i="5"/>
  <c r="I931" i="3"/>
  <c r="J56" i="5"/>
  <c r="C143" i="7" s="1"/>
  <c r="J145" s="1"/>
  <c r="J54" i="5"/>
  <c r="C137" i="7" s="1"/>
  <c r="J139" s="1"/>
  <c r="I899" i="3"/>
  <c r="J44" i="5"/>
  <c r="C109" i="7" s="1"/>
  <c r="I354" i="3"/>
  <c r="J47" i="5"/>
  <c r="C118" i="7" s="1"/>
  <c r="D120" s="1"/>
  <c r="J48" i="5"/>
  <c r="C121" i="7" s="1"/>
  <c r="D123" s="1"/>
  <c r="I765" i="3"/>
  <c r="J144" i="7" l="1"/>
  <c r="V145"/>
  <c r="P218"/>
  <c r="J218"/>
  <c r="D218"/>
  <c r="D217" s="1"/>
  <c r="V120"/>
  <c r="D119"/>
  <c r="V139"/>
  <c r="J138"/>
  <c r="J129"/>
  <c r="V130"/>
  <c r="D122"/>
  <c r="V123"/>
  <c r="C112"/>
  <c r="D114" s="1"/>
  <c r="C124"/>
  <c r="D126" s="1"/>
  <c r="P212"/>
  <c r="J212"/>
  <c r="J211" s="1"/>
  <c r="V98"/>
  <c r="P97"/>
  <c r="D111"/>
  <c r="V111" s="1"/>
  <c r="J50" i="5"/>
  <c r="J46"/>
  <c r="C115" i="7" s="1"/>
  <c r="J81" i="5"/>
  <c r="H1006" i="3"/>
  <c r="P220" i="7" l="1"/>
  <c r="D125"/>
  <c r="V126"/>
  <c r="V114"/>
  <c r="D113"/>
  <c r="J217"/>
  <c r="J220"/>
  <c r="P217"/>
  <c r="V218"/>
  <c r="C219"/>
  <c r="P211"/>
  <c r="V212"/>
  <c r="D110"/>
  <c r="J43" i="5"/>
  <c r="J5" s="1"/>
  <c r="I1006" i="3"/>
  <c r="T220" i="7" l="1"/>
  <c r="D117"/>
  <c r="N220"/>
  <c r="V117" l="1"/>
  <c r="D220"/>
  <c r="D116"/>
  <c r="H220" l="1"/>
  <c r="D221"/>
  <c r="H221" l="1"/>
  <c r="J221"/>
  <c r="N221" l="1"/>
  <c r="P221"/>
  <c r="T221" s="1"/>
</calcChain>
</file>

<file path=xl/sharedStrings.xml><?xml version="1.0" encoding="utf-8"?>
<sst xmlns="http://schemas.openxmlformats.org/spreadsheetml/2006/main" count="26525" uniqueCount="10439">
  <si>
    <t>COD</t>
  </si>
  <si>
    <t>FONTE</t>
  </si>
  <si>
    <t>DESCRICAO DOS SERVIÇOS</t>
  </si>
  <si>
    <t>UD</t>
  </si>
  <si>
    <t>QT</t>
  </si>
  <si>
    <t>1.1</t>
  </si>
  <si>
    <t>C2474</t>
  </si>
  <si>
    <t>M2</t>
  </si>
  <si>
    <t>SEINFRA/CE</t>
  </si>
  <si>
    <t>M3</t>
  </si>
  <si>
    <t>KG</t>
  </si>
  <si>
    <t>M</t>
  </si>
  <si>
    <t>TINTA EPOXI EM ESTRUTURA DE AÇO CARBONO 50 MICRA C/TRINCHA</t>
  </si>
  <si>
    <t>C</t>
  </si>
  <si>
    <t>I</t>
  </si>
  <si>
    <t>I1890</t>
  </si>
  <si>
    <t>I2093</t>
  </si>
  <si>
    <t>I2158</t>
  </si>
  <si>
    <t>TIPO</t>
  </si>
  <si>
    <t>DESCRICAO</t>
  </si>
  <si>
    <t>COEF</t>
  </si>
  <si>
    <t>VU (R$)</t>
  </si>
  <si>
    <t>VT (R$)</t>
  </si>
  <si>
    <t>PINTOR COM ENCARGOS COMPLEMENTARES</t>
  </si>
  <si>
    <t>H</t>
  </si>
  <si>
    <t>AJUDANTE ESPECIALIZADO COM ENCARGOS COMPLEMENTARES</t>
  </si>
  <si>
    <t>SOLDA TOPO DESCENDENTE CHANFRADA ESPESSURA=1/4" CHAPA/PERFIL/TUBO ACO</t>
  </si>
  <si>
    <t>Tabelas utilizadas:</t>
  </si>
  <si>
    <t>DMAN001</t>
  </si>
  <si>
    <t>DESMONTAGEM E MONTAGEM DE PAINEL METÁLICO BANNER EM CORRIMÃO</t>
  </si>
  <si>
    <t>00011962</t>
  </si>
  <si>
    <t>PARAFUSO ZINCADO, SEXTAVADO, COM ROSCA INTEIRA, DIAMETRO 1/4", COMPRIMENTO 1/2"</t>
  </si>
  <si>
    <t>UN.</t>
  </si>
  <si>
    <t>SERVENTE COM ENCARGOS COMPLEMENTARES</t>
  </si>
  <si>
    <t>MONTADOR COM ENCARGOS COMPLEMENTARES</t>
  </si>
  <si>
    <t>TRT7/SINAPI</t>
  </si>
  <si>
    <t>DMAN002</t>
  </si>
  <si>
    <t>REVISÃO DA FIXAÇÃO DO PISO COM COLOCAÇÃO DE PARAFUSO</t>
  </si>
  <si>
    <t>ENCARREGADO GERAL COM ENCARGOS COMPLEMENTARES</t>
  </si>
  <si>
    <t>TRINCHA 2'</t>
  </si>
  <si>
    <t>TINTA EPOXI PARA ACABAMENTO</t>
  </si>
  <si>
    <t>SOLVENTE P/TINTA EPOXI E BORRACHA CLORADA</t>
  </si>
  <si>
    <t>UN</t>
  </si>
  <si>
    <t>L</t>
  </si>
  <si>
    <t>SINAPI-CE</t>
  </si>
  <si>
    <t>DMAN003</t>
  </si>
  <si>
    <t>DESMONTAGEM E MONTAGEM DE GRADE METÁLICA DA SUBESTAÇÃO</t>
  </si>
  <si>
    <t>C0804</t>
  </si>
  <si>
    <t>COBOGÓ ANTI-CHUVA (50x40)cm C/ARG. CIMENTO E AREIA TRAÇO 1:3</t>
  </si>
  <si>
    <t>ARGAMASSA TRAÇO 1:3 (CIMENTO E AREIA MÉDIA)</t>
  </si>
  <si>
    <t>I0810</t>
  </si>
  <si>
    <t>COBOGÓ ANTI-CHUVA (50x40)CM</t>
  </si>
  <si>
    <t>PEDREIRO COM ENCARGOS COMPLEMENTARES</t>
  </si>
  <si>
    <t>DMAN004</t>
  </si>
  <si>
    <t>TRT7</t>
  </si>
  <si>
    <t>ANOTAÇÃO DE RESPONSABILIDADE TÉCNICA CONTRATOS (ART) - de 8.000,01 até 15.000,00</t>
  </si>
  <si>
    <t>ART CONTRATOS de 8.000,01 até 15.000,00</t>
  </si>
  <si>
    <t>Nota:</t>
  </si>
  <si>
    <t>CREA-CE*</t>
  </si>
  <si>
    <t>DMAN005</t>
  </si>
  <si>
    <t>ANOTAÇÃO DE RESPONSABILIDADE TÉCNICA CONTRATOS (ART) - acima de 15.000,00</t>
  </si>
  <si>
    <t>ART CONTRATOS acima de 15.000,00</t>
  </si>
  <si>
    <t>C1354</t>
  </si>
  <si>
    <t>EXAUSTOR ELETROMECÂNICO INDUSTRIAL D= 400MM</t>
  </si>
  <si>
    <t>ELETRICISTA COM ENCARGOS COMPLEMENTARES</t>
  </si>
  <si>
    <t xml:space="preserve"> AUXILIAR DE ELETRICISTA COM ENCARGOS COMPLEMENTARES</t>
  </si>
  <si>
    <t>I1144</t>
  </si>
  <si>
    <t>EXAUSTOR ELETROMECANICO INDUST. D=400MM</t>
  </si>
  <si>
    <t>C1947</t>
  </si>
  <si>
    <t>PONTO ELÉTRICO, MATERIAL E EXECUÇÃO</t>
  </si>
  <si>
    <t>PT</t>
  </si>
  <si>
    <t>I1262</t>
  </si>
  <si>
    <t>I0419</t>
  </si>
  <si>
    <t>I1181</t>
  </si>
  <si>
    <t>I1105</t>
  </si>
  <si>
    <t>I0428</t>
  </si>
  <si>
    <t>INTERRUPTOR 2 TECLAS PARALELO 1 TOMADA 2POLOS</t>
  </si>
  <si>
    <t>ESPELHO 4''X2'' OU 3"X3"</t>
  </si>
  <si>
    <t>CAIXA PASSAG. CHAPA C/TAMPA PARAF. 100X100X80MM</t>
  </si>
  <si>
    <t>FITA ISOLANTE</t>
  </si>
  <si>
    <t>CAIXA ESTAMPADA 3"X3", 4''X2'', 4"X4" - CHAPA 18</t>
  </si>
  <si>
    <t>PLACA EM ALUMÍNIO 20x25cm C/ VINIL APLICADO EM 1 FACE E FIXAÇÃO COM FITA DUPLA FACE (FORNECIMENTO E MONTAGEM)</t>
  </si>
  <si>
    <t>I8628</t>
  </si>
  <si>
    <t>ORQUIMOL</t>
  </si>
  <si>
    <t>I8625</t>
  </si>
  <si>
    <t>TESOURA PNEUMÁTICA</t>
  </si>
  <si>
    <t>I8619</t>
  </si>
  <si>
    <t>FITA DUPLA FACE ACRÍLICA</t>
  </si>
  <si>
    <t>I1100</t>
  </si>
  <si>
    <t>ESMALTE SINTETICO</t>
  </si>
  <si>
    <t>I8626</t>
  </si>
  <si>
    <t>FOLHA DE ADESIVO SILICONADO EM ALTO RELEVO</t>
  </si>
  <si>
    <t>I8629</t>
  </si>
  <si>
    <t>VINIL AUTO-ADESIVO FOSCO OU BRILHANTE C/ APLICAÇÃO</t>
  </si>
  <si>
    <t>I8627</t>
  </si>
  <si>
    <t>LIXA D'ÁGUA N.100</t>
  </si>
  <si>
    <t>I8624</t>
  </si>
  <si>
    <t>CHAPA EM ALUMÍNIO N.16</t>
  </si>
  <si>
    <t>C4628</t>
  </si>
  <si>
    <t>1.3</t>
  </si>
  <si>
    <t>ENGENHEIRO CIVIL DE OBRA JUNIOR COM ENCARGOS COMPLEMENTARES</t>
  </si>
  <si>
    <t>C1967</t>
  </si>
  <si>
    <t>PORTA DE ALUMÍNIO ANODIZADO COMPACTA</t>
  </si>
  <si>
    <t>CIMENTO PORTLAND COMPOSTO CP II-32</t>
  </si>
  <si>
    <t>I1702</t>
  </si>
  <si>
    <t>PORTA DE ALUMÍNIO</t>
  </si>
  <si>
    <t>I0109</t>
  </si>
  <si>
    <t>AREIA MEDIA</t>
  </si>
  <si>
    <t>04740/ORSE</t>
  </si>
  <si>
    <t>ORSE</t>
  </si>
  <si>
    <t>M2/MÊS</t>
  </si>
  <si>
    <t>ANDAIME METÁLICO FACHADEIRO - LOCAÇÃO MENSAL , MONTAGEM E DESMONTAGEM</t>
  </si>
  <si>
    <t>PORTA COMPENSADO P/ARMÁRIO EMBUTIDO C/BATENTE DE (7X1.5)cm</t>
  </si>
  <si>
    <t>AJUDANTE DE CARPINTEIRO COM ENCARGOS COMPLEMENTARES</t>
  </si>
  <si>
    <t>CARPINTEIRO DE ESQUADRIA COM ENCARGOS COMPLEMENTARES</t>
  </si>
  <si>
    <t>I1192</t>
  </si>
  <si>
    <t>FOLHA P/PORTA ARM. EMB.C/BAT. E GUARNIÇÃO</t>
  </si>
  <si>
    <t xml:space="preserve">I1159 </t>
  </si>
  <si>
    <t>FECHO TIPO ROLETE P/ARMARIO</t>
  </si>
  <si>
    <t>I1027</t>
  </si>
  <si>
    <t>DOBRADIÇA 3''X2 1/2'' CROMADA</t>
  </si>
  <si>
    <t>DMAN006</t>
  </si>
  <si>
    <t>87335</t>
  </si>
  <si>
    <t>88309</t>
  </si>
  <si>
    <t>88316</t>
  </si>
  <si>
    <t>88630</t>
  </si>
  <si>
    <t>1379</t>
  </si>
  <si>
    <t>CONCRETO FCK=15MPA, PREPARO COM BETONEIRA, SEM LANCAMENTO</t>
  </si>
  <si>
    <t>ESCAVACAO MANUAL DE VALA EM  MATERIAL DE 1A CATEGORIA ATE 1,5M EXCLUINDO ESGOTAMENTO / ESCORAMENTO</t>
  </si>
  <si>
    <t>ARGAMASSA TRAÇO 1:2:8 (CIMENTO, CAL E AREIA MÉDIA) PARA EMBOÇO/MASSA ÚNICA/ASSENTAMENTO DE ALVENARIA DE VEDAÇÃO, PREPARO MECÂNICO COM MISTURADOR DE EIXO HORIZONTAL DE 300 KG. AF_06/2014</t>
  </si>
  <si>
    <t>ARGAMASSA TRAÇO 1:4 (CIMENTO E AREIA MÉDIA), PREPARO MECÂNICO COM BETONEIRA 400 L. AF_08/2014</t>
  </si>
  <si>
    <t>TIJOLO CERAMICO MACICO *5 X 10 X 20* CM</t>
  </si>
  <si>
    <t>CAIXA DE INSPEÇÃO EM ALVENARIA DE TIJOLO MACIÇO 60X60X60CM, SEM TAMPA, REVESTIDA INTERNAMENTO COM BARRA LISA (CIMENTO E AREIA, TRAÇO 1:4) E=2,0CM, FUNDO DE CONCRETO 15MPA TIPO C - ESCAVAÇÃO E CONFECÇÃO</t>
  </si>
  <si>
    <t>FORMA TABUA PARA CONCRETO EM FUNDACAO, C/ REAPROVEITAMENTO 2X.</t>
  </si>
  <si>
    <t>74157/004</t>
  </si>
  <si>
    <t>ARMAÇÃO DE VERGA E CONTRAVERGA DE ALVENARIA ESTRUTURAL; DIÂMETRO DE 10,0 MM. AF_01/2015</t>
  </si>
  <si>
    <t>TAMPA EM CONCRETO ARMADO 0,70 x 0,70, ESPESSURA 0,10 m</t>
  </si>
  <si>
    <t>DMAN007</t>
  </si>
  <si>
    <t>C1959</t>
  </si>
  <si>
    <t>C0094</t>
  </si>
  <si>
    <t>C3095</t>
  </si>
  <si>
    <t>C2900</t>
  </si>
  <si>
    <t>APICOAMENTO EM CONCRETO/PREPARO DA SUPERFÍCIE</t>
  </si>
  <si>
    <t>LIMPEZA DE SUPERFÍCIE C/ ESCOVA DE AÇO</t>
  </si>
  <si>
    <t>PINTURA PROTEÇÃO C/INIBIDOR MIGRATÓRIO CORROSÃO, 3 DEMÃOS</t>
  </si>
  <si>
    <t>I2355</t>
  </si>
  <si>
    <t>INIBIDOR DE CORROSÃO MIGRATÓRIO MCI2020</t>
  </si>
  <si>
    <t>DMAN008</t>
  </si>
  <si>
    <t>SOLDADOR COM ENCARGOS COMPLEMENTARES</t>
  </si>
  <si>
    <t>AJUDANTE DE ESTRUTURA METÁLICA COM ENCARGOS COMPLEMENTARES</t>
  </si>
  <si>
    <t>I0532</t>
  </si>
  <si>
    <t>CHAPA DE AÇO 3/16"</t>
  </si>
  <si>
    <t>PISO EM CHAPA METÁLICA 3/16"</t>
  </si>
  <si>
    <t>LANCAMENTO/APLICACAO MANUAL DE CONCRETO EM FUNDACOES</t>
  </si>
  <si>
    <t>C1948</t>
  </si>
  <si>
    <t>PONTO HIDRÁULICO, MATERIAL E EXECUÇÃO</t>
  </si>
  <si>
    <t>ENCANADOR OU BOMBEIRO HIDRÁULICO COM ENCARGOS COMPLEMENTARES</t>
  </si>
  <si>
    <t>AUXILIAR DE ENCANADOR OU BOMBEIRO HIDRÁULICO COM ENCARGOS COMPLEMENTARES</t>
  </si>
  <si>
    <t>C1102</t>
  </si>
  <si>
    <t>REJUNTAMENTO C/ ARG. PRÉ-FABRICADA, JUNTA ATÉ 2mm EM CERÂMICA, ATÉ 10x10 cm (100 cm²) - DECORATIVA (PAREDE/PISO)</t>
  </si>
  <si>
    <t>AZULEJISTA OU LADRILHISTA COM ENCARGOS COMPLEMENTARES</t>
  </si>
  <si>
    <t>I0118</t>
  </si>
  <si>
    <t>ARGAMASSA PRE-FABRICADA PARA REJUNTAMENTO</t>
  </si>
  <si>
    <t>C0336</t>
  </si>
  <si>
    <t>AZULEJOS JUNTA À PRUMO C/CIMENTO COLANTE</t>
  </si>
  <si>
    <t>CIMENTO BRANCO</t>
  </si>
  <si>
    <t>I0153</t>
  </si>
  <si>
    <t>AZULEJO BRANCO 15X15CM</t>
  </si>
  <si>
    <t>I0800</t>
  </si>
  <si>
    <t>CIMENTO COLANTE</t>
  </si>
  <si>
    <t>CÓD</t>
  </si>
  <si>
    <t>SUPORTE DE FIXAÇÃO DE TUBULAÇÃO Ø 3" COM VERGALHÃO DE 3/8"X1000MM</t>
  </si>
  <si>
    <t>CHUMBADOR PARABOLT 3/8" X 5"</t>
  </si>
  <si>
    <t>VERGALHÃO (TIRANTE) COM ROSCA TOTAL Ø 3/8"X1000MM (MARVITEC REF. 1431 OU SIMILAR)</t>
  </si>
  <si>
    <t>ABRAÇADEIRA EM AÇO PARA AMARRAÇÃO DE ELETRODUTOS, TIPO D, COM 3" E PARAFUSO DE FIXAÇÃO</t>
  </si>
  <si>
    <t>PORCA ZINCADA, SEXTAVADA, DIÂMETRO 3/8"</t>
  </si>
  <si>
    <t>DMAN009</t>
  </si>
  <si>
    <t>SUPORTE EM PERFILADO AÇO GALV. PARA TUBULAÇÃO ATÉ 300MM</t>
  </si>
  <si>
    <t>I2104</t>
  </si>
  <si>
    <t>TIROS E PINOS DE AÇO PARA FIXAÇÃO</t>
  </si>
  <si>
    <t>I1054</t>
  </si>
  <si>
    <t>DUTO PERFURADO-PERFILADOS CHAPA DE AÇO (25 X 25)MM</t>
  </si>
  <si>
    <t>ABRACADEIRA EM ACO PARA AMARRACAO DE ELETRODUTOS, TIPO D, COM 1 1/2" E PARAFUSO DE FIXACAO</t>
  </si>
  <si>
    <t>I6037</t>
  </si>
  <si>
    <t>VERGALHÃO ROSCA TOTAL DE 3/8"</t>
  </si>
  <si>
    <t>PORCA SEXTAVADA 5/16'</t>
  </si>
  <si>
    <t>I1'695</t>
  </si>
  <si>
    <t>DMAN010</t>
  </si>
  <si>
    <t>SUPORTE EM PERFILADO AÇO GALV. PARA ELETROCALHA</t>
  </si>
  <si>
    <t>C2608</t>
  </si>
  <si>
    <t>TUBO PVC ROSC. BRANCO D= 2 1/2" (75mm)</t>
  </si>
  <si>
    <t>TUBO PVC, ROSCAVEL, 2 1/2", AGUA FRIA PREDIAL</t>
  </si>
  <si>
    <t>I1180</t>
  </si>
  <si>
    <t>FITA DE VEDAÇÃO</t>
  </si>
  <si>
    <t>73965/010</t>
  </si>
  <si>
    <t>DMAN011</t>
  </si>
  <si>
    <t>LETRA DE AÇO ESCOVADO 40 x40</t>
  </si>
  <si>
    <t>MASSA EPOXI BICOMPONENTE PARA REPAROS</t>
  </si>
  <si>
    <t>C1207</t>
  </si>
  <si>
    <t>EMASSAMENTO DE PAREDES EXTERNAS 2 DEMÃOS C/MASSA ACRÍLICA</t>
  </si>
  <si>
    <t>LIXA EM FOLHA PARA PAREDE OU MADEIRA, NUMERO 120 (COR VERMELHA)</t>
  </si>
  <si>
    <t>I1511</t>
  </si>
  <si>
    <t>MASSA ACRILICA PARA PINTURA LATEX</t>
  </si>
  <si>
    <t>C1245</t>
  </si>
  <si>
    <t>ENTELAMENTO CORRETIVO DE SUPERFÍCIE C/TRINCA P/RETRAÇÃO OU DILATAÇÃO TELA LARG.=15cm REF. CENT.LARG.=5cm</t>
  </si>
  <si>
    <t>I2033</t>
  </si>
  <si>
    <t>TELA ADESIVA DE POLIESTER 15CM</t>
  </si>
  <si>
    <t>CAL VIRGEM COMUM PARA ARGAMASSAS (NBR 6453)</t>
  </si>
  <si>
    <t>DMAN012</t>
  </si>
  <si>
    <t>RECOLOCAÇÃO DE VASO SANITÁRIO, INCLUINDO VEDAÇÃO, PARAFUSO DE FIXAÇÃO E REJUNTE</t>
  </si>
  <si>
    <t>C1208</t>
  </si>
  <si>
    <t>EMASSAMENTO DE PAREDES INTERNAS 2 DEMÃOS C/MASSA DE PVA</t>
  </si>
  <si>
    <t>I1513</t>
  </si>
  <si>
    <t>MASSA CORRIDA A BASE DE PVA</t>
  </si>
  <si>
    <t>SERVIÇOS FINAIS</t>
  </si>
  <si>
    <t>CARGA MANUAL DE ENTULHO EM CAMINHAO BASCULANTE 6 M3</t>
  </si>
  <si>
    <t>LIMPEZA FINAL DA OBRA</t>
  </si>
  <si>
    <t>C2530</t>
  </si>
  <si>
    <t>TRANSPORTE DE MATERIAL, EXCETO ROCHA EM CAMINHÃO ATÉ 10KM</t>
  </si>
  <si>
    <t>I0690</t>
  </si>
  <si>
    <t>CAMINHÃO BASCULANTE 6 M3 (CHP)</t>
  </si>
  <si>
    <t>DESLOCAMENTO DE EQUIPE POR KM PECORRIDO</t>
  </si>
  <si>
    <t>KM</t>
  </si>
  <si>
    <t>DMAN013</t>
  </si>
  <si>
    <t>C2197</t>
  </si>
  <si>
    <t>REMOÇÃO DE PINTURA ANTIGA A CAL</t>
  </si>
  <si>
    <t>C2204</t>
  </si>
  <si>
    <t>RETIRADA DE ÁRVORES</t>
  </si>
  <si>
    <t>C1046</t>
  </si>
  <si>
    <t>DEMOLIÇÃO DE COBERTURA C/TELHAS ONDULADAS DE FIBROCIMENTO</t>
  </si>
  <si>
    <t>TELHADISTA COM ENCARGOS COMPLEMENTARES</t>
  </si>
  <si>
    <t>C3540</t>
  </si>
  <si>
    <t>PORTA TIPO FICHA (0.80X2.10)m - ROLADA MADEIRA MISTA - COMPLETA S/FECHADURA</t>
  </si>
  <si>
    <t>I6114</t>
  </si>
  <si>
    <t xml:space="preserve">DOBRADIÇA DE FERRO TIPO CRUZ </t>
  </si>
  <si>
    <t>I6108</t>
  </si>
  <si>
    <t xml:space="preserve">BATEDOR DE MADEIRA MISTA 2 X 2 CM </t>
  </si>
  <si>
    <t>I6109</t>
  </si>
  <si>
    <t xml:space="preserve">FORRAMENTO LISO 10 X 3 CM MADEIRA MISTA </t>
  </si>
  <si>
    <t>I6113</t>
  </si>
  <si>
    <t>PORTA TIPO FICHA 0,80 X 2,10 M ROLADA MADEIRA MISTA</t>
  </si>
  <si>
    <t>I6115</t>
  </si>
  <si>
    <t xml:space="preserve">FERROLHO DE FERRO CHATO DE 3" (PADRÃO </t>
  </si>
  <si>
    <t>I1724</t>
  </si>
  <si>
    <t>PREGO</t>
  </si>
  <si>
    <t>I6111</t>
  </si>
  <si>
    <t>MATA JUNTA</t>
  </si>
  <si>
    <t>I1919</t>
  </si>
  <si>
    <t>TACO PARA FIXAÇÃO DE BATENTE/RODAPÉ</t>
  </si>
  <si>
    <t>I1590</t>
  </si>
  <si>
    <t>PARAFUSO PARA MADEIRA DE 80MM</t>
  </si>
  <si>
    <t>I0441</t>
  </si>
  <si>
    <t>CAL HIDRATADA</t>
  </si>
  <si>
    <t>C3745</t>
  </si>
  <si>
    <t xml:space="preserve"> TELHA DE FIBROCIMENTO ONDULADA E= 8mm, INCLINAÇÃO 27%</t>
  </si>
  <si>
    <t>I1571</t>
  </si>
  <si>
    <t>I6814</t>
  </si>
  <si>
    <t>I0853</t>
  </si>
  <si>
    <t>PARAFUSO COM ROSCA SOBERBA 8X110MM</t>
  </si>
  <si>
    <t>TELHA FIBROCIMENTO ONDULADA - 8MM</t>
  </si>
  <si>
    <t>CONJUNTO VEDAÇÃO ELASTICA</t>
  </si>
  <si>
    <t>07588/ORSE</t>
  </si>
  <si>
    <t>01909/ORSE</t>
  </si>
  <si>
    <t>Reator eletrônico alto fator de potência = 0,95 p/ lâmpada fuorescente 2 x 32 w</t>
  </si>
  <si>
    <t>07050/ORSE</t>
  </si>
  <si>
    <t>Luminária de embutir com aletas, para lâmpada fluorescente, 2 x 32w, ref. C-2359, da Lustres Projeto ou similar</t>
  </si>
  <si>
    <t>C1050</t>
  </si>
  <si>
    <t>DEMOLIÇÃO DE DIVISÓRIA LEVE</t>
  </si>
  <si>
    <t>MARCENEIRO COM ENCARGOS COMPLEMENTARES</t>
  </si>
  <si>
    <t>C2993</t>
  </si>
  <si>
    <t>DEMOLIÇÃO DE FORRO DE LAMBRI</t>
  </si>
  <si>
    <t>DMAN014</t>
  </si>
  <si>
    <t>PINTURA DE FRISOS DE GESSO EM TINTA ACRÍLICO SEMI-BRILHO</t>
  </si>
  <si>
    <t>TINTA ACRILICA PREMIUM, COR BRANCO FOSCO</t>
  </si>
  <si>
    <t>FITA CREPE ROLO DE 25 MM X 50 M</t>
  </si>
  <si>
    <t>07725/ORSE</t>
  </si>
  <si>
    <t>REMOÇÃO DE PINTURA LÁTEX (RASPAGEM E/OU LIXAMENTO E/OU ESCOVAÇÃO)</t>
  </si>
  <si>
    <t>C4285</t>
  </si>
  <si>
    <t>09082/ORSE</t>
  </si>
  <si>
    <t>09619/ORSE</t>
  </si>
  <si>
    <t>07798/ORSE</t>
  </si>
  <si>
    <t>FORRO DE GESSO ACARTONADO ARAMADO - FORNECIMENTO E MONTAGEM</t>
  </si>
  <si>
    <t>I8291</t>
  </si>
  <si>
    <t>FORRO DE GESSO ACARTONADO ARAMADO</t>
  </si>
  <si>
    <t>TABICA METÁLICA 3X3CM PARA FORRO DE GESSO (FORNECIMENTO E MONTAGEM)</t>
  </si>
  <si>
    <t>09368/ORSE</t>
  </si>
  <si>
    <t>LUMINÁRIA DE EMBUTIR COM ALETAS, PARA LÂMPADA FLUORESCENTE 2 X 16W, REF. C-2359, DA LUSTRES PROJETO OU SIMILAR, COMPLETA</t>
  </si>
  <si>
    <t xml:space="preserve"> 07513/ORSE</t>
  </si>
  <si>
    <t>Reator eletrônico para lâmpada fluorescente 2 x 16w</t>
  </si>
  <si>
    <t>07514/ORSE</t>
  </si>
  <si>
    <t>Luminária de embutir com aletas, para lâmpada fluorescente, 2 x 16w, ref. C-2359, da Lustres Projeto ou similar</t>
  </si>
  <si>
    <t>LUMINÁRIA DE EMBUTIR COM DIFUSOR, QUADRADA, PARA LÂMPADA COMPACTA ELETRÔNICA, 1 X 15W, LINHA ZURI, REF. RE 1250/1, DA REVOLUZ OU SIMILAR</t>
  </si>
  <si>
    <t>09941/ORSE</t>
  </si>
  <si>
    <t>Luminária de embutir com difusor, quadrada, para lâmpada compacta eletrônica, 1 x 15w, linha zuri, ref. RE 1250/1, da Revoluz ou simila</t>
  </si>
  <si>
    <t>C0099</t>
  </si>
  <si>
    <t>APLICAÇÃO DE SINTECO EM PISOS C/MADEIRA</t>
  </si>
  <si>
    <t>AJUDANTE DE OPERAÇÃO EM GERAL COM ENCARGOS COMPLEMENTARES</t>
  </si>
  <si>
    <t>I0748</t>
  </si>
  <si>
    <t>MÁQUINA DE POLIR (CHP)</t>
  </si>
  <si>
    <t>I1869</t>
  </si>
  <si>
    <t>SINTECO P/ PISOS DE MADEIRA</t>
  </si>
  <si>
    <t>I0967</t>
  </si>
  <si>
    <t>DISCO DE DESBASTE DE 7'</t>
  </si>
  <si>
    <t>I1347</t>
  </si>
  <si>
    <t>LIXA PARA MADEIRA/MASSA</t>
  </si>
  <si>
    <t>C4495</t>
  </si>
  <si>
    <t>DIVISÓRIA DE GESSO ACARTONADO e=48mm, S/ REVESTIMENTO - FORNECIMENTO E MONTAGEM</t>
  </si>
  <si>
    <t>I8320</t>
  </si>
  <si>
    <t>DIVISÓRIA DE GESSO ACARTONADO e=48mm, S/ REVESTIMENTO</t>
  </si>
  <si>
    <t>C2492</t>
  </si>
  <si>
    <t>I2118</t>
  </si>
  <si>
    <t>TOMADA UNIVERSAL 10A - 250V, SISTEMA "X"</t>
  </si>
  <si>
    <t>01951/ORSE</t>
  </si>
  <si>
    <t>02004/ORSE</t>
  </si>
  <si>
    <t>SANCA OU CIMALHA EM GESSO L = 6 CM</t>
  </si>
  <si>
    <t>SANCA OU CIMALHA GESSO LARG= 6CM, APLICADA</t>
  </si>
  <si>
    <t>C1070</t>
  </si>
  <si>
    <t>DEMOLIÇÃO DE REVESTIMENTO C/ARGAMASSA</t>
  </si>
  <si>
    <t>C2232</t>
  </si>
  <si>
    <t>REVESTIMENTO TEXTURIZADO EM PAREDES INTERNA/EXTERNA C/DESEMPENADEIRA</t>
  </si>
  <si>
    <t>I1822</t>
  </si>
  <si>
    <t>REVESTIMENTO TEXTURADO PERMALIT DESEMPENADEIRA 222</t>
  </si>
  <si>
    <t>C1073</t>
  </si>
  <si>
    <t>DEMOLIÇÃO DE REVESTIMENTO C/ PEDRAS NATURAIS</t>
  </si>
  <si>
    <t>10354/ORSE</t>
  </si>
  <si>
    <t>11134/ORSE</t>
  </si>
  <si>
    <t>RODAPÉ DE POLIESTIRENO, COM PVC, SANTA LUZIA, REF. 480, BRANCO, 15 CM - FORNECIMENTO E INSTALAÇÃO</t>
  </si>
  <si>
    <t>FORNECIMENTO E INSTALAÇÃO DE RODAPÉ DE POLIESTIRENO, COM PVC, SANTA LUZIA, REF. 480, BRANCO, 15 CM</t>
  </si>
  <si>
    <t>RETIRADA DE PORTAS E JANELAS, INCLUSIVE BATENTES</t>
  </si>
  <si>
    <t>MONTADOR (TUBO AÇO/EQUIPAMENTOS) COM ENCARGOS COMPLEMENTARES</t>
  </si>
  <si>
    <t>C2210</t>
  </si>
  <si>
    <t>09714/ORSE</t>
  </si>
  <si>
    <t>10085/ORSE</t>
  </si>
  <si>
    <t>Porta para parede drywall (gesso acartonado), semi-oca, com caixa em madeira e ferragens - 80 x 210 cm</t>
  </si>
  <si>
    <t>FORNECIMENTO E MONTAGEM DE PORTA PARA PAREDE DRYWALL (GESSO ACARTONADO), SEMI-OCA, INCLUSIVE CAIXÃO EM MADEIRA E FERRAGENS - 80 X 210 CM</t>
  </si>
  <si>
    <t>C4626</t>
  </si>
  <si>
    <t>PLACA EM ALUMÍNIO 15x30cm C/ VINIL APLICADO EM 1 FACE E FIXAÇÃO COM FITA DUPLA FACE (FORNECIMENTO E MONTAGEM)</t>
  </si>
  <si>
    <t>MONTADOR DE ESTRUTURA METÁLICA COM ENCARGOS COMPLEMENTARES</t>
  </si>
  <si>
    <t xml:space="preserve">TESOURA PNEUMÁTICA </t>
  </si>
  <si>
    <t xml:space="preserve">LIXA D'ÁGUA N.100 </t>
  </si>
  <si>
    <t xml:space="preserve">TINTA ESMALTE SINTETICO ALTO BRILHO </t>
  </si>
  <si>
    <t xml:space="preserve">CHAPA EM ALUMÍNIO N.16 </t>
  </si>
  <si>
    <t xml:space="preserve">FOLHA DE ADESIVO SILICONADO EM ALTO RELEVO </t>
  </si>
  <si>
    <t>C4064</t>
  </si>
  <si>
    <t>REJUNTE COLORIDO, CIMENTICIO</t>
  </si>
  <si>
    <t>ARGAMASSA COLANTE TIPO ACIII</t>
  </si>
  <si>
    <t>C1922</t>
  </si>
  <si>
    <t>PISO MONOLÍTICO C/ARGAMASSA A BASE DE EPOXI</t>
  </si>
  <si>
    <t>I1819</t>
  </si>
  <si>
    <t>RESINA DE EPÓXI</t>
  </si>
  <si>
    <t>I0034</t>
  </si>
  <si>
    <t>AGREGADO DE ALTA RESISTÊNCIA PARA PISOS</t>
  </si>
  <si>
    <t>AJUDANTE DE PEDREIRO COM ENCARGOS COMPLEMENTARES</t>
  </si>
  <si>
    <t>C4470</t>
  </si>
  <si>
    <t>FORRO PVC - MODULADO (618x1250)mm C/ PERFIL "T" EM ALUMÍNIO - FORNECIMENTO E MONTAGEM</t>
  </si>
  <si>
    <t>I8295</t>
  </si>
  <si>
    <t>FORRO PVC - MODULADO (618x1250)mm C/ PERFIL "T" EM ALUMÍNIO</t>
  </si>
  <si>
    <t>C4123</t>
  </si>
  <si>
    <t>REDE DE INSUFLAMENTO/RETORNO C/ DUTOS EM CHAPA GALVANIZADA, DEFLETORES, CHAVEAMENTOS, FIXAÇÕES, ISOLAMENTO TÉRMICO EM CHAPAS DE ISOPOR AUTO-EXTINGUÍVEL, DUTOS FLEXÍVEIS DE LIGAÇÃO ETC.</t>
  </si>
  <si>
    <t>I7944</t>
  </si>
  <si>
    <t>C3873</t>
  </si>
  <si>
    <t>GRELHA DE INSUFLAMENTO/RETORNO, EM ALUMÍNIO ATÉ 0,25 M2 (FORNECIMENTO E MONTAGEM)</t>
  </si>
  <si>
    <t>GRELHAS DE INSUFLAMENTO/RETORNO EM ALUMÍNIO ATÉ 0,25 M2 (FORN. E MONTAGEM)</t>
  </si>
  <si>
    <t>I7363</t>
  </si>
  <si>
    <t>MASSA ÚNICA, PARA RECEBIMENTO DE PINTURA, EM ARGAMASSA TRAÇO 1:2:8, PREPARO MANUAL, APLICADA MANUALMENTE EM FACES INTERNAS DE PAREDES, ESPESSURA DE 20MM, COM EXECUÇÃO DE TALISCAS. AF_06/2014</t>
  </si>
  <si>
    <t>C2209</t>
  </si>
  <si>
    <t>RETIRADA DE PISO PAVIFLEX</t>
  </si>
  <si>
    <t>DEMOLIÇÃO DE PISO VINÍLICO</t>
  </si>
  <si>
    <t>LUMINÁRIA DE EMBUTIR COM ALETAS, PARA LÂMPADA FLUORESCENTE, 2 X 32W, REF. C-2359, DA LUSTRES PROJETO OU SIMILAR, COMPLETA</t>
  </si>
  <si>
    <t>C1239</t>
  </si>
  <si>
    <t>ENCHIMENTO DE RASGO C/ARGAMASSA DIAM.= 32 A 50mm (1 1/4" A 2")</t>
  </si>
  <si>
    <t>C3039</t>
  </si>
  <si>
    <t>RETIRADA DE CARPETE S/REAPROVEITAMENTO</t>
  </si>
  <si>
    <t>08387/ORSE</t>
  </si>
  <si>
    <t>REMOÇÃO DE BANCADA DE GRANITO (OU MARMORE)</t>
  </si>
  <si>
    <t>C2536</t>
  </si>
  <si>
    <t>TRANSPORTE HORIZONTAL ATÉ 30M DE MATERIAIS À GRANEL</t>
  </si>
  <si>
    <t>C2245</t>
  </si>
  <si>
    <t>RODAPÉ INDUSTRIAL MONOLÍTICO H= 7cm</t>
  </si>
  <si>
    <t>C0111</t>
  </si>
  <si>
    <t>ARAME GALVANIZADO PARA PESCA</t>
  </si>
  <si>
    <t>ARAME GALVANIZADO 18 BWG, 1,24MM (0,009 KG/M)</t>
  </si>
  <si>
    <t>C0672</t>
  </si>
  <si>
    <t>CANALETA PLÁSTICA (20 X 10)MM, SISTEMA "X"</t>
  </si>
  <si>
    <t>I0459</t>
  </si>
  <si>
    <t>CANALETA PLASTICA (20 X 10)MM, SISTEMA "X"</t>
  </si>
  <si>
    <t xml:space="preserve">C0622 </t>
  </si>
  <si>
    <t>CAIXA DE LIGAÇÃO PLÁSTICA DE SOBREPOR, SISTEMA "X"</t>
  </si>
  <si>
    <t>I0417</t>
  </si>
  <si>
    <t>CAIXA DE LIGAÇÃO PLASTICA, DE SOBREPOR SISTEMA "X"</t>
  </si>
  <si>
    <t>C2478</t>
  </si>
  <si>
    <t>TIROS E PINO DE AÇO PARA FIXAÇÃO</t>
  </si>
  <si>
    <t>C1490</t>
  </si>
  <si>
    <t>INTERRUPTOR UMA TECLA 10A - 250V, SISTEMA "X"</t>
  </si>
  <si>
    <t>I1270</t>
  </si>
  <si>
    <t>C1951</t>
  </si>
  <si>
    <t>PONTO TELEFÔNICO, MATERIAL E EXECUÇÃO</t>
  </si>
  <si>
    <t>I1409</t>
  </si>
  <si>
    <t>LUVA DE PVC RIGIDO PARA ELETRODUTO 3/4''</t>
  </si>
  <si>
    <t>I1075</t>
  </si>
  <si>
    <t>ELETRODUTO DE PVC RIGIDO 3/4''</t>
  </si>
  <si>
    <t>I2113</t>
  </si>
  <si>
    <t>TOMADA TELEFONE 4 POLOS 'TELEBRAS'</t>
  </si>
  <si>
    <t>I0382</t>
  </si>
  <si>
    <t>CABO TELEFONICO CCI-2</t>
  </si>
  <si>
    <t>I0957</t>
  </si>
  <si>
    <t>CURVA DE PVC RIGIDO PARA ELETRODUTO DE 3/4''</t>
  </si>
  <si>
    <t>DMAN015</t>
  </si>
  <si>
    <t>34357</t>
  </si>
  <si>
    <t>88256</t>
  </si>
  <si>
    <t>PISO EM CERAMICA ESMALTADA EXTRA, PEI MAIOR OU IGUAL A 4, FORMATO MENOR OU IGUAL A 2025 CM2</t>
  </si>
  <si>
    <t>1,0600000</t>
  </si>
  <si>
    <t>4,8600000</t>
  </si>
  <si>
    <t>0,2400000</t>
  </si>
  <si>
    <t>0,4300000</t>
  </si>
  <si>
    <t>0,2000000</t>
  </si>
  <si>
    <t>REVESTIMENTO CERÂMICO PARA PISO COM PLACAS TIPO ESMALTADA EXTRA PEI 5 COM ARGAMASSA COLA AC III</t>
  </si>
  <si>
    <t>I0981</t>
  </si>
  <si>
    <t>DISJUNTOR MONOPOLAR 16A</t>
  </si>
  <si>
    <t>10971/ORSE</t>
  </si>
  <si>
    <t>REMOCAO DE SOLEIRA DE MARMORE OU GRANITO (RODAMEIO)</t>
  </si>
  <si>
    <t>MARMORE BRANCO ASSENTADO COM ARGAMASSA COLA AC III</t>
  </si>
  <si>
    <t>1380</t>
  </si>
  <si>
    <t>4822</t>
  </si>
  <si>
    <t>88274</t>
  </si>
  <si>
    <t>PISO/ REVESTIMENTO EM MARMORE, POLIDO, BRANCO COMUM, FORMATO MAIOR OU IGUAL A 3025 CM2, E = *2* CM</t>
  </si>
  <si>
    <t>MARMORISTA/GRANITEIRO COM ENCARGOS COMPLEMENTARES</t>
  </si>
  <si>
    <t>1,0500000</t>
  </si>
  <si>
    <t>0,5000000</t>
  </si>
  <si>
    <t>DMAN016</t>
  </si>
  <si>
    <t>ALVENARIA DE VEDAÇÃO DE BLOCOS CERÂMICOS FURADOS NA HORIZONTAL DE 9X19X19CM (ESPESSURA 9CM) DE PAREDES COM ÁREA LÍQUIDA MENOR QUE 6M² SEM VÃOS E ARGAMASSA DE ASSENTAMENTO COM PREPARO MANUAL. AF_06/2014</t>
  </si>
  <si>
    <t>CHAPISCO APLICADO EM ALVENARIAS E ESTRUTURAS DE CONCRETO INTERNAS, COM COLHER DE PEDREIRO.  ARGAMASSA TRAÇO 1:3 COM PREPARO MANUAL. AF_06/2014</t>
  </si>
  <si>
    <t>CUMEEIRA EM PERFIL ONDULADO DE ALUMÍNIO</t>
  </si>
  <si>
    <t>CALÇO PLÁSTICO PARA TELHA MODULADA, INCLUSIVE PARAFUSO DE FIXAÇÃO</t>
  </si>
  <si>
    <t>Calço plástico para telha modulada, inclusive parafuso de fixação</t>
  </si>
  <si>
    <t>CARPINTEIRO DE FORMAS COM ENCARGOS COMPLEMENTARES</t>
  </si>
  <si>
    <t>I0453</t>
  </si>
  <si>
    <t>CALÇO PLASTICO</t>
  </si>
  <si>
    <t>DEMOLIÇÃO DE ALVENARIA DE BLOCO FURADO, DE FORMA MANUAL, SEM REAPROVEITAMENTO. AF_12/2017</t>
  </si>
  <si>
    <t>C2450</t>
  </si>
  <si>
    <t>TELHA TERMOACÚSTICA TRAPEZOIDAL INCLINAÇÃO 17.6%</t>
  </si>
  <si>
    <t>I2062</t>
  </si>
  <si>
    <t>TELHA TERMOACUSTICA</t>
  </si>
  <si>
    <t>I1514</t>
  </si>
  <si>
    <t>MASSA DE VEDAÇÃO</t>
  </si>
  <si>
    <t>3.1</t>
  </si>
  <si>
    <t>3.2</t>
  </si>
  <si>
    <t>3.3</t>
  </si>
  <si>
    <t>RALO HEMISFÉRICO EM Fº Fº, TIPO ABACAXI Ø 100MM</t>
  </si>
  <si>
    <t>RUFO ESTAMPADO EM ALUMÍNIO E = 0,8MM COM DESENVOLVIMENTO 25CM</t>
  </si>
  <si>
    <t>Rufo estampado em alumínio e = 0,8mm com desenvolvimento 25cm</t>
  </si>
  <si>
    <t>Argamassa cimento e areia traço t-1 (1:3) - 1 saco cimento 50kg / 3 padiolas areia dim. 0.35 x 0.45 x 0.23 m - Confecção mecânica e transporte</t>
  </si>
  <si>
    <t>CONTRAPISO EM ARGAMASSA TRAÇO 1:4 (CIMENTO E AREIA), PREPARO MANUAL, APLICADO EM ÁREAS SECAS SOBRE LAJE, NÃO ADERIDO, ESPESSURA 5CM. AF_06/2014</t>
  </si>
  <si>
    <t>RASGO EM ALVENARIA PARA RAMAIS/ DISTRIBUIÇÃO COM DIAMETROS MENORES OU IGUAIS A 40 MM. AF_05/2015</t>
  </si>
  <si>
    <t>APLICAÇÃO MANUAL DE PINTURA COM TINTA LÁTEX ACRÍLICA EM PAREDES, DUAS DEMÃOS. AF_06/2014</t>
  </si>
  <si>
    <t>C3734</t>
  </si>
  <si>
    <t>REMANEJAMENTO DE CONDENSADORES DE MINICENTRAIS DE AR CONDICIONADO, INCLUSIVE PONTO DE FORÇA E RECARGA DE GAS</t>
  </si>
  <si>
    <t>I6807</t>
  </si>
  <si>
    <t>2.1</t>
  </si>
  <si>
    <t>2.2</t>
  </si>
  <si>
    <t>2.3</t>
  </si>
  <si>
    <t>1.4</t>
  </si>
  <si>
    <t>C1057</t>
  </si>
  <si>
    <t>C3038</t>
  </si>
  <si>
    <t>C2206</t>
  </si>
  <si>
    <t>C1061</t>
  </si>
  <si>
    <t>C1069</t>
  </si>
  <si>
    <t>C1066</t>
  </si>
  <si>
    <t>DEMOLIÇÃO DE ARGAMASSAS, DE FORMA MANUAL, SEM REAPROVEITAMENTO. AF_12/2017</t>
  </si>
  <si>
    <t>REMOÇÃO DE FORRO DE GESSO, DE FORMA MANUAL, SEM REAPROVEITAMENTO. AF_12/2017</t>
  </si>
  <si>
    <t>REMOÇÃO DE PORTAS, DE FORMA MANUAL, SEM REAPROVEITAMENTO. AF_12/2017</t>
  </si>
  <si>
    <t>EPI (ENCARGOS COMPLEMENTARES) - HORISTA</t>
  </si>
  <si>
    <t>CURSO DE CAPACITAÇÃO PARA ENCARREGADO GERAL (ENCARGOS COMPLEMENTARES) - HORISTA</t>
  </si>
  <si>
    <t/>
  </si>
  <si>
    <t>LOCALIDADE: 0760 - FORTALEZA</t>
  </si>
  <si>
    <t xml:space="preserve">CODIGO  </t>
  </si>
  <si>
    <t>DESCRICAO DO INSUMO</t>
  </si>
  <si>
    <t>ORIGEM DO PRECO</t>
  </si>
  <si>
    <t xml:space="preserve">UN    </t>
  </si>
  <si>
    <t>CR</t>
  </si>
  <si>
    <t xml:space="preserve">M2    </t>
  </si>
  <si>
    <t>AS</t>
  </si>
  <si>
    <t xml:space="preserve">H     </t>
  </si>
  <si>
    <t xml:space="preserve">M3    </t>
  </si>
  <si>
    <t xml:space="preserve">C </t>
  </si>
  <si>
    <t xml:space="preserve">M     </t>
  </si>
  <si>
    <t xml:space="preserve">KG    </t>
  </si>
  <si>
    <t xml:space="preserve">L     </t>
  </si>
  <si>
    <t xml:space="preserve">MES   </t>
  </si>
  <si>
    <t xml:space="preserve">PAR   </t>
  </si>
  <si>
    <t xml:space="preserve">JG    </t>
  </si>
  <si>
    <t xml:space="preserve">MIL   </t>
  </si>
  <si>
    <t xml:space="preserve">T     </t>
  </si>
  <si>
    <t xml:space="preserve">CJ    </t>
  </si>
  <si>
    <t xml:space="preserve">100M  </t>
  </si>
  <si>
    <t xml:space="preserve">CENTO </t>
  </si>
  <si>
    <t>SC25KG</t>
  </si>
  <si>
    <t xml:space="preserve">310ML </t>
  </si>
  <si>
    <t>90776_</t>
  </si>
  <si>
    <t>90777_</t>
  </si>
  <si>
    <t>88316_</t>
  </si>
  <si>
    <t>FERRAMENTAS (ENCARGOS COMPLEMENTARES) - HORISTA</t>
  </si>
  <si>
    <t>CURSO DE CAPACITAÇÃO PARA SERVENTE (ENCARGOS COMPLEMENTARES) - HORISTA</t>
  </si>
  <si>
    <t>CURSO DE CAPACITAÇÃO PARA PEDREIRO (ENCARGOS COMPLEMENTARES) - HORISTA</t>
  </si>
  <si>
    <t>CURSO DE CAPACITAÇÃO PARA PINTOR (ENCARGOS COMPLEMENTARES) - HORISTA</t>
  </si>
  <si>
    <t>88309_</t>
  </si>
  <si>
    <t>88310_</t>
  </si>
  <si>
    <t>GESSEIRO COM ENCARGOS COMPLEMENTARES</t>
  </si>
  <si>
    <t>DEMOLIÇÃO DE FORRO PACOTE</t>
  </si>
  <si>
    <t>DEMOLIÇÃO DE REVESTIMENTO CERÂMICO, DE FORMA MANUAL, SEM REAPROVEITAMENTO. AF_12/2017</t>
  </si>
  <si>
    <t>RETIRADA DE CAIXA DE AR CONDICIONADO</t>
  </si>
  <si>
    <t>RETIRADA DE ESQUADRIAS METÁLICAS</t>
  </si>
  <si>
    <t>DEMOLIÇÃO DE LOUÇA SANITÁRIA</t>
  </si>
  <si>
    <t>DEMOLIÇÃO DE PISO INDUSTRIAL</t>
  </si>
  <si>
    <t>DEMOLIÇÃO DE PISO CIMENTADO SOBRE LASTRO DE CONCRETO</t>
  </si>
  <si>
    <t>ARGAMASSA TRAÇO 1:2:9 (CIMENTO, CAL E AREIA MÉDIA) PARA EMBOÇO/MASSA ÚNICA/ASSENTAMENTO DE ALVENARIA DE VEDAÇÃO, PREPARO MECÂNICO COM BETONEIRA 600 L. AF_06/2014</t>
  </si>
  <si>
    <t>FIXAÇÃO (ENCUNHAMENTO) DE ALVENARIA DE VEDAÇÃO COM TIJOLO MACIÇO. AF_03/2016</t>
  </si>
  <si>
    <t>87369</t>
  </si>
  <si>
    <t>ARGAMASSA TRAÇO 1:2:8 (CIMENTO, CAL E AREIA MÉDIA) PARA EMBOÇO/MASSA ÚNICA/ASSENTAMENTO DE ALVENARIA DE VEDAÇÃO, PREPARO MANUAL. AF_06/2014</t>
  </si>
  <si>
    <t>ARGAMASSA TRAÇO 1:3 (CIMENTO E AREIA GROSSA) PARA CHAPISCO CONVENCIONAL, PREPARO MANUAL. AF_06/2014</t>
  </si>
  <si>
    <t>REVESTIMENTO CERÂMICO PARA PAREDES INTERNAS COM PLACAS TIPO ESMALTADA EXTRA DE DIMENSÕES 20X20 CM APLICADAS EM AMBIENTES DE ÁREA MENOR QUE 5 M² A MEIA ALTURA DAS PAREDES. AF_06/2014</t>
  </si>
  <si>
    <t>ARGAMASSA TRAÇO 1:4 (CIMENTO E AREIA MÉDIA) PARA CONTRAPISO, PREPARO MANUAL. AF_06/2014</t>
  </si>
  <si>
    <t>EXECUÇÃO DE PASSEIO (CALÇADA) OU PISO DE CONCRETO COM CONCRETO MOLDADO IN LOCO, FEITO EM OBRA, ACABAMENTO CONVENCIONAL, NÃO ARMADO. AF_07/2016</t>
  </si>
  <si>
    <t>94964</t>
  </si>
  <si>
    <t>CONCRETO FCK = 20MPA, TRAÇO 1:2,7:3 (CIMENTO/ AREIA MÉDIA/ BRITA 1)  - PREPARO MECÂNICO COM BETONEIRA 400 L. AF_07/2016</t>
  </si>
  <si>
    <t>C2940</t>
  </si>
  <si>
    <t>RETIRADA DE PAVIMENTAÇÃO EM PARALELEPÍPEDO OU PEDRA TOSCA</t>
  </si>
  <si>
    <t>EXECUÇÃO DE PÁTIO/ESTACIONAMENTO EM PISO INTERTRAVADO, COM BLOCO 16 FACES DE 22 X 11 CM, ESPESSURA 6 CM. AF_12/2015</t>
  </si>
  <si>
    <t>CALCETEIRO COM ENCARGOS COMPLEMENTARES</t>
  </si>
  <si>
    <t>PLACA VIBRATÓRIA REVERSÍVEL COM MOTOR 4 TEMPOS A GASOLINA, FORÇA CENTRÍFUGA DE 25 KN (2500 KGF), POTÊNCIA 5,5 CV - CHP DIURNO. AF_08/2015</t>
  </si>
  <si>
    <t>CHP</t>
  </si>
  <si>
    <t>PLACA VIBRATÓRIA REVERSÍVEL COM MOTOR 4 TEMPOS A GASOLINA, FORÇA CENTRÍFUGA DE 25 KN (2500 KGF), POTÊNCIA 5,5 CV - CHI DIURNO. AF_08/2015</t>
  </si>
  <si>
    <t>CHI</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</si>
  <si>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</si>
  <si>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</si>
  <si>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ASSENTAMENTO DE GUIA (MEIO-FIO) EM TRECHO RETO, CONFECCIONADA EM CONCRETO PRÉ-FABRICADO, DIMENSÕES 100X15X13X20 CM (COMPRIMENTO X BASE INFERIOR X BASE SUPERIOR X ALTURA), PARA URBANIZAÇÃO INTERNA DE EMPREENDIMENTOS. AF_06/2016_P</t>
  </si>
  <si>
    <t>ARGAMASSA TRAÇO 1:3 (CIMENTO E AREIA MÉDIA), PREPARO MANUAL. AF_08/2014</t>
  </si>
  <si>
    <t>PISO INDUSTRIAL DE ALTA RESISTENCIA, ESPESSURA 8MM, INCLUSO JUNTAS DE DILATACAO PLASTICAS E POLIMENTO MECANIZADO</t>
  </si>
  <si>
    <t>POLIDORA DE PISO (POLITRIZ), PESO DE 100KG, DIÂMETRO 450 MM, MOTOR ELÉTRICO, POTÊNCIA 4 HP - CHP DIURNO. AF_09/2016</t>
  </si>
  <si>
    <t>PISO CIMENTADO, TRAÇO 1:3 (CIMENTO E AREIA), ACABAMENTO LISO, ESPESSURA 2,0 CM, PREPARO MECÂNICO DA ARGAMASSA. AF_06/2018</t>
  </si>
  <si>
    <t>ARGAMASSA TRAÇO 1:3 (CIMENTO E AREIA MÉDIA) PARA CONTRAPISO, PREPARO MECÂNICO COM BETONEIRA 400 L. AF_06/2014</t>
  </si>
  <si>
    <t>REVESTIMENTO CERÂMICO PARA PISO COM PLACAS TIPO ESMALTADA EXTRA DE DIMENSÕES 35X35 CM APLICADA EM AMBIENTES DE ÁREA ENTRE 5 M2 E 10 M2. AF_06/2014</t>
  </si>
  <si>
    <t>PISO EM GRANITO APLICADO EM AMBIENTES INTERNOS. AF_06/2018</t>
  </si>
  <si>
    <t>PISO EM MÁRMORE APLICADO EM AMBIENTES INTERNOS. AF_06/2018</t>
  </si>
  <si>
    <t>PISO VINÍLICO SEMI-FLEXÍVEL EM PLACAS, PADRÃO LISO, ESPESSURA 3,2 MM, FIXADO COM COLA. AF_06/2018</t>
  </si>
  <si>
    <t>POLIDORA DE PISO (POLITRIZ), PESO DE 100KG, DIÂMETRO 450 MM, MOTOR ELÉTRICO, POTÊNCIA 4 HP - CHI DIURNO. AF_09/2016</t>
  </si>
  <si>
    <t>RODAPÉ EM GRANITO, ALTURA 10 CM. AF_06/2018</t>
  </si>
  <si>
    <t>IMPERMEABILIZAÇÃO DE PAREDES COM ARGAMASSA DE CIMENTO E AREIA, COM ADITIVO IMPERMEABILIZANTE, E = 2CM. AF_06/2018</t>
  </si>
  <si>
    <t>ARGAMASSA TRAÇO 1:1:6 (CIMENTO, CAL E AREIA MÉDIA) PARA EMBOÇO/MASSA ÚNICA/ASSENTAMENTO DE ALVENARIA DE VEDAÇÃO, PREPARO MECÂNICO COM BETONEIRA 400 L. AF_06/2014</t>
  </si>
  <si>
    <t>C4124</t>
  </si>
  <si>
    <t>IMPERMEABILIZAÇÃO EM DUPLA CAMADA COM MANTA ESTRUTURADA EM POLIÉSTER 4mm - TIPO IV E MANTA DE ALUMÍNIO</t>
  </si>
  <si>
    <t>I7945</t>
  </si>
  <si>
    <t>I1218</t>
  </si>
  <si>
    <t>I1090</t>
  </si>
  <si>
    <t>I7946</t>
  </si>
  <si>
    <t>MANTA POLIÉSTER ESTRUTURADA 4mm - TIPO IV (NBR 9952/98)</t>
  </si>
  <si>
    <t>GAS</t>
  </si>
  <si>
    <t>EMULSÃO ASFALTICA</t>
  </si>
  <si>
    <t>MANTA DE ALUMÍNIO P/ IMPERMEABILIZAÇÃO</t>
  </si>
  <si>
    <t>IMPERMEABILIZADOR COM ENCARGOS COMPLEMENTARES</t>
  </si>
  <si>
    <t>TRAMA DE MADEIRA COMPOSTA POR TERÇAS PARA TELHADOS DE ATÉ 2 ÁGUAS PARA TELHA ONDULADA DE FIBROCIMENTO, METÁLICA, PLÁSTICA OU TERMOACÚSTICA, INCLUSO TRANSPORTE VERTICAL. AF_12/2015</t>
  </si>
  <si>
    <t>GUINCHO ELÉTRICO DE COLUNA, CAPACIDADE 400 KG, COM MOTO FREIO, MOTOR TRIFÁSICO DE 1,25 CV - CHP DIURNO. AF_03/2016</t>
  </si>
  <si>
    <t>GUINCHO ELÉTRICO DE COLUNA, CAPACIDADE 400 KG, COM MOTO FREIO, MOTOR TRIFÁSICO DE 1,25 CV - CHI DIURNO. AF_03/2016</t>
  </si>
  <si>
    <t>C4554</t>
  </si>
  <si>
    <t>TELHA DE ALUMÍNIO, TRAPEZOIDAL e = 0,7mm</t>
  </si>
  <si>
    <t>I1215</t>
  </si>
  <si>
    <t>I8434</t>
  </si>
  <si>
    <t>I1920</t>
  </si>
  <si>
    <t>GANCHO COM PORCA E ARRUELA</t>
  </si>
  <si>
    <t>TALA DE AJUSTE</t>
  </si>
  <si>
    <t>C0773</t>
  </si>
  <si>
    <t>CHAPIM PRÉ-MOLDADO DE CONCRETO</t>
  </si>
  <si>
    <t>I0528</t>
  </si>
  <si>
    <t>CHAPA COMPENSADO RESINADO 10MM (1.10 X 2.20M)</t>
  </si>
  <si>
    <t>ARMADOR COM ENCARGOS COMPLEMENTARES</t>
  </si>
  <si>
    <t>I0682</t>
  </si>
  <si>
    <t>E</t>
  </si>
  <si>
    <t>BETONEIRA ELÉTRICA 580L (CHP)</t>
  </si>
  <si>
    <t>RUFO EM CHAPA DE AÇO GALVANIZADO NÚMERO 24, CORTE DE 25 CM, INCLUSO TRANSPORTE VERTICAL. AF_06/2016</t>
  </si>
  <si>
    <t>VERGA PRÉ-MOLDADA PARA PORTAS COM ATÉ 1,5 M DE VÃO. AF_03/2016</t>
  </si>
  <si>
    <t>FABRICAÇÃO DE FÔRMA PARA VIGAS, COM MADEIRA SERRADA, E = 25 MM. AF_12/2015</t>
  </si>
  <si>
    <t>CORTE E DOBRA DE AÇO CA-60, DIÂMETRO DE 5,0 MM, UTILIZADO EM ESTRUTURAS DIVERSAS, EXCETO LAJES. AF_12/2015</t>
  </si>
  <si>
    <t>CONCRETO FCK = 20MPA, TRAÇO 1:2,7:3 (CIMENTO/ AREIA MÉDIA/ BRITA 1)  - PREPARO MECÂNICO COM BETONEIRA 600 L. AF_07/2016</t>
  </si>
  <si>
    <t>ADUELA / MARCO / BATENTE PARA PORTA DE 70X210CM, PADRÃO MÉDIO - FORNECIMENTO E MONTAGEM. AF_08/2015</t>
  </si>
  <si>
    <t>ADUELA / MARCO / BATENTE PARA PORTA DE 80X210CM, PADRÃO MÉDIO - FORNECIMENTO E MONTAGEM.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</si>
  <si>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</si>
  <si>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</si>
  <si>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PORTA DE MADEIRA PARA PINTURA, SEMI-OCA (LEVE OU MÉDIA), 80X210CM,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</si>
  <si>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</si>
  <si>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60X210CM, ESPESSURA DE 3,5CM, INCLUSO DOBRADIÇAS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</si>
  <si>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</si>
  <si>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</si>
  <si>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73932/001</t>
  </si>
  <si>
    <t>GRADE DE FERRO EM BARRA CHATA 3/16"</t>
  </si>
  <si>
    <t>SERRALHEIRO COM ENCARGOS COMPLEMENTARES</t>
  </si>
  <si>
    <t>ARGAMASSA TRAÇO 1:4 (CIMENTO E AREIA MÉDIA), PREPARO MANUAL. AF_08/2014</t>
  </si>
  <si>
    <t>74100/001</t>
  </si>
  <si>
    <t>PORTAO DE FERRO COM VARA 1/2", COM REQUADRO</t>
  </si>
  <si>
    <t>REMOCAO DE VIDRO COMUM</t>
  </si>
  <si>
    <t>VIDRACEIRO COM ENCARGOS COMPLEMENTARES</t>
  </si>
  <si>
    <t>VIDRO LISO COMUM TRANSPARENTE, ESPESSURA 4MM</t>
  </si>
  <si>
    <t>C1950</t>
  </si>
  <si>
    <t>PONTO SANITÁRIO, MATERIAL E EXECUÇÃO</t>
  </si>
  <si>
    <t>I2195</t>
  </si>
  <si>
    <t>TUBO PVC ESGOTO DE 50MM (2')</t>
  </si>
  <si>
    <t>SOLDA DE TOPO EM CHAPA/PERFIL/TUBO DE AÇO CHANFRADO, ESPESSURA=1/4''. AF_06/2018</t>
  </si>
  <si>
    <t>VASO SANITÁRIO SIFONADO COM CAIXA ACOPLADA LOUÇA BRANCA - PADRÃO MÉDIO, INCLUSO ENGATE FLEXÍVEL EM METAL CROMADO, 1/2 X 40CM - FORNECIMENTO E INSTALAÇÃO. AF_12/2013</t>
  </si>
  <si>
    <t>ENGATE FLEXÍVEL EM INOX, 1/2 X 40CM - FORNECIMENTO E INSTALAÇÃO. AF_12/2013</t>
  </si>
  <si>
    <t>VASO SANITÁRIO SIFONADO COM CAIXA ACOPLADA LOUÇA BRANCA - FORNECIMENTO E INSTALAÇÃO. AF_12/2013</t>
  </si>
  <si>
    <t>07592/ORSE</t>
  </si>
  <si>
    <t>LUMINÁRIA DE SOBREPOR COM ALETAS, PARA LÂMPADA FLUORESCENTE, 2 X 32W, REF. C-2359, DA LUSTRES PROJETO OU SIMILAR, COMPLETA</t>
  </si>
  <si>
    <t>07054/ORSE</t>
  </si>
  <si>
    <t>Luminária de sobrepor com aletas, para lâmpada fluorescente, 2 x 32w, ref. C-2359, da Lustres Projeto ou similar</t>
  </si>
  <si>
    <t>REMOÇÃO DE LUMINÁRIAS, DE FORMA MANUAL, SEM REAPROVEITAMENTO. AF_12/2017</t>
  </si>
  <si>
    <t>74133/001</t>
  </si>
  <si>
    <t>74065/003</t>
  </si>
  <si>
    <t>APLICAÇÃO E LIXAMENTO DE MASSA LÁTEX EM TETO, UMA DEMÃO. AF_06/2014</t>
  </si>
  <si>
    <t>APLICAÇÃO E LIXAMENTO DE MASSA LÁTEX EM PAREDES, UMA DEMÃO. AF_06/2014</t>
  </si>
  <si>
    <t>EMASSAMENTO COM MASSA A OLEO, UMA DEMAO</t>
  </si>
  <si>
    <t>PINTURA ESMALTE BRILHANTE PARA MADEIRA, DUAS DEMAOS, SOBRE FUNDO NIVELADOR BRANCO</t>
  </si>
  <si>
    <t>PINTURA ESMALTE BRILHANTE (2 DEMAOS) SOBRE SUPERFICIE METALICA, INCLUSIVE PROTECAO COM ZARCAO (1 DEMAO)</t>
  </si>
  <si>
    <t>CAIACAO INT OU EXT SOBRE REVESTIMENTO LISO C/ADOCAO DE FIXADOR COM    COM DUAS DEMAOS</t>
  </si>
  <si>
    <t>APLICAÇÃO MANUAL DE PINTURA COM TINTA TEXTURIZADA ACRÍLICA EM PAREDES EXTERNAS DE CASAS, UMA COR. AF_06/2014</t>
  </si>
  <si>
    <t>6391_</t>
  </si>
  <si>
    <t>SOLDA TOPO DESCENDENTE CHANFRADA ESPESSURA=1/4" CHAPA/PERFIL/TUBO ACO COM CONVERSOR DIESEL.</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</si>
  <si>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</si>
  <si>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</si>
  <si>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C4773</t>
  </si>
  <si>
    <t>TAMPA EM CONCRETO ARMADO, ESPESSURA 0,08M</t>
  </si>
  <si>
    <t>ARMAÇÃO DE PILAR OU VIGA DE UMA ESTRUTURA CONVENCIONAL DE CONCRETO ARMADO EM UMA EDIFICAÇÃO TÉRREA OU SOBRADO UTILIZANDO AÇO CA-50 DE 10,0 MM - MONTAGEM. AF_12/2015</t>
  </si>
  <si>
    <t>74245/001</t>
  </si>
  <si>
    <t>PINTURA ACRILICA EM PISO CIMENTADO DUAS DEMAOS</t>
  </si>
  <si>
    <t>CAMINHÃO BASCULANTE 6 M3, PESO BRUTO TOTAL 16.000 KG, CARGA ÚTIL MÁXIMA 13.071 KG, DISTÂNCIA ENTRE EIXOS 4,80 M, POTÊNCIA 230 CV INCLUSIVE CAÇAMBA METÁLICA - CHI DIURNO. AF_06/2014</t>
  </si>
  <si>
    <t>C4068</t>
  </si>
  <si>
    <t>BANCADA DE GRANITO CINZA E=2cm</t>
  </si>
  <si>
    <t>I7893</t>
  </si>
  <si>
    <t>BANCADA DE GRANITO CINZA POLIDO E=2cm</t>
  </si>
  <si>
    <t>CUBA DE EMBUTIR DE AÇO INOXIDÁVEL MÉDIA - FORNECIMENTO E INSTALAÇÃO. AF_12/2013</t>
  </si>
  <si>
    <t>CUBA DE EMBUTIR OVAL EM LOUÇA BRANCA, 35 X 50CM OU EQUIVALENTE - FORNECIMENTO E INSTALAÇÃO. AF_12/2013</t>
  </si>
  <si>
    <t>SOLEIRA EM GRANITO, LARGURA 15 CM, ESPESSURA 2,0 CM. AF_06/2018</t>
  </si>
  <si>
    <t>TORNEIRA CROMADA DE MESA, 1/2" OU 3/4", PARA LAVATÓRIO, PADRÃO MÉDIO - FORNECIMENTO E INSTALAÇÃO. AF_12/2013</t>
  </si>
  <si>
    <t>TORNEIRA CROMADA TUBO MÓVEL, DE PAREDE, 1/2" OU 3/4", PARA PIA DE COZINHA, PADRÃO MÉDIO - FORNECIMENTO E INSTALAÇÃO. AF_12/2013</t>
  </si>
  <si>
    <t>SIFÃO DO TIPO FLEXÍVEL EM PVC 1 X 1.1/2 - FORNECIMENTO E INSTALAÇÃO. AF_12/2013</t>
  </si>
  <si>
    <t>ENGATE FLEXÍVEL EM PLÁSTICO BRANCO, 1/2" X 40CM - FORNECIMENTO E INSTALAÇÃO. AF_12/2013</t>
  </si>
  <si>
    <t>ESCAVAÇÃO MANUAL DE VALA COM PROFUNDIDADE MENOR OU IGUAL A 1,30 M. AF_03/2016</t>
  </si>
  <si>
    <t>REATERRO MANUAL APILOADO COM SOQUETE. AF_10/2017</t>
  </si>
  <si>
    <t>RECOMPOSICAO DE PAVIMENTACAO TIPO BLOKRET SOBRE COLCHAO DE AREIA COM REAPROVEITAMENTO DE MATERIAL</t>
  </si>
  <si>
    <t>CAIXA DE PASSAGEM 30X30X40 COM TAMPA E DRENO BRITA</t>
  </si>
  <si>
    <t>C1155</t>
  </si>
  <si>
    <t>DUTO PERFURADO - ELETROCALHA CHAPA DE AÇO (100X100)mm</t>
  </si>
  <si>
    <t>I1044</t>
  </si>
  <si>
    <t>DUTO PERFURADO-ELETROCALHA CHAPA DE AÇO (100X100)MM</t>
  </si>
  <si>
    <t>C0626</t>
  </si>
  <si>
    <t>CAIXA DE PASSAGEM COM TAMPA PARAFUSADA 100X100X80mm</t>
  </si>
  <si>
    <t>CABO DE COBRE FLEXÍVEL ISOLADO, 95 MM², ANTI-CHAMA 0,6/1,0 KV, PARA DISTRIBUIÇÃO - FORNECIMENTO E INSTALAÇÃO. AF_12/2015</t>
  </si>
  <si>
    <t>CABO DE COBRE FLEXÍVEL ISOLADO, 50 MM², ANTI-CHAMA 0,6/1,0 KV, PARA DISTRIBUIÇÃO - FORNECIMENTO E INSTALAÇÃO. AF_12/2015</t>
  </si>
  <si>
    <t>C4646</t>
  </si>
  <si>
    <t>CORRIMÃO DUPLA ALTURA EM AÇO INOX DIAM 1 1/2</t>
  </si>
  <si>
    <t>I8648</t>
  </si>
  <si>
    <t>BASE DE FIXAÇÃO COM PARAFUSOS</t>
  </si>
  <si>
    <t>I8647</t>
  </si>
  <si>
    <t>CURVA AÇO INOX DIAM 1 1/2"</t>
  </si>
  <si>
    <t>I8646</t>
  </si>
  <si>
    <t>TUBO AÇO INOX DIAM 1 1/2"</t>
  </si>
  <si>
    <t>C0924</t>
  </si>
  <si>
    <t>CORRIMÃO EM TUBO DE AÇO INOX</t>
  </si>
  <si>
    <t>REMOÇÃO DE LOUÇAS, DE FORMA MANUAL, SEM REAPROVEITAMENTO. AF_12/2017</t>
  </si>
  <si>
    <t>C4070</t>
  </si>
  <si>
    <t>DIVISÓRIA DE GRANITO CINZA E=2cm</t>
  </si>
  <si>
    <t>I7895</t>
  </si>
  <si>
    <t>I1621</t>
  </si>
  <si>
    <t>PERFIL BATENTE DE AÇO (14/24)X44MM CHAPA 20 (DIVISÓRIA)</t>
  </si>
  <si>
    <t>VIDRO TEMPERADO INCOLOR, ESPESSURA 8MM, FORNECIMENTO E INSTALACAO, INCLUSIVE MASSA PARA VEDACAO</t>
  </si>
  <si>
    <t>C3513</t>
  </si>
  <si>
    <t>CHUVEIRO CROMADO C/ ARTICULAÇÃO</t>
  </si>
  <si>
    <t>I6167</t>
  </si>
  <si>
    <t>CHUVEIRO COM ARTICULAÇÃO CROMADO 1/2"</t>
  </si>
  <si>
    <t>DMP003</t>
  </si>
  <si>
    <t>DUTOS FLEXÍVEIS EM PEAD (POLIETILENO DE ALTA DENSIDADE) - D=4", INCLUSIVE CONEXÕES PARA EXAUSTÃO</t>
  </si>
  <si>
    <t>AUXILIAR DE ELETRICISTA COM ENCARGOS COMPLEMENTARES</t>
  </si>
  <si>
    <t>I6690</t>
  </si>
  <si>
    <t>DUTO FLEXIVEL EM PEAD - D=110mm (4"), C/CONEXÕES</t>
  </si>
  <si>
    <t>ELETRODUTO FLEXÍVEL CORRUGADO, PVC, DN 32 MM (1"), PARA CIRCUITOS TERMINAIS, INSTALADO EM FORRO - FORNECIMENTO E INSTALAÇÃO. AF_12/2015</t>
  </si>
  <si>
    <t>FIXAÇÃO DE TUBOS HORIZONTAIS DE PVC, CPVC OU COBRE DIÂMETROS MENORES OU IGUAIS A 40 MM OU ELETROCALHAS ATÉ 150MM DE LARGURA, COM ABRAÇADEIRA METÁLICA RÍGIDA TIPO D 1/2, FIXADA EM PERFILADO EM LAJE. AF_05/2015</t>
  </si>
  <si>
    <t>CABO DE COBRE FLEXÍVEL ISOLADO, 4 MM², ANTI-CHAMA 0,6/1,0 KV, PARA CIRCUITOS TERMINAIS - FORNECIMENTO E INSTALAÇÃO. AF_12/2015</t>
  </si>
  <si>
    <t>MÃO FRANCESA EM BARRA DE FERRO CHATO RETANGULAR 2" X 1/4", REFORÇADA, 30 X 25 CM</t>
  </si>
  <si>
    <t>73774/001</t>
  </si>
  <si>
    <t>DIVISORIA EM MARMORITE ESPESSURA 35MM, CHUMBAMENTO NO PISO E PAREDE COM ARGAMASSA DE CIMENTO E AREIA, POLIMENTO MANUAL, EXCLUSIVE FERRAGENS</t>
  </si>
  <si>
    <t>03625/ORSE</t>
  </si>
  <si>
    <t>PORTA EM MADEIRA COMPENSADA (CANELA), LISA, SEMI-ÔCA, (0.60 X 1,60 A 1.80M) , REVESTIDA C/FÓRMICA, INCLUSIVE BATENTES E FERRAGENS (LIVRE/OCUPADO)</t>
  </si>
  <si>
    <t>01769/ORSE</t>
  </si>
  <si>
    <t>Batente em madeira de lei l = 0,14 m (caixão), para portas de 0,60 a 1,00m de largura, h=2,20m, incluso 02 jogos de alizar</t>
  </si>
  <si>
    <t>07756/ORSE</t>
  </si>
  <si>
    <t>Fechadura Pado, tipo Tarjeta livre/ocupado, ref.032-CR, botão 26,5mm, cromada (ou similar)</t>
  </si>
  <si>
    <t>08957/ORSE</t>
  </si>
  <si>
    <t>Dobradiça de ferro cromado 3" x 2 1/2" com aneis e parafusos</t>
  </si>
  <si>
    <t>APARELHO DE APOIO NEOPRENE NAO FRETADO (1,4KG/DM3)</t>
  </si>
  <si>
    <t>11148/ORSE</t>
  </si>
  <si>
    <t>EXAUSTOR PARA BANHEIRO, BIVOLT, REF.: C 80 A, DA VENTOKIT OU SIMILAR - FORNECIMENTO E INSTALAÇÃO</t>
  </si>
  <si>
    <t>11981/ORSE</t>
  </si>
  <si>
    <t>Exaustor para banheiro, bivolt, ref.: C 80 A, da Ventokit ou similar</t>
  </si>
  <si>
    <t>FORRO EM RÉGUAS DE PVC, FRISADO, PARA AMBIENTES COMERCIAIS, INCLUSIVE ESTRUTURA DE FIXAÇÃO. AF_05/2017_P</t>
  </si>
  <si>
    <t>LUMINARIA ESTANQUE - PROTECAO CONTRA AGUA, POEIRA OU IMPACTOS - TIPO AQUATIC PIAL OU EQUIVALENTE</t>
  </si>
  <si>
    <t>LÂMPADA LED 10 W BIVOLT BRANCA, FORMATO TRADICIONAL (BASE E27) - FORNECIMENTO E INSTALAÇÃO</t>
  </si>
  <si>
    <t>C3729</t>
  </si>
  <si>
    <t>REMANEJAMENTO DE ESQUADRIAS DE ALUMÍNIO</t>
  </si>
  <si>
    <t>AUXILIAR DE SERRALHEIRO COM ENCARGOS COMPLEMENTARES</t>
  </si>
  <si>
    <t>I1566</t>
  </si>
  <si>
    <t>PARAFUSO - 8MM COM BUCHA PLASTICA</t>
  </si>
  <si>
    <t>I1624</t>
  </si>
  <si>
    <t>PERFIL DE ALUMINIO TIPO ( L - T - U )</t>
  </si>
  <si>
    <t>09106/ORSE</t>
  </si>
  <si>
    <t>FIXAÇÃO UTILIZANDO PARAFUSO E BUCHA DE NYLON, SOMENTE MÃO DE OBRA. AF_10/2016</t>
  </si>
  <si>
    <t>DMP004</t>
  </si>
  <si>
    <t>PORTÃO DE CORRER EM CHAPA TIPO PAINEL LAMBRIL COMPLETO INCLUIDO, REQUADRO COM ACABAMENTO NATURAL, TRILHO, ROLDANAS E FECHADURA BICO DE PAPAGAIO (DIMENSÕES 2,2 m POR 1,2 m)</t>
  </si>
  <si>
    <t>UND</t>
  </si>
  <si>
    <t>C1873</t>
  </si>
  <si>
    <t>I1611</t>
  </si>
  <si>
    <t>PELICULA DE INSULFILM</t>
  </si>
  <si>
    <t>PELÍCULA DE INSULFILM</t>
  </si>
  <si>
    <t>GRAUTE FGK=30 MPA; TRAÇO 1:0,02:0,8:1,1 (CIMENTO/ CAL/ AREIA GROSSA/ BRITA 0) - PREPARO MECÂNICO COM BETONEIRA 400 L. AF_02/2015</t>
  </si>
  <si>
    <t>OPERADOR DE BETONEIRA ESTACIONÁRIA/MISTURADOR COM ENCARGOS COMPLEMENTARES</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</si>
  <si>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</si>
  <si>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</si>
  <si>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ITENS BÁSICOS</t>
  </si>
  <si>
    <t>M2XMES</t>
  </si>
  <si>
    <t xml:space="preserve">MXMES </t>
  </si>
  <si>
    <t>C3017</t>
  </si>
  <si>
    <t>PIA DE AÇO INOX (1.20x0.60)m C/ 1 CUBA E ACESSÓRIOS</t>
  </si>
  <si>
    <t>I2264</t>
  </si>
  <si>
    <t>I2503</t>
  </si>
  <si>
    <t>I1863</t>
  </si>
  <si>
    <t>I0805</t>
  </si>
  <si>
    <t>I0108</t>
  </si>
  <si>
    <t>I2487</t>
  </si>
  <si>
    <t>I0169</t>
  </si>
  <si>
    <t>I1605</t>
  </si>
  <si>
    <t>I2344</t>
  </si>
  <si>
    <t>AREIA GROSSA</t>
  </si>
  <si>
    <t>AÇO CA-60</t>
  </si>
  <si>
    <t>CIMENTO PORTLAND</t>
  </si>
  <si>
    <t>PEDRISCO</t>
  </si>
  <si>
    <t>SIFÃO CROMADO 2"</t>
  </si>
  <si>
    <t>VÁLVULA AMERICANA P/PIA 3 1/2"</t>
  </si>
  <si>
    <t>FITA VEDA ROSCA 25M x 3/4"</t>
  </si>
  <si>
    <t>PIA EM INOX C/ 1 CUBA  1,20x0,60 - C18/A304</t>
  </si>
  <si>
    <t>TORNEIRA DE METAL BRANCO 3/4", CANO LONGO (PADRÃO POPULAR)</t>
  </si>
  <si>
    <t>C3674</t>
  </si>
  <si>
    <t>SUPORTE EM BARRA CHATA DE FERRO ENGASTADO NA PAREDE P/BANCADAS E/OU PRATELEIRAS</t>
  </si>
  <si>
    <t>I0191</t>
  </si>
  <si>
    <t>FERRO CHATO 2" x 3/8"</t>
  </si>
  <si>
    <t>C0164</t>
  </si>
  <si>
    <t>ARGAMASSA DE CIMENTO E AREIA PEN. TRAÇO 1:3</t>
  </si>
  <si>
    <t>CUBA DE EMBUTIR DE AÇO INOXIDÁVEL MÉDIA, INCLUSO VÁLVULA TIPO AMERICANA E SIFÃO TIPO GARRAFA EM METAL CROMADO - FORNECIMENTO E INSTALAÇÃO. AF_12/2013</t>
  </si>
  <si>
    <t>VÁLVULA EM METAL CROMADO TIPO AMERICANA 3.1/2" X 1.1/2" PARA PIA - FORNECIMENTO E INSTALAÇÃO. AF_12/2013</t>
  </si>
  <si>
    <t>SIFÃO DO TIPO GARRAFA EM METAL CROMADO 1 X 1.1/2" - FORNECIMENTO E INSTALAÇÃO. AF_12/2013</t>
  </si>
  <si>
    <t>REMOÇÃO DE INTERRUPTORES/TOMADAS ELÉTRICAS, DE FORMA MANUAL, SEM REAPROVEITAMENTO. AF_12/2017</t>
  </si>
  <si>
    <t>INTERRUPTOR SIMPLES (1 MÓDULO), 10A/250V, SEM SUPORTE E SEM PLACA - FORNECIMENTO E INSTALAÇÃO. AF_12/2015</t>
  </si>
  <si>
    <t>SUPORTE PARAFUSADO COM PLACA DE ENCAIXE 4" X 2" MÉDIO (1,30 M DO PISO) PARA PONTO ELÉTRICO - FORNECIMENTO E INSTALAÇÃO. AF_12/2015</t>
  </si>
  <si>
    <t>TOMADA MÉDIA DE EMBUTIR (2 MÓDULOS), 2P+T 10 A, INCLUINDO SUPORTE E PLACA - FORNECIMENTO E INSTALAÇÃO. AF_12/2015</t>
  </si>
  <si>
    <t>TOMADA MÉDIA DE EMBUTIR (2 MÓDULOS), 2P+T 10 A, SEM SUPORTE E SEM PLACA - FORNECIMENTO E INSTALAÇÃO. AF_12/2015</t>
  </si>
  <si>
    <t>73908/002</t>
  </si>
  <si>
    <t>CANTONEIRA DE ALUMINIO 1"X1, PARA PROTECAO DE QUINA DE PAREDE</t>
  </si>
  <si>
    <t>73844/001</t>
  </si>
  <si>
    <t>MURO DE ARRIMO DE ALVENARIA DE PEDRA ARGAMASSADA</t>
  </si>
  <si>
    <t>ESCAVAÇÃO MANUAL DE VALA PARA VIGA BALDRAME, SEM PREVISÃO DE FÔRMA. AF_06/2017</t>
  </si>
  <si>
    <t>FABRICAÇÃO, MONTAGEM E DESMONTAGEM DE FÔRMA PARA VIGA BALDRAME, EM MADEIRA SERRADA, E=25 MM, 2 UTILIZAÇÕES. AF_06/2017</t>
  </si>
  <si>
    <t>SERRA CIRCULAR DE BANCADA COM MOTOR ELÉTRICO POTÊNCIA DE 5HP, COM COIFA PARA DISCO 10" - CHP DIURNO. AF_08/2015</t>
  </si>
  <si>
    <t>SERRA CIRCULAR DE BANCADA COM MOTOR ELÉTRICO POTÊNCIA DE 5HP, COM COIFA PARA DISCO 10" - CHI DIURNO. AF_08/2015</t>
  </si>
  <si>
    <t>MANUTENÇÃO PREDIAL DE REPAROS EM PORTAS, REBOCOS, PINTURAS E MURO DAS EDIFICAÇÕES DO TRT 7ª REGIÃO.</t>
  </si>
  <si>
    <t>AJUDANTE DE ARMADOR COM ENCARGOS COMPLEMENTARES</t>
  </si>
  <si>
    <t>I2081</t>
  </si>
  <si>
    <t>TIJOLO CERÂMICO FURADO 9X19X19CM</t>
  </si>
  <si>
    <t>I0163</t>
  </si>
  <si>
    <t>AÇO CA-50</t>
  </si>
  <si>
    <t>I0103</t>
  </si>
  <si>
    <t>ARAME RECOZIDO N.18 BWG</t>
  </si>
  <si>
    <t>C4912</t>
  </si>
  <si>
    <t>MURO CONTORNO DE ALVENARIA E CONCRETO (PILAR+CINTA), REBOCADO, SEM PINTURA</t>
  </si>
  <si>
    <t>CURSO DE CAPACITAÇÃO PARA ENGENHEIRO CIVIL DE OBRA JÚNIOR (ENCARGOS COMPLE</t>
  </si>
  <si>
    <t>CÓDIGO COMPRASNET</t>
  </si>
  <si>
    <t>* Tabela A - valor do contrato (http://www.creace.org.br/), consulta em 20/12/2021.</t>
  </si>
  <si>
    <t>APLICAÇÃO MANUAL DE PINTURA COM TINTA LÁTEX ACRÍLICA EM TETO, DUAS DEMÃOS. AF_06/2014</t>
  </si>
  <si>
    <t>0,2440000</t>
  </si>
  <si>
    <t>0,0890000</t>
  </si>
  <si>
    <t>8.1</t>
  </si>
  <si>
    <t>8.2</t>
  </si>
  <si>
    <t>8.3</t>
  </si>
  <si>
    <t>FORRO EM DRYWALL, PARA AMBIENTES COMERCIAIS, INCLUSIVE ESTRUTURA DE FIXAÇÃO. AF_05/2017_P</t>
  </si>
  <si>
    <t>SEINFRA-CE 027.1 Com Desoneração</t>
  </si>
  <si>
    <t>C1628</t>
  </si>
  <si>
    <t>LIMPEZA GERAL</t>
  </si>
  <si>
    <t>C0702</t>
  </si>
  <si>
    <t>CARGA MANUAL DE ENTULHO EM CAMINHÃO BASCULANTE</t>
  </si>
  <si>
    <t>I0578</t>
  </si>
  <si>
    <t>CAMINHÃO BASCULANTE 6 M3 (CHI)</t>
  </si>
  <si>
    <t>0,05</t>
  </si>
  <si>
    <t>1,41</t>
  </si>
  <si>
    <t>4,26</t>
  </si>
  <si>
    <t>3,09</t>
  </si>
  <si>
    <t>1,50</t>
  </si>
  <si>
    <t>1,08</t>
  </si>
  <si>
    <t>0,62</t>
  </si>
  <si>
    <t>0,90</t>
  </si>
  <si>
    <t>1,76</t>
  </si>
  <si>
    <t>0,66</t>
  </si>
  <si>
    <t>70,00</t>
  </si>
  <si>
    <t>11,73</t>
  </si>
  <si>
    <t>38,09</t>
  </si>
  <si>
    <t>4,50</t>
  </si>
  <si>
    <t>4,25</t>
  </si>
  <si>
    <t>1,28</t>
  </si>
  <si>
    <t>0,78</t>
  </si>
  <si>
    <t>2,00</t>
  </si>
  <si>
    <t>8,94</t>
  </si>
  <si>
    <t>13,21</t>
  </si>
  <si>
    <t>19,21</t>
  </si>
  <si>
    <t>60,21</t>
  </si>
  <si>
    <t>5,89</t>
  </si>
  <si>
    <t>3.244,53</t>
  </si>
  <si>
    <t>4.063,86</t>
  </si>
  <si>
    <t>5.505,88</t>
  </si>
  <si>
    <t>6.530,04</t>
  </si>
  <si>
    <t>9,87</t>
  </si>
  <si>
    <t>1.448,39</t>
  </si>
  <si>
    <t>8,18</t>
  </si>
  <si>
    <t>8,60</t>
  </si>
  <si>
    <t>4,05</t>
  </si>
  <si>
    <t>12,58</t>
  </si>
  <si>
    <t>2,83</t>
  </si>
  <si>
    <t>532,77</t>
  </si>
  <si>
    <t>14,17</t>
  </si>
  <si>
    <t>2.504,46</t>
  </si>
  <si>
    <t>2,23</t>
  </si>
  <si>
    <t>13,22</t>
  </si>
  <si>
    <t>5,65</t>
  </si>
  <si>
    <t>3,88</t>
  </si>
  <si>
    <t>4,55</t>
  </si>
  <si>
    <t>7,74</t>
  </si>
  <si>
    <t>601,94</t>
  </si>
  <si>
    <t>948,78</t>
  </si>
  <si>
    <t>1.332,22</t>
  </si>
  <si>
    <t>124,53</t>
  </si>
  <si>
    <t>162,22</t>
  </si>
  <si>
    <t>392,45</t>
  </si>
  <si>
    <t>1,14</t>
  </si>
  <si>
    <t>504,32</t>
  </si>
  <si>
    <t>1.739,43</t>
  </si>
  <si>
    <t>609,99</t>
  </si>
  <si>
    <t>819,32</t>
  </si>
  <si>
    <t>1.147,05</t>
  </si>
  <si>
    <t>147,47</t>
  </si>
  <si>
    <t>68,82</t>
  </si>
  <si>
    <t>106,14</t>
  </si>
  <si>
    <t>356,40</t>
  </si>
  <si>
    <t>254,28</t>
  </si>
  <si>
    <t>196,63</t>
  </si>
  <si>
    <t>258,08</t>
  </si>
  <si>
    <t>139,28</t>
  </si>
  <si>
    <t>187,33</t>
  </si>
  <si>
    <t>491,59</t>
  </si>
  <si>
    <t>351,72</t>
  </si>
  <si>
    <t>221,21</t>
  </si>
  <si>
    <t>467,01</t>
  </si>
  <si>
    <t>573,52</t>
  </si>
  <si>
    <t>802,94</t>
  </si>
  <si>
    <t>3.047,95</t>
  </si>
  <si>
    <t>3.250,00</t>
  </si>
  <si>
    <t>7.074,43</t>
  </si>
  <si>
    <t>8.882,91</t>
  </si>
  <si>
    <t>11.506,83</t>
  </si>
  <si>
    <t>4.399,77</t>
  </si>
  <si>
    <t>0,80</t>
  </si>
  <si>
    <t>1,49</t>
  </si>
  <si>
    <t>2,82</t>
  </si>
  <si>
    <t>2,63</t>
  </si>
  <si>
    <t>2,30</t>
  </si>
  <si>
    <t>64,62</t>
  </si>
  <si>
    <t>11.425,34</t>
  </si>
  <si>
    <t>11.422,91</t>
  </si>
  <si>
    <t>91,81</t>
  </si>
  <si>
    <t>16.228,76</t>
  </si>
  <si>
    <t>121,38</t>
  </si>
  <si>
    <t>21.455,87</t>
  </si>
  <si>
    <t>0,92</t>
  </si>
  <si>
    <t>1,58</t>
  </si>
  <si>
    <t>0,81</t>
  </si>
  <si>
    <t>8,97</t>
  </si>
  <si>
    <t>1.586,94</t>
  </si>
  <si>
    <t>10,51</t>
  </si>
  <si>
    <t>22,17</t>
  </si>
  <si>
    <t>10,48</t>
  </si>
  <si>
    <t>1.852,99</t>
  </si>
  <si>
    <t>10,64</t>
  </si>
  <si>
    <t>23,43</t>
  </si>
  <si>
    <t>4.144,48</t>
  </si>
  <si>
    <t>11,19</t>
  </si>
  <si>
    <t>5,88</t>
  </si>
  <si>
    <t>1.099,93</t>
  </si>
  <si>
    <t>8,16</t>
  </si>
  <si>
    <t>487,19</t>
  </si>
  <si>
    <t>559,13</t>
  </si>
  <si>
    <t>604,96</t>
  </si>
  <si>
    <t>214,50</t>
  </si>
  <si>
    <t>238,22</t>
  </si>
  <si>
    <t>254,00</t>
  </si>
  <si>
    <t>266,11</t>
  </si>
  <si>
    <t>136,26</t>
  </si>
  <si>
    <t>156,24</t>
  </si>
  <si>
    <t>169,00</t>
  </si>
  <si>
    <t>176,97</t>
  </si>
  <si>
    <t>49,36</t>
  </si>
  <si>
    <t>12,07</t>
  </si>
  <si>
    <t>2.136,76</t>
  </si>
  <si>
    <t>2,38</t>
  </si>
  <si>
    <t>3,17</t>
  </si>
  <si>
    <t>2,89</t>
  </si>
  <si>
    <t>2,62</t>
  </si>
  <si>
    <t>3,41</t>
  </si>
  <si>
    <t>3,81</t>
  </si>
  <si>
    <t>4,44</t>
  </si>
  <si>
    <t>4,00</t>
  </si>
  <si>
    <t>6,82</t>
  </si>
  <si>
    <t>3,30</t>
  </si>
  <si>
    <t>0,37</t>
  </si>
  <si>
    <t>0,93</t>
  </si>
  <si>
    <t>0,06</t>
  </si>
  <si>
    <t>0,10</t>
  </si>
  <si>
    <t>0,19</t>
  </si>
  <si>
    <t>177,40</t>
  </si>
  <si>
    <t>18,58</t>
  </si>
  <si>
    <t>14,59</t>
  </si>
  <si>
    <t>2,16</t>
  </si>
  <si>
    <t>2,69</t>
  </si>
  <si>
    <t>4,67</t>
  </si>
  <si>
    <t>5,83</t>
  </si>
  <si>
    <t>3,93</t>
  </si>
  <si>
    <t>5,96</t>
  </si>
  <si>
    <t>6,16</t>
  </si>
  <si>
    <t>1,07</t>
  </si>
  <si>
    <t>3,15</t>
  </si>
  <si>
    <t>13,41</t>
  </si>
  <si>
    <t>98,31</t>
  </si>
  <si>
    <t>2,36</t>
  </si>
  <si>
    <t>33,14</t>
  </si>
  <si>
    <t>4,70</t>
  </si>
  <si>
    <t>0,63</t>
  </si>
  <si>
    <t>3,13</t>
  </si>
  <si>
    <t>5,39</t>
  </si>
  <si>
    <t>0,96</t>
  </si>
  <si>
    <t>11,00</t>
  </si>
  <si>
    <t>17,50</t>
  </si>
  <si>
    <t>7,85</t>
  </si>
  <si>
    <t>90,93</t>
  </si>
  <si>
    <t>180,25</t>
  </si>
  <si>
    <t>315,44</t>
  </si>
  <si>
    <t>571,89</t>
  </si>
  <si>
    <t>1.024,15</t>
  </si>
  <si>
    <t>151,57</t>
  </si>
  <si>
    <t>278,57</t>
  </si>
  <si>
    <t>353,94</t>
  </si>
  <si>
    <t>78,42</t>
  </si>
  <si>
    <t>130,27</t>
  </si>
  <si>
    <t>252,35</t>
  </si>
  <si>
    <t>524,36</t>
  </si>
  <si>
    <t>826,70</t>
  </si>
  <si>
    <t>2,43</t>
  </si>
  <si>
    <t>99,95</t>
  </si>
  <si>
    <t>458,82</t>
  </si>
  <si>
    <t>20,65</t>
  </si>
  <si>
    <t>1,37</t>
  </si>
  <si>
    <t>0,69</t>
  </si>
  <si>
    <t>20,80</t>
  </si>
  <si>
    <t>27,20</t>
  </si>
  <si>
    <t>1,97</t>
  </si>
  <si>
    <t>19,64</t>
  </si>
  <si>
    <t>2,22</t>
  </si>
  <si>
    <t>2,39</t>
  </si>
  <si>
    <t>17,22</t>
  </si>
  <si>
    <t>13,94</t>
  </si>
  <si>
    <t>24,87</t>
  </si>
  <si>
    <t>13,28</t>
  </si>
  <si>
    <t>1,64</t>
  </si>
  <si>
    <t>15,75</t>
  </si>
  <si>
    <t>11,34</t>
  </si>
  <si>
    <t>9,21</t>
  </si>
  <si>
    <t>13,30</t>
  </si>
  <si>
    <t>18,84</t>
  </si>
  <si>
    <t>5,87</t>
  </si>
  <si>
    <t>10,57</t>
  </si>
  <si>
    <t>1.871,68</t>
  </si>
  <si>
    <t>13,85</t>
  </si>
  <si>
    <t>15,09</t>
  </si>
  <si>
    <t>1,60</t>
  </si>
  <si>
    <t>0,56</t>
  </si>
  <si>
    <t>2,11</t>
  </si>
  <si>
    <t>8,55</t>
  </si>
  <si>
    <t>23,41</t>
  </si>
  <si>
    <t>9,99</t>
  </si>
  <si>
    <t>12,02</t>
  </si>
  <si>
    <t>14,77</t>
  </si>
  <si>
    <t>7,98</t>
  </si>
  <si>
    <t>3,33</t>
  </si>
  <si>
    <t>15,27</t>
  </si>
  <si>
    <t>11,69</t>
  </si>
  <si>
    <t>9,20</t>
  </si>
  <si>
    <t>139,44</t>
  </si>
  <si>
    <t>0,28</t>
  </si>
  <si>
    <t>395,73</t>
  </si>
  <si>
    <t>128,55</t>
  </si>
  <si>
    <t>22.722,18</t>
  </si>
  <si>
    <t>4,73</t>
  </si>
  <si>
    <t>7,42</t>
  </si>
  <si>
    <t>8,70</t>
  </si>
  <si>
    <t>10,40</t>
  </si>
  <si>
    <t>13,98</t>
  </si>
  <si>
    <t>8,46</t>
  </si>
  <si>
    <t>16,75</t>
  </si>
  <si>
    <t>6,34</t>
  </si>
  <si>
    <t>1,98</t>
  </si>
  <si>
    <t>4,27</t>
  </si>
  <si>
    <t>6,08</t>
  </si>
  <si>
    <t>8,05</t>
  </si>
  <si>
    <t>4,38</t>
  </si>
  <si>
    <t>32,36</t>
  </si>
  <si>
    <t>8,19</t>
  </si>
  <si>
    <t>16,15</t>
  </si>
  <si>
    <t>27,37</t>
  </si>
  <si>
    <t>23,66</t>
  </si>
  <si>
    <t>11,51</t>
  </si>
  <si>
    <t>33,39</t>
  </si>
  <si>
    <t>29,74</t>
  </si>
  <si>
    <t>2,15</t>
  </si>
  <si>
    <t>2,64</t>
  </si>
  <si>
    <t>33,95</t>
  </si>
  <si>
    <t>6,86</t>
  </si>
  <si>
    <t>11,87</t>
  </si>
  <si>
    <t>155,67</t>
  </si>
  <si>
    <t>12,14</t>
  </si>
  <si>
    <t>20,84</t>
  </si>
  <si>
    <t>2,70</t>
  </si>
  <si>
    <t>20,92</t>
  </si>
  <si>
    <t>18,94</t>
  </si>
  <si>
    <t>8,27</t>
  </si>
  <si>
    <t>1,55</t>
  </si>
  <si>
    <t>2,06</t>
  </si>
  <si>
    <t>2,66</t>
  </si>
  <si>
    <t>4,56</t>
  </si>
  <si>
    <t>3,00</t>
  </si>
  <si>
    <t>21,84</t>
  </si>
  <si>
    <t>3.860,50</t>
  </si>
  <si>
    <t>4,30</t>
  </si>
  <si>
    <t>6,23</t>
  </si>
  <si>
    <t>87,70</t>
  </si>
  <si>
    <t>15.500,40</t>
  </si>
  <si>
    <t>99,81</t>
  </si>
  <si>
    <t>17.642,66</t>
  </si>
  <si>
    <t>136,45</t>
  </si>
  <si>
    <t>24.117,02</t>
  </si>
  <si>
    <t>88,96</t>
  </si>
  <si>
    <t>15.726,52</t>
  </si>
  <si>
    <t>100,38</t>
  </si>
  <si>
    <t>17.742,62</t>
  </si>
  <si>
    <t>137,55</t>
  </si>
  <si>
    <t>24.314,59</t>
  </si>
  <si>
    <t>130,43</t>
  </si>
  <si>
    <t>1,26</t>
  </si>
  <si>
    <t>238,17</t>
  </si>
  <si>
    <t>201,65</t>
  </si>
  <si>
    <t>0,94</t>
  </si>
  <si>
    <t>177,43</t>
  </si>
  <si>
    <t>202,94</t>
  </si>
  <si>
    <t>123,54</t>
  </si>
  <si>
    <t>0,76</t>
  </si>
  <si>
    <t>143,59</t>
  </si>
  <si>
    <t>1,09</t>
  </si>
  <si>
    <t>204,95</t>
  </si>
  <si>
    <t>283,15</t>
  </si>
  <si>
    <t>1,15</t>
  </si>
  <si>
    <t>216,60</t>
  </si>
  <si>
    <t>297,70</t>
  </si>
  <si>
    <t>117,12</t>
  </si>
  <si>
    <t>700.000,00</t>
  </si>
  <si>
    <t>0,35</t>
  </si>
  <si>
    <t>152,35</t>
  </si>
  <si>
    <t>9,05</t>
  </si>
  <si>
    <t>11,94</t>
  </si>
  <si>
    <t>0,45</t>
  </si>
  <si>
    <t>84,46</t>
  </si>
  <si>
    <t>147,23</t>
  </si>
  <si>
    <t>0,32</t>
  </si>
  <si>
    <t>60,93</t>
  </si>
  <si>
    <t>0,01</t>
  </si>
  <si>
    <t>1,90</t>
  </si>
  <si>
    <t>0,74</t>
  </si>
  <si>
    <t>1,48</t>
  </si>
  <si>
    <t>279,09</t>
  </si>
  <si>
    <t>106,33</t>
  </si>
  <si>
    <t>201,56</t>
  </si>
  <si>
    <t>0,07</t>
  </si>
  <si>
    <t>11,84</t>
  </si>
  <si>
    <t>2,27</t>
  </si>
  <si>
    <t>1,30</t>
  </si>
  <si>
    <t>8,77</t>
  </si>
  <si>
    <t>7,33</t>
  </si>
  <si>
    <t>3,36</t>
  </si>
  <si>
    <t>37,70</t>
  </si>
  <si>
    <t>79,41</t>
  </si>
  <si>
    <t>120,00</t>
  </si>
  <si>
    <t>25,20</t>
  </si>
  <si>
    <t>22,39</t>
  </si>
  <si>
    <t>3,03</t>
  </si>
  <si>
    <t>16,44</t>
  </si>
  <si>
    <t>15,91</t>
  </si>
  <si>
    <t>6,87</t>
  </si>
  <si>
    <t>50,07</t>
  </si>
  <si>
    <t>6,45</t>
  </si>
  <si>
    <t>8,92</t>
  </si>
  <si>
    <t>12,50</t>
  </si>
  <si>
    <t>13,80</t>
  </si>
  <si>
    <t>0,59</t>
  </si>
  <si>
    <t>3,07</t>
  </si>
  <si>
    <t>14,00</t>
  </si>
  <si>
    <t>2.136,45</t>
  </si>
  <si>
    <t>16,17</t>
  </si>
  <si>
    <t>5,13</t>
  </si>
  <si>
    <t>2,04</t>
  </si>
  <si>
    <t>2,18</t>
  </si>
  <si>
    <t>2,47</t>
  </si>
  <si>
    <t>12,62</t>
  </si>
  <si>
    <t>6,73</t>
  </si>
  <si>
    <t>2,41</t>
  </si>
  <si>
    <t>5,71</t>
  </si>
  <si>
    <t>9,34</t>
  </si>
  <si>
    <t>19,90</t>
  </si>
  <si>
    <t>23,05</t>
  </si>
  <si>
    <t>9,00</t>
  </si>
  <si>
    <t>0,98</t>
  </si>
  <si>
    <t>20,43</t>
  </si>
  <si>
    <t>47,20</t>
  </si>
  <si>
    <t>12,05</t>
  </si>
  <si>
    <t>9,80</t>
  </si>
  <si>
    <t>9,50</t>
  </si>
  <si>
    <t>2,12</t>
  </si>
  <si>
    <t>0,71</t>
  </si>
  <si>
    <t>6,00</t>
  </si>
  <si>
    <t>3,90</t>
  </si>
  <si>
    <t>2,25</t>
  </si>
  <si>
    <t>6,40</t>
  </si>
  <si>
    <t>15,29</t>
  </si>
  <si>
    <t>11,27</t>
  </si>
  <si>
    <t>11,38</t>
  </si>
  <si>
    <t>12,03</t>
  </si>
  <si>
    <t>11,89</t>
  </si>
  <si>
    <t>35,00</t>
  </si>
  <si>
    <t>1,82</t>
  </si>
  <si>
    <t>18,92</t>
  </si>
  <si>
    <t>0,86</t>
  </si>
  <si>
    <t>4,32</t>
  </si>
  <si>
    <t>8,07</t>
  </si>
  <si>
    <t>5,64</t>
  </si>
  <si>
    <t>20,23</t>
  </si>
  <si>
    <t>13,01</t>
  </si>
  <si>
    <t>27,01</t>
  </si>
  <si>
    <t>13,74</t>
  </si>
  <si>
    <t>5,50</t>
  </si>
  <si>
    <t>1,44</t>
  </si>
  <si>
    <t>7,72</t>
  </si>
  <si>
    <t>17,96</t>
  </si>
  <si>
    <t>6,17</t>
  </si>
  <si>
    <t>15,82</t>
  </si>
  <si>
    <t>3,77</t>
  </si>
  <si>
    <t>2,10</t>
  </si>
  <si>
    <t>129,45</t>
  </si>
  <si>
    <t>18,31</t>
  </si>
  <si>
    <t>3.239,03</t>
  </si>
  <si>
    <t>3,62</t>
  </si>
  <si>
    <t>1,93</t>
  </si>
  <si>
    <t>1,53</t>
  </si>
  <si>
    <t>1,34</t>
  </si>
  <si>
    <t>5.859,26</t>
  </si>
  <si>
    <t>13,95</t>
  </si>
  <si>
    <t>1.959,74</t>
  </si>
  <si>
    <t>11,08</t>
  </si>
  <si>
    <t>2.351,08</t>
  </si>
  <si>
    <t>12,53</t>
  </si>
  <si>
    <t>2.217,66</t>
  </si>
  <si>
    <t>17,74</t>
  </si>
  <si>
    <t>3.139,71</t>
  </si>
  <si>
    <t>12,18</t>
  </si>
  <si>
    <t>2.157,04</t>
  </si>
  <si>
    <t>16,22</t>
  </si>
  <si>
    <t>2.868,21</t>
  </si>
  <si>
    <t>11,01</t>
  </si>
  <si>
    <t>1.947,66</t>
  </si>
  <si>
    <t>6,65</t>
  </si>
  <si>
    <t>26,79</t>
  </si>
  <si>
    <t>14,86</t>
  </si>
  <si>
    <t>2.630,15</t>
  </si>
  <si>
    <t>11,98</t>
  </si>
  <si>
    <t>2.119,82</t>
  </si>
  <si>
    <t>11,56</t>
  </si>
  <si>
    <t>2.045,71</t>
  </si>
  <si>
    <t>2.372,39</t>
  </si>
  <si>
    <t>2.609,02</t>
  </si>
  <si>
    <t>14,75</t>
  </si>
  <si>
    <t>2.858,06</t>
  </si>
  <si>
    <t>14,46</t>
  </si>
  <si>
    <t>2.558,62</t>
  </si>
  <si>
    <t>14,04</t>
  </si>
  <si>
    <t>2.482,71</t>
  </si>
  <si>
    <t>14,99</t>
  </si>
  <si>
    <t>2.653,48</t>
  </si>
  <si>
    <t>18,41</t>
  </si>
  <si>
    <t>3.255,34</t>
  </si>
  <si>
    <t>2.857,45</t>
  </si>
  <si>
    <t>2.739,46</t>
  </si>
  <si>
    <t>15,49</t>
  </si>
  <si>
    <t>14,29</t>
  </si>
  <si>
    <t>2.529,58</t>
  </si>
  <si>
    <t>2.352,56</t>
  </si>
  <si>
    <t>15,34</t>
  </si>
  <si>
    <t>13,54</t>
  </si>
  <si>
    <t>6,85</t>
  </si>
  <si>
    <t>4,34</t>
  </si>
  <si>
    <t>6,13</t>
  </si>
  <si>
    <t>6,74</t>
  </si>
  <si>
    <t>8,99</t>
  </si>
  <si>
    <t>10,32</t>
  </si>
  <si>
    <t>0,08</t>
  </si>
  <si>
    <t>0,36</t>
  </si>
  <si>
    <t>4,28</t>
  </si>
  <si>
    <t>1,02</t>
  </si>
  <si>
    <t>3,78</t>
  </si>
  <si>
    <t>75,65</t>
  </si>
  <si>
    <t>13,25</t>
  </si>
  <si>
    <t>8,62</t>
  </si>
  <si>
    <t>6,33</t>
  </si>
  <si>
    <t>74,25</t>
  </si>
  <si>
    <t>1.080,01</t>
  </si>
  <si>
    <t>678,38</t>
  </si>
  <si>
    <t>225,00</t>
  </si>
  <si>
    <t>519,75</t>
  </si>
  <si>
    <t>648,00</t>
  </si>
  <si>
    <t>33,75</t>
  </si>
  <si>
    <t>18,70</t>
  </si>
  <si>
    <t>5,00</t>
  </si>
  <si>
    <t>8,35</t>
  </si>
  <si>
    <t>1.476,82</t>
  </si>
  <si>
    <t>11,93</t>
  </si>
  <si>
    <t>20,30</t>
  </si>
  <si>
    <t>11,42</t>
  </si>
  <si>
    <t>9,51</t>
  </si>
  <si>
    <t>73,81</t>
  </si>
  <si>
    <t>23,25</t>
  </si>
  <si>
    <t>1,57</t>
  </si>
  <si>
    <t>2,80</t>
  </si>
  <si>
    <t>2,09</t>
  </si>
  <si>
    <t>14,22</t>
  </si>
  <si>
    <t>54,06</t>
  </si>
  <si>
    <t>4,52</t>
  </si>
  <si>
    <t>11,80</t>
  </si>
  <si>
    <t>1.580,48</t>
  </si>
  <si>
    <t>101,59</t>
  </si>
  <si>
    <t>200,07</t>
  </si>
  <si>
    <t>298,94</t>
  </si>
  <si>
    <t>594,42</t>
  </si>
  <si>
    <t>1.094,29</t>
  </si>
  <si>
    <t>1.922,14</t>
  </si>
  <si>
    <t>157,31</t>
  </si>
  <si>
    <t>272,83</t>
  </si>
  <si>
    <t>419,49</t>
  </si>
  <si>
    <t>786,55</t>
  </si>
  <si>
    <t>1.210,14</t>
  </si>
  <si>
    <t>22,29</t>
  </si>
  <si>
    <t>18,57</t>
  </si>
  <si>
    <t>45,08</t>
  </si>
  <si>
    <t>3,24</t>
  </si>
  <si>
    <t>3,45</t>
  </si>
  <si>
    <t>5,10</t>
  </si>
  <si>
    <t>5,17</t>
  </si>
  <si>
    <t>16,27</t>
  </si>
  <si>
    <t>11,13</t>
  </si>
  <si>
    <t>19,42</t>
  </si>
  <si>
    <t>31,98</t>
  </si>
  <si>
    <t>24,88</t>
  </si>
  <si>
    <t>20,41</t>
  </si>
  <si>
    <t>2.963,31</t>
  </si>
  <si>
    <t>61,22</t>
  </si>
  <si>
    <t>2,08</t>
  </si>
  <si>
    <t>0,88</t>
  </si>
  <si>
    <t>11,35</t>
  </si>
  <si>
    <t>24,22</t>
  </si>
  <si>
    <t>8,30</t>
  </si>
  <si>
    <t>26,10</t>
  </si>
  <si>
    <t>4.613,13</t>
  </si>
  <si>
    <t>165,47</t>
  </si>
  <si>
    <t>195,00</t>
  </si>
  <si>
    <t>380,16</t>
  </si>
  <si>
    <t>532,56</t>
  </si>
  <si>
    <t>567,79</t>
  </si>
  <si>
    <t>822,60</t>
  </si>
  <si>
    <t>2.279,43</t>
  </si>
  <si>
    <t>89,30</t>
  </si>
  <si>
    <t>100,77</t>
  </si>
  <si>
    <t>120,44</t>
  </si>
  <si>
    <t>265,78</t>
  </si>
  <si>
    <t>324,45</t>
  </si>
  <si>
    <t>372,79</t>
  </si>
  <si>
    <t>417,85</t>
  </si>
  <si>
    <t>576,80</t>
  </si>
  <si>
    <t>612,85</t>
  </si>
  <si>
    <t>879,95</t>
  </si>
  <si>
    <t>2.556,30</t>
  </si>
  <si>
    <t>106,51</t>
  </si>
  <si>
    <t>169,19</t>
  </si>
  <si>
    <t>258,90</t>
  </si>
  <si>
    <t>376,89</t>
  </si>
  <si>
    <t>700,52</t>
  </si>
  <si>
    <t>847,02</t>
  </si>
  <si>
    <t>1.286,34</t>
  </si>
  <si>
    <t>209,74</t>
  </si>
  <si>
    <t>253,99</t>
  </si>
  <si>
    <t>437,52</t>
  </si>
  <si>
    <t>455,87</t>
  </si>
  <si>
    <t>488,31</t>
  </si>
  <si>
    <t>763,61</t>
  </si>
  <si>
    <t>159,76</t>
  </si>
  <si>
    <t>163,86</t>
  </si>
  <si>
    <t>303,15</t>
  </si>
  <si>
    <t>371,97</t>
  </si>
  <si>
    <t>485,86</t>
  </si>
  <si>
    <t>496,59</t>
  </si>
  <si>
    <t>752,96</t>
  </si>
  <si>
    <t>975,00</t>
  </si>
  <si>
    <t>193,36</t>
  </si>
  <si>
    <t>403,10</t>
  </si>
  <si>
    <t>426,86</t>
  </si>
  <si>
    <t>557,14</t>
  </si>
  <si>
    <t>610,39</t>
  </si>
  <si>
    <t>864,39</t>
  </si>
  <si>
    <t>41,99</t>
  </si>
  <si>
    <t>31,32</t>
  </si>
  <si>
    <t>34,04</t>
  </si>
  <si>
    <t>3,02</t>
  </si>
  <si>
    <t>11,03</t>
  </si>
  <si>
    <t>25,84</t>
  </si>
  <si>
    <t>392.649,25</t>
  </si>
  <si>
    <t>527.982,35</t>
  </si>
  <si>
    <t>647.029,46</t>
  </si>
  <si>
    <t>400,00</t>
  </si>
  <si>
    <t>QUANT.</t>
  </si>
  <si>
    <t>VT C/ BDI</t>
  </si>
  <si>
    <t>Total:</t>
  </si>
  <si>
    <t>BDI:</t>
  </si>
  <si>
    <t>C1271</t>
  </si>
  <si>
    <t>C4125</t>
  </si>
  <si>
    <t>LOCAÇÃO MENSAL DE ANDAIME METÁLICO</t>
  </si>
  <si>
    <t>I7947</t>
  </si>
  <si>
    <t>ANDAIME METÁLICO DE ENCAIXE - LOCAÇÃO</t>
  </si>
  <si>
    <t>M3xMÊS</t>
  </si>
  <si>
    <t>LOCAÇÃO MENSAL DE ESCORA METÁLICA P/VIGAS/LAJES</t>
  </si>
  <si>
    <t>I1095</t>
  </si>
  <si>
    <t>ESCORA METALICA - LOCAÇÃO MENSAL</t>
  </si>
  <si>
    <t>UM</t>
  </si>
  <si>
    <t xml:space="preserve">C4738 </t>
  </si>
  <si>
    <t>RECUPERAÇÃO CONCRETO, C/REFORÇO E RECONSTITUIÇÃO “GROUNT”, ESP.=60MM</t>
  </si>
  <si>
    <t>I0869</t>
  </si>
  <si>
    <t>CORTE DE SUPERFICIE C/DISCO DIAMANTADO</t>
  </si>
  <si>
    <t>I2249</t>
  </si>
  <si>
    <t>VERNIZ POLIURETANO PARA CONCRETO, ALVENARIA E ESTRUTURAS DE AÇO CARBONO</t>
  </si>
  <si>
    <t>I9058</t>
  </si>
  <si>
    <t xml:space="preserve">ARGAMASSA POLIMÉRICA RP PLUS BOTAMENT, COMPOSTO POR PONTE DE ADERÊNCIA E PINTURA PROTETORA CONTRA A CORROSÃO, P/ REPAROS SEMI-PROFUNDOS </t>
  </si>
  <si>
    <t>RECUPERAÇÃO DA CALHA DA LAJE RAMPA DO ED. ANEXO II</t>
  </si>
  <si>
    <t>RECUPERAÇÃO ESTRUTURAL DA VIGA DO SUB-SOLO I DO ED. ANEXO II (EMBAIXO DA RAMPA DA ENTRADA DE VEÍCULOS)</t>
  </si>
  <si>
    <t>IMPERMEABILIZAÇÃO DE SUPERFÍCIE COM MANTA ASFÁLTICA, UMA CAMADA, INCLUSIVE APLICAÇÃO DE PRIMER ASFÁLTICO, E=3MM. AF_06/2018</t>
  </si>
  <si>
    <t>ARGAMASSA TRAÇO 1:3 (EM VOLUME DE CIMENTO E AREIA MÉDIA ÚMIDA) PARA CONTRAPISO, PREPARO MECÂNICO COM BETONEIRA 400 L. AF_08/2019</t>
  </si>
  <si>
    <t>PISO CIMENTADO, TRAÇO 1:3 (CIMENTO E AREIA), ACABAMENTO LISO, ESPESSURA 4,0 CM, PREPARO MECÂNICO DA ARGAMASSA. AF_09/2020</t>
  </si>
  <si>
    <t>PINTURA DE PISO COM TINTA ACRÍLICA, APLICAÇÃO MANUAL, 2 DEMÃOS, INCLUSO FUNDO PREPARADOR. AF_05/2021</t>
  </si>
  <si>
    <t>LIMPEZA DE CONTRAPISO COM VASSOURA A SECO. AF_04/2019</t>
  </si>
  <si>
    <t>2.4</t>
  </si>
  <si>
    <t>2.5</t>
  </si>
  <si>
    <t>2.6</t>
  </si>
  <si>
    <t>3.4</t>
  </si>
  <si>
    <t>3.5</t>
  </si>
  <si>
    <t>C1279</t>
  </si>
  <si>
    <t>ESMALTE DUAS DEMÃOS EM ESQUADRIAS DE FERRO</t>
  </si>
  <si>
    <t>AGUARRAZ MINERAL</t>
  </si>
  <si>
    <t>I0035</t>
  </si>
  <si>
    <t>AJUDANTE DE PINTOR COM ENCARGOS COMPLEMENTARES</t>
  </si>
  <si>
    <t>C4584</t>
  </si>
  <si>
    <t>UT</t>
  </si>
  <si>
    <t>I2140</t>
  </si>
  <si>
    <t>TRABALHO PROFISSIONAL</t>
  </si>
  <si>
    <t>ELABORAÇÃO DE PROJETOS EXECUTIVOS DE ENGENHARIA (Engenheiro Calculista para verificação estrutural)</t>
  </si>
  <si>
    <t>* Tabela A - valor do contrato (http://www.creace.org.br/), consulta em 08/02/2022.</t>
  </si>
  <si>
    <t>DMAN017</t>
  </si>
  <si>
    <t>ART CONTRATOS até 15.000,00</t>
  </si>
  <si>
    <t>ANOTAÇÃO DE RESPONSABILIDADE TÉCNICA CONTRATOS (ART) - até 15.000,00 (referente ao Projeto Executivo do Calculista Estrutural)</t>
  </si>
  <si>
    <t>RECUPERAÇÃO ESTRUTURAL DAS DUAS PASSARELAS METÁLICAS QUE INTERLIGA A CASA SEDE DOS ANEXOS I E II</t>
  </si>
  <si>
    <t>REFORMA DA RAMPA DE ACESSO AO ED. ANEXO I</t>
  </si>
  <si>
    <t>C1053</t>
  </si>
  <si>
    <t>DEMOLIÇÃO DE ESTRUTURA METÁLICA</t>
  </si>
  <si>
    <t>DMAN018</t>
  </si>
  <si>
    <t>PRIMER EPOXI EM ESTRUTURA DE AÇO CARBONO 25 MICRA C/TRINCHA</t>
  </si>
  <si>
    <t>I1735</t>
  </si>
  <si>
    <t>PRIMER A BASE DE EPOXI</t>
  </si>
  <si>
    <t>C2041</t>
  </si>
  <si>
    <t>PREPARO DO PISO CIMENTADO PARA PINTURA - LIXAMENTO E LIMPEZA. AF_05/2021</t>
  </si>
  <si>
    <t>C1910</t>
  </si>
  <si>
    <t>PINTURA P/PISO À BASE LATEX ACRÍLICO, TIPO "NOVACOR"</t>
  </si>
  <si>
    <t>I0154</t>
  </si>
  <si>
    <t>ÁCIDO MURIÁTICO</t>
  </si>
  <si>
    <t>PISO EM ACO XADREZ, E = 1/4 " (6,30 MM) 54,53 KG/M2 SOLDADA NA ESTRUTURA</t>
  </si>
  <si>
    <t>4.1</t>
  </si>
  <si>
    <t>4.2</t>
  </si>
  <si>
    <t>4.3</t>
  </si>
  <si>
    <t>4.4</t>
  </si>
  <si>
    <t>4.5</t>
  </si>
  <si>
    <t>4.6</t>
  </si>
  <si>
    <t>REFORÇO NA ESTRUTURA METÁLICA DOS CHILLER´S</t>
  </si>
  <si>
    <t>5.1</t>
  </si>
  <si>
    <t>REFORÇO EM 3 BASES DOS MOTORES CENTRÍFUGOS</t>
  </si>
  <si>
    <t>DMAN019</t>
  </si>
  <si>
    <t>PERFIL METÁLICO "I" OU "H"</t>
  </si>
  <si>
    <t>I8685</t>
  </si>
  <si>
    <t>MONTAGEM E DESMONTAGEM DE FÔRMA DE LAJE NERVURADA COM CUBETA E ASSOALHO, PÉ-DIREITO SIMPLES, EM CHAPA DE MADEIRA COMPENSADA RESINADA, 18 UTILIZAÇÕES. AF_09/2020</t>
  </si>
  <si>
    <t>92267</t>
  </si>
  <si>
    <t>FABRICAÇÃO DE FÔRMA PARA LAJES, EM CHAPA DE MADEIRA COMPENSADA RESINADA, E = 17 MM. AF_09/2020</t>
  </si>
  <si>
    <t>5.2</t>
  </si>
  <si>
    <t>DMAN020</t>
  </si>
  <si>
    <t>I8231</t>
  </si>
  <si>
    <t>5.3</t>
  </si>
  <si>
    <t>PINTURA DAS PEÇAS EM EPOXI</t>
  </si>
  <si>
    <t xml:space="preserve">        PRECOS DE INSUMOS</t>
  </si>
  <si>
    <t>ENCARGOS SOCIAIS (%) HORISTA  83,55  MENSALISTA  47,46</t>
  </si>
  <si>
    <t>UNIDADE</t>
  </si>
  <si>
    <t xml:space="preserve">  PRECO MEDIANO R$</t>
  </si>
  <si>
    <t>!EM PROCESSO DE DESATIVACAO! DOBRADICA EM ACO/FERRO, 3" X 2 1/2", E= 1,2 A 1,8 MM, SEM ANEL,  CROMADO OU ZINCADO, TAMPA BOLA, COM PARAFUSOS</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</si>
  <si>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</si>
  <si>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</si>
  <si>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</si>
  <si>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</si>
  <si>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</si>
  <si>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</si>
  <si>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DESATIVACAO!JANELA DE CORRER, ACO, BATENTE/REQUADRO DE 6 A 14 CM,  COM DIVISAO HORIZ , PINT ANTICORROSIVA, SEM VIDRO, BANDEIRA COM BASCULA, 4 FLS, 120  X 150 CM (A X L)</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</si>
  <si>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</si>
  <si>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</si>
  <si>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</si>
  <si>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</si>
  <si>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</si>
  <si>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</si>
  <si>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</si>
  <si>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</si>
  <si>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</si>
  <si>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</si>
  <si>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0,17</t>
  </si>
  <si>
    <t>ABRACADEIRA DE NYLON PARA AMARRACAO DE CABOS, COMPRIMENTO DE 390 X *4,6* MM</t>
  </si>
  <si>
    <t>0,84</t>
  </si>
  <si>
    <t>ABRACADEIRA EM ACO PARA AMARRACAO DE ELETRODUTOS, TIPO D, COM 1 1/2" E CUNHA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</si>
  <si>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</si>
  <si>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</si>
  <si>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</si>
  <si>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</si>
  <si>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</si>
  <si>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</si>
  <si>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</si>
  <si>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</si>
  <si>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</si>
  <si>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</si>
  <si>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</si>
  <si>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</si>
  <si>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</si>
  <si>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</si>
  <si>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</si>
  <si>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</si>
  <si>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5,21</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</si>
  <si>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</si>
  <si>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</si>
  <si>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</si>
  <si>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</si>
  <si>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1,31</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</si>
  <si>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</si>
  <si>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</si>
  <si>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</si>
  <si>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</si>
  <si>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</si>
  <si>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</si>
  <si>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</si>
  <si>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</si>
  <si>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</si>
  <si>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</si>
  <si>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3,99</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</si>
  <si>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</si>
  <si>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</si>
  <si>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</si>
  <si>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</si>
  <si>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</si>
  <si>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</si>
  <si>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</si>
  <si>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</si>
  <si>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</si>
  <si>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</si>
  <si>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</si>
  <si>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</si>
  <si>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</si>
  <si>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</si>
  <si>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</si>
  <si>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</si>
  <si>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</si>
  <si>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</si>
  <si>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</si>
  <si>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</si>
  <si>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</si>
  <si>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</si>
  <si>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</si>
  <si>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</si>
  <si>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</si>
  <si>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</si>
  <si>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</si>
  <si>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</si>
  <si>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3,97</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</si>
  <si>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</si>
  <si>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</si>
  <si>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</si>
  <si>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</si>
  <si>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</si>
  <si>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</si>
  <si>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</si>
  <si>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</si>
  <si>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</si>
  <si>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</si>
  <si>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</si>
  <si>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</si>
  <si>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</si>
  <si>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</si>
  <si>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</si>
  <si>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</si>
  <si>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</si>
  <si>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</si>
  <si>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</si>
  <si>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</si>
  <si>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</si>
  <si>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</si>
  <si>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</si>
  <si>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</si>
  <si>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</si>
  <si>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</si>
  <si>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</si>
  <si>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</si>
  <si>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</si>
  <si>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</si>
  <si>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</si>
  <si>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</si>
  <si>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</si>
  <si>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</si>
  <si>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</si>
  <si>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</si>
  <si>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</si>
  <si>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</si>
  <si>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</si>
  <si>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</si>
  <si>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</si>
  <si>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</si>
  <si>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</si>
  <si>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</si>
  <si>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</si>
  <si>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</si>
  <si>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</si>
  <si>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6,49</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</si>
  <si>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</si>
  <si>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</si>
  <si>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</si>
  <si>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</si>
  <si>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</si>
  <si>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</si>
  <si>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</si>
  <si>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</si>
  <si>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</si>
  <si>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</si>
  <si>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</si>
  <si>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</si>
  <si>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</si>
  <si>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</si>
  <si>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</si>
  <si>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</si>
  <si>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</si>
  <si>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</si>
  <si>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</si>
  <si>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</si>
  <si>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</si>
  <si>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</si>
  <si>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</si>
  <si>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</si>
  <si>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</si>
  <si>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</si>
  <si>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</si>
  <si>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</si>
  <si>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</si>
  <si>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6,54</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</si>
  <si>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</si>
  <si>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</si>
  <si>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</si>
  <si>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</si>
  <si>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</si>
  <si>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</si>
  <si>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</si>
  <si>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</si>
  <si>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</si>
  <si>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</si>
  <si>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</si>
  <si>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</si>
  <si>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</si>
  <si>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</si>
  <si>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</si>
  <si>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1.651,58</t>
  </si>
  <si>
    <t>AJUDANTE DE ELETRICISTA (MENSALISTA)</t>
  </si>
  <si>
    <t>AJUDANTE DE ESTRUTURAS METALICAS (MENSALISTA)</t>
  </si>
  <si>
    <t>AJUDANTE DE ESTRUTURAS METALICAS HORISTA</t>
  </si>
  <si>
    <t>AJUDANTE DE OPERACAO EM GERAL (HORISTA)</t>
  </si>
  <si>
    <t>9,74</t>
  </si>
  <si>
    <t>AJUDANTE DE OPERACAO EM GERAL (MENSALISTA)</t>
  </si>
  <si>
    <t>1.723,37</t>
  </si>
  <si>
    <t>AJUDANTE DE PINTOR (MENSALISTA)</t>
  </si>
  <si>
    <t>AJUDANTE DE SERRALHEIRO (HORISTA)</t>
  </si>
  <si>
    <t>AJUDANTE DE SERRALHEIRO (MENSALISTA)</t>
  </si>
  <si>
    <t>1.859,72</t>
  </si>
  <si>
    <t>AJUDANTE ESPECIALIZADO</t>
  </si>
  <si>
    <t>10,93</t>
  </si>
  <si>
    <t>AJUDANTE ESPECIALIZADO (MENSALISTA)</t>
  </si>
  <si>
    <t>1.936,48</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</si>
  <si>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</si>
  <si>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</si>
  <si>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</si>
  <si>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</si>
  <si>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</si>
  <si>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</si>
  <si>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</si>
  <si>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</si>
  <si>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</si>
  <si>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</si>
  <si>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</si>
  <si>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</si>
  <si>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</si>
  <si>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</si>
  <si>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</si>
  <si>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</si>
  <si>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</si>
  <si>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</si>
  <si>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</si>
  <si>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</si>
  <si>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</si>
  <si>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</si>
  <si>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</si>
  <si>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</si>
  <si>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</si>
  <si>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</si>
  <si>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</si>
  <si>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</si>
  <si>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</si>
  <si>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</si>
  <si>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</si>
  <si>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</si>
  <si>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</si>
  <si>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</si>
  <si>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</si>
  <si>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</si>
  <si>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</si>
  <si>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</si>
  <si>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</si>
  <si>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</si>
  <si>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</si>
  <si>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</si>
  <si>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</si>
  <si>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</si>
  <si>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</si>
  <si>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</si>
  <si>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</si>
  <si>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</si>
  <si>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</si>
  <si>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</si>
  <si>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</si>
  <si>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</si>
  <si>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</si>
  <si>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</si>
  <si>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</si>
  <si>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</si>
  <si>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</si>
  <si>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</si>
  <si>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</si>
  <si>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</si>
  <si>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</si>
  <si>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</si>
  <si>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</si>
  <si>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</si>
  <si>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</si>
  <si>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</si>
  <si>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</si>
  <si>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</si>
  <si>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</si>
  <si>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</si>
  <si>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</si>
  <si>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</si>
  <si>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</si>
  <si>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</si>
  <si>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</si>
  <si>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</si>
  <si>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</si>
  <si>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</si>
  <si>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</si>
  <si>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</si>
  <si>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</si>
  <si>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</si>
  <si>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</si>
  <si>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</si>
  <si>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</si>
  <si>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</si>
  <si>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</si>
  <si>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</si>
  <si>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</si>
  <si>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</si>
  <si>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</si>
  <si>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</si>
  <si>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</si>
  <si>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</si>
  <si>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</si>
  <si>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</si>
  <si>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</si>
  <si>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</si>
  <si>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</si>
  <si>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</si>
  <si>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</si>
  <si>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</si>
  <si>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</si>
  <si>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</si>
  <si>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</si>
  <si>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</si>
  <si>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</si>
  <si>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</si>
  <si>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</si>
  <si>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</si>
  <si>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</si>
  <si>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</si>
  <si>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</si>
  <si>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</si>
  <si>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</si>
  <si>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</si>
  <si>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</si>
  <si>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</si>
  <si>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</si>
  <si>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</si>
  <si>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</si>
  <si>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</si>
  <si>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</si>
  <si>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</si>
  <si>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</si>
  <si>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</si>
  <si>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</si>
  <si>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</si>
  <si>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</si>
  <si>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</si>
  <si>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</si>
  <si>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</si>
  <si>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</si>
  <si>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</si>
  <si>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</si>
  <si>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</si>
  <si>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</si>
  <si>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</si>
  <si>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</si>
  <si>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</si>
  <si>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</si>
  <si>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</si>
  <si>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</si>
  <si>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</si>
  <si>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</si>
  <si>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</si>
  <si>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29,97</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</si>
  <si>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</si>
  <si>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</si>
  <si>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</si>
  <si>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</si>
  <si>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</si>
  <si>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</si>
  <si>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81,04</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</si>
  <si>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</si>
  <si>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</si>
  <si>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</si>
  <si>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</si>
  <si>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</si>
  <si>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</si>
  <si>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</si>
  <si>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</si>
  <si>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</si>
  <si>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</si>
  <si>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</si>
  <si>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</si>
  <si>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</si>
  <si>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</si>
  <si>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</si>
  <si>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</si>
  <si>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</si>
  <si>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</si>
  <si>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</si>
  <si>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</si>
  <si>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</si>
  <si>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</si>
  <si>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</si>
  <si>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</si>
  <si>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</si>
  <si>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</si>
  <si>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</si>
  <si>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</si>
  <si>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</si>
  <si>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</si>
  <si>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2.514,25</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</si>
  <si>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</si>
  <si>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</si>
  <si>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</si>
  <si>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</si>
  <si>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</si>
  <si>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</si>
  <si>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</si>
  <si>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</si>
  <si>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</si>
  <si>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</si>
  <si>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</si>
  <si>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1,43</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</si>
  <si>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</si>
  <si>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</si>
  <si>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</si>
  <si>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</si>
  <si>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</si>
  <si>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</si>
  <si>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</si>
  <si>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</si>
  <si>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</si>
  <si>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</si>
  <si>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</si>
  <si>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</si>
  <si>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</si>
  <si>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</si>
  <si>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</si>
  <si>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</si>
  <si>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</si>
  <si>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</si>
  <si>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</si>
  <si>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(HORISTA)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</si>
  <si>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</si>
  <si>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</si>
  <si>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</si>
  <si>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</si>
  <si>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</si>
  <si>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</si>
  <si>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(HORISTA)</t>
  </si>
  <si>
    <t>AUXILIAR DE PEDREIRO (MENSALISTA)</t>
  </si>
  <si>
    <t>AUXILIAR DE SERVICOS GERAIS</t>
  </si>
  <si>
    <t>10,11</t>
  </si>
  <si>
    <t>AUXILIAR DE SERVICOS GERAIS (MENSALISTA)</t>
  </si>
  <si>
    <t>1.787,51</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</si>
  <si>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</si>
  <si>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</si>
  <si>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</si>
  <si>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</si>
  <si>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</si>
  <si>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</si>
  <si>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</si>
  <si>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</si>
  <si>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</si>
  <si>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</si>
  <si>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</si>
  <si>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</si>
  <si>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</si>
  <si>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</si>
  <si>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</si>
  <si>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</si>
  <si>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</si>
  <si>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</si>
  <si>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</si>
  <si>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</si>
  <si>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</si>
  <si>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</si>
  <si>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</si>
  <si>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</si>
  <si>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</si>
  <si>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</si>
  <si>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</si>
  <si>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</si>
  <si>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</si>
  <si>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</si>
  <si>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</si>
  <si>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</si>
  <si>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</si>
  <si>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</si>
  <si>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</si>
  <si>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</si>
  <si>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</si>
  <si>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</si>
  <si>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</si>
  <si>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</si>
  <si>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</si>
  <si>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</si>
  <si>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</si>
  <si>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</si>
  <si>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</si>
  <si>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</si>
  <si>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</si>
  <si>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</si>
  <si>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</si>
  <si>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</si>
  <si>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5,63</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</si>
  <si>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</si>
  <si>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</si>
  <si>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</si>
  <si>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</si>
  <si>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</si>
  <si>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</si>
  <si>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</si>
  <si>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</si>
  <si>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</si>
  <si>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</si>
  <si>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</si>
  <si>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</si>
  <si>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</si>
  <si>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</si>
  <si>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</si>
  <si>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</si>
  <si>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</si>
  <si>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</si>
  <si>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</si>
  <si>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</si>
  <si>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</si>
  <si>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</si>
  <si>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5.400,00</t>
  </si>
  <si>
    <t>BETONEIRA CAPACIDADE NOMINAL 400 L, CAPACIDADE DE MISTURA 310 L, MOTOR A DIESEL POTENCIA 5 CV, SEM CARREGADOR</t>
  </si>
  <si>
    <t>7.364,13</t>
  </si>
  <si>
    <t>BETONEIRA CAPACIDADE NOMINAL 400 L, CAPACIDADE DE MISTURA 310 L, MOTOR A GASOLINA POTENCIA 5,5 CV, SEM CARREGADOR</t>
  </si>
  <si>
    <t>6.754,57</t>
  </si>
  <si>
    <t>BETONEIRA CAPACIDADE NOMINAL 600 L, CAPACIDADE DE MISTURA 440 L, MOTOR A GASOLINA POTENCIA 10 HP, COM  CARREGADOR</t>
  </si>
  <si>
    <t>29.379,66</t>
  </si>
  <si>
    <t>BETONEIRA, CAPACIDADE NOMINAL 400 L, CAPACIDADE DE MISTURA 310L, MOTOR ELETRICO TRIFASICO 220/380V POTENCIA 2 CV, SEM CARREGADOR</t>
  </si>
  <si>
    <t>6.177,96</t>
  </si>
  <si>
    <t>BETONEIRA, CAPACIDADE NOMINAL 600 L, CAPACIDADE DE MISTURA  360L, MOTOR ELETRICO TRIFASICO 220/380V, POTENCIA 4CV, EXCLUSO CARREGADOR</t>
  </si>
  <si>
    <t>21.966,10</t>
  </si>
  <si>
    <t>BETONEIRA, CAPACIDADE NOMINAL 600 L, CAPACIDADE DE MISTURA 440 L, MOTOR A DIESEL POTENCIA 10 CV, COM CARREGADOR</t>
  </si>
  <si>
    <t>26.697,96</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</si>
  <si>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</si>
  <si>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</si>
  <si>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</si>
  <si>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</si>
  <si>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</si>
  <si>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</si>
  <si>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2,26</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</si>
  <si>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</si>
  <si>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</si>
  <si>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</si>
  <si>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</si>
  <si>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</si>
  <si>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</si>
  <si>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</si>
  <si>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</si>
  <si>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</si>
  <si>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</si>
  <si>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</si>
  <si>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</si>
  <si>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</si>
  <si>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</si>
  <si>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2,91</t>
  </si>
  <si>
    <t>BLOCO DE CONCRETO ESTRUTURAL 14 X 19 X 39 CM, FBK 10 MPA (NBR 6136)</t>
  </si>
  <si>
    <t>BLOCO DE CONCRETO ESTRUTURAL 14 X 19 X 39 CM, FBK 12 MPA (NBR 6136)</t>
  </si>
  <si>
    <t>BLOCO DE CONCRETO ESTRUTURAL 14 X 19 X 39 CM, FBK 14 MPA (NBR 6136)</t>
  </si>
  <si>
    <t>4,23</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</si>
  <si>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</si>
  <si>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</si>
  <si>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</si>
  <si>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</si>
  <si>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4,46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</si>
  <si>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</si>
  <si>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</si>
  <si>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</si>
  <si>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</si>
  <si>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</si>
  <si>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</si>
  <si>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</si>
  <si>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</si>
  <si>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</si>
  <si>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</si>
  <si>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</si>
  <si>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813,39</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</si>
  <si>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</si>
  <si>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</si>
  <si>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</si>
  <si>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</si>
  <si>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</si>
  <si>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</si>
  <si>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</si>
  <si>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</si>
  <si>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2,79</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</si>
  <si>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</si>
  <si>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</si>
  <si>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</si>
  <si>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</si>
  <si>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</si>
  <si>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</si>
  <si>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2,34</t>
  </si>
  <si>
    <t>BLOCO ESTRUTURAL CERAMICO 14 X 19 X 39 CM, 6,0 MPA (NBR 15270)</t>
  </si>
  <si>
    <t>BLOCO ESTRUTURAL CERAMICO 19 X 19 X 29 CM, 6,0 MPA (NBR 15270)</t>
  </si>
  <si>
    <t>2,31</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</si>
  <si>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</si>
  <si>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</si>
  <si>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</si>
  <si>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</si>
  <si>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</si>
  <si>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</si>
  <si>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</si>
  <si>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</si>
  <si>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</si>
  <si>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</si>
  <si>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</si>
  <si>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</si>
  <si>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</si>
  <si>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</si>
  <si>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31,89</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</si>
  <si>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</si>
  <si>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</si>
  <si>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</si>
  <si>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</si>
  <si>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</si>
  <si>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</si>
  <si>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</si>
  <si>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</si>
  <si>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</si>
  <si>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</si>
  <si>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</si>
  <si>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</si>
  <si>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</si>
  <si>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</si>
  <si>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</si>
  <si>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</si>
  <si>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</si>
  <si>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65.827,65</t>
  </si>
  <si>
    <t>BOMBA DE PROJECAO DE CONCRETO SECO, POTENCIA 10 CV, VAZAO 6 M3/H</t>
  </si>
  <si>
    <t>70.526,17</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</si>
  <si>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</si>
  <si>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</si>
  <si>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</si>
  <si>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</si>
  <si>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</si>
  <si>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</si>
  <si>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</si>
  <si>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</si>
  <si>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</si>
  <si>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</si>
  <si>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</si>
  <si>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</si>
  <si>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</si>
  <si>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</si>
  <si>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</si>
  <si>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</si>
  <si>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101.116,01</t>
  </si>
  <si>
    <t>BORBOLETA PARA JANELA TIPO GUILHOTINA, EM ZAMAC CROMADO</t>
  </si>
  <si>
    <t>BOTA DE PVC PRETA, CANO MEDIO, SEM FORRO</t>
  </si>
  <si>
    <t>BOTA DE SEGURANCA COM BIQUEIRA DE ACO E COLARINHO ACOLCHOADO</t>
  </si>
  <si>
    <t>BRACO / CANO PARA CHUVEIRO ELETRICO, EM ALUMINIO, 30 CM X 1/2 "</t>
  </si>
  <si>
    <t>22,55</t>
  </si>
  <si>
    <t>BRACO OU HASTE COM CANOPLA PLASTICA, 1/2 ", PARA CHUVEIRO SIMPLES</t>
  </si>
  <si>
    <t>BRACO OU HASTE RETA COM CANOPLA PLASTICA, 1/2 ", PARA CHUVEIRO ELETRICO</t>
  </si>
  <si>
    <t>BRACO P/ LUMINARIA PUBLICA 1 X 1,50M ROMAGNOLE OU EQUIV</t>
  </si>
  <si>
    <t>BUCHA DE NYLON SEM ABA S10</t>
  </si>
  <si>
    <t>0,33</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</si>
  <si>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</si>
  <si>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</si>
  <si>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</si>
  <si>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</si>
  <si>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</si>
  <si>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</si>
  <si>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</si>
  <si>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</si>
  <si>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</si>
  <si>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</si>
  <si>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</si>
  <si>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</si>
  <si>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</si>
  <si>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</si>
  <si>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56,34</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</si>
  <si>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</si>
  <si>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</si>
  <si>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</si>
  <si>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</si>
  <si>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</si>
  <si>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</si>
  <si>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</si>
  <si>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</si>
  <si>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</si>
  <si>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</si>
  <si>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</si>
  <si>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</si>
  <si>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</si>
  <si>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</si>
  <si>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</si>
  <si>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</si>
  <si>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</si>
  <si>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</si>
  <si>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</si>
  <si>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</si>
  <si>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</si>
  <si>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</si>
  <si>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</si>
  <si>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</si>
  <si>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</si>
  <si>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</si>
  <si>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</si>
  <si>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</si>
  <si>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</si>
  <si>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</si>
  <si>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</si>
  <si>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</si>
  <si>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</si>
  <si>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</si>
  <si>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</si>
  <si>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</si>
  <si>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</si>
  <si>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</si>
  <si>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</si>
  <si>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</si>
  <si>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</si>
  <si>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</si>
  <si>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</si>
  <si>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</si>
  <si>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</si>
  <si>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</si>
  <si>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</si>
  <si>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</si>
  <si>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</si>
  <si>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</si>
  <si>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</si>
  <si>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</si>
  <si>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</si>
  <si>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</si>
  <si>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</si>
  <si>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</si>
  <si>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</si>
  <si>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</si>
  <si>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</si>
  <si>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12,81</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</si>
  <si>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</si>
  <si>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</si>
  <si>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</si>
  <si>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</si>
  <si>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</si>
  <si>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</si>
  <si>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</si>
  <si>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</si>
  <si>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</si>
  <si>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</si>
  <si>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</si>
  <si>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</si>
  <si>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</si>
  <si>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</si>
  <si>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</si>
  <si>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</si>
  <si>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</si>
  <si>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</si>
  <si>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</si>
  <si>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</si>
  <si>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</si>
  <si>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</si>
  <si>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</si>
  <si>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</si>
  <si>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</si>
  <si>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</si>
  <si>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</si>
  <si>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</si>
  <si>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</si>
  <si>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</si>
  <si>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</si>
  <si>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</si>
  <si>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</si>
  <si>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</si>
  <si>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</si>
  <si>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</si>
  <si>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</si>
  <si>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</si>
  <si>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</si>
  <si>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</si>
  <si>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</si>
  <si>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</si>
  <si>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</si>
  <si>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</si>
  <si>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</si>
  <si>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</si>
  <si>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</si>
  <si>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</si>
  <si>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5,51</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</si>
  <si>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</si>
  <si>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</si>
  <si>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</si>
  <si>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</si>
  <si>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</si>
  <si>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</si>
  <si>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</si>
  <si>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</si>
  <si>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</si>
  <si>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</si>
  <si>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</si>
  <si>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</si>
  <si>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</si>
  <si>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</si>
  <si>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</si>
  <si>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</si>
  <si>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</si>
  <si>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</si>
  <si>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27,65</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</si>
  <si>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</si>
  <si>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</si>
  <si>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</si>
  <si>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</si>
  <si>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</si>
  <si>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</si>
  <si>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</si>
  <si>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</si>
  <si>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14,30</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</si>
  <si>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</si>
  <si>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</si>
  <si>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</si>
  <si>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</si>
  <si>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</si>
  <si>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</si>
  <si>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</si>
  <si>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</si>
  <si>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</si>
  <si>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</si>
  <si>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</si>
  <si>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</si>
  <si>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</si>
  <si>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</si>
  <si>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</si>
  <si>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</si>
  <si>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</si>
  <si>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</si>
  <si>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</si>
  <si>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</si>
  <si>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</si>
  <si>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</si>
  <si>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</si>
  <si>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</si>
  <si>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</si>
  <si>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</si>
  <si>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</si>
  <si>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</si>
  <si>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</si>
  <si>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</si>
  <si>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</si>
  <si>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</si>
  <si>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</si>
  <si>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</si>
  <si>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</si>
  <si>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</si>
  <si>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</si>
  <si>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</si>
  <si>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</si>
  <si>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</si>
  <si>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</si>
  <si>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</si>
  <si>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</si>
  <si>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</si>
  <si>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</si>
  <si>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</si>
  <si>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</si>
  <si>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</si>
  <si>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1,40</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</si>
  <si>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</si>
  <si>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</si>
  <si>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</si>
  <si>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</si>
  <si>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</si>
  <si>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</si>
  <si>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</si>
  <si>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</si>
  <si>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</si>
  <si>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</si>
  <si>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</si>
  <si>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</si>
  <si>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</si>
  <si>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</si>
  <si>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</si>
  <si>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</si>
  <si>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</si>
  <si>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</si>
  <si>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</si>
  <si>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</si>
  <si>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</si>
  <si>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</si>
  <si>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</si>
  <si>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</si>
  <si>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</si>
  <si>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</si>
  <si>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</si>
  <si>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</si>
  <si>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</si>
  <si>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</si>
  <si>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</si>
  <si>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</si>
  <si>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</si>
  <si>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</si>
  <si>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</si>
  <si>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</si>
  <si>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</si>
  <si>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</si>
  <si>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</si>
  <si>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</si>
  <si>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</si>
  <si>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</si>
  <si>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</si>
  <si>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</si>
  <si>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</si>
  <si>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</si>
  <si>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</si>
  <si>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17,55</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</si>
  <si>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</si>
  <si>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</si>
  <si>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</si>
  <si>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</si>
  <si>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</si>
  <si>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</si>
  <si>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</si>
  <si>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</si>
  <si>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</si>
  <si>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</si>
  <si>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</si>
  <si>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</si>
  <si>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</si>
  <si>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</si>
  <si>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</si>
  <si>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</si>
  <si>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</si>
  <si>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</si>
  <si>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</si>
  <si>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</si>
  <si>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</si>
  <si>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</si>
  <si>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1,72</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</si>
  <si>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</si>
  <si>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</si>
  <si>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</si>
  <si>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</si>
  <si>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</si>
  <si>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</si>
  <si>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</si>
  <si>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</si>
  <si>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</si>
  <si>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</si>
  <si>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</si>
  <si>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</si>
  <si>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</si>
  <si>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</si>
  <si>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</si>
  <si>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</si>
  <si>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</si>
  <si>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</si>
  <si>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</si>
  <si>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</si>
  <si>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</si>
  <si>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</si>
  <si>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</si>
  <si>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</si>
  <si>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</si>
  <si>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</si>
  <si>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11,45</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</si>
  <si>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</si>
  <si>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</si>
  <si>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</si>
  <si>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</si>
  <si>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</si>
  <si>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</si>
  <si>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</si>
  <si>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</si>
  <si>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</si>
  <si>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</si>
  <si>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</si>
  <si>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</si>
  <si>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</si>
  <si>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</si>
  <si>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</si>
  <si>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</si>
  <si>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</si>
  <si>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</si>
  <si>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</si>
  <si>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</si>
  <si>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</si>
  <si>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</si>
  <si>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</si>
  <si>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</si>
  <si>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</si>
  <si>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</si>
  <si>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</si>
  <si>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</si>
  <si>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</si>
  <si>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</si>
  <si>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</si>
  <si>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</si>
  <si>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</si>
  <si>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</si>
  <si>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</si>
  <si>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</si>
  <si>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</si>
  <si>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</si>
  <si>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</si>
  <si>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</si>
  <si>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</si>
  <si>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</si>
  <si>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</si>
  <si>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</si>
  <si>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</si>
  <si>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</si>
  <si>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</si>
  <si>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</si>
  <si>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</si>
  <si>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</si>
  <si>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</si>
  <si>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</si>
  <si>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</si>
  <si>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</si>
  <si>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</si>
  <si>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</si>
  <si>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</si>
  <si>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</si>
  <si>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</si>
  <si>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</si>
  <si>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</si>
  <si>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</si>
  <si>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</si>
  <si>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</si>
  <si>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</si>
  <si>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</si>
  <si>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</si>
  <si>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</si>
  <si>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</si>
  <si>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</si>
  <si>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</si>
  <si>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</si>
  <si>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</si>
  <si>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</si>
  <si>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</si>
  <si>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</si>
  <si>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</si>
  <si>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</si>
  <si>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</si>
  <si>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</si>
  <si>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</si>
  <si>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</si>
  <si>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</si>
  <si>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</si>
  <si>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</si>
  <si>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</si>
  <si>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</si>
  <si>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</si>
  <si>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</si>
  <si>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</si>
  <si>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</si>
  <si>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</si>
  <si>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</si>
  <si>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</si>
  <si>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</si>
  <si>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</si>
  <si>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</si>
  <si>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</si>
  <si>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</si>
  <si>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</si>
  <si>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</si>
  <si>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</si>
  <si>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</si>
  <si>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</si>
  <si>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</si>
  <si>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</si>
  <si>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</si>
  <si>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</si>
  <si>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</si>
  <si>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</si>
  <si>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</si>
  <si>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</si>
  <si>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</si>
  <si>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</si>
  <si>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</si>
  <si>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</si>
  <si>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</si>
  <si>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</si>
  <si>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</si>
  <si>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</si>
  <si>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</si>
  <si>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</si>
  <si>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</si>
  <si>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</si>
  <si>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</si>
  <si>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</si>
  <si>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</si>
  <si>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</si>
  <si>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</si>
  <si>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</si>
  <si>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3,01</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</si>
  <si>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</si>
  <si>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</si>
  <si>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</si>
  <si>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</si>
  <si>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</si>
  <si>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</si>
  <si>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</si>
  <si>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</si>
  <si>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</si>
  <si>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</si>
  <si>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</si>
  <si>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</si>
  <si>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</si>
  <si>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59,42</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</si>
  <si>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</si>
  <si>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</si>
  <si>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</si>
  <si>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</si>
  <si>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</si>
  <si>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</si>
  <si>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</si>
  <si>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</si>
  <si>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</si>
  <si>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</si>
  <si>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</si>
  <si>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</si>
  <si>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</si>
  <si>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</si>
  <si>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</si>
  <si>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</si>
  <si>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</si>
  <si>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</si>
  <si>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</si>
  <si>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</si>
  <si>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</si>
  <si>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</si>
  <si>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</si>
  <si>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16,02</t>
  </si>
  <si>
    <t>CAP PVC, SERIE R, DN 150 MM, PARA ESGOTO OU AGUAS PLUVIAIS PREDIAIS</t>
  </si>
  <si>
    <t>CAP PVC, SERIE R, DN 75 MM, PARA ESGOTO OU AGUAS PLUVIAIS PREDIAIS</t>
  </si>
  <si>
    <t>11,54</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</si>
  <si>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</si>
  <si>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</si>
  <si>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</si>
  <si>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</si>
  <si>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</si>
  <si>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</si>
  <si>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</si>
  <si>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</si>
  <si>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</si>
  <si>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</si>
  <si>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</si>
  <si>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</si>
  <si>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</si>
  <si>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</si>
  <si>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</si>
  <si>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</si>
  <si>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</si>
  <si>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</si>
  <si>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</si>
  <si>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</si>
  <si>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</si>
  <si>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</si>
  <si>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</si>
  <si>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</si>
  <si>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</si>
  <si>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</si>
  <si>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</si>
  <si>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</si>
  <si>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</si>
  <si>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</si>
  <si>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</si>
  <si>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</si>
  <si>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</si>
  <si>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</si>
  <si>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</si>
  <si>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</si>
  <si>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</si>
  <si>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</si>
  <si>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</si>
  <si>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</si>
  <si>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</si>
  <si>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</si>
  <si>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</si>
  <si>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</si>
  <si>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</si>
  <si>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</si>
  <si>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</si>
  <si>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</si>
  <si>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</si>
  <si>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</si>
  <si>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</si>
  <si>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</si>
  <si>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</si>
  <si>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</si>
  <si>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</si>
  <si>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</si>
  <si>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</si>
  <si>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</si>
  <si>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</si>
  <si>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</si>
  <si>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</si>
  <si>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</si>
  <si>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</si>
  <si>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</si>
  <si>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</si>
  <si>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</si>
  <si>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</si>
  <si>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</si>
  <si>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</si>
  <si>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</si>
  <si>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</si>
  <si>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</si>
  <si>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</si>
  <si>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</si>
  <si>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</si>
  <si>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</si>
  <si>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</si>
  <si>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</si>
  <si>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</si>
  <si>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</si>
  <si>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</si>
  <si>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</si>
  <si>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14,66</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</si>
  <si>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</si>
  <si>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</si>
  <si>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</si>
  <si>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</si>
  <si>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</si>
  <si>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11,18</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</si>
  <si>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</si>
  <si>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</si>
  <si>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</si>
  <si>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</si>
  <si>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</si>
  <si>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</si>
  <si>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</si>
  <si>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</si>
  <si>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</si>
  <si>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</si>
  <si>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</si>
  <si>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51,45</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</si>
  <si>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</si>
  <si>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</si>
  <si>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</si>
  <si>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</si>
  <si>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</si>
  <si>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</si>
  <si>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</si>
  <si>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</si>
  <si>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</si>
  <si>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</si>
  <si>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</si>
  <si>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</si>
  <si>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</si>
  <si>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</si>
  <si>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</si>
  <si>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</si>
  <si>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</si>
  <si>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</si>
  <si>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</si>
  <si>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</si>
  <si>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</si>
  <si>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</si>
  <si>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</si>
  <si>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</si>
  <si>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</si>
  <si>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</si>
  <si>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</si>
  <si>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</si>
  <si>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</si>
  <si>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</si>
  <si>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</si>
  <si>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</si>
  <si>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</si>
  <si>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</si>
  <si>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</si>
  <si>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17,99</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</si>
  <si>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</si>
  <si>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</si>
  <si>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</si>
  <si>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</si>
  <si>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</si>
  <si>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</si>
  <si>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</si>
  <si>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</si>
  <si>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IMPERMEABILIZANTE DE PEGA ULTRARRAPIDA PARA TAMPONAMENTOS</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</si>
  <si>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</si>
  <si>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</si>
  <si>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</si>
  <si>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</si>
  <si>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</si>
  <si>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</si>
  <si>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</si>
  <si>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</si>
  <si>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</si>
  <si>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</si>
  <si>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</si>
  <si>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</si>
  <si>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</si>
  <si>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</si>
  <si>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</si>
  <si>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</si>
  <si>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</si>
  <si>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</si>
  <si>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</si>
  <si>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</si>
  <si>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</si>
  <si>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</si>
  <si>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</si>
  <si>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</si>
  <si>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</si>
  <si>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</si>
  <si>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</si>
  <si>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</si>
  <si>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</si>
  <si>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</si>
  <si>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</si>
  <si>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</si>
  <si>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</si>
  <si>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</si>
  <si>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</si>
  <si>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</si>
  <si>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</si>
  <si>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45,00</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</si>
  <si>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</si>
  <si>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</si>
  <si>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</si>
  <si>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</si>
  <si>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</si>
  <si>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</si>
  <si>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</si>
  <si>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</si>
  <si>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</si>
  <si>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</si>
  <si>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</si>
  <si>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</si>
  <si>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</si>
  <si>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</si>
  <si>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</si>
  <si>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</si>
  <si>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</si>
  <si>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</si>
  <si>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</si>
  <si>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</si>
  <si>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</si>
  <si>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</si>
  <si>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</si>
  <si>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</si>
  <si>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</si>
  <si>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</si>
  <si>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</si>
  <si>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</si>
  <si>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</si>
  <si>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</si>
  <si>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</si>
  <si>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</si>
  <si>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</si>
  <si>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</si>
  <si>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</si>
  <si>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</si>
  <si>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</si>
  <si>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</si>
  <si>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</si>
  <si>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</si>
  <si>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</si>
  <si>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</si>
  <si>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</si>
  <si>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</si>
  <si>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</si>
  <si>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7,35</t>
  </si>
  <si>
    <t>CONDULETE DE ALUMINIO TIPO C, PARA ELETRODUTO ROSCAVEL DE 1", COM TAMPA CEGA</t>
  </si>
  <si>
    <t>12,94</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</si>
  <si>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</si>
  <si>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</si>
  <si>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</si>
  <si>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</si>
  <si>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</si>
  <si>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</si>
  <si>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</si>
  <si>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</si>
  <si>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</si>
  <si>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</si>
  <si>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</si>
  <si>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</si>
  <si>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</si>
  <si>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</si>
  <si>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</si>
  <si>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</si>
  <si>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</si>
  <si>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</si>
  <si>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</si>
  <si>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</si>
  <si>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</si>
  <si>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</si>
  <si>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</si>
  <si>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</si>
  <si>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</si>
  <si>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</si>
  <si>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</si>
  <si>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</si>
  <si>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</si>
  <si>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</si>
  <si>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</si>
  <si>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</si>
  <si>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</si>
  <si>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</si>
  <si>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</si>
  <si>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</si>
  <si>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</si>
  <si>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</si>
  <si>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</si>
  <si>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</si>
  <si>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</si>
  <si>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</si>
  <si>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</si>
  <si>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</si>
  <si>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</si>
  <si>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</si>
  <si>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</si>
  <si>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</si>
  <si>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</si>
  <si>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</si>
  <si>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</si>
  <si>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</si>
  <si>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</si>
  <si>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</si>
  <si>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</si>
  <si>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</si>
  <si>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</si>
  <si>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</si>
  <si>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</si>
  <si>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</si>
  <si>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</si>
  <si>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</si>
  <si>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</si>
  <si>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</si>
  <si>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</si>
  <si>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</si>
  <si>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</si>
  <si>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20,07</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</si>
  <si>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</si>
  <si>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</si>
  <si>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</si>
  <si>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</si>
  <si>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</si>
  <si>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</si>
  <si>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</si>
  <si>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</si>
  <si>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</si>
  <si>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</si>
  <si>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</si>
  <si>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</si>
  <si>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</si>
  <si>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</si>
  <si>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</si>
  <si>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</si>
  <si>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</si>
  <si>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</si>
  <si>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</si>
  <si>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</si>
  <si>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2,20</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</si>
  <si>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</si>
  <si>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</si>
  <si>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</si>
  <si>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</si>
  <si>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</si>
  <si>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</si>
  <si>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</si>
  <si>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</si>
  <si>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</si>
  <si>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</si>
  <si>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</si>
  <si>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</si>
  <si>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</si>
  <si>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</si>
  <si>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</si>
  <si>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</si>
  <si>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</si>
  <si>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</si>
  <si>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</si>
  <si>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</si>
  <si>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</si>
  <si>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</si>
  <si>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</si>
  <si>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</si>
  <si>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</si>
  <si>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</si>
  <si>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</si>
  <si>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</si>
  <si>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</si>
  <si>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</si>
  <si>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</si>
  <si>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</si>
  <si>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</si>
  <si>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</si>
  <si>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</si>
  <si>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</si>
  <si>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</si>
  <si>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</si>
  <si>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</si>
  <si>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</si>
  <si>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</si>
  <si>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</si>
  <si>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</si>
  <si>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</si>
  <si>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</si>
  <si>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</si>
  <si>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</si>
  <si>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</si>
  <si>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</si>
  <si>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</si>
  <si>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</si>
  <si>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</si>
  <si>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</si>
  <si>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</si>
  <si>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</si>
  <si>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</si>
  <si>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</si>
  <si>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</si>
  <si>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</si>
  <si>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</si>
  <si>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</si>
  <si>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</si>
  <si>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</si>
  <si>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</si>
  <si>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</si>
  <si>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</si>
  <si>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</si>
  <si>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</si>
  <si>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</si>
  <si>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</si>
  <si>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</si>
  <si>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</si>
  <si>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</si>
  <si>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</si>
  <si>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</si>
  <si>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</si>
  <si>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</si>
  <si>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</si>
  <si>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</si>
  <si>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</si>
  <si>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</si>
  <si>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</si>
  <si>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</si>
  <si>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</si>
  <si>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</si>
  <si>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</si>
  <si>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</si>
  <si>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</si>
  <si>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</si>
  <si>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</si>
  <si>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</si>
  <si>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</si>
  <si>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</si>
  <si>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</si>
  <si>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</si>
  <si>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</si>
  <si>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</si>
  <si>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</si>
  <si>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</si>
  <si>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</si>
  <si>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</si>
  <si>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</si>
  <si>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</si>
  <si>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</si>
  <si>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</si>
  <si>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</si>
  <si>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</si>
  <si>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</si>
  <si>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</si>
  <si>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</si>
  <si>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</si>
  <si>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</si>
  <si>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</si>
  <si>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</si>
  <si>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</si>
  <si>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</si>
  <si>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</si>
  <si>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</si>
  <si>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</si>
  <si>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</si>
  <si>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</si>
  <si>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</si>
  <si>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</si>
  <si>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</si>
  <si>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</si>
  <si>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</si>
  <si>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</si>
  <si>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</si>
  <si>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</si>
  <si>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</si>
  <si>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</si>
  <si>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</si>
  <si>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255,01</t>
  </si>
  <si>
    <t>COTOVELO 45 GRAUS, PEAD PE 100, DE 200 MM, PARA ELETROFUSAO</t>
  </si>
  <si>
    <t>1.667,24</t>
  </si>
  <si>
    <t>COTOVELO 45 GRAUS, PEAD PE 100, DE 32 MM, PARA ELETROFUSAO</t>
  </si>
  <si>
    <t>COTOVELO 45 GRAUS, PEAD PE 100, DE 40 MM, PARA ELETROFUSAO</t>
  </si>
  <si>
    <t>35,37</t>
  </si>
  <si>
    <t>COTOVELO 45 GRAUS, PEAD PE 100, DE 63 MM, PARA ELETROFUSAO</t>
  </si>
  <si>
    <t>51,15</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</si>
  <si>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</si>
  <si>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</si>
  <si>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</si>
  <si>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</si>
  <si>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</si>
  <si>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</si>
  <si>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</si>
  <si>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</si>
  <si>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</si>
  <si>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</si>
  <si>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</si>
  <si>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</si>
  <si>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</si>
  <si>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</si>
  <si>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</si>
  <si>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</si>
  <si>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</si>
  <si>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</si>
  <si>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</si>
  <si>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</si>
  <si>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</si>
  <si>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31,96</t>
  </si>
  <si>
    <t>COTOVELO 90 GRAUS, PEAD PE 100, DE 200 MM, PARA ELETROFUSAO</t>
  </si>
  <si>
    <t>2.377,71</t>
  </si>
  <si>
    <t>COTOVELO 90 GRAUS, PEAD PE 100, DE 32 MM, PARA ELETROFUSAO</t>
  </si>
  <si>
    <t>43,35</t>
  </si>
  <si>
    <t>COTOVELO 90 GRAUS, PEAD PE 100, DE 63 MM, PARA ELETROFUSAO</t>
  </si>
  <si>
    <t>79,96</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</si>
  <si>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</si>
  <si>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</si>
  <si>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</si>
  <si>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9,41</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</si>
  <si>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</si>
  <si>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</si>
  <si>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</si>
  <si>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</si>
  <si>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</si>
  <si>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</si>
  <si>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</si>
  <si>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</si>
  <si>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</si>
  <si>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</si>
  <si>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</si>
  <si>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</si>
  <si>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</si>
  <si>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</si>
  <si>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</si>
  <si>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</si>
  <si>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</si>
  <si>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</si>
  <si>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</si>
  <si>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81,06</t>
  </si>
  <si>
    <t>CUMEEIRA NORMAL PARA TELHA ONDULADA DE FIBROCIMENTO, E = 6 MM, ABA 300 MM, COMPRIMENTO 1100 MM (SEM AMIANTO)</t>
  </si>
  <si>
    <t>65,17</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</si>
  <si>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</si>
  <si>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</si>
  <si>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</si>
  <si>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79,16</t>
  </si>
  <si>
    <t>CUMEEIRA UNIVERSAL PARA TELHA ONDULADA DE FIBROCIMENTO, E = 6 MM, ABA 210 MM, COMPRIMENTO 1100 MM (SEM AMIANTO)</t>
  </si>
  <si>
    <t>70,21</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</si>
  <si>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</si>
  <si>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</si>
  <si>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</si>
  <si>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</si>
  <si>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</si>
  <si>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</si>
  <si>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</si>
  <si>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</si>
  <si>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</si>
  <si>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</si>
  <si>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</si>
  <si>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</si>
  <si>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</si>
  <si>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</si>
  <si>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</si>
  <si>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</si>
  <si>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</si>
  <si>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</si>
  <si>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</si>
  <si>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</si>
  <si>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</si>
  <si>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</si>
  <si>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</si>
  <si>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</si>
  <si>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</si>
  <si>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</si>
  <si>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</si>
  <si>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</si>
  <si>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</si>
  <si>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</si>
  <si>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</si>
  <si>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</si>
  <si>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</si>
  <si>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</si>
  <si>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</si>
  <si>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</si>
  <si>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</si>
  <si>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</si>
  <si>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</si>
  <si>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</si>
  <si>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</si>
  <si>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</si>
  <si>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</si>
  <si>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</si>
  <si>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</si>
  <si>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</si>
  <si>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</si>
  <si>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</si>
  <si>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</si>
  <si>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</si>
  <si>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</si>
  <si>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</si>
  <si>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48,01</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</si>
  <si>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</si>
  <si>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</si>
  <si>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</si>
  <si>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</si>
  <si>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</si>
  <si>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</si>
  <si>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</si>
  <si>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</si>
  <si>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</si>
  <si>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</si>
  <si>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</si>
  <si>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</si>
  <si>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</si>
  <si>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</si>
  <si>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</si>
  <si>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</si>
  <si>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</si>
  <si>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</si>
  <si>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</si>
  <si>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</si>
  <si>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</si>
  <si>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</si>
  <si>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</si>
  <si>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</si>
  <si>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</si>
  <si>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</si>
  <si>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</si>
  <si>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</si>
  <si>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</si>
  <si>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</si>
  <si>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</si>
  <si>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</si>
  <si>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</si>
  <si>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</si>
  <si>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</si>
  <si>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</si>
  <si>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</si>
  <si>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</si>
  <si>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</si>
  <si>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</si>
  <si>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</si>
  <si>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</si>
  <si>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</si>
  <si>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</si>
  <si>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</si>
  <si>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</si>
  <si>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</si>
  <si>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55,21</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</si>
  <si>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</si>
  <si>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</si>
  <si>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</si>
  <si>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</si>
  <si>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</si>
  <si>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</si>
  <si>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</si>
  <si>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</si>
  <si>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</si>
  <si>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</si>
  <si>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</si>
  <si>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</si>
  <si>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</si>
  <si>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</si>
  <si>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</si>
  <si>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</si>
  <si>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</si>
  <si>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</si>
  <si>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</si>
  <si>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</si>
  <si>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</si>
  <si>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</si>
  <si>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</si>
  <si>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</si>
  <si>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</si>
  <si>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</si>
  <si>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</si>
  <si>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</si>
  <si>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</si>
  <si>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</si>
  <si>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</si>
  <si>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</si>
  <si>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</si>
  <si>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</si>
  <si>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</si>
  <si>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</si>
  <si>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</si>
  <si>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</si>
  <si>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</si>
  <si>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</si>
  <si>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</si>
  <si>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</si>
  <si>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</si>
  <si>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</si>
  <si>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</si>
  <si>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</si>
  <si>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</si>
  <si>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</si>
  <si>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</si>
  <si>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</si>
  <si>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</si>
  <si>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</si>
  <si>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</si>
  <si>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</si>
  <si>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</si>
  <si>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</si>
  <si>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</si>
  <si>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</si>
  <si>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</si>
  <si>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</si>
  <si>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</si>
  <si>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</si>
  <si>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</si>
  <si>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</si>
  <si>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</si>
  <si>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</si>
  <si>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</si>
  <si>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</si>
  <si>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</si>
  <si>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</si>
  <si>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</si>
  <si>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</si>
  <si>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</si>
  <si>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</si>
  <si>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</si>
  <si>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</si>
  <si>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</si>
  <si>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</si>
  <si>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</si>
  <si>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</si>
  <si>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</si>
  <si>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</si>
  <si>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</si>
  <si>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</si>
  <si>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</si>
  <si>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</si>
  <si>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</si>
  <si>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</si>
  <si>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</si>
  <si>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</si>
  <si>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</si>
  <si>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</si>
  <si>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</si>
  <si>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</si>
  <si>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</si>
  <si>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</si>
  <si>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</si>
  <si>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</si>
  <si>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</si>
  <si>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</si>
  <si>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</si>
  <si>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</si>
  <si>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</si>
  <si>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</si>
  <si>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</si>
  <si>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</si>
  <si>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</si>
  <si>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</si>
  <si>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</si>
  <si>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</si>
  <si>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</si>
  <si>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</si>
  <si>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</si>
  <si>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</si>
  <si>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</si>
  <si>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</si>
  <si>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</si>
  <si>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</si>
  <si>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</si>
  <si>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</si>
  <si>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</si>
  <si>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</si>
  <si>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</si>
  <si>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</si>
  <si>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</si>
  <si>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</si>
  <si>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</si>
  <si>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</si>
  <si>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</si>
  <si>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</si>
  <si>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</si>
  <si>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</si>
  <si>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</si>
  <si>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</si>
  <si>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</si>
  <si>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</si>
  <si>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</si>
  <si>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</si>
  <si>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</si>
  <si>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</si>
  <si>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</si>
  <si>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</si>
  <si>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</si>
  <si>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</si>
  <si>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21,00</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</si>
  <si>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</si>
  <si>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</si>
  <si>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</si>
  <si>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</si>
  <si>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</si>
  <si>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</si>
  <si>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</si>
  <si>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</si>
  <si>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</si>
  <si>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</si>
  <si>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</si>
  <si>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</si>
  <si>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</si>
  <si>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</si>
  <si>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</si>
  <si>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</si>
  <si>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</si>
  <si>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</si>
  <si>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</si>
  <si>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</si>
  <si>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</si>
  <si>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</si>
  <si>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</si>
  <si>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</si>
  <si>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</si>
  <si>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</si>
  <si>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</si>
  <si>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</si>
  <si>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</si>
  <si>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</si>
  <si>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</si>
  <si>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</si>
  <si>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</si>
  <si>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</si>
  <si>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</si>
  <si>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</si>
  <si>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</si>
  <si>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</si>
  <si>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</si>
  <si>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</si>
  <si>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</si>
  <si>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</si>
  <si>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</si>
  <si>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</si>
  <si>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</si>
  <si>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</si>
  <si>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</si>
  <si>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</si>
  <si>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</si>
  <si>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</si>
  <si>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</si>
  <si>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</si>
  <si>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</si>
  <si>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</si>
  <si>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</si>
  <si>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</si>
  <si>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</si>
  <si>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</si>
  <si>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</si>
  <si>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</si>
  <si>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1.789,07</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</si>
  <si>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</si>
  <si>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</si>
  <si>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</si>
  <si>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</si>
  <si>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</si>
  <si>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</si>
  <si>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</si>
  <si>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</si>
  <si>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</si>
  <si>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</si>
  <si>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12,51</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</si>
  <si>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</si>
  <si>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</si>
  <si>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</si>
  <si>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</si>
  <si>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</si>
  <si>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</si>
  <si>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</si>
  <si>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</si>
  <si>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</si>
  <si>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</si>
  <si>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</si>
  <si>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</si>
  <si>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</si>
  <si>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</si>
  <si>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</si>
  <si>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</si>
  <si>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</si>
  <si>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</si>
  <si>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</si>
  <si>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</si>
  <si>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</si>
  <si>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</si>
  <si>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</si>
  <si>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</si>
  <si>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2,50</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</si>
  <si>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</si>
  <si>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</si>
  <si>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</si>
  <si>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</si>
  <si>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</si>
  <si>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</si>
  <si>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</si>
  <si>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</si>
  <si>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</si>
  <si>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</si>
  <si>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</si>
  <si>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</si>
  <si>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</si>
  <si>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</si>
  <si>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</si>
  <si>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</si>
  <si>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</si>
  <si>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</si>
  <si>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</si>
  <si>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</si>
  <si>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</si>
  <si>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</si>
  <si>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</si>
  <si>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</si>
  <si>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</si>
  <si>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</si>
  <si>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</si>
  <si>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</si>
  <si>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</si>
  <si>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</si>
  <si>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</si>
  <si>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</si>
  <si>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</si>
  <si>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</si>
  <si>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</si>
  <si>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</si>
  <si>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</si>
  <si>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</si>
  <si>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</si>
  <si>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</si>
  <si>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</si>
  <si>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</si>
  <si>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5,41</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</si>
  <si>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</si>
  <si>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</si>
  <si>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</si>
  <si>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</si>
  <si>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</si>
  <si>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</si>
  <si>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</si>
  <si>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</si>
  <si>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</si>
  <si>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</si>
  <si>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</si>
  <si>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</si>
  <si>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</si>
  <si>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</si>
  <si>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</si>
  <si>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</si>
  <si>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</si>
  <si>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</si>
  <si>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</si>
  <si>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</si>
  <si>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</si>
  <si>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</si>
  <si>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</si>
  <si>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</si>
  <si>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</si>
  <si>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</si>
  <si>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</si>
  <si>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</si>
  <si>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</si>
  <si>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</si>
  <si>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</si>
  <si>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</si>
  <si>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</si>
  <si>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</si>
  <si>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</si>
  <si>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</si>
  <si>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</si>
  <si>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</si>
  <si>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</si>
  <si>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</si>
  <si>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</si>
  <si>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</si>
  <si>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</si>
  <si>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</si>
  <si>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</si>
  <si>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</si>
  <si>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</si>
  <si>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</si>
  <si>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</si>
  <si>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</si>
  <si>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</si>
  <si>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</si>
  <si>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</si>
  <si>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</si>
  <si>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</si>
  <si>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</si>
  <si>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</si>
  <si>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</si>
  <si>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</si>
  <si>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</si>
  <si>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</si>
  <si>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</si>
  <si>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</si>
  <si>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</si>
  <si>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</si>
  <si>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</si>
  <si>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</si>
  <si>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</si>
  <si>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</si>
  <si>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</si>
  <si>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</si>
  <si>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</si>
  <si>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</si>
  <si>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</si>
  <si>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</si>
  <si>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</si>
  <si>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</si>
  <si>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</si>
  <si>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</si>
  <si>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</si>
  <si>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</si>
  <si>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</si>
  <si>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</si>
  <si>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</si>
  <si>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</si>
  <si>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</si>
  <si>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0,22</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</si>
  <si>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</si>
  <si>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</si>
  <si>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</si>
  <si>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2,77</t>
  </si>
  <si>
    <t>ESPACADOR OU DISTANCIADOR, EM PLASTICO, TIPO APOIO DE CORDOALHA (CARANGUEJO), PARA ARMADURA NEGATIVA E PROTENSAO, COBRIMENTO 50 MM</t>
  </si>
  <si>
    <t>1,74</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</si>
  <si>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</si>
  <si>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</si>
  <si>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</si>
  <si>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</si>
  <si>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</si>
  <si>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</si>
  <si>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</si>
  <si>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</si>
  <si>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</si>
  <si>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</si>
  <si>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</si>
  <si>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</si>
  <si>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</si>
  <si>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</si>
  <si>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</si>
  <si>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</si>
  <si>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</si>
  <si>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</si>
  <si>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</si>
  <si>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</si>
  <si>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</si>
  <si>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</si>
  <si>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</si>
  <si>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</si>
  <si>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</si>
  <si>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</si>
  <si>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</si>
  <si>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</si>
  <si>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</si>
  <si>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</si>
  <si>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</si>
  <si>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</si>
  <si>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14,27</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</si>
  <si>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</si>
  <si>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</si>
  <si>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</si>
  <si>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</si>
  <si>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</si>
  <si>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</si>
  <si>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</si>
  <si>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</si>
  <si>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</si>
  <si>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</si>
  <si>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</si>
  <si>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</si>
  <si>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</si>
  <si>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</si>
  <si>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</si>
  <si>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</si>
  <si>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</si>
  <si>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</si>
  <si>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</si>
  <si>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</si>
  <si>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</si>
  <si>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</si>
  <si>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</si>
  <si>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</si>
  <si>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</si>
  <si>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</si>
  <si>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</si>
  <si>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</si>
  <si>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</si>
  <si>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</si>
  <si>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</si>
  <si>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</si>
  <si>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</si>
  <si>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</si>
  <si>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</si>
  <si>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</si>
  <si>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</si>
  <si>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</si>
  <si>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</si>
  <si>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</si>
  <si>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</si>
  <si>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</si>
  <si>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</si>
  <si>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</si>
  <si>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</si>
  <si>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</si>
  <si>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</si>
  <si>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</si>
  <si>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</si>
  <si>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</si>
  <si>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</si>
  <si>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</si>
  <si>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</si>
  <si>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</si>
  <si>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</si>
  <si>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</si>
  <si>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</si>
  <si>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</si>
  <si>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</si>
  <si>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</si>
  <si>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</si>
  <si>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</si>
  <si>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</si>
  <si>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</si>
  <si>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</si>
  <si>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</si>
  <si>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</si>
  <si>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</si>
  <si>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</si>
  <si>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</si>
  <si>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</si>
  <si>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</si>
  <si>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</si>
  <si>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</si>
  <si>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</si>
  <si>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</si>
  <si>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</si>
  <si>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</si>
  <si>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</si>
  <si>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</si>
  <si>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</si>
  <si>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</si>
  <si>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11,23</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</si>
  <si>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</si>
  <si>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</si>
  <si>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</si>
  <si>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</si>
  <si>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</si>
  <si>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</si>
  <si>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</si>
  <si>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11,90</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</si>
  <si>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</si>
  <si>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</si>
  <si>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</si>
  <si>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</si>
  <si>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</si>
  <si>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</si>
  <si>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</si>
  <si>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</si>
  <si>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</si>
  <si>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</si>
  <si>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</si>
  <si>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</si>
  <si>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</si>
  <si>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</si>
  <si>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</si>
  <si>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</si>
  <si>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</si>
  <si>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</si>
  <si>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5,43</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</si>
  <si>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</si>
  <si>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</si>
  <si>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</si>
  <si>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</si>
  <si>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</si>
  <si>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</si>
  <si>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</si>
  <si>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</si>
  <si>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</si>
  <si>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</si>
  <si>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</si>
  <si>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</si>
  <si>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</si>
  <si>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</si>
  <si>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</si>
  <si>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</si>
  <si>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</si>
  <si>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</si>
  <si>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</si>
  <si>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</si>
  <si>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</si>
  <si>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</si>
  <si>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</si>
  <si>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</si>
  <si>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</si>
  <si>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</si>
  <si>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</si>
  <si>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</si>
  <si>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</si>
  <si>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</si>
  <si>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</si>
  <si>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</si>
  <si>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</si>
  <si>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</si>
  <si>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</si>
  <si>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</si>
  <si>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</si>
  <si>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</si>
  <si>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</si>
  <si>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</si>
  <si>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</si>
  <si>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</si>
  <si>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</si>
  <si>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</si>
  <si>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</si>
  <si>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</si>
  <si>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</si>
  <si>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</si>
  <si>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</si>
  <si>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</si>
  <si>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</si>
  <si>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</si>
  <si>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</si>
  <si>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</si>
  <si>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</si>
  <si>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</si>
  <si>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</si>
  <si>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</si>
  <si>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</si>
  <si>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</si>
  <si>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</si>
  <si>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</si>
  <si>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</si>
  <si>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</si>
  <si>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</si>
  <si>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</si>
  <si>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</si>
  <si>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</si>
  <si>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</si>
  <si>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</si>
  <si>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</si>
  <si>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</si>
  <si>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</si>
  <si>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</si>
  <si>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</si>
  <si>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</si>
  <si>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</si>
  <si>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</si>
  <si>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</si>
  <si>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</si>
  <si>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</si>
  <si>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</si>
  <si>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</si>
  <si>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</si>
  <si>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</si>
  <si>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</si>
  <si>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</si>
  <si>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</si>
  <si>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</si>
  <si>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</si>
  <si>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</si>
  <si>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</si>
  <si>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</si>
  <si>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</si>
  <si>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</si>
  <si>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</si>
  <si>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</si>
  <si>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</si>
  <si>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</si>
  <si>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</si>
  <si>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</si>
  <si>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</si>
  <si>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</si>
  <si>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</si>
  <si>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</si>
  <si>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</si>
  <si>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</si>
  <si>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</si>
  <si>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</si>
  <si>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</si>
  <si>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</si>
  <si>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</si>
  <si>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</si>
  <si>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</si>
  <si>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</si>
  <si>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17,40</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</si>
  <si>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</si>
  <si>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</si>
  <si>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</si>
  <si>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</si>
  <si>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</si>
  <si>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</si>
  <si>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</si>
  <si>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</si>
  <si>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</si>
  <si>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</si>
  <si>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</si>
  <si>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</si>
  <si>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</si>
  <si>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</si>
  <si>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</si>
  <si>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</si>
  <si>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</si>
  <si>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</si>
  <si>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</si>
  <si>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</si>
  <si>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</si>
  <si>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</si>
  <si>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</si>
  <si>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</si>
  <si>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</si>
  <si>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</si>
  <si>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</si>
  <si>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</si>
  <si>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</si>
  <si>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</si>
  <si>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</si>
  <si>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</si>
  <si>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</si>
  <si>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</si>
  <si>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</si>
  <si>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</si>
  <si>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</si>
  <si>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</si>
  <si>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</si>
  <si>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</si>
  <si>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</si>
  <si>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</si>
  <si>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</si>
  <si>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</si>
  <si>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</si>
  <si>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</si>
  <si>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</si>
  <si>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</si>
  <si>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</si>
  <si>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</si>
  <si>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</si>
  <si>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</si>
  <si>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</si>
  <si>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</si>
  <si>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</si>
  <si>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</si>
  <si>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</si>
  <si>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</si>
  <si>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</si>
  <si>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</si>
  <si>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</si>
  <si>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</si>
  <si>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</si>
  <si>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</si>
  <si>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</si>
  <si>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</si>
  <si>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</si>
  <si>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</si>
  <si>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</si>
  <si>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</si>
  <si>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</si>
  <si>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</si>
  <si>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</si>
  <si>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</si>
  <si>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</si>
  <si>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</si>
  <si>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</si>
  <si>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</si>
  <si>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</si>
  <si>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</si>
  <si>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</si>
  <si>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</si>
  <si>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</si>
  <si>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</si>
  <si>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</si>
  <si>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</si>
  <si>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</si>
  <si>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</si>
  <si>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</si>
  <si>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</si>
  <si>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</si>
  <si>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</si>
  <si>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</si>
  <si>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</si>
  <si>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</si>
  <si>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</si>
  <si>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</si>
  <si>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</si>
  <si>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</si>
  <si>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</si>
  <si>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</si>
  <si>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</si>
  <si>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</si>
  <si>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</si>
  <si>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</si>
  <si>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</si>
  <si>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</si>
  <si>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7,79</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</si>
  <si>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</si>
  <si>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</si>
  <si>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</si>
  <si>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</si>
  <si>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</si>
  <si>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</si>
  <si>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</si>
  <si>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</si>
  <si>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</si>
  <si>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</si>
  <si>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</si>
  <si>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14,56</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</si>
  <si>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</si>
  <si>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</si>
  <si>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</si>
  <si>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</si>
  <si>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</si>
  <si>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</si>
  <si>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</si>
  <si>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</si>
  <si>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</si>
  <si>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</si>
  <si>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</si>
  <si>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</si>
  <si>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</si>
  <si>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</si>
  <si>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</si>
  <si>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</si>
  <si>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</si>
  <si>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</si>
  <si>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</si>
  <si>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</si>
  <si>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</si>
  <si>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</si>
  <si>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</si>
  <si>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</si>
  <si>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</si>
  <si>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</si>
  <si>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</si>
  <si>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</si>
  <si>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</si>
  <si>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</si>
  <si>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</si>
  <si>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</si>
  <si>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</si>
  <si>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</si>
  <si>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</si>
  <si>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</si>
  <si>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1.747,09</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</si>
  <si>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</si>
  <si>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</si>
  <si>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</si>
  <si>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</si>
  <si>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</si>
  <si>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</si>
  <si>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</si>
  <si>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</si>
  <si>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</si>
  <si>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</si>
  <si>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</si>
  <si>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</si>
  <si>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</si>
  <si>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</si>
  <si>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</si>
  <si>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</si>
  <si>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</si>
  <si>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</si>
  <si>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</si>
  <si>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</si>
  <si>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</si>
  <si>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</si>
  <si>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</si>
  <si>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</si>
  <si>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</si>
  <si>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</si>
  <si>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</si>
  <si>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</si>
  <si>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</si>
  <si>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</si>
  <si>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</si>
  <si>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</si>
  <si>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</si>
  <si>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</si>
  <si>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</si>
  <si>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</si>
  <si>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</si>
  <si>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</si>
  <si>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</si>
  <si>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</si>
  <si>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</si>
  <si>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</si>
  <si>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</si>
  <si>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</si>
  <si>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</si>
  <si>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</si>
  <si>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</si>
  <si>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</si>
  <si>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</si>
  <si>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</si>
  <si>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</si>
  <si>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</si>
  <si>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</si>
  <si>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</si>
  <si>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</si>
  <si>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</si>
  <si>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</si>
  <si>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</si>
  <si>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</si>
  <si>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</si>
  <si>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</si>
  <si>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</si>
  <si>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</si>
  <si>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</si>
  <si>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</si>
  <si>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</si>
  <si>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</si>
  <si>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</si>
  <si>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</si>
  <si>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</si>
  <si>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</si>
  <si>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</si>
  <si>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</si>
  <si>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</si>
  <si>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</si>
  <si>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</si>
  <si>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</si>
  <si>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</si>
  <si>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</si>
  <si>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</si>
  <si>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</si>
  <si>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</si>
  <si>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</si>
  <si>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</si>
  <si>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</si>
  <si>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</si>
  <si>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</si>
  <si>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</si>
  <si>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</si>
  <si>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</si>
  <si>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</si>
  <si>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</si>
  <si>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</si>
  <si>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</si>
  <si>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</si>
  <si>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</si>
  <si>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</si>
  <si>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</si>
  <si>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</si>
  <si>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</si>
  <si>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</si>
  <si>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</si>
  <si>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</si>
  <si>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</si>
  <si>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</si>
  <si>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</si>
  <si>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</si>
  <si>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</si>
  <si>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</si>
  <si>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</si>
  <si>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</si>
  <si>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</si>
  <si>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</si>
  <si>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</si>
  <si>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</si>
  <si>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</si>
  <si>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</si>
  <si>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</si>
  <si>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</si>
  <si>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</si>
  <si>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</si>
  <si>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</si>
  <si>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</si>
  <si>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</si>
  <si>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</si>
  <si>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</si>
  <si>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</si>
  <si>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</si>
  <si>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</si>
  <si>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</si>
  <si>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20,60</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</si>
  <si>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</si>
  <si>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</si>
  <si>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</si>
  <si>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</si>
  <si>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</si>
  <si>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</si>
  <si>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</si>
  <si>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</si>
  <si>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</si>
  <si>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</si>
  <si>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</si>
  <si>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</si>
  <si>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</si>
  <si>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</si>
  <si>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</si>
  <si>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</si>
  <si>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</si>
  <si>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</si>
  <si>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</si>
  <si>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18,06</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</si>
  <si>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</si>
  <si>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</si>
  <si>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</si>
  <si>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</si>
  <si>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</si>
  <si>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</si>
  <si>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</si>
  <si>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</si>
  <si>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</si>
  <si>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</si>
  <si>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</si>
  <si>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</si>
  <si>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</si>
  <si>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</si>
  <si>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</si>
  <si>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</si>
  <si>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</si>
  <si>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</si>
  <si>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</si>
  <si>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</si>
  <si>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</si>
  <si>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</si>
  <si>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9,17</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</si>
  <si>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</si>
  <si>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</si>
  <si>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</si>
  <si>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</si>
  <si>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</si>
  <si>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</si>
  <si>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</si>
  <si>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</si>
  <si>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</si>
  <si>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</si>
  <si>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</si>
  <si>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</si>
  <si>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</si>
  <si>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</si>
  <si>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</si>
  <si>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</si>
  <si>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</si>
  <si>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</si>
  <si>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</si>
  <si>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109,82</t>
  </si>
  <si>
    <t>JUNTA DILATACAO ELASTICA PARA CONCRETO (FUGENBAND) O-35/10, ATE 100 MCA</t>
  </si>
  <si>
    <t>413,28</t>
  </si>
  <si>
    <t>JUNTA DILATACAO ELASTICA PARA CONCRETO (FUGENBAND) O-35/6, ATE 100 MCA</t>
  </si>
  <si>
    <t>341,92</t>
  </si>
  <si>
    <t>JUNTA PLASTICA DE DILATACAO PARA PISOS, COR CINZA, 10 X 4,5 MM (ALTURA X ESPESSURA)</t>
  </si>
  <si>
    <t>1,16</t>
  </si>
  <si>
    <t>JUNTA PLASTICA DE DILATACAO PARA PISOS, COR CINZA, 17 X 3 MM (ALTURA X ESPESSURA)</t>
  </si>
  <si>
    <t>1,10</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</si>
  <si>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</si>
  <si>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</si>
  <si>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</si>
  <si>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</si>
  <si>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</si>
  <si>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</si>
  <si>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</si>
  <si>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</si>
  <si>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</si>
  <si>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</si>
  <si>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</si>
  <si>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</si>
  <si>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</si>
  <si>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</si>
  <si>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</si>
  <si>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</si>
  <si>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</si>
  <si>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</si>
  <si>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</si>
  <si>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</si>
  <si>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</si>
  <si>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</si>
  <si>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</si>
  <si>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</si>
  <si>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</si>
  <si>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</si>
  <si>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</si>
  <si>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</si>
  <si>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</si>
  <si>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</si>
  <si>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</si>
  <si>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</si>
  <si>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</si>
  <si>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</si>
  <si>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</si>
  <si>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</si>
  <si>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</si>
  <si>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</si>
  <si>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46,90</t>
  </si>
  <si>
    <t>LAJE PRE-MOLDADA CONVENCIONAL (LAJOTAS + VIGOTAS) PARA FORRO, UNIDIRECIONAL, SOBRECARGA 100 KG/M2, VAO ATE 5,00 M (SEM COLOCACAO)</t>
  </si>
  <si>
    <t>50,58</t>
  </si>
  <si>
    <t>LAJE PRE-MOLDADA CONVENCIONAL (LAJOTAS + VIGOTAS) PARA PISO, UNIDIRECIONAL, SOBRECARGA DE 200 KG/M2, VAO ATE 3,50 M (SEM COLOCACAO)</t>
  </si>
  <si>
    <t>46,74</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</si>
  <si>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</si>
  <si>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</si>
  <si>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</si>
  <si>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56,68</t>
  </si>
  <si>
    <t>LAJE PRE-MOLDADA CONVENCIONAL (LAJOTAS + VIGOTAS) PARA PISO, UNIDIRECIONAL, SOBRECARGA DE 350 KG/M2, VAO ATE 5,00 M (SEM COLOCACAO)</t>
  </si>
  <si>
    <t>65,40</t>
  </si>
  <si>
    <t>LAJE PRE-MOLDADA CONVENCIONAL (LAJOTAS + VIGOTAS) PARA PISO, UNIDIRECIONAL, SOBRECARGA 350 KG/M2 VAO ATE 3,50 M (SEM COLOCACAO)</t>
  </si>
  <si>
    <t>LAJE PRE-MOLDADA DE TRANSICAO EXCENTRICA EM CONCRETO ARMADO, DN 1200 MM, FURO CIRCULAR DN 600 MM, ESPESSURA 12 CM</t>
  </si>
  <si>
    <t>373,25</t>
  </si>
  <si>
    <t>LAJE PRE-MOLDADA DE TRANSICAO EXCENTRICA EM CONCRETO ARMADO, DN 1500 MM, FURO CIRCULAR DN 530 MM, ESPESSURA 15 CM</t>
  </si>
  <si>
    <t>636,19</t>
  </si>
  <si>
    <t>LAJE PRE-MOLDADA TRELICADA (LAJOTAS + VIGOTAS) PARA FORRO, UNIDIRECIONAL, SOBRECARGA DE 100 KG/M2, VAO ATE 6,00 M (SEM COLOCACAO)</t>
  </si>
  <si>
    <t>67,84</t>
  </si>
  <si>
    <t>LAJE PRE-MOLDADA TRELICADA (LAJOTAS + VIGOTAS) PARA PISO, UNIDIRECIONAL, SOBRECARGA DE 200 KG/M2, VAO ATE 6,00 M (SEM COLOCACAO)</t>
  </si>
  <si>
    <t>79,22</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</si>
  <si>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</si>
  <si>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</si>
  <si>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</si>
  <si>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</si>
  <si>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</si>
  <si>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</si>
  <si>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</si>
  <si>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</si>
  <si>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</si>
  <si>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</si>
  <si>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</si>
  <si>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</si>
  <si>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</si>
  <si>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</si>
  <si>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</si>
  <si>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</si>
  <si>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</si>
  <si>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</si>
  <si>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</si>
  <si>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</si>
  <si>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</si>
  <si>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</si>
  <si>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</si>
  <si>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</si>
  <si>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</si>
  <si>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</si>
  <si>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</si>
  <si>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</si>
  <si>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</si>
  <si>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</si>
  <si>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</si>
  <si>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</si>
  <si>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</si>
  <si>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</si>
  <si>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</si>
  <si>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</si>
  <si>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165,99</t>
  </si>
  <si>
    <t>LAVATORIO DE LOUCA BRANCA, SUSPENSO (SEM COLUNA), DIMENSOES *40 X 30* CM</t>
  </si>
  <si>
    <t>84,21</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</si>
  <si>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</si>
  <si>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</si>
  <si>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</si>
  <si>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</si>
  <si>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</si>
  <si>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</si>
  <si>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</si>
  <si>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</si>
  <si>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</si>
  <si>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</si>
  <si>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</si>
  <si>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</si>
  <si>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</si>
  <si>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</si>
  <si>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</si>
  <si>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</si>
  <si>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</si>
  <si>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</si>
  <si>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</si>
  <si>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</si>
  <si>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</si>
  <si>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</si>
  <si>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</si>
  <si>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</si>
  <si>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</si>
  <si>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</si>
  <si>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</si>
  <si>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</si>
  <si>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</si>
  <si>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</si>
  <si>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</si>
  <si>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</si>
  <si>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</si>
  <si>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</si>
  <si>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</si>
  <si>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</si>
  <si>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</si>
  <si>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</si>
  <si>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</si>
  <si>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</si>
  <si>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</si>
  <si>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</si>
  <si>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</si>
  <si>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</si>
  <si>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</si>
  <si>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</si>
  <si>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</si>
  <si>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</si>
  <si>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</si>
  <si>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</si>
  <si>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</si>
  <si>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</si>
  <si>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</si>
  <si>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</si>
  <si>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</si>
  <si>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</si>
  <si>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</si>
  <si>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</si>
  <si>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</si>
  <si>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</si>
  <si>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</si>
  <si>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</si>
  <si>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</si>
  <si>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</si>
  <si>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</si>
  <si>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</si>
  <si>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</si>
  <si>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23,68</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</si>
  <si>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</si>
  <si>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</si>
  <si>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</si>
  <si>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</si>
  <si>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</si>
  <si>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</si>
  <si>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</si>
  <si>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</si>
  <si>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</si>
  <si>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</si>
  <si>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</si>
  <si>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</si>
  <si>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</si>
  <si>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</si>
  <si>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</si>
  <si>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</si>
  <si>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</si>
  <si>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</si>
  <si>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</si>
  <si>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</si>
  <si>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</si>
  <si>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</si>
  <si>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</si>
  <si>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</si>
  <si>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</si>
  <si>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35,62</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</si>
  <si>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</si>
  <si>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</si>
  <si>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</si>
  <si>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</si>
  <si>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</si>
  <si>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</si>
  <si>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</si>
  <si>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</si>
  <si>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</si>
  <si>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</si>
  <si>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</si>
  <si>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</si>
  <si>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</si>
  <si>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</si>
  <si>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</si>
  <si>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</si>
  <si>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</si>
  <si>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</si>
  <si>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</si>
  <si>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</si>
  <si>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</si>
  <si>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</si>
  <si>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</si>
  <si>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</si>
  <si>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</si>
  <si>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</si>
  <si>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</si>
  <si>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</si>
  <si>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</si>
  <si>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44,36</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</si>
  <si>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</si>
  <si>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</si>
  <si>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</si>
  <si>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</si>
  <si>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</si>
  <si>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</si>
  <si>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</si>
  <si>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</si>
  <si>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</si>
  <si>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</si>
  <si>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</si>
  <si>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</si>
  <si>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</si>
  <si>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</si>
  <si>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</si>
  <si>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</si>
  <si>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</si>
  <si>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</si>
  <si>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</si>
  <si>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</si>
  <si>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</si>
  <si>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</si>
  <si>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</si>
  <si>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</si>
  <si>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</si>
  <si>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</si>
  <si>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</si>
  <si>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</si>
  <si>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</si>
  <si>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</si>
  <si>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</si>
  <si>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</si>
  <si>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</si>
  <si>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</si>
  <si>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</si>
  <si>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</si>
  <si>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</si>
  <si>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</si>
  <si>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</si>
  <si>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</si>
  <si>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</si>
  <si>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</si>
  <si>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</si>
  <si>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</si>
  <si>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</si>
  <si>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</si>
  <si>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</si>
  <si>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</si>
  <si>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</si>
  <si>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</si>
  <si>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</si>
  <si>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</si>
  <si>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</si>
  <si>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</si>
  <si>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</si>
  <si>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</si>
  <si>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</si>
  <si>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</si>
  <si>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</si>
  <si>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</si>
  <si>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</si>
  <si>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</si>
  <si>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</si>
  <si>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</si>
  <si>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</si>
  <si>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</si>
  <si>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</si>
  <si>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</si>
  <si>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</si>
  <si>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</si>
  <si>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</si>
  <si>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</si>
  <si>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</si>
  <si>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</si>
  <si>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</si>
  <si>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</si>
  <si>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</si>
  <si>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</si>
  <si>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</si>
  <si>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</si>
  <si>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</si>
  <si>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</si>
  <si>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</si>
  <si>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</si>
  <si>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</si>
  <si>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</si>
  <si>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</si>
  <si>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</si>
  <si>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</si>
  <si>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</si>
  <si>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</si>
  <si>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</si>
  <si>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</si>
  <si>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</si>
  <si>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</si>
  <si>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</si>
  <si>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</si>
  <si>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</si>
  <si>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</si>
  <si>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</si>
  <si>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</si>
  <si>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</si>
  <si>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</si>
  <si>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</si>
  <si>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</si>
  <si>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</si>
  <si>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</si>
  <si>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</si>
  <si>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</si>
  <si>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</si>
  <si>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</si>
  <si>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</si>
  <si>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</si>
  <si>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</si>
  <si>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</si>
  <si>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</si>
  <si>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</si>
  <si>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</si>
  <si>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</si>
  <si>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</si>
  <si>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</si>
  <si>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</si>
  <si>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</si>
  <si>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</si>
  <si>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</si>
  <si>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</si>
  <si>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</si>
  <si>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</si>
  <si>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</si>
  <si>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</si>
  <si>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</si>
  <si>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</si>
  <si>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</si>
  <si>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</si>
  <si>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</si>
  <si>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</si>
  <si>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</si>
  <si>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</si>
  <si>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</si>
  <si>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</si>
  <si>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</si>
  <si>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</si>
  <si>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</si>
  <si>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</si>
  <si>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</si>
  <si>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</si>
  <si>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</si>
  <si>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</si>
  <si>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</si>
  <si>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</si>
  <si>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</si>
  <si>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</si>
  <si>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</si>
  <si>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1,38</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</si>
  <si>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</si>
  <si>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</si>
  <si>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</si>
  <si>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</si>
  <si>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</si>
  <si>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</si>
  <si>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</si>
  <si>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</si>
  <si>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</si>
  <si>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</si>
  <si>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</si>
  <si>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</si>
  <si>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</si>
  <si>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2.927,43</t>
  </si>
  <si>
    <t>LUVA, PEAD PE 100,  DE 63 MM, PARA ELETROFUSAO</t>
  </si>
  <si>
    <t>28,16</t>
  </si>
  <si>
    <t>LUVA, PEAD PE 100, DE 125 MM, PARA ELETROFUSAO</t>
  </si>
  <si>
    <t>67,17</t>
  </si>
  <si>
    <t>LUVA, PEAD PE 100, DE 20 MM, PARA ELETROFUSAO</t>
  </si>
  <si>
    <t>LUVA, PEAD PE 100, DE 200 MM, PARA ELETROFUSAO</t>
  </si>
  <si>
    <t>231,50</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</si>
  <si>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</si>
  <si>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</si>
  <si>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</si>
  <si>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</si>
  <si>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</si>
  <si>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</si>
  <si>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</si>
  <si>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</si>
  <si>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</si>
  <si>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</si>
  <si>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</si>
  <si>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</si>
  <si>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</si>
  <si>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</si>
  <si>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</si>
  <si>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</si>
  <si>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</si>
  <si>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</si>
  <si>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</si>
  <si>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</si>
  <si>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</si>
  <si>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</si>
  <si>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</si>
  <si>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</si>
  <si>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</si>
  <si>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</si>
  <si>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</si>
  <si>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</si>
  <si>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</si>
  <si>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</si>
  <si>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</si>
  <si>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</si>
  <si>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</si>
  <si>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</si>
  <si>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</si>
  <si>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</si>
  <si>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</si>
  <si>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</si>
  <si>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</si>
  <si>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</si>
  <si>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</si>
  <si>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</si>
  <si>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</si>
  <si>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</si>
  <si>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</si>
  <si>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</si>
  <si>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</si>
  <si>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</si>
  <si>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</si>
  <si>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</si>
  <si>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</si>
  <si>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</si>
  <si>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</si>
  <si>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</si>
  <si>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</si>
  <si>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</si>
  <si>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29,58</t>
  </si>
  <si>
    <t>MANTA TERMOPLASTICA, PEAD, GEOMEMBRANA LISA, E = 1,50 MM (NBR 15352)</t>
  </si>
  <si>
    <t>MANTA TERMOPLASTICA, PEAD, GEOMEMBRANA LISA, E = 2,00 MM (NBR 15352)</t>
  </si>
  <si>
    <t>MANTA TERMOPLASTICA, PEAD, GEOMEMBRANA LISA, E = 2,50 MM (NBR 15352)</t>
  </si>
  <si>
    <t>73,79</t>
  </si>
  <si>
    <t>MANTA TERMOPLASTICA, PEAD, GEOMEMBRANA TEXTURIZADA EM AMBAS AS FACES, E = 0,50 MM ( NBR 15352)</t>
  </si>
  <si>
    <t>16,47</t>
  </si>
  <si>
    <t>MANTA TERMOPLASTICA, PEAD, GEOMEMBRANA TEXTURIZADA EM AMBAS AS FACES, E = 0,75 MM ( NBR 15352)</t>
  </si>
  <si>
    <t>MANTA TERMOPLASTICA, PEAD, GEOMEMBRANA TEXTURIZADA EM AMBAS AS FACES, E = 0,80 MM ( NBR 15352)</t>
  </si>
  <si>
    <t>26,35</t>
  </si>
  <si>
    <t>MANTA TERMOPLASTICA, PEAD, GEOMEMBRANA TEXTURIZADA EM AMBAS AS FACES, E = 1,00 MM ( NBR 15352)</t>
  </si>
  <si>
    <t>MANTA TERMOPLASTICA, PEAD, GEOMEMBRANA TEXTURIZADA EM AMBAS AS FACES, E = 1,50 MM ( NBR 15352)</t>
  </si>
  <si>
    <t>47,90</t>
  </si>
  <si>
    <t>MANTA TERMOPLASTICA, PEAD, GEOMEMBRANA TEXTURIZADA EM AMBAS AS FACES, E = 2,00 MM ( NBR 15352)</t>
  </si>
  <si>
    <t>64,73</t>
  </si>
  <si>
    <t>MANTA TERMOPLASTICA, PEAD, GEOMEMBRANA TEXTURIZADA EM AMBAS AS FACES, E = 2,50 MM ( NBR 15352)</t>
  </si>
  <si>
    <t>80,74</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</si>
  <si>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</si>
  <si>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</si>
  <si>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</si>
  <si>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</si>
  <si>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</si>
  <si>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</si>
  <si>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</si>
  <si>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</si>
  <si>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</si>
  <si>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</si>
  <si>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</si>
  <si>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</si>
  <si>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</si>
  <si>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</si>
  <si>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(HORISTA)</t>
  </si>
  <si>
    <t>MARMORISTA / GRANITEIRO (MENSALISTA)</t>
  </si>
  <si>
    <t>2.450,00</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</si>
  <si>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</si>
  <si>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</si>
  <si>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</si>
  <si>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</si>
  <si>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</si>
  <si>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</si>
  <si>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</si>
  <si>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</si>
  <si>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</si>
  <si>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</si>
  <si>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</si>
  <si>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</si>
  <si>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</si>
  <si>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</si>
  <si>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</si>
  <si>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</si>
  <si>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</si>
  <si>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</si>
  <si>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</si>
  <si>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</si>
  <si>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</si>
  <si>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</si>
  <si>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</si>
  <si>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</si>
  <si>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</si>
  <si>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</si>
  <si>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</si>
  <si>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</si>
  <si>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</si>
  <si>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</si>
  <si>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</si>
  <si>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</si>
  <si>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</si>
  <si>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</si>
  <si>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</si>
  <si>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</si>
  <si>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</si>
  <si>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</si>
  <si>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</si>
  <si>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</si>
  <si>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</si>
  <si>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</si>
  <si>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</si>
  <si>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</si>
  <si>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</si>
  <si>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</si>
  <si>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</si>
  <si>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</si>
  <si>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</si>
  <si>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</si>
  <si>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</si>
  <si>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</si>
  <si>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</si>
  <si>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</si>
  <si>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</si>
  <si>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</si>
  <si>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</si>
  <si>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</si>
  <si>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</si>
  <si>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</si>
  <si>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</si>
  <si>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</si>
  <si>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</si>
  <si>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</si>
  <si>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</si>
  <si>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</si>
  <si>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</si>
  <si>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</si>
  <si>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</si>
  <si>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</si>
  <si>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</si>
  <si>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</si>
  <si>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</si>
  <si>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</si>
  <si>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</si>
  <si>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</si>
  <si>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</si>
  <si>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</si>
  <si>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</si>
  <si>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</si>
  <si>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</si>
  <si>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</si>
  <si>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</si>
  <si>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</si>
  <si>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</si>
  <si>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</si>
  <si>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</si>
  <si>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</si>
  <si>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</si>
  <si>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13.532,24</t>
  </si>
  <si>
    <t>MISTURADOR DE ARGAMASSA, EIXO HORIZONTAL, CAPACIDADE DE MISTURA 300 KG, MOTOR ELETRICO TRIFASICO 220/380 V, POTENCIA 5 CV</t>
  </si>
  <si>
    <t>14.312,62</t>
  </si>
  <si>
    <t>MISTURADOR DE ARGAMASSA, EIXO HORIZONTAL, CAPACIDADE DE MISTURA 600 KG, MOTOR ELETRICO TRIFASICO 220/380 V, POTENCIA 7,5 CV</t>
  </si>
  <si>
    <t>17.030,09</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</si>
  <si>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</si>
  <si>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</si>
  <si>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</si>
  <si>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</si>
  <si>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67.736,34</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</si>
  <si>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</si>
  <si>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</si>
  <si>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</si>
  <si>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</si>
  <si>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</si>
  <si>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</si>
  <si>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</si>
  <si>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</si>
  <si>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</si>
  <si>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</si>
  <si>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</si>
  <si>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</si>
  <si>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</si>
  <si>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</si>
  <si>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</si>
  <si>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</si>
  <si>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</si>
  <si>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</si>
  <si>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</si>
  <si>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</si>
  <si>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</si>
  <si>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</si>
  <si>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</si>
  <si>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</si>
  <si>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</si>
  <si>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</si>
  <si>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</si>
  <si>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</si>
  <si>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</si>
  <si>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</si>
  <si>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</si>
  <si>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</si>
  <si>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</si>
  <si>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</si>
  <si>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</si>
  <si>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</si>
  <si>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</si>
  <si>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42,65</t>
  </si>
  <si>
    <t>MOURAO DE CONCRETO RETO, SECAO QUADARA *10 X 10* CM, H= *2,30* M</t>
  </si>
  <si>
    <t>MOURAO DE CONCRETO RETO, SECAO QUADRADA, *10 X 10* CM, H= 3,00 M</t>
  </si>
  <si>
    <t>49,09</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</si>
  <si>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</si>
  <si>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</si>
  <si>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</si>
  <si>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</si>
  <si>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</si>
  <si>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</si>
  <si>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</si>
  <si>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3,10</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</si>
  <si>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</si>
  <si>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</si>
  <si>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</si>
  <si>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</si>
  <si>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</si>
  <si>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</si>
  <si>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</si>
  <si>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</si>
  <si>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</si>
  <si>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</si>
  <si>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</si>
  <si>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</si>
  <si>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</si>
  <si>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</si>
  <si>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</si>
  <si>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</si>
  <si>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</si>
  <si>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</si>
  <si>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</si>
  <si>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</si>
  <si>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</si>
  <si>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</si>
  <si>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</si>
  <si>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</si>
  <si>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</si>
  <si>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</si>
  <si>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</si>
  <si>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</si>
  <si>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</si>
  <si>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</si>
  <si>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</si>
  <si>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</si>
  <si>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</si>
  <si>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</si>
  <si>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</si>
  <si>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</si>
  <si>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</si>
  <si>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</si>
  <si>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</si>
  <si>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</si>
  <si>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</si>
  <si>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</si>
  <si>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</si>
  <si>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</si>
  <si>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</si>
  <si>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</si>
  <si>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</si>
  <si>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</si>
  <si>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</si>
  <si>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</si>
  <si>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</si>
  <si>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</si>
  <si>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</si>
  <si>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</si>
  <si>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</si>
  <si>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</si>
  <si>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</si>
  <si>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</si>
  <si>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</si>
  <si>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</si>
  <si>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</si>
  <si>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</si>
  <si>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</si>
  <si>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</si>
  <si>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</si>
  <si>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</si>
  <si>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</si>
  <si>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</si>
  <si>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</si>
  <si>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</si>
  <si>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</si>
  <si>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</si>
  <si>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</si>
  <si>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</si>
  <si>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</si>
  <si>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</si>
  <si>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</si>
  <si>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</si>
  <si>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</si>
  <si>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</si>
  <si>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</si>
  <si>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</si>
  <si>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</si>
  <si>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</si>
  <si>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</si>
  <si>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</si>
  <si>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</si>
  <si>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</si>
  <si>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</si>
  <si>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</si>
  <si>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</si>
  <si>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</si>
  <si>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</si>
  <si>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</si>
  <si>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</si>
  <si>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</si>
  <si>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</si>
  <si>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</si>
  <si>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</si>
  <si>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</si>
  <si>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</si>
  <si>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</si>
  <si>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</si>
  <si>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</si>
  <si>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</si>
  <si>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</si>
  <si>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115,69</t>
  </si>
  <si>
    <t>PAINEL ESTRUTURAL PARA LAJE SECA REVESTIDO EM PLACA CIMENTICIA, DE 1,20 X 2,50 M, E = 40 MM</t>
  </si>
  <si>
    <t>130,91</t>
  </si>
  <si>
    <t>PAINEL ESTRUTURAL PARA LAJE SECA REVESTIDO EM PLACA CIMENTICIA, DE 1,20 X 2,50 M, E = 55 MM</t>
  </si>
  <si>
    <t>197,51</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</si>
  <si>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</si>
  <si>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</si>
  <si>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</si>
  <si>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</si>
  <si>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</si>
  <si>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</si>
  <si>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</si>
  <si>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</si>
  <si>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</si>
  <si>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</si>
  <si>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0,38</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</si>
  <si>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</si>
  <si>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</si>
  <si>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</si>
  <si>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</si>
  <si>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</si>
  <si>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</si>
  <si>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</si>
  <si>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</si>
  <si>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</si>
  <si>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</si>
  <si>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</si>
  <si>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</si>
  <si>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</si>
  <si>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</si>
  <si>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</si>
  <si>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</si>
  <si>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</si>
  <si>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</si>
  <si>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</si>
  <si>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</si>
  <si>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</si>
  <si>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</si>
  <si>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</si>
  <si>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</si>
  <si>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</si>
  <si>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</si>
  <si>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</si>
  <si>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</si>
  <si>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</si>
  <si>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</si>
  <si>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</si>
  <si>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</si>
  <si>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</si>
  <si>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</si>
  <si>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</si>
  <si>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</si>
  <si>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</si>
  <si>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</si>
  <si>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</si>
  <si>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</si>
  <si>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</si>
  <si>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</si>
  <si>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</si>
  <si>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</si>
  <si>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</si>
  <si>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</si>
  <si>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</si>
  <si>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</si>
  <si>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</si>
  <si>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</si>
  <si>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</si>
  <si>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</si>
  <si>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</si>
  <si>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</si>
  <si>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</si>
  <si>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</si>
  <si>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</si>
  <si>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</si>
  <si>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</si>
  <si>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</si>
  <si>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</si>
  <si>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</si>
  <si>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</si>
  <si>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</si>
  <si>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</si>
  <si>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</si>
  <si>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</si>
  <si>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</si>
  <si>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</si>
  <si>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</si>
  <si>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</si>
  <si>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</si>
  <si>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</si>
  <si>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</si>
  <si>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</si>
  <si>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</si>
  <si>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</si>
  <si>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</si>
  <si>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CATEGORIA 5 E, EXTENSAO DE 1,50 M</t>
  </si>
  <si>
    <t>18,99</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</si>
  <si>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</si>
  <si>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</si>
  <si>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</si>
  <si>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</si>
  <si>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</si>
  <si>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</si>
  <si>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</si>
  <si>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</si>
  <si>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</si>
  <si>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</si>
  <si>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</si>
  <si>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</si>
  <si>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</si>
  <si>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</si>
  <si>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</si>
  <si>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</si>
  <si>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</si>
  <si>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</si>
  <si>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</si>
  <si>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</si>
  <si>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</si>
  <si>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</si>
  <si>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</si>
  <si>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</si>
  <si>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</si>
  <si>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</si>
  <si>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</si>
  <si>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</si>
  <si>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</si>
  <si>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</si>
  <si>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</si>
  <si>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</si>
  <si>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</si>
  <si>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</si>
  <si>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</si>
  <si>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</si>
  <si>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15.846,06</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</si>
  <si>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</si>
  <si>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</si>
  <si>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</si>
  <si>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</si>
  <si>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</si>
  <si>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</si>
  <si>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</si>
  <si>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</si>
  <si>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</si>
  <si>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</si>
  <si>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</si>
  <si>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</si>
  <si>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</si>
  <si>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</si>
  <si>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</si>
  <si>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</si>
  <si>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</si>
  <si>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</si>
  <si>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</si>
  <si>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168,36</t>
  </si>
  <si>
    <t>PERFIL ELASTOMERICO PRE-FORMADO EM EPMD, PARA JUNTA DE DILATACAO DE USO GERAL EM MEDIAS SOLICITACOES, 8 MM DE LARGURA, MOVIMENTACAO DE *5 A 11* MM</t>
  </si>
  <si>
    <t>76,10</t>
  </si>
  <si>
    <t>PERFIL GUIA, FORMATO U, EM ACO ZINCADO, PARA ESTRUTURA PAREDE DRYWALL, E = 0,5 MM, 48  X 3000 MM (L X C)</t>
  </si>
  <si>
    <t>PERFIL GUIA, FORMATO U, EM ACO ZINCADO, PARA ESTRUTURA PAREDE DRYWALL, E = 0,5 MM, 70 X 3000 MM (L X C)</t>
  </si>
  <si>
    <t>10,28</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</si>
  <si>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</si>
  <si>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</si>
  <si>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</si>
  <si>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</si>
  <si>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</si>
  <si>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</si>
  <si>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</si>
  <si>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</si>
  <si>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</si>
  <si>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</si>
  <si>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</si>
  <si>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</si>
  <si>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</si>
  <si>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</si>
  <si>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</si>
  <si>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</si>
  <si>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</si>
  <si>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</si>
  <si>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</si>
  <si>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</si>
  <si>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</si>
  <si>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</si>
  <si>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</si>
  <si>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</si>
  <si>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</si>
  <si>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</si>
  <si>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</si>
  <si>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</si>
  <si>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</si>
  <si>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</si>
  <si>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</si>
  <si>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</si>
  <si>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</si>
  <si>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</si>
  <si>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</si>
  <si>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</si>
  <si>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</si>
  <si>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</si>
  <si>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</si>
  <si>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</si>
  <si>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</si>
  <si>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</si>
  <si>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</si>
  <si>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</si>
  <si>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</si>
  <si>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</si>
  <si>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</si>
  <si>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</si>
  <si>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</si>
  <si>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</si>
  <si>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</si>
  <si>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</si>
  <si>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</si>
  <si>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</si>
  <si>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</si>
  <si>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</si>
  <si>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</si>
  <si>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</si>
  <si>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</si>
  <si>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</si>
  <si>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</si>
  <si>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</si>
  <si>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</si>
  <si>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</si>
  <si>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</si>
  <si>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</si>
  <si>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</si>
  <si>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</si>
  <si>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</si>
  <si>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</si>
  <si>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</si>
  <si>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</si>
  <si>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</si>
  <si>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</si>
  <si>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</si>
  <si>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</si>
  <si>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</si>
  <si>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</si>
  <si>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</si>
  <si>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</si>
  <si>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</si>
  <si>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</si>
  <si>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</si>
  <si>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</si>
  <si>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</si>
  <si>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</si>
  <si>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36,85</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</si>
  <si>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</si>
  <si>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</si>
  <si>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</si>
  <si>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</si>
  <si>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</si>
  <si>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</si>
  <si>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</si>
  <si>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</si>
  <si>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</si>
  <si>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</si>
  <si>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</si>
  <si>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</si>
  <si>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</si>
  <si>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</si>
  <si>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</si>
  <si>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</si>
  <si>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</si>
  <si>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</si>
  <si>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</si>
  <si>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</si>
  <si>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</si>
  <si>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</si>
  <si>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</si>
  <si>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</si>
  <si>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</si>
  <si>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</si>
  <si>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</si>
  <si>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</si>
  <si>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</si>
  <si>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</si>
  <si>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</si>
  <si>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</si>
  <si>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</si>
  <si>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</si>
  <si>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</si>
  <si>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</si>
  <si>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9,16</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</si>
  <si>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</si>
  <si>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</si>
  <si>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</si>
  <si>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</si>
  <si>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</si>
  <si>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</si>
  <si>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</si>
  <si>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</si>
  <si>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</si>
  <si>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</si>
  <si>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</si>
  <si>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</si>
  <si>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</si>
  <si>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</si>
  <si>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</si>
  <si>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</si>
  <si>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</si>
  <si>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</si>
  <si>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</si>
  <si>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</si>
  <si>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</si>
  <si>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</si>
  <si>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</si>
  <si>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</si>
  <si>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</si>
  <si>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</si>
  <si>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</si>
  <si>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</si>
  <si>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</si>
  <si>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</si>
  <si>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</si>
  <si>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</si>
  <si>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</si>
  <si>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</si>
  <si>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</si>
  <si>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</si>
  <si>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</si>
  <si>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</si>
  <si>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</si>
  <si>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</si>
  <si>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</si>
  <si>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</si>
  <si>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</si>
  <si>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</si>
  <si>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</si>
  <si>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</si>
  <si>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</si>
  <si>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</si>
  <si>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</si>
  <si>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</si>
  <si>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</si>
  <si>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</si>
  <si>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</si>
  <si>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</si>
  <si>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</si>
  <si>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</si>
  <si>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</si>
  <si>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</si>
  <si>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</si>
  <si>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</si>
  <si>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</si>
  <si>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</si>
  <si>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</si>
  <si>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</si>
  <si>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</si>
  <si>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</si>
  <si>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</si>
  <si>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</si>
  <si>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</si>
  <si>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</si>
  <si>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</si>
  <si>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</si>
  <si>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</si>
  <si>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</si>
  <si>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</si>
  <si>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</si>
  <si>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</si>
  <si>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</si>
  <si>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</si>
  <si>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</si>
  <si>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</si>
  <si>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</si>
  <si>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</si>
  <si>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</si>
  <si>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</si>
  <si>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</si>
  <si>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</si>
  <si>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</si>
  <si>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</si>
  <si>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</si>
  <si>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</si>
  <si>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</si>
  <si>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</si>
  <si>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</si>
  <si>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</si>
  <si>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</si>
  <si>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</si>
  <si>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</si>
  <si>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</si>
  <si>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</si>
  <si>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</si>
  <si>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</si>
  <si>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</si>
  <si>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</si>
  <si>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</si>
  <si>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</si>
  <si>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</si>
  <si>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</si>
  <si>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</si>
  <si>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</si>
  <si>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</si>
  <si>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</si>
  <si>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</si>
  <si>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</si>
  <si>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</si>
  <si>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</si>
  <si>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</si>
  <si>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</si>
  <si>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</si>
  <si>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</si>
  <si>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</si>
  <si>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</si>
  <si>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</si>
  <si>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</si>
  <si>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</si>
  <si>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</si>
  <si>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</si>
  <si>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</si>
  <si>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</si>
  <si>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</si>
  <si>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</si>
  <si>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</si>
  <si>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</si>
  <si>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</si>
  <si>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</si>
  <si>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</si>
  <si>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</si>
  <si>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</si>
  <si>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</si>
  <si>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</si>
  <si>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</si>
  <si>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</si>
  <si>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</si>
  <si>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</si>
  <si>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</si>
  <si>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</si>
  <si>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</si>
  <si>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</si>
  <si>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</si>
  <si>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</si>
  <si>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</si>
  <si>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</si>
  <si>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</si>
  <si>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</si>
  <si>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</si>
  <si>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</si>
  <si>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</si>
  <si>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</si>
  <si>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</si>
  <si>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</si>
  <si>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</si>
  <si>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</si>
  <si>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</si>
  <si>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</si>
  <si>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</si>
  <si>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</si>
  <si>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</si>
  <si>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</si>
  <si>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</si>
  <si>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</si>
  <si>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</si>
  <si>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</si>
  <si>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</si>
  <si>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</si>
  <si>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</si>
  <si>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</si>
  <si>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</si>
  <si>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</si>
  <si>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</si>
  <si>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</si>
  <si>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</si>
  <si>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</si>
  <si>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</si>
  <si>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</si>
  <si>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</si>
  <si>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88.048,83</t>
  </si>
  <si>
    <t>PROJETOR DE ARGAMASSA, CAPACIDADE DE PROJECAO 2,0 M3/H, ALCANCE DA PROJECAO ATE 50 M, MOTOR ELETRICO TRIFASICO</t>
  </si>
  <si>
    <t>116.708,28</t>
  </si>
  <si>
    <t>PROJETOR PNEUMATICO DE ARGAMASSA PARA CHAPISCO E REBOCO COM RECIPIENTE ACOPLADO, TIPO CANEQUNHA, COM VOLUME DE 1,50 L, SEM COMPRESSOR</t>
  </si>
  <si>
    <t>700,13</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</si>
  <si>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</si>
  <si>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</si>
  <si>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</si>
  <si>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</si>
  <si>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</si>
  <si>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</si>
  <si>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26,65</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</si>
  <si>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</si>
  <si>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</si>
  <si>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</si>
  <si>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</si>
  <si>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</si>
  <si>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</si>
  <si>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</si>
  <si>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</si>
  <si>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</si>
  <si>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</si>
  <si>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</si>
  <si>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</si>
  <si>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</si>
  <si>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</si>
  <si>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</si>
  <si>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</si>
  <si>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</si>
  <si>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</si>
  <si>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</si>
  <si>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</si>
  <si>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</si>
  <si>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</si>
  <si>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</si>
  <si>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</si>
  <si>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</si>
  <si>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</si>
  <si>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</si>
  <si>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</si>
  <si>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</si>
  <si>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</si>
  <si>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</si>
  <si>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</si>
  <si>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</si>
  <si>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</si>
  <si>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</si>
  <si>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</si>
  <si>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</si>
  <si>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</si>
  <si>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</si>
  <si>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</si>
  <si>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</si>
  <si>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</si>
  <si>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</si>
  <si>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</si>
  <si>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</si>
  <si>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</si>
  <si>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</si>
  <si>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</si>
  <si>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</si>
  <si>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</si>
  <si>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</si>
  <si>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</si>
  <si>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</si>
  <si>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</si>
  <si>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</si>
  <si>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</si>
  <si>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</si>
  <si>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</si>
  <si>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</si>
  <si>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</si>
  <si>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</si>
  <si>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</si>
  <si>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</si>
  <si>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</si>
  <si>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</si>
  <si>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</si>
  <si>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</si>
  <si>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</si>
  <si>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</si>
  <si>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</si>
  <si>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</si>
  <si>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</si>
  <si>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</si>
  <si>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</si>
  <si>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</si>
  <si>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</si>
  <si>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</si>
  <si>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</si>
  <si>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</si>
  <si>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</si>
  <si>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</si>
  <si>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</si>
  <si>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</si>
  <si>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</si>
  <si>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</si>
  <si>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</si>
  <si>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</si>
  <si>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</si>
  <si>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</si>
  <si>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</si>
  <si>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</si>
  <si>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</si>
  <si>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</si>
  <si>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19,53</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</si>
  <si>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</si>
  <si>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</si>
  <si>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</si>
  <si>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</si>
  <si>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</si>
  <si>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</si>
  <si>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</si>
  <si>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</si>
  <si>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</si>
  <si>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</si>
  <si>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</si>
  <si>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</si>
  <si>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</si>
  <si>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</si>
  <si>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</si>
  <si>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</si>
  <si>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</si>
  <si>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</si>
  <si>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</si>
  <si>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</si>
  <si>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</si>
  <si>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</si>
  <si>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66,13</t>
  </si>
  <si>
    <t>REGISTRO GAVETA BRUTO EM LATAO FORJADO, BITOLA 1/2 " (REF 1509)</t>
  </si>
  <si>
    <t>29,14</t>
  </si>
  <si>
    <t>REGISTRO GAVETA BRUTO EM LATAO FORJADO, BITOLA 2 " (REF 1509)</t>
  </si>
  <si>
    <t>116,30</t>
  </si>
  <si>
    <t>REGISTRO GAVETA BRUTO EM LATAO FORJADO, BITOLA 2 1/2 " (REF 1509)</t>
  </si>
  <si>
    <t>REGISTRO GAVETA BRUTO EM LATAO FORJADO, BITOLA 3 " (REF 1509)</t>
  </si>
  <si>
    <t>REGISTRO GAVETA BRUTO EM LATAO FORJADO, BITOLA 3/4 " (REF 1509)</t>
  </si>
  <si>
    <t>30,74</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</si>
  <si>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</si>
  <si>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</si>
  <si>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</si>
  <si>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</si>
  <si>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</si>
  <si>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</si>
  <si>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75,00</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</si>
  <si>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</si>
  <si>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</si>
  <si>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</si>
  <si>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</si>
  <si>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</si>
  <si>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</si>
  <si>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</si>
  <si>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</si>
  <si>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</si>
  <si>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</si>
  <si>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</si>
  <si>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</si>
  <si>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</si>
  <si>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</si>
  <si>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</si>
  <si>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</si>
  <si>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137,99</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</si>
  <si>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</si>
  <si>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</si>
  <si>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</si>
  <si>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</si>
  <si>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</si>
  <si>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</si>
  <si>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</si>
  <si>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</si>
  <si>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</si>
  <si>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</si>
  <si>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</si>
  <si>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</si>
  <si>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</si>
  <si>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</si>
  <si>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</si>
  <si>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</si>
  <si>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</si>
  <si>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</si>
  <si>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</si>
  <si>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</si>
  <si>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</si>
  <si>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</si>
  <si>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27,47</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</si>
  <si>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</si>
  <si>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</si>
  <si>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</si>
  <si>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</si>
  <si>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</si>
  <si>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</si>
  <si>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</si>
  <si>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</si>
  <si>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</si>
  <si>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</si>
  <si>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</si>
  <si>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</si>
  <si>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</si>
  <si>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</si>
  <si>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</si>
  <si>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</si>
  <si>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</si>
  <si>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</si>
  <si>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</si>
  <si>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</si>
  <si>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</si>
  <si>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</si>
  <si>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</si>
  <si>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</si>
  <si>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</si>
  <si>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</si>
  <si>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</si>
  <si>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</si>
  <si>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67,54</t>
  </si>
  <si>
    <t>RUFO PARA TELHA ONDULADA DE FIBROCIMENTO, E = 6 MM, ABA *260* MM, COMPRIMENTO 1100 MM (SEM AMIANTO)</t>
  </si>
  <si>
    <t>66,12</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</si>
  <si>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</si>
  <si>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</si>
  <si>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</si>
  <si>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</si>
  <si>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</si>
  <si>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</si>
  <si>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</si>
  <si>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</si>
  <si>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</si>
  <si>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</si>
  <si>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</si>
  <si>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</si>
  <si>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</si>
  <si>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</si>
  <si>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</si>
  <si>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</si>
  <si>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</si>
  <si>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</si>
  <si>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</si>
  <si>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</si>
  <si>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</si>
  <si>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</si>
  <si>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</si>
  <si>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</si>
  <si>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</si>
  <si>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</si>
  <si>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</si>
  <si>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</si>
  <si>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</si>
  <si>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</si>
  <si>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</si>
  <si>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</si>
  <si>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</si>
  <si>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</si>
  <si>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</si>
  <si>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</si>
  <si>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</si>
  <si>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</si>
  <si>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</si>
  <si>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</si>
  <si>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</si>
  <si>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</si>
  <si>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</si>
  <si>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</si>
  <si>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</si>
  <si>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</si>
  <si>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175,26</t>
  </si>
  <si>
    <t>SIFAO EM METAL CROMADO PARA PIA AMERICANA, 1.1/2 X 2 "</t>
  </si>
  <si>
    <t>SIFAO EM METAL CROMADO PARA PIA OU LAVATORIO, 1 X 1.1/2 "</t>
  </si>
  <si>
    <t>139,45</t>
  </si>
  <si>
    <t>SIFAO EM METAL CROMADO PARA TANQUE, 1.1/4 X 1.1/2 "</t>
  </si>
  <si>
    <t>147,68</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</si>
  <si>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</si>
  <si>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</si>
  <si>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</si>
  <si>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</si>
  <si>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</si>
  <si>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</si>
  <si>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</si>
  <si>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</si>
  <si>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</si>
  <si>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</si>
  <si>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</si>
  <si>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</si>
  <si>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</si>
  <si>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</si>
  <si>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</si>
  <si>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</si>
  <si>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</si>
  <si>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</si>
  <si>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</si>
  <si>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</si>
  <si>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</si>
  <si>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</si>
  <si>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</si>
  <si>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</si>
  <si>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</si>
  <si>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</si>
  <si>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</si>
  <si>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</si>
  <si>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</si>
  <si>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</si>
  <si>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</si>
  <si>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</si>
  <si>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</si>
  <si>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</si>
  <si>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</si>
  <si>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</si>
  <si>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</si>
  <si>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</si>
  <si>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</si>
  <si>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</si>
  <si>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</si>
  <si>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</si>
  <si>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</si>
  <si>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</si>
  <si>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</si>
  <si>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</si>
  <si>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</si>
  <si>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</si>
  <si>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</si>
  <si>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</si>
  <si>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</si>
  <si>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</si>
  <si>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</si>
  <si>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</si>
  <si>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</si>
  <si>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</si>
  <si>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</si>
  <si>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</si>
  <si>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</si>
  <si>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</si>
  <si>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</si>
  <si>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</si>
  <si>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</si>
  <si>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</si>
  <si>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</si>
  <si>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</si>
  <si>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</si>
  <si>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</si>
  <si>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</si>
  <si>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</si>
  <si>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</si>
  <si>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</si>
  <si>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</si>
  <si>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</si>
  <si>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</si>
  <si>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</si>
  <si>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</si>
  <si>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</si>
  <si>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</si>
  <si>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</si>
  <si>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</si>
  <si>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</si>
  <si>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</si>
  <si>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</si>
  <si>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</si>
  <si>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</si>
  <si>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</si>
  <si>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</si>
  <si>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</si>
  <si>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</si>
  <si>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</si>
  <si>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</si>
  <si>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</si>
  <si>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</si>
  <si>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</si>
  <si>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</si>
  <si>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</si>
  <si>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</si>
  <si>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</si>
  <si>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</si>
  <si>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</si>
  <si>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</si>
  <si>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</si>
  <si>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</si>
  <si>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</si>
  <si>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</si>
  <si>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</si>
  <si>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</si>
  <si>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</si>
  <si>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</si>
  <si>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</si>
  <si>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</si>
  <si>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</si>
  <si>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</si>
  <si>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</si>
  <si>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</si>
  <si>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</si>
  <si>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</si>
  <si>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</si>
  <si>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</si>
  <si>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</si>
  <si>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</si>
  <si>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</si>
  <si>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</si>
  <si>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</si>
  <si>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</si>
  <si>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</si>
  <si>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</si>
  <si>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</si>
  <si>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</si>
  <si>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</si>
  <si>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</si>
  <si>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</si>
  <si>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</si>
  <si>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</si>
  <si>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</si>
  <si>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64,67</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</si>
  <si>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</si>
  <si>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</si>
  <si>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</si>
  <si>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</si>
  <si>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</si>
  <si>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</si>
  <si>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</si>
  <si>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</si>
  <si>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</si>
  <si>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</si>
  <si>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</si>
  <si>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</si>
  <si>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</si>
  <si>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</si>
  <si>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</si>
  <si>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</si>
  <si>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</si>
  <si>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</si>
  <si>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</si>
  <si>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</si>
  <si>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</si>
  <si>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</si>
  <si>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</si>
  <si>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</si>
  <si>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</si>
  <si>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</si>
  <si>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</si>
  <si>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</si>
  <si>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</si>
  <si>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</si>
  <si>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</si>
  <si>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</si>
  <si>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</si>
  <si>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</si>
  <si>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</si>
  <si>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</si>
  <si>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</si>
  <si>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</si>
  <si>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</si>
  <si>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</si>
  <si>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</si>
  <si>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</si>
  <si>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</si>
  <si>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</si>
  <si>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</si>
  <si>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</si>
  <si>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</si>
  <si>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</si>
  <si>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</si>
  <si>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</si>
  <si>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</si>
  <si>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</si>
  <si>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</si>
  <si>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</si>
  <si>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</si>
  <si>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</si>
  <si>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</si>
  <si>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</si>
  <si>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</si>
  <si>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</si>
  <si>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</si>
  <si>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</si>
  <si>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</si>
  <si>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</si>
  <si>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</si>
  <si>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</si>
  <si>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</si>
  <si>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</si>
  <si>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</si>
  <si>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</si>
  <si>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</si>
  <si>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</si>
  <si>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</si>
  <si>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</si>
  <si>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</si>
  <si>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</si>
  <si>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</si>
  <si>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</si>
  <si>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65,62</t>
  </si>
  <si>
    <t>TE DE SERVICO INTEGRADO, EM POLIPROPILENO (PP), PARA TUBOS EM PEAD, 63 X 20 MM - LIGACAO PREDIAL DE AGUA</t>
  </si>
  <si>
    <t>61,42</t>
  </si>
  <si>
    <t>TE DE SERVICO, PEAD PE 100, DE 125 X 20 MM, PARA ELETROFUSAO</t>
  </si>
  <si>
    <t>210,18</t>
  </si>
  <si>
    <t>TE DE SERVICO, PEAD PE 100, DE 125 X 32 MM, PARA ELETROFUSAO</t>
  </si>
  <si>
    <t>213,75</t>
  </si>
  <si>
    <t>TE DE SERVICO, PEAD PE 100, DE 125 X 63 MM, PARA ELETROFUSAO</t>
  </si>
  <si>
    <t>323,98</t>
  </si>
  <si>
    <t>TE DE SERVICO, PEAD PE 100, DE 200 X 20 MM, PARA ELETROFUSAO</t>
  </si>
  <si>
    <t>353,19</t>
  </si>
  <si>
    <t>TE DE SERVICO, PEAD PE 100, DE 200 X 32 MM, PARA ELETROFUSAO</t>
  </si>
  <si>
    <t>358,72</t>
  </si>
  <si>
    <t>TE DE SERVICO, PEAD PE 100, DE 200 X 63 MM, PARA ELETROFUSAO</t>
  </si>
  <si>
    <t>492,04</t>
  </si>
  <si>
    <t>TE DE SERVICO, PEAD PE 100, DE 63 X 20 MM, PARA ELETROFUSAO</t>
  </si>
  <si>
    <t>166,83</t>
  </si>
  <si>
    <t>TE DE SERVICO, PEAD PE 100, DE 63 X 32 MM, PARA ELETROFUSAO</t>
  </si>
  <si>
    <t>TE DE SERVICO, PEAD PE 100, DE 63 X 63 MM, PARA ELETROFUSAO</t>
  </si>
  <si>
    <t>200,93</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</si>
  <si>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</si>
  <si>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</si>
  <si>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</si>
  <si>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</si>
  <si>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</si>
  <si>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</si>
  <si>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</si>
  <si>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</si>
  <si>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</si>
  <si>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</si>
  <si>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</si>
  <si>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</si>
  <si>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</si>
  <si>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</si>
  <si>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</si>
  <si>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</si>
  <si>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</si>
  <si>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</si>
  <si>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</si>
  <si>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</si>
  <si>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</si>
  <si>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</si>
  <si>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</si>
  <si>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</si>
  <si>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</si>
  <si>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</si>
  <si>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</si>
  <si>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</si>
  <si>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</si>
  <si>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</si>
  <si>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</si>
  <si>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</si>
  <si>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</si>
  <si>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</si>
  <si>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</si>
  <si>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</si>
  <si>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</si>
  <si>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</si>
  <si>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</si>
  <si>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</si>
  <si>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</si>
  <si>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</si>
  <si>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</si>
  <si>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</si>
  <si>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</si>
  <si>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</si>
  <si>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</si>
  <si>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</si>
  <si>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</si>
  <si>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</si>
  <si>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</si>
  <si>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</si>
  <si>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</si>
  <si>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</si>
  <si>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</si>
  <si>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</si>
  <si>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</si>
  <si>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</si>
  <si>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</si>
  <si>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</si>
  <si>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</si>
  <si>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</si>
  <si>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</si>
  <si>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</si>
  <si>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</si>
  <si>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</si>
  <si>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</si>
  <si>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</si>
  <si>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</si>
  <si>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</si>
  <si>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</si>
  <si>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</si>
  <si>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</si>
  <si>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</si>
  <si>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</si>
  <si>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</si>
  <si>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</si>
  <si>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</si>
  <si>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</si>
  <si>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</si>
  <si>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</si>
  <si>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</si>
  <si>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</si>
  <si>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</si>
  <si>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</si>
  <si>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</si>
  <si>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</si>
  <si>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</si>
  <si>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</si>
  <si>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</si>
  <si>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</si>
  <si>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</si>
  <si>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</si>
  <si>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</si>
  <si>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</si>
  <si>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</si>
  <si>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</si>
  <si>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</si>
  <si>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</si>
  <si>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</si>
  <si>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</si>
  <si>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</si>
  <si>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</si>
  <si>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</si>
  <si>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</si>
  <si>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</si>
  <si>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</si>
  <si>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</si>
  <si>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</si>
  <si>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</si>
  <si>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</si>
  <si>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</si>
  <si>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</si>
  <si>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</si>
  <si>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</si>
  <si>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</si>
  <si>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</si>
  <si>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</si>
  <si>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</si>
  <si>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</si>
  <si>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</si>
  <si>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</si>
  <si>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</si>
  <si>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</si>
  <si>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</si>
  <si>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</si>
  <si>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</si>
  <si>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</si>
  <si>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</si>
  <si>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</si>
  <si>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</si>
  <si>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</si>
  <si>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</si>
  <si>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</si>
  <si>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</si>
  <si>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22,92</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</si>
  <si>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</si>
  <si>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</si>
  <si>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</si>
  <si>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</si>
  <si>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</si>
  <si>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</si>
  <si>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</si>
  <si>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</si>
  <si>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</si>
  <si>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</si>
  <si>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</si>
  <si>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</si>
  <si>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</si>
  <si>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</si>
  <si>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</si>
  <si>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</si>
  <si>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</si>
  <si>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</si>
  <si>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</si>
  <si>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</si>
  <si>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184,45</t>
  </si>
  <si>
    <t>TELHA DE FIBROCIMENTO E = 6 MM, DE 4,10 X 1,06 M (SEM AMIANTO)</t>
  </si>
  <si>
    <t>274,56</t>
  </si>
  <si>
    <t>TELHA DE FIBROCIMENTO E = 6 MM, DE 4,60 X 1,06 M (SEM AMIANTO)</t>
  </si>
  <si>
    <t>346,15</t>
  </si>
  <si>
    <t>TELHA DE FIBROCIMENTO E = 8 MM, DE 3,00 X 1,06 M (SEM AMIANTO)</t>
  </si>
  <si>
    <t>209,98</t>
  </si>
  <si>
    <t>TELHA DE FIBROCIMENTO E = 8 MM, DE 4,10 X 1,06 M (SEM AMIANTO)</t>
  </si>
  <si>
    <t>388,05</t>
  </si>
  <si>
    <t>TELHA DE FIBROCIMENTO E = 8 MM, DE 4,60 X 1,06 M (SEM AMIANTO)</t>
  </si>
  <si>
    <t>459,44</t>
  </si>
  <si>
    <t>TELHA DE FIBROCIMENTO ONDULADA E = 4 MM, DE 1,22 X 0,50 M (SEM AMIANTO)</t>
  </si>
  <si>
    <t>TELHA DE FIBROCIMENTO ONDULADA E = 4 MM, DE 2,13 X 0,50 M (SEM AMIANTO)</t>
  </si>
  <si>
    <t>24,55</t>
  </si>
  <si>
    <t>TELHA DE FIBROCIMENTO ONDULADA E = 4 MM, DE 2,44 X 0,50 M (SEM AMIANTO)</t>
  </si>
  <si>
    <t>22,51</t>
  </si>
  <si>
    <t>TELHA DE FIBROCIMENTO ONDULADA E = 6 MM, DE 1,53 X 1,10 M (SEM AMIANTO)</t>
  </si>
  <si>
    <t>66,09</t>
  </si>
  <si>
    <t>TELHA DE FIBROCIMENTO ONDULADA E = 6 MM, DE 1,83 X 1,10 M (SEM AMIANTO)</t>
  </si>
  <si>
    <t>72,00</t>
  </si>
  <si>
    <t>TELHA DE FIBROCIMENTO ONDULADA E = 6 MM, DE 2,44 X 1,10 M (SEM AMIANTO)</t>
  </si>
  <si>
    <t>33,20</t>
  </si>
  <si>
    <t>TELHA DE FIBROCIMENTO ONDULADA E = 6 MM, DE 3,66 X 1,10 M (SEM AMIANTO)</t>
  </si>
  <si>
    <t>140,11</t>
  </si>
  <si>
    <t>TELHA DE FIBROCIMENTO ONDULADA E = 8 MM, DE 1,53 X 1,10 M (SEM AMIANTO)</t>
  </si>
  <si>
    <t>125,53</t>
  </si>
  <si>
    <t>TELHA DE FIBROCIMENTO ONDULADA E = 8 MM, DE 1,83 X 1,10 M (SEM AMIANTO)</t>
  </si>
  <si>
    <t>141,33</t>
  </si>
  <si>
    <t>TELHA DE FIBROCIMENTO ONDULADA E = 8 MM, DE 2,44 X 1,10 M (SEM AMIANTO)</t>
  </si>
  <si>
    <t>164,24</t>
  </si>
  <si>
    <t>TELHA DE FIBROCIMENTO ONDULADA E = 8 MM, DE 3,66 X 1,10 M (SEM AMIANTO)</t>
  </si>
  <si>
    <t>231,87</t>
  </si>
  <si>
    <t>TELHA DE VIDRO TIPO FRANCESA, *39 X 23* CM</t>
  </si>
  <si>
    <t>TELHA ESTRUTURAL DE FIBROCIMENTO 1 ABA, DE 0,52 X 2,00 M (SEM AMIANTO)</t>
  </si>
  <si>
    <t>148,95</t>
  </si>
  <si>
    <t>TELHA ESTRUTURAL DE FIBROCIMENTO 1 ABA, DE 0,52 X 2,50 M (SEM AMIANTO)</t>
  </si>
  <si>
    <t>TELHA ESTRUTURAL DE FIBROCIMENTO 1 ABA, DE 0,52 X 3,60 M (SEM AMIANTO)</t>
  </si>
  <si>
    <t>250,48</t>
  </si>
  <si>
    <t>TELHA ESTRUTURAL DE FIBROCIMENTO 1 ABA, DE 0,52 X 4,00 M (SEM AMIANTO)</t>
  </si>
  <si>
    <t>305,15</t>
  </si>
  <si>
    <t>TELHA ESTRUTURAL DE FIBROCIMENTO 1 ABA, DE 0,52 X 5,00 M (SEM AMIANTO)</t>
  </si>
  <si>
    <t>327,20</t>
  </si>
  <si>
    <t>TELHA ESTRUTURAL DE FIBROCIMENTO 1 ABA, DE 0,52 X 5,50 M (SEM AMIANTO)</t>
  </si>
  <si>
    <t>349,17</t>
  </si>
  <si>
    <t>TELHA ESTRUTURAL DE FIBROCIMENTO 1 ABA, DE 0,52 X 6,50 M (SEM AMIANTO)</t>
  </si>
  <si>
    <t>397,45</t>
  </si>
  <si>
    <t>TELHA ESTRUTURAL DE FIBROCIMENTO 1 ABA, DE 0,52 X 7,20 M (SEM AMIANTO)</t>
  </si>
  <si>
    <t>436,70</t>
  </si>
  <si>
    <t>TELHA ESTRUTURAL DE FIBROCIMENTO 2 ABAS, DE 1,00 X 3,00 M (SEM AMIANTO)</t>
  </si>
  <si>
    <t>276,81</t>
  </si>
  <si>
    <t>TELHA ESTRUTURAL DE FIBROCIMENTO 2 ABAS, DE 1,00 X 4,60 M (SEM AMIANTO)</t>
  </si>
  <si>
    <t>460,83</t>
  </si>
  <si>
    <t>TELHA ESTRUTURAL DE FIBROCIMENTO 2 ABAS, DE 1,00 X 6,00 M (SEM AMIANTO)</t>
  </si>
  <si>
    <t>653,72</t>
  </si>
  <si>
    <t>TELHA ESTRUTURAL DE FIBROCIMENTO 2 ABAS, DE 1,00 X 7,40 M (SEM AMIANTO)</t>
  </si>
  <si>
    <t>806,95</t>
  </si>
  <si>
    <t>TELHA ESTRUTURAL DE FIBROCIMENTO 2 ABAS, DE 1,00 X 8,20 M (SEM AMIANTO)</t>
  </si>
  <si>
    <t>902,29</t>
  </si>
  <si>
    <t>TELHA ESTRUTURAL DE FIBROCIMENTO 2 ABAS, DE 1,00 X 9,20 M (SEM AMIANTO)</t>
  </si>
  <si>
    <t>1.035,07</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</si>
  <si>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</si>
  <si>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</si>
  <si>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</si>
  <si>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</si>
  <si>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</si>
  <si>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</si>
  <si>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</si>
  <si>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</si>
  <si>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</si>
  <si>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</si>
  <si>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</si>
  <si>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</si>
  <si>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</si>
  <si>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</si>
  <si>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</si>
  <si>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</si>
  <si>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</si>
  <si>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</si>
  <si>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</si>
  <si>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</si>
  <si>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</si>
  <si>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</si>
  <si>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</si>
  <si>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</si>
  <si>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</si>
  <si>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</si>
  <si>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</si>
  <si>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</si>
  <si>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</si>
  <si>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</si>
  <si>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</si>
  <si>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</si>
  <si>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</si>
  <si>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</si>
  <si>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</si>
  <si>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51,33</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</si>
  <si>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</si>
  <si>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</si>
  <si>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</si>
  <si>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</si>
  <si>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</si>
  <si>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</si>
  <si>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</si>
  <si>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</si>
  <si>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</si>
  <si>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</si>
  <si>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</si>
  <si>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</si>
  <si>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</si>
  <si>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</si>
  <si>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</si>
  <si>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1,46</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</si>
  <si>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</si>
  <si>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</si>
  <si>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</si>
  <si>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</si>
  <si>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</si>
  <si>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</si>
  <si>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</si>
  <si>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</si>
  <si>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</si>
  <si>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</si>
  <si>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</si>
  <si>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</si>
  <si>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</si>
  <si>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</si>
  <si>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</si>
  <si>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</si>
  <si>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</si>
  <si>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</si>
  <si>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</si>
  <si>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</si>
  <si>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</si>
  <si>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</si>
  <si>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</si>
  <si>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</si>
  <si>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</si>
  <si>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</si>
  <si>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</si>
  <si>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</si>
  <si>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</si>
  <si>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</si>
  <si>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</si>
  <si>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</si>
  <si>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</si>
  <si>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</si>
  <si>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</si>
  <si>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</si>
  <si>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</si>
  <si>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</si>
  <si>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</si>
  <si>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</si>
  <si>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</si>
  <si>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</si>
  <si>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</si>
  <si>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</si>
  <si>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</si>
  <si>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</si>
  <si>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</si>
  <si>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</si>
  <si>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</si>
  <si>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</si>
  <si>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</si>
  <si>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</si>
  <si>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</si>
  <si>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</si>
  <si>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</si>
  <si>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29,29</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</si>
  <si>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</si>
  <si>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</si>
  <si>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</si>
  <si>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</si>
  <si>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</si>
  <si>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</si>
  <si>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</si>
  <si>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</si>
  <si>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</si>
  <si>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</si>
  <si>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</si>
  <si>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</si>
  <si>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</si>
  <si>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</si>
  <si>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</si>
  <si>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</si>
  <si>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</si>
  <si>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</si>
  <si>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</si>
  <si>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</si>
  <si>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</si>
  <si>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</si>
  <si>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</si>
  <si>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</si>
  <si>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</si>
  <si>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</si>
  <si>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</si>
  <si>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</si>
  <si>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</si>
  <si>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</si>
  <si>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</si>
  <si>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</si>
  <si>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</si>
  <si>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</si>
  <si>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</si>
  <si>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</si>
  <si>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</si>
  <si>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</si>
  <si>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</si>
  <si>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</si>
  <si>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</si>
  <si>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</si>
  <si>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</si>
  <si>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</si>
  <si>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</si>
  <si>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</si>
  <si>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</si>
  <si>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</si>
  <si>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</si>
  <si>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</si>
  <si>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</si>
  <si>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</si>
  <si>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</si>
  <si>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</si>
  <si>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</si>
  <si>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</si>
  <si>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</si>
  <si>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</si>
  <si>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</si>
  <si>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</si>
  <si>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</si>
  <si>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</si>
  <si>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</si>
  <si>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</si>
  <si>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</si>
  <si>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17,27</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</si>
  <si>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</si>
  <si>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</si>
  <si>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</si>
  <si>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</si>
  <si>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</si>
  <si>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</si>
  <si>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</si>
  <si>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</si>
  <si>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</si>
  <si>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</si>
  <si>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</si>
  <si>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</si>
  <si>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</si>
  <si>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</si>
  <si>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91,17</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</si>
  <si>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</si>
  <si>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</si>
  <si>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</si>
  <si>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</si>
  <si>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</si>
  <si>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</si>
  <si>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</si>
  <si>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</si>
  <si>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</si>
  <si>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</si>
  <si>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</si>
  <si>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</si>
  <si>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</si>
  <si>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</si>
  <si>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</si>
  <si>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</si>
  <si>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</si>
  <si>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</si>
  <si>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</si>
  <si>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</si>
  <si>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</si>
  <si>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</si>
  <si>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</si>
  <si>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</si>
  <si>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</si>
  <si>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</si>
  <si>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</si>
  <si>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</si>
  <si>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</si>
  <si>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</si>
  <si>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</si>
  <si>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</si>
  <si>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</si>
  <si>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</si>
  <si>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</si>
  <si>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</si>
  <si>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</si>
  <si>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</si>
  <si>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</si>
  <si>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</si>
  <si>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</si>
  <si>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</si>
  <si>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</si>
  <si>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</si>
  <si>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</si>
  <si>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</si>
  <si>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</si>
  <si>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</si>
  <si>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</si>
  <si>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</si>
  <si>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</si>
  <si>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</si>
  <si>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</si>
  <si>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</si>
  <si>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</si>
  <si>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</si>
  <si>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</si>
  <si>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</si>
  <si>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</si>
  <si>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</si>
  <si>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</si>
  <si>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</si>
  <si>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6,64</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</si>
  <si>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</si>
  <si>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</si>
  <si>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</si>
  <si>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</si>
  <si>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</si>
  <si>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</si>
  <si>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</si>
  <si>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</si>
  <si>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</si>
  <si>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</si>
  <si>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</si>
  <si>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</si>
  <si>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</si>
  <si>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</si>
  <si>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</si>
  <si>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</si>
  <si>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</si>
  <si>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</si>
  <si>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</si>
  <si>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</si>
  <si>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</si>
  <si>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</si>
  <si>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</si>
  <si>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</si>
  <si>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</si>
  <si>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</si>
  <si>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</si>
  <si>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</si>
  <si>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</si>
  <si>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</si>
  <si>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</si>
  <si>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</si>
  <si>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</si>
  <si>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</si>
  <si>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</si>
  <si>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</si>
  <si>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</si>
  <si>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</si>
  <si>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</si>
  <si>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</si>
  <si>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</si>
  <si>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</si>
  <si>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</si>
  <si>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</si>
  <si>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</si>
  <si>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</si>
  <si>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</si>
  <si>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</si>
  <si>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</si>
  <si>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</si>
  <si>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</si>
  <si>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</si>
  <si>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</si>
  <si>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</si>
  <si>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</si>
  <si>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</si>
  <si>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</si>
  <si>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</si>
  <si>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</si>
  <si>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</si>
  <si>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</si>
  <si>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</si>
  <si>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</si>
  <si>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</si>
  <si>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</si>
  <si>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</si>
  <si>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</si>
  <si>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</si>
  <si>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</si>
  <si>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</si>
  <si>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</si>
  <si>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</si>
  <si>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</si>
  <si>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</si>
  <si>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</si>
  <si>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</si>
  <si>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</si>
  <si>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</si>
  <si>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</si>
  <si>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</si>
  <si>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</si>
  <si>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</si>
  <si>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</si>
  <si>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</si>
  <si>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</si>
  <si>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</si>
  <si>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</si>
  <si>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</si>
  <si>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</si>
  <si>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</si>
  <si>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</si>
  <si>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</si>
  <si>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</si>
  <si>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</si>
  <si>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</si>
  <si>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</si>
  <si>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</si>
  <si>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</si>
  <si>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</si>
  <si>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</si>
  <si>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</si>
  <si>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</si>
  <si>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</si>
  <si>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</si>
  <si>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</si>
  <si>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</si>
  <si>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</si>
  <si>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</si>
  <si>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</si>
  <si>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</si>
  <si>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</si>
  <si>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</si>
  <si>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</si>
  <si>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</si>
  <si>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</si>
  <si>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</si>
  <si>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</si>
  <si>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</si>
  <si>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</si>
  <si>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</si>
  <si>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</si>
  <si>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</si>
  <si>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</si>
  <si>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</si>
  <si>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</si>
  <si>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</si>
  <si>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5.611,02</t>
  </si>
  <si>
    <t>TUBO DE POLIETILENO DE ALTA DENSIDADE, PEAD, PE-80, DE = 110 MM X 10,0 MM PAREDE, ( SDR 11 - PN 12,5 ) PARA REDE DE AGUA OU ESGOTO ( NBR 15561)</t>
  </si>
  <si>
    <t>137,52</t>
  </si>
  <si>
    <t>TUBO DE POLIETILENO DE ALTA DENSIDADE, PEAD, PE-80, DE = 1200 MM X 37,2 MM PAREDE ( SDR 32,25 - PN 04 ) PARA REDE DE AGUA OU ESGOTO ( NBR 15561)</t>
  </si>
  <si>
    <t>4.130,89</t>
  </si>
  <si>
    <t>TUBO DE POLIETILENO DE ALTA DENSIDADE, PEAD, PE-80, DE = 1400 MM X 42,9 MM PAREDE, (SDR 32,25 - PN 04 ) PARA REDE DE AGUA OU ESGOTO ( NBR 15561)</t>
  </si>
  <si>
    <t>2.008,27</t>
  </si>
  <si>
    <t>TUBO DE POLIETILENO DE ALTA DENSIDADE, PEAD, PE-80, DE = 160 MM X 14,6 MM PAREDE, (SDR 11 - PN 12,5 ) PARA REDE DE AGUA OU ESGOTO ( NBR 15561)</t>
  </si>
  <si>
    <t>295,18</t>
  </si>
  <si>
    <t>TUBO DE POLIETILENO DE ALTA DENSIDADE, PEAD, PE-80, DE = 1600 MM X 49,0 MM PAREDE, ( SDR 32,25 - PN 04 ) PARA REDE DE AGUA OU ESGOTO ( NBR 15561)</t>
  </si>
  <si>
    <t>1.318,31</t>
  </si>
  <si>
    <t>TUBO DE POLIETILENO DE ALTA DENSIDADE, PEAD, PE-80, DE = 900 MM X 34,7 MM PAREDE, ( SDR 26 - PN 05 ) PARA REDE DE AGUA OU ESGOTO ( NBR 15561)</t>
  </si>
  <si>
    <t>5.089,16</t>
  </si>
  <si>
    <t>TUBO DE POLIETILENO DE ALTA DENSIDADE, PEAD, PE-80, DE= 200 MM X 18,2 MM PAREDE, ( SDR 11 - PN 12,5 ) PARA REDE DE AGUA OU ESGOTO ( NBR 15561)</t>
  </si>
  <si>
    <t>460,15</t>
  </si>
  <si>
    <t>TUBO DE POLIETILENO DE ALTA DENSIDADE, PEAD, PE-80, DE= 315 MM X 28,7 MM PAREDE, ( SDR 11 - PN 12,5 ) PARA REDE DE AGUA OU ESGOTO ( NBR 15561)</t>
  </si>
  <si>
    <t>1.127,50</t>
  </si>
  <si>
    <t>TUBO DE POLIETILENO DE ALTA DENSIDADE, PEAD, PE-80, DE= 400 MM X 36,4 MM PAREDE, ( SDR 11 - PN 12,5 ) PARA REDE DE AGUA OU ESGOTO ( NBR 15561)</t>
  </si>
  <si>
    <t>1.816,00</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</si>
  <si>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</si>
  <si>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</si>
  <si>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3.188,22</t>
  </si>
  <si>
    <t>TUBO DE POLIETILENO DE ALTA DENSIDADE, PEAD, PE-80, DE= 630 MM X 57,3 MM PAREDE (SDR 11 - PN 12,5 ) PARA REDE DE AGUA OU ESGOTO ( NBR 15561)</t>
  </si>
  <si>
    <t>4.741,78</t>
  </si>
  <si>
    <t>TUBO DE POLIETILENO DE ALTA DENSIDADE, PEAD, PE-80, DE= 730 MM X 34,1 MM PAREDE, ( SDR 21 - PN 06 ) PARA REDE DE AGUA OU ESGOTO ( NBR 15561)</t>
  </si>
  <si>
    <t>2.377,88</t>
  </si>
  <si>
    <t>TUBO DE POLIETILENO DE ALTA DENSIDADE, PEAD, PE-80, DE= 75 MM X 6,9 MM PAREDE, ( SRD 11 - PN 12,5 ) PARA REDE DE AGUA OU ESGOTO ( NBR 15561)</t>
  </si>
  <si>
    <t>65,52</t>
  </si>
  <si>
    <t>TUBO DE POLIETILENO DE ALTA DENSIDADE, PEAD, PE-80, DE= 800 MM X 30,8 MM PAREDE, ( SDR 26 - PN 05 ) PARA REDE DE AGUA OU ESGOTO ( NBR 15561)</t>
  </si>
  <si>
    <t>3.102,34</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</si>
  <si>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</si>
  <si>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</si>
  <si>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</si>
  <si>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</si>
  <si>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</si>
  <si>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</si>
  <si>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</si>
  <si>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</si>
  <si>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</si>
  <si>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</si>
  <si>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</si>
  <si>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</si>
  <si>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</si>
  <si>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</si>
  <si>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</si>
  <si>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5,76</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</si>
  <si>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</si>
  <si>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</si>
  <si>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</si>
  <si>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</si>
  <si>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</si>
  <si>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</si>
  <si>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</si>
  <si>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</si>
  <si>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</si>
  <si>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</si>
  <si>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</si>
  <si>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</si>
  <si>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</si>
  <si>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</si>
  <si>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</si>
  <si>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</si>
  <si>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</si>
  <si>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</si>
  <si>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</si>
  <si>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</si>
  <si>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</si>
  <si>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</si>
  <si>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</si>
  <si>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</si>
  <si>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</si>
  <si>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</si>
  <si>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</si>
  <si>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15,16</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</si>
  <si>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</si>
  <si>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</si>
  <si>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</si>
  <si>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</si>
  <si>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</si>
  <si>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</si>
  <si>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</si>
  <si>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</si>
  <si>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</si>
  <si>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</si>
  <si>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</si>
  <si>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</si>
  <si>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</si>
  <si>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</si>
  <si>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</si>
  <si>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</si>
  <si>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</si>
  <si>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</si>
  <si>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</si>
  <si>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</si>
  <si>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</si>
  <si>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</si>
  <si>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</si>
  <si>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</si>
  <si>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</si>
  <si>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</si>
  <si>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</si>
  <si>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</si>
  <si>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</si>
  <si>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</si>
  <si>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</si>
  <si>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</si>
  <si>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</si>
  <si>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</si>
  <si>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</si>
  <si>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</si>
  <si>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</si>
  <si>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</si>
  <si>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</si>
  <si>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</si>
  <si>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</si>
  <si>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</si>
  <si>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</si>
  <si>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</si>
  <si>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</si>
  <si>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</si>
  <si>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</si>
  <si>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</si>
  <si>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</si>
  <si>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</si>
  <si>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</si>
  <si>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</si>
  <si>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</si>
  <si>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</si>
  <si>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</si>
  <si>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</si>
  <si>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</si>
  <si>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</si>
  <si>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</si>
  <si>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</si>
  <si>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</si>
  <si>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</si>
  <si>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</si>
  <si>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</si>
  <si>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</si>
  <si>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</si>
  <si>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</si>
  <si>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</si>
  <si>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</si>
  <si>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</si>
  <si>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</si>
  <si>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</si>
  <si>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</si>
  <si>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</si>
  <si>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</si>
  <si>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</si>
  <si>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</si>
  <si>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</si>
  <si>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</si>
  <si>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</si>
  <si>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</si>
  <si>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</si>
  <si>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</si>
  <si>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</si>
  <si>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</si>
  <si>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</si>
  <si>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</si>
  <si>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</si>
  <si>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</si>
  <si>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</si>
  <si>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</si>
  <si>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</si>
  <si>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</si>
  <si>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</si>
  <si>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</si>
  <si>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14,10</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</si>
  <si>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</si>
  <si>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</si>
  <si>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</si>
  <si>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</si>
  <si>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</si>
  <si>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</si>
  <si>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</si>
  <si>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</si>
  <si>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</si>
  <si>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</si>
  <si>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</si>
  <si>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</si>
  <si>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</si>
  <si>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</si>
  <si>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</si>
  <si>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</si>
  <si>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</si>
  <si>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</si>
  <si>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</si>
  <si>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</si>
  <si>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</si>
  <si>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</si>
  <si>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</si>
  <si>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</si>
  <si>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</si>
  <si>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</si>
  <si>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</si>
  <si>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</si>
  <si>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</si>
  <si>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</si>
  <si>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</si>
  <si>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</si>
  <si>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</si>
  <si>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</si>
  <si>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</si>
  <si>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</si>
  <si>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</si>
  <si>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</si>
  <si>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</si>
  <si>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</si>
  <si>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</si>
  <si>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</si>
  <si>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</si>
  <si>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</si>
  <si>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</si>
  <si>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</si>
  <si>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43,87</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</si>
  <si>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</si>
  <si>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</si>
  <si>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</si>
  <si>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</si>
  <si>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</si>
  <si>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</si>
  <si>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50,43</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</si>
  <si>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</si>
  <si>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</si>
  <si>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</si>
  <si>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</si>
  <si>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</si>
  <si>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</si>
  <si>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</si>
  <si>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</si>
  <si>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</si>
  <si>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</si>
  <si>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</si>
  <si>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</si>
  <si>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</si>
  <si>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</si>
  <si>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</si>
  <si>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</si>
  <si>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</si>
  <si>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</si>
  <si>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</si>
  <si>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</si>
  <si>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</si>
  <si>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</si>
  <si>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</si>
  <si>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</si>
  <si>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</si>
  <si>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</si>
  <si>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</si>
  <si>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34,86</t>
  </si>
  <si>
    <t>VALVULA EM METAL CROMADO PARA PIA AMERICANA 3.1/2 X 1.1/2 "</t>
  </si>
  <si>
    <t>47,62</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</si>
  <si>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</si>
  <si>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</si>
  <si>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</si>
  <si>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</si>
  <si>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</si>
  <si>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</si>
  <si>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</si>
  <si>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</si>
  <si>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</si>
  <si>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</si>
  <si>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</si>
  <si>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</si>
  <si>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</si>
  <si>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</si>
  <si>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</si>
  <si>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</si>
  <si>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</si>
  <si>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</si>
  <si>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</si>
  <si>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</si>
  <si>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</si>
  <si>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</si>
  <si>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</si>
  <si>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</si>
  <si>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</si>
  <si>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</si>
  <si>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</si>
  <si>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</si>
  <si>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</si>
  <si>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</si>
  <si>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</si>
  <si>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</si>
  <si>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</si>
  <si>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</si>
  <si>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</si>
  <si>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</si>
  <si>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</si>
  <si>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10,77</t>
  </si>
  <si>
    <t>VIDRACEIRO (MENSALISTA)</t>
  </si>
  <si>
    <t>1.905,56</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</si>
  <si>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</si>
  <si>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</si>
  <si>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</si>
  <si>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</si>
  <si>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</si>
  <si>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</si>
  <si>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</si>
  <si>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</si>
  <si>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</si>
  <si>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</si>
  <si>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</si>
  <si>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</si>
  <si>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</si>
  <si>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</si>
  <si>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</si>
  <si>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</si>
  <si>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</si>
  <si>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</si>
  <si>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</si>
  <si>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</si>
  <si>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</si>
  <si>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</si>
  <si>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</si>
  <si>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</si>
  <si>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</si>
  <si>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</si>
  <si>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</si>
  <si>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</si>
  <si>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</si>
  <si>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</si>
  <si>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</si>
  <si>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</si>
  <si>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</si>
  <si>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</si>
  <si>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</si>
  <si>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</si>
  <si>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</si>
  <si>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</si>
  <si>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2.012,78</t>
  </si>
  <si>
    <t>VIGIA NOTURNO, HORA EFETIVAMENTE TRABALHADA DE 22 H AS 5 H (COM ADICIONAL NOTURNO)</t>
  </si>
  <si>
    <t>TAPUME COM COMPENSADO DE MADEIRA. AF_05/2018</t>
  </si>
  <si>
    <t>CONCRETO MAGRO PARA LASTRO, TRAÇO 1:4,5:4,5 (EM MASSA SECA DE CIMENTO/ AREIA MÉDIA/ BRITA 1) - PREPARO MANUAL. AF_05/2021</t>
  </si>
  <si>
    <t>1.5</t>
  </si>
  <si>
    <t>2.7</t>
  </si>
  <si>
    <t>2.8</t>
  </si>
  <si>
    <t>2.9</t>
  </si>
  <si>
    <t>2.10</t>
  </si>
  <si>
    <t>2.11</t>
  </si>
  <si>
    <t>2.12</t>
  </si>
  <si>
    <t>2.13</t>
  </si>
  <si>
    <t>2.14</t>
  </si>
  <si>
    <t>MONTAGEM E DESMONTAGEM DE FÔRMA DE LAJE NERVURADA COM CUBETA E ASSOALHO, PÉ-DIREITO DUPLO, EM CHAPA DE MADEIRA COMPENSADA RESINADA, 10 UTILIZAÇÕES. AF_09/2020</t>
  </si>
  <si>
    <t>01286/ORSE</t>
  </si>
  <si>
    <t>Laje pré-fabricada treliçada para piso ou cobertura, h=12cm, el. enchimento em bloco EPS, h=8cm</t>
  </si>
  <si>
    <t>07393/ORSE</t>
  </si>
  <si>
    <t>LAJE PRÉ-FABRICADA TRELIÇADA PARA PISO, INTEREIXO 38CM, H=12CM, EL. ENCHIMENTO EM EPS H=8CM, INCLUSIVE ESCORAMENTO EM MADEIRA E CAPEAMENTO 4CM.</t>
  </si>
  <si>
    <t>01569/ORSE</t>
  </si>
  <si>
    <t>Madeira mista serrada (barrote) 6 x 6cm - 0,0036 m3/m (angelim, louro)</t>
  </si>
  <si>
    <t>Madeira mista serrada (sarrafo) 2,2 x 5,5cm - 0,00121 m³/m</t>
  </si>
  <si>
    <t>06995/ORSE</t>
  </si>
  <si>
    <t>00140/ORSE</t>
  </si>
  <si>
    <t>Aço CA - 50 Ø 6,3 a 12,5mm, inclusive corte, dobragem, montagem e colocacao de ferragens nas formas, para superestruturas e fundações - R1</t>
  </si>
  <si>
    <t>DMAN021</t>
  </si>
  <si>
    <t>I0471</t>
  </si>
  <si>
    <t>CANTONEIRA METÁLICA DE 4" X 4"</t>
  </si>
  <si>
    <t>CANTONEIRA DE AÇO 6" x 6" x 1/2" (29,2KG/M) C/CHAPA DE REFORÇO A CADA 50CM</t>
  </si>
  <si>
    <t>CANTONEIRA DE AÇO 6" x 6" x 1/2" (29,2KG/M)</t>
  </si>
  <si>
    <t>CANTONEIRA DE AÇO 4" x 4" x 1/2" (19,03KG/M) C/CHAPA DE REFORÇO A CADA 30CM</t>
  </si>
  <si>
    <t>DMAN022</t>
  </si>
  <si>
    <t>CHAPA POLICARBONATO ALVEOLAR CRISTAL ESP.= 6mm</t>
  </si>
  <si>
    <t>I0544</t>
  </si>
  <si>
    <t>I1627</t>
  </si>
  <si>
    <t>CHAPA POLICARBONATO 6MM,ALVEOLAR CRISTAL</t>
  </si>
  <si>
    <t>PERFIL ESTRUTURAL 35X35X07X1.5MM</t>
  </si>
  <si>
    <t>C0769</t>
  </si>
  <si>
    <t>C1921</t>
  </si>
  <si>
    <t>PISO DE BORRACHA (LENÇOL) ANTIDERRAPANTE TIPO GRÃO DE ARROZ, ESP.= 3mm</t>
  </si>
  <si>
    <t>I1660</t>
  </si>
  <si>
    <t>PISO DE BORRACHA (LENCOL) ANTIDERRAPANTE TIPO GRAO DE ARROZ</t>
  </si>
  <si>
    <t>I0814</t>
  </si>
  <si>
    <t>COLA ESPECIAL 'PVA'</t>
  </si>
  <si>
    <t>RAMPA E ESCADA ANTI-SALA DE ACESSO A PASSARELA DA CASA SEDE PARA O ED. ANEXO I</t>
  </si>
  <si>
    <t>PRATELEIRAS DE GRANITO NA COPA SITUADO NO 4º ANDAR LADO OESTE DO ED. ANEXO I</t>
  </si>
  <si>
    <t>DMAN023</t>
  </si>
  <si>
    <t>RETIRADA DE PISO EM CHAPA XADREZ</t>
  </si>
  <si>
    <t>C2185</t>
  </si>
  <si>
    <t>REGULARIZAÇÃO PARA DEGRAUS C/ ARGAMASSA DE CIMENTO E AREIA S/ PENEIRAR, TRAÇO 1:5 - ESP= 1cm</t>
  </si>
  <si>
    <t>GRANITO POLIDO E=2cm, PRETO, ARGAMASSA CIMENTO E AREIA 1:4, C/REJUNTAMENTO</t>
  </si>
  <si>
    <t>ARGAMASSA TRAÇO 1:4 (EM VOLUME DE CIMENTO E AREIA MÉDIA ÚMIDA)</t>
  </si>
  <si>
    <t>BANCADA EM GRANITO VERDE UBATUBA, E = 2CM</t>
  </si>
  <si>
    <t>11150/ORSE</t>
  </si>
  <si>
    <t>03116/ORSE</t>
  </si>
  <si>
    <t>Cantoneira alumínio anodizado natural, 1" x 1/8" - vara com 6m - 0,408 kg/m</t>
  </si>
  <si>
    <t>11608/ORSE</t>
  </si>
  <si>
    <t>Bancada em granito verde ubatuba, e=2cm, inclusive filete 3cm</t>
  </si>
  <si>
    <t>DIVISÓRIA EM GRANITO VERDE UBATUBA, POLIDO DOS DOIS LADOS, ACABAMENTO BOLEADO, E= 2CM, ASSENTADO COM ARGAMASSA TRACO 1:4, ARREMATE EM CIMENTO BRANCO, EXCLUSIVE FERRAGENS</t>
  </si>
  <si>
    <t>11365/ORSE</t>
  </si>
  <si>
    <t>12225/ORSE</t>
  </si>
  <si>
    <t>Divisória em granito verde ubatuba, polido dos dois lados, acabamento boleado, e= 2cm</t>
  </si>
  <si>
    <t>6.1</t>
  </si>
  <si>
    <t>6.2</t>
  </si>
  <si>
    <t>6.3</t>
  </si>
  <si>
    <t>SUPORTE MÃO FRANCESA EM ACO, ABAS IGUAIS 40 CM, CAPACIDADE MINIMA 70 KG, BRANCO - FORNECIMENTO E INSTALAÇÃO. AF_01/2020</t>
  </si>
  <si>
    <t>PERFIL METÁLICO "I" DE 6" (ALMA 152,40mm MESA 84,63mm) 18,60 KG/M</t>
  </si>
  <si>
    <t>DMAN024</t>
  </si>
  <si>
    <t>REFORÇO NA ESTRUTURA INFERIOR DOS CHILLER´S (3 TORRES)</t>
  </si>
  <si>
    <t>SOLDA DE TOPO EM CHAPA/PERFIL/TUBO DE AÇO CHANFRADO, ESPESSURA=3/8''. AF_06/2018</t>
  </si>
  <si>
    <t>SOLDA DE TOPO EM CHAPA/PERFIL/TUBO DE AÇO CHANFRADO, ESPESSURA=1/2''. AF_06/2018</t>
  </si>
  <si>
    <t>C1049</t>
  </si>
  <si>
    <t>DEMOLIÇÃO DE CONCRETO SIMPLES</t>
  </si>
  <si>
    <t>02450/ORSE</t>
  </si>
  <si>
    <t>01997/ORSE</t>
  </si>
  <si>
    <t>SABÃO EM PÓ</t>
  </si>
  <si>
    <t>VU S/ BDI</t>
  </si>
  <si>
    <t>VU C/ BDI</t>
  </si>
  <si>
    <t>TEXTURA ACRÍLICA, APLICAÇÃO MANUAL EM TETO, UMA DEMÃO. AF_09/2016</t>
  </si>
  <si>
    <t>561,08</t>
  </si>
  <si>
    <t>881,39</t>
  </si>
  <si>
    <t>1.264,72</t>
  </si>
  <si>
    <t>3,54</t>
  </si>
  <si>
    <t>1,99</t>
  </si>
  <si>
    <t>5,70</t>
  </si>
  <si>
    <t>19,78</t>
  </si>
  <si>
    <t>2,96</t>
  </si>
  <si>
    <t>ACETILENO (RECARGA DE GAS ACETILENO PARA CILINDRO DE CONJUNTO OXICORTE GRANDE) NAO INCLUI TROCA/MANUTENCAO DO CILINDRO</t>
  </si>
  <si>
    <t>10,79</t>
  </si>
  <si>
    <t>10,83</t>
  </si>
  <si>
    <t>10,75</t>
  </si>
  <si>
    <t>11,37</t>
  </si>
  <si>
    <t>13,11</t>
  </si>
  <si>
    <t>13,48</t>
  </si>
  <si>
    <t>4,18</t>
  </si>
  <si>
    <t>9,79</t>
  </si>
  <si>
    <t>5,85</t>
  </si>
  <si>
    <t>161,27</t>
  </si>
  <si>
    <t>30,37</t>
  </si>
  <si>
    <t>6,93</t>
  </si>
  <si>
    <t>AJUDANTE DE PINTOR (HORISTA)</t>
  </si>
  <si>
    <t>4,43</t>
  </si>
  <si>
    <t>2.230,00</t>
  </si>
  <si>
    <t>16,24</t>
  </si>
  <si>
    <t>3,61</t>
  </si>
  <si>
    <t>42,28</t>
  </si>
  <si>
    <t>10,60</t>
  </si>
  <si>
    <t>8,86</t>
  </si>
  <si>
    <t>19,20</t>
  </si>
  <si>
    <t>3,46</t>
  </si>
  <si>
    <t>24,40</t>
  </si>
  <si>
    <t>1,13</t>
  </si>
  <si>
    <t>8,81</t>
  </si>
  <si>
    <t>AUXILIAR DE ENCANADOR OU BOMBEIRO HIDRAULICO (HORISTA)</t>
  </si>
  <si>
    <t>334,59</t>
  </si>
  <si>
    <t>463,15</t>
  </si>
  <si>
    <t>563,14</t>
  </si>
  <si>
    <t>504,60</t>
  </si>
  <si>
    <t>179,00</t>
  </si>
  <si>
    <t>196,70</t>
  </si>
  <si>
    <t>396,62</t>
  </si>
  <si>
    <t>1.186,04</t>
  </si>
  <si>
    <t>0,95</t>
  </si>
  <si>
    <t>2,33</t>
  </si>
  <si>
    <t>0,82</t>
  </si>
  <si>
    <t>3,65</t>
  </si>
  <si>
    <t>4,08</t>
  </si>
  <si>
    <t>4,75</t>
  </si>
  <si>
    <t>2,19</t>
  </si>
  <si>
    <t>17,77</t>
  </si>
  <si>
    <t>2,37</t>
  </si>
  <si>
    <t>34,37</t>
  </si>
  <si>
    <t>20,76</t>
  </si>
  <si>
    <t>14,39</t>
  </si>
  <si>
    <t>14,80</t>
  </si>
  <si>
    <t>14,01</t>
  </si>
  <si>
    <t>4,14</t>
  </si>
  <si>
    <t>46,47</t>
  </si>
  <si>
    <t>25,81</t>
  </si>
  <si>
    <t>27,63</t>
  </si>
  <si>
    <t>18,82</t>
  </si>
  <si>
    <t>20,68</t>
  </si>
  <si>
    <t>6,56</t>
  </si>
  <si>
    <t>2,02</t>
  </si>
  <si>
    <t>3,43</t>
  </si>
  <si>
    <t>11,17</t>
  </si>
  <si>
    <t>57,63</t>
  </si>
  <si>
    <t>85,25</t>
  </si>
  <si>
    <t>3,31</t>
  </si>
  <si>
    <t>112,82</t>
  </si>
  <si>
    <t>23,52</t>
  </si>
  <si>
    <t>32,79</t>
  </si>
  <si>
    <t>11,64</t>
  </si>
  <si>
    <t>9,01</t>
  </si>
  <si>
    <t>1,71</t>
  </si>
  <si>
    <t>5,20</t>
  </si>
  <si>
    <t>10,21</t>
  </si>
  <si>
    <t>192,32</t>
  </si>
  <si>
    <t>26,92</t>
  </si>
  <si>
    <t>47,80</t>
  </si>
  <si>
    <t>78,07</t>
  </si>
  <si>
    <t>96,19</t>
  </si>
  <si>
    <t>23,06</t>
  </si>
  <si>
    <t>31,28</t>
  </si>
  <si>
    <t>36,20</t>
  </si>
  <si>
    <t>3,85</t>
  </si>
  <si>
    <t>21,88</t>
  </si>
  <si>
    <t>4,13</t>
  </si>
  <si>
    <t>37,85</t>
  </si>
  <si>
    <t>10,27</t>
  </si>
  <si>
    <t>4,89</t>
  </si>
  <si>
    <t>6,31</t>
  </si>
  <si>
    <t>9,57</t>
  </si>
  <si>
    <t>CARPINTEIRO AUXILIAR (HORISTA)</t>
  </si>
  <si>
    <t>CARPINTEIRO DE ESQUADRIAS (HORISTA)</t>
  </si>
  <si>
    <t>13,49</t>
  </si>
  <si>
    <t>2.386,09</t>
  </si>
  <si>
    <t>CARPINTEIRO DE FORMAS (HORISTA)</t>
  </si>
  <si>
    <t>3.697,70</t>
  </si>
  <si>
    <t>9.388,39</t>
  </si>
  <si>
    <t>9,94</t>
  </si>
  <si>
    <t>17,61</t>
  </si>
  <si>
    <t>0,61</t>
  </si>
  <si>
    <t>27,45</t>
  </si>
  <si>
    <t>93,36</t>
  </si>
  <si>
    <t>19,12</t>
  </si>
  <si>
    <t>15,42</t>
  </si>
  <si>
    <t>7,90</t>
  </si>
  <si>
    <t>25,03</t>
  </si>
  <si>
    <t>7,66</t>
  </si>
  <si>
    <t>12,84</t>
  </si>
  <si>
    <t>12,43</t>
  </si>
  <si>
    <t>11,74</t>
  </si>
  <si>
    <t>10,52</t>
  </si>
  <si>
    <t>12,25</t>
  </si>
  <si>
    <t>11,24</t>
  </si>
  <si>
    <t>11,61</t>
  </si>
  <si>
    <t>50,13</t>
  </si>
  <si>
    <t>19,52</t>
  </si>
  <si>
    <t>22,44</t>
  </si>
  <si>
    <t>43,70</t>
  </si>
  <si>
    <t>16,98</t>
  </si>
  <si>
    <t>128,45</t>
  </si>
  <si>
    <t>156,98</t>
  </si>
  <si>
    <t>79,28</t>
  </si>
  <si>
    <t>10,54</t>
  </si>
  <si>
    <t>16,31</t>
  </si>
  <si>
    <t>10,49</t>
  </si>
  <si>
    <t>27,60</t>
  </si>
  <si>
    <t>80,01</t>
  </si>
  <si>
    <t>9,73</t>
  </si>
  <si>
    <t>31,61</t>
  </si>
  <si>
    <t>2,86</t>
  </si>
  <si>
    <t>2,87</t>
  </si>
  <si>
    <t>7,71</t>
  </si>
  <si>
    <t>39,12</t>
  </si>
  <si>
    <t>5,04</t>
  </si>
  <si>
    <t>650,23</t>
  </si>
  <si>
    <t>7,47</t>
  </si>
  <si>
    <t>258,43</t>
  </si>
  <si>
    <t>5,56</t>
  </si>
  <si>
    <t>47,26</t>
  </si>
  <si>
    <t>25,22</t>
  </si>
  <si>
    <t>10,23</t>
  </si>
  <si>
    <t>2,48</t>
  </si>
  <si>
    <t>2,78</t>
  </si>
  <si>
    <t>2,58</t>
  </si>
  <si>
    <t>8,20</t>
  </si>
  <si>
    <t>3,53</t>
  </si>
  <si>
    <t>ENCANADOR OU BOMBEIRO HIDRAULICO (HORISTA)</t>
  </si>
  <si>
    <t xml:space="preserve">KWH   </t>
  </si>
  <si>
    <t>424.322,45</t>
  </si>
  <si>
    <t>4,91</t>
  </si>
  <si>
    <t>5.916,32</t>
  </si>
  <si>
    <t>50,24</t>
  </si>
  <si>
    <t>62,25</t>
  </si>
  <si>
    <t>22,62</t>
  </si>
  <si>
    <t>9,68</t>
  </si>
  <si>
    <t>2,29</t>
  </si>
  <si>
    <t>10,71</t>
  </si>
  <si>
    <t>114,28</t>
  </si>
  <si>
    <t>7,05</t>
  </si>
  <si>
    <t>0,34</t>
  </si>
  <si>
    <t>20,52</t>
  </si>
  <si>
    <t>8,06</t>
  </si>
  <si>
    <t>27,09</t>
  </si>
  <si>
    <t>56,03</t>
  </si>
  <si>
    <t>5,08</t>
  </si>
  <si>
    <t>2.413,53</t>
  </si>
  <si>
    <t>2.755,30</t>
  </si>
  <si>
    <t>4.797,40</t>
  </si>
  <si>
    <t>257.539,77</t>
  </si>
  <si>
    <t>273.981,30</t>
  </si>
  <si>
    <t>22,31</t>
  </si>
  <si>
    <t>229,00</t>
  </si>
  <si>
    <t>498,80</t>
  </si>
  <si>
    <t>23,40</t>
  </si>
  <si>
    <t>137,12</t>
  </si>
  <si>
    <t>159,96</t>
  </si>
  <si>
    <t>2,52</t>
  </si>
  <si>
    <t>8,42</t>
  </si>
  <si>
    <t>50,40</t>
  </si>
  <si>
    <t>133,71</t>
  </si>
  <si>
    <t>155,37</t>
  </si>
  <si>
    <t>2,75</t>
  </si>
  <si>
    <t>5,62</t>
  </si>
  <si>
    <t>8,51</t>
  </si>
  <si>
    <t>17,23</t>
  </si>
  <si>
    <t>4,65</t>
  </si>
  <si>
    <t>8,74</t>
  </si>
  <si>
    <t>20,42</t>
  </si>
  <si>
    <t>16,69</t>
  </si>
  <si>
    <t>39,67</t>
  </si>
  <si>
    <t>93,05</t>
  </si>
  <si>
    <t>416,83</t>
  </si>
  <si>
    <t>429,47</t>
  </si>
  <si>
    <t>134,00</t>
  </si>
  <si>
    <t>142,65</t>
  </si>
  <si>
    <t>159,74</t>
  </si>
  <si>
    <t>277,45</t>
  </si>
  <si>
    <t>136,87</t>
  </si>
  <si>
    <t>221.500,00</t>
  </si>
  <si>
    <t>188.090,84</t>
  </si>
  <si>
    <t>314.887,76</t>
  </si>
  <si>
    <t>534.414,77</t>
  </si>
  <si>
    <t>1.213,60</t>
  </si>
  <si>
    <t>4,48</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</si>
  <si>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</si>
  <si>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</si>
  <si>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</si>
  <si>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</si>
  <si>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</si>
  <si>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3,16</t>
  </si>
  <si>
    <t>2,05</t>
  </si>
  <si>
    <t>51,73</t>
  </si>
  <si>
    <t>4,51</t>
  </si>
  <si>
    <t>9,26</t>
  </si>
  <si>
    <t>12,73</t>
  </si>
  <si>
    <t>110,88</t>
  </si>
  <si>
    <t>124,61</t>
  </si>
  <si>
    <t>29,46</t>
  </si>
  <si>
    <t>10,80</t>
  </si>
  <si>
    <t>18,66</t>
  </si>
  <si>
    <t>26,13</t>
  </si>
  <si>
    <t>11,82</t>
  </si>
  <si>
    <t>31,77</t>
  </si>
  <si>
    <t>17,92</t>
  </si>
  <si>
    <t>5,86</t>
  </si>
  <si>
    <t>130,40</t>
  </si>
  <si>
    <t>212,70</t>
  </si>
  <si>
    <t>0,77</t>
  </si>
  <si>
    <t>12,67</t>
  </si>
  <si>
    <t>5,78</t>
  </si>
  <si>
    <t>30,96</t>
  </si>
  <si>
    <t>61,61</t>
  </si>
  <si>
    <t>63,75</t>
  </si>
  <si>
    <t>78,28</t>
  </si>
  <si>
    <t>113,91</t>
  </si>
  <si>
    <t>44,99</t>
  </si>
  <si>
    <t>28,30</t>
  </si>
  <si>
    <t>70.491,09</t>
  </si>
  <si>
    <t>29.509,43</t>
  </si>
  <si>
    <t>292.883,95</t>
  </si>
  <si>
    <t>MARCENEIRO (HORISTA)</t>
  </si>
  <si>
    <t>13,61</t>
  </si>
  <si>
    <t>2.409,52</t>
  </si>
  <si>
    <t>34,07</t>
  </si>
  <si>
    <t>1,67</t>
  </si>
  <si>
    <t>10.084,05</t>
  </si>
  <si>
    <t>311,65</t>
  </si>
  <si>
    <t>768,88</t>
  </si>
  <si>
    <t>6.318,06</t>
  </si>
  <si>
    <t>57,46</t>
  </si>
  <si>
    <t>0,26</t>
  </si>
  <si>
    <t>3,05</t>
  </si>
  <si>
    <t>27,58</t>
  </si>
  <si>
    <t>28,90</t>
  </si>
  <si>
    <t>4,58</t>
  </si>
  <si>
    <t>26,62</t>
  </si>
  <si>
    <t>143,84</t>
  </si>
  <si>
    <t>13,96</t>
  </si>
  <si>
    <t>11,09</t>
  </si>
  <si>
    <t>47,19</t>
  </si>
  <si>
    <t>PINTOR (HORISTA)</t>
  </si>
  <si>
    <t>PINTOR DE LETREIROS (HORISTA)</t>
  </si>
  <si>
    <t>2.431,99</t>
  </si>
  <si>
    <t>PINTOR PARA TINTA EPOXI (HORISTA)</t>
  </si>
  <si>
    <t>32,98</t>
  </si>
  <si>
    <t>2.053,01</t>
  </si>
  <si>
    <t>3,72</t>
  </si>
  <si>
    <t>52,80</t>
  </si>
  <si>
    <t>1.020,97</t>
  </si>
  <si>
    <t>1.621,63</t>
  </si>
  <si>
    <t>2.487,88</t>
  </si>
  <si>
    <t>3.645,41</t>
  </si>
  <si>
    <t>4.826,41</t>
  </si>
  <si>
    <t>6.923,88</t>
  </si>
  <si>
    <t>8.644,61</t>
  </si>
  <si>
    <t>13.161,95</t>
  </si>
  <si>
    <t>4.881,04</t>
  </si>
  <si>
    <t>6.840,22</t>
  </si>
  <si>
    <t>9.173,30</t>
  </si>
  <si>
    <t>11.730,60</t>
  </si>
  <si>
    <t>879,61</t>
  </si>
  <si>
    <t>15.080,92</t>
  </si>
  <si>
    <t>5.244,61</t>
  </si>
  <si>
    <t>8.042,42</t>
  </si>
  <si>
    <t>8.384,16</t>
  </si>
  <si>
    <t>13.699,44</t>
  </si>
  <si>
    <t>16.346,54</t>
  </si>
  <si>
    <t>1.410,41</t>
  </si>
  <si>
    <t>1.051,91</t>
  </si>
  <si>
    <t>2.134,76</t>
  </si>
  <si>
    <t>685,98</t>
  </si>
  <si>
    <t>928,69</t>
  </si>
  <si>
    <t>1.335,15</t>
  </si>
  <si>
    <t>2.474,01</t>
  </si>
  <si>
    <t>721,93</t>
  </si>
  <si>
    <t>3.261,88</t>
  </si>
  <si>
    <t>758,03</t>
  </si>
  <si>
    <t>4.391,14</t>
  </si>
  <si>
    <t>1.156,46</t>
  </si>
  <si>
    <t>1.634,94</t>
  </si>
  <si>
    <t>2.731,12</t>
  </si>
  <si>
    <t>956,05</t>
  </si>
  <si>
    <t>3.848,11</t>
  </si>
  <si>
    <t>1.295,68</t>
  </si>
  <si>
    <t>7.976,19</t>
  </si>
  <si>
    <t>1.782,70</t>
  </si>
  <si>
    <t>3.339,23</t>
  </si>
  <si>
    <t>5.353,97</t>
  </si>
  <si>
    <t>7.179,83</t>
  </si>
  <si>
    <t>1.513,85</t>
  </si>
  <si>
    <t>2.279,31</t>
  </si>
  <si>
    <t>6.599,79</t>
  </si>
  <si>
    <t>9.444,37</t>
  </si>
  <si>
    <t>485,41</t>
  </si>
  <si>
    <t>1.896,88</t>
  </si>
  <si>
    <t>601,70</t>
  </si>
  <si>
    <t>790,00</t>
  </si>
  <si>
    <t>1.173,44</t>
  </si>
  <si>
    <t>17,09</t>
  </si>
  <si>
    <t>17,42</t>
  </si>
  <si>
    <t>3.886,39</t>
  </si>
  <si>
    <t>1,89</t>
  </si>
  <si>
    <t>48,98</t>
  </si>
  <si>
    <t>27,72</t>
  </si>
  <si>
    <t>2.380,86</t>
  </si>
  <si>
    <t>1.810,09</t>
  </si>
  <si>
    <t>26,60</t>
  </si>
  <si>
    <t>44,57</t>
  </si>
  <si>
    <t>42,00</t>
  </si>
  <si>
    <t>4.702,72</t>
  </si>
  <si>
    <t>5.081,97</t>
  </si>
  <si>
    <t>2.534,19</t>
  </si>
  <si>
    <t>12,00</t>
  </si>
  <si>
    <t>84,17</t>
  </si>
  <si>
    <t>2.652,57</t>
  </si>
  <si>
    <t>10.697,06</t>
  </si>
  <si>
    <t>773,97</t>
  </si>
  <si>
    <t>1.128,85</t>
  </si>
  <si>
    <t>8,45</t>
  </si>
  <si>
    <t>174,93</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</si>
  <si>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</si>
  <si>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</si>
  <si>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</si>
  <si>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</si>
  <si>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</si>
  <si>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</si>
  <si>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</si>
  <si>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</si>
  <si>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</si>
  <si>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</si>
  <si>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84.300,00</t>
  </si>
  <si>
    <t>103.753,84</t>
  </si>
  <si>
    <t>59.207,35</t>
  </si>
  <si>
    <t>70.343,98</t>
  </si>
  <si>
    <t>55.965,05</t>
  </si>
  <si>
    <t>117.216,46</t>
  </si>
  <si>
    <t>122.855,27</t>
  </si>
  <si>
    <t>144.212,20</t>
  </si>
  <si>
    <t>466,94</t>
  </si>
  <si>
    <t>342,84</t>
  </si>
  <si>
    <t>TAQUEADOR OU TAQUEIRO (HORISTA)</t>
  </si>
  <si>
    <t>38,25</t>
  </si>
  <si>
    <t>150,31</t>
  </si>
  <si>
    <t>182,89</t>
  </si>
  <si>
    <t>8,52</t>
  </si>
  <si>
    <t>60,00</t>
  </si>
  <si>
    <t>7,96</t>
  </si>
  <si>
    <t>9,59</t>
  </si>
  <si>
    <t>24,69</t>
  </si>
  <si>
    <t>37,40</t>
  </si>
  <si>
    <t>23,16</t>
  </si>
  <si>
    <t>86,82</t>
  </si>
  <si>
    <t>25,21</t>
  </si>
  <si>
    <t>14,72</t>
  </si>
  <si>
    <t>42,45</t>
  </si>
  <si>
    <t>22,00</t>
  </si>
  <si>
    <t>26,61</t>
  </si>
  <si>
    <t>25,02</t>
  </si>
  <si>
    <t>106,48</t>
  </si>
  <si>
    <t>47,46</t>
  </si>
  <si>
    <t>13,35</t>
  </si>
  <si>
    <t>44,18</t>
  </si>
  <si>
    <t>1.015,00</t>
  </si>
  <si>
    <t>2.474,68</t>
  </si>
  <si>
    <t>TELHADOR (HORISTA)</t>
  </si>
  <si>
    <t>1,32</t>
  </si>
  <si>
    <t>9,70</t>
  </si>
  <si>
    <t>51,55</t>
  </si>
  <si>
    <t>16,21</t>
  </si>
  <si>
    <t>9,58</t>
  </si>
  <si>
    <t>55,00</t>
  </si>
  <si>
    <t>30,93</t>
  </si>
  <si>
    <t>17,95</t>
  </si>
  <si>
    <t>624,94</t>
  </si>
  <si>
    <t>85,05</t>
  </si>
  <si>
    <t>6,09</t>
  </si>
  <si>
    <t>37,10</t>
  </si>
  <si>
    <t>25,08</t>
  </si>
  <si>
    <t>28,74</t>
  </si>
  <si>
    <t>102,50</t>
  </si>
  <si>
    <t>148,77</t>
  </si>
  <si>
    <t>219,35</t>
  </si>
  <si>
    <t>104,95</t>
  </si>
  <si>
    <t>98,35</t>
  </si>
  <si>
    <t>61,95</t>
  </si>
  <si>
    <t>284,10</t>
  </si>
  <si>
    <t>158,98</t>
  </si>
  <si>
    <t>389,47</t>
  </si>
  <si>
    <t>685,44</t>
  </si>
  <si>
    <t>203,64</t>
  </si>
  <si>
    <t>182,21</t>
  </si>
  <si>
    <t>73,90</t>
  </si>
  <si>
    <t>121,72</t>
  </si>
  <si>
    <t>407,98</t>
  </si>
  <si>
    <t>285,30</t>
  </si>
  <si>
    <t>89,55</t>
  </si>
  <si>
    <t>563,51</t>
  </si>
  <si>
    <t>874,01</t>
  </si>
  <si>
    <t>108,41</t>
  </si>
  <si>
    <t>94,10</t>
  </si>
  <si>
    <t>53,80</t>
  </si>
  <si>
    <t>62,72</t>
  </si>
  <si>
    <t>253,12</t>
  </si>
  <si>
    <t>157,96</t>
  </si>
  <si>
    <t>57,41</t>
  </si>
  <si>
    <t>345,65</t>
  </si>
  <si>
    <t>599,89</t>
  </si>
  <si>
    <t>39,27</t>
  </si>
  <si>
    <t>57,43</t>
  </si>
  <si>
    <t>0,97</t>
  </si>
  <si>
    <t>0,15</t>
  </si>
  <si>
    <t>1,91</t>
  </si>
  <si>
    <t>2,28</t>
  </si>
  <si>
    <t>5,09</t>
  </si>
  <si>
    <t>6,79</t>
  </si>
  <si>
    <t>21,68</t>
  </si>
  <si>
    <t>3,25</t>
  </si>
  <si>
    <t>1,45</t>
  </si>
  <si>
    <t>13,99</t>
  </si>
  <si>
    <t>29,63</t>
  </si>
  <si>
    <t>15,70</t>
  </si>
  <si>
    <t>24,00</t>
  </si>
  <si>
    <t>44,79</t>
  </si>
  <si>
    <t>22,04</t>
  </si>
  <si>
    <t>82,79</t>
  </si>
  <si>
    <t>64,79</t>
  </si>
  <si>
    <t>73,93</t>
  </si>
  <si>
    <t>32,41</t>
  </si>
  <si>
    <t>52,40</t>
  </si>
  <si>
    <t>28,40</t>
  </si>
  <si>
    <t>23,51</t>
  </si>
  <si>
    <t>7,83</t>
  </si>
  <si>
    <t>AJUDANTE DE ELETRICISTA (HORISTA)</t>
  </si>
  <si>
    <t>9,13</t>
  </si>
  <si>
    <t>91,96</t>
  </si>
  <si>
    <t>12,98</t>
  </si>
  <si>
    <t>19,61</t>
  </si>
  <si>
    <t>3,35</t>
  </si>
  <si>
    <t>6,62</t>
  </si>
  <si>
    <t>1,39</t>
  </si>
  <si>
    <t>2,24</t>
  </si>
  <si>
    <t>0,70</t>
  </si>
  <si>
    <t>6,59</t>
  </si>
  <si>
    <t>9,67</t>
  </si>
  <si>
    <t>10,85</t>
  </si>
  <si>
    <t>119,90</t>
  </si>
  <si>
    <t>150,29</t>
  </si>
  <si>
    <t>338,69</t>
  </si>
  <si>
    <t>199,90</t>
  </si>
  <si>
    <t>265,82</t>
  </si>
  <si>
    <t>385,12</t>
  </si>
  <si>
    <t>195,40</t>
  </si>
  <si>
    <t>232,35</t>
  </si>
  <si>
    <t>542,99</t>
  </si>
  <si>
    <t>865,14</t>
  </si>
  <si>
    <t>1.083,97</t>
  </si>
  <si>
    <t>132,94</t>
  </si>
  <si>
    <t>1.059,66</t>
  </si>
  <si>
    <t>1.168,92</t>
  </si>
  <si>
    <t>472,35</t>
  </si>
  <si>
    <t>721,41</t>
  </si>
  <si>
    <t>772,69</t>
  </si>
  <si>
    <t>12,01</t>
  </si>
  <si>
    <t>64,08</t>
  </si>
  <si>
    <t>1,78</t>
  </si>
  <si>
    <t>3,47</t>
  </si>
  <si>
    <t>3,84</t>
  </si>
  <si>
    <t>2,84</t>
  </si>
  <si>
    <t>3,14</t>
  </si>
  <si>
    <t>5,07</t>
  </si>
  <si>
    <t>69,60</t>
  </si>
  <si>
    <t>102,23</t>
  </si>
  <si>
    <t>156,60</t>
  </si>
  <si>
    <t>97,68</t>
  </si>
  <si>
    <t>57,73</t>
  </si>
  <si>
    <t>37,32</t>
  </si>
  <si>
    <t>83,97</t>
  </si>
  <si>
    <t>53,64</t>
  </si>
  <si>
    <t>44,51</t>
  </si>
  <si>
    <t>52,48</t>
  </si>
  <si>
    <t>40,81</t>
  </si>
  <si>
    <t>35,23</t>
  </si>
  <si>
    <t>35,97</t>
  </si>
  <si>
    <t>35,48</t>
  </si>
  <si>
    <t>44,70</t>
  </si>
  <si>
    <t>23,38</t>
  </si>
  <si>
    <t>30,79</t>
  </si>
  <si>
    <t>5,95</t>
  </si>
  <si>
    <t>10,38</t>
  </si>
  <si>
    <t>7,16</t>
  </si>
  <si>
    <t>11,28</t>
  </si>
  <si>
    <t>13,63</t>
  </si>
  <si>
    <t>20,97</t>
  </si>
  <si>
    <t>26,82</t>
  </si>
  <si>
    <t>32,72</t>
  </si>
  <si>
    <t>92,09</t>
  </si>
  <si>
    <t>3,82</t>
  </si>
  <si>
    <t>8,15</t>
  </si>
  <si>
    <t>3,57</t>
  </si>
  <si>
    <t>33,55</t>
  </si>
  <si>
    <t>16,57</t>
  </si>
  <si>
    <t>14,82</t>
  </si>
  <si>
    <t>71.861,01</t>
  </si>
  <si>
    <t>81.602,56</t>
  </si>
  <si>
    <t>53.881,11</t>
  </si>
  <si>
    <t>64.926,74</t>
  </si>
  <si>
    <t>493,97</t>
  </si>
  <si>
    <t>624,82</t>
  </si>
  <si>
    <t>517,50</t>
  </si>
  <si>
    <t>632,17</t>
  </si>
  <si>
    <t>1,61</t>
  </si>
  <si>
    <t>47,10</t>
  </si>
  <si>
    <t>23,78</t>
  </si>
  <si>
    <t>51,14</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</si>
  <si>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</si>
  <si>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</si>
  <si>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</si>
  <si>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11030 KG, DISTANCIA ENTRE EIXOS 5,41 M, POTENCIA 185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</si>
  <si>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</si>
  <si>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</si>
  <si>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16360 KG, CABINE ESTENDIDA, DISTANCIA ENTRE EIXOS 3,56 M, POTENCIA 277 CV (INCLUI CABINE E CHASSI, NAO INCLUI CARROCERIA)</t>
  </si>
  <si>
    <t>15,23</t>
  </si>
  <si>
    <t>22,25</t>
  </si>
  <si>
    <t>10,56</t>
  </si>
  <si>
    <t>14,63</t>
  </si>
  <si>
    <t>38,84</t>
  </si>
  <si>
    <t>1,36</t>
  </si>
  <si>
    <t>46,00</t>
  </si>
  <si>
    <t>31,06</t>
  </si>
  <si>
    <t>148,37</t>
  </si>
  <si>
    <t>22,06</t>
  </si>
  <si>
    <t>16.750,00</t>
  </si>
  <si>
    <t>22.723,77</t>
  </si>
  <si>
    <t>24.597,90</t>
  </si>
  <si>
    <t>26.472,02</t>
  </si>
  <si>
    <t>28.346,15</t>
  </si>
  <si>
    <t>32.328,67</t>
  </si>
  <si>
    <t>47,50</t>
  </si>
  <si>
    <t>1.162,41</t>
  </si>
  <si>
    <t>774,93</t>
  </si>
  <si>
    <t>39,59</t>
  </si>
  <si>
    <t>11,04</t>
  </si>
  <si>
    <t>13,04</t>
  </si>
  <si>
    <t>12,49</t>
  </si>
  <si>
    <t>13,67</t>
  </si>
  <si>
    <t>9,83</t>
  </si>
  <si>
    <t>11,55</t>
  </si>
  <si>
    <t>42,98</t>
  </si>
  <si>
    <t>21,15</t>
  </si>
  <si>
    <t>12.074,50</t>
  </si>
  <si>
    <t>10.136,45</t>
  </si>
  <si>
    <t>8.749,63</t>
  </si>
  <si>
    <t>6.763,80</t>
  </si>
  <si>
    <t>119.593,27</t>
  </si>
  <si>
    <t>15.745,24</t>
  </si>
  <si>
    <t>14.961,88</t>
  </si>
  <si>
    <t>16,91</t>
  </si>
  <si>
    <t>8,48</t>
  </si>
  <si>
    <t>9,72</t>
  </si>
  <si>
    <t>15,76</t>
  </si>
  <si>
    <t>131,78</t>
  </si>
  <si>
    <t>28,89</t>
  </si>
  <si>
    <t>15,08</t>
  </si>
  <si>
    <t>8,63</t>
  </si>
  <si>
    <t>9,53</t>
  </si>
  <si>
    <t>11,07</t>
  </si>
  <si>
    <t>13,84</t>
  </si>
  <si>
    <t>11,30</t>
  </si>
  <si>
    <t>129,47</t>
  </si>
  <si>
    <t>54,50</t>
  </si>
  <si>
    <t>28,50</t>
  </si>
  <si>
    <t>40,27</t>
  </si>
  <si>
    <t>7,77</t>
  </si>
  <si>
    <t>7,14</t>
  </si>
  <si>
    <t>14,94</t>
  </si>
  <si>
    <t>17,37</t>
  </si>
  <si>
    <t>31,56</t>
  </si>
  <si>
    <t>10,12</t>
  </si>
  <si>
    <t>14,90</t>
  </si>
  <si>
    <t>140,59</t>
  </si>
  <si>
    <t>18,33</t>
  </si>
  <si>
    <t>42,09</t>
  </si>
  <si>
    <t>25,33</t>
  </si>
  <si>
    <t>16,16</t>
  </si>
  <si>
    <t>10,76</t>
  </si>
  <si>
    <t>31,10</t>
  </si>
  <si>
    <t>42,85</t>
  </si>
  <si>
    <t>30,63</t>
  </si>
  <si>
    <t>159,45</t>
  </si>
  <si>
    <t>110,45</t>
  </si>
  <si>
    <t>145,03</t>
  </si>
  <si>
    <t>15,43</t>
  </si>
  <si>
    <t>39,49</t>
  </si>
  <si>
    <t>29,00</t>
  </si>
  <si>
    <t>42,40</t>
  </si>
  <si>
    <t>8,64</t>
  </si>
  <si>
    <t>20,47</t>
  </si>
  <si>
    <t>49,56</t>
  </si>
  <si>
    <t>12,27</t>
  </si>
  <si>
    <t>5,92</t>
  </si>
  <si>
    <t>5,34</t>
  </si>
  <si>
    <t>26,95</t>
  </si>
  <si>
    <t>6,02</t>
  </si>
  <si>
    <t>11,22</t>
  </si>
  <si>
    <t>65,99</t>
  </si>
  <si>
    <t>36,80</t>
  </si>
  <si>
    <t>4,93</t>
  </si>
  <si>
    <t>41,10</t>
  </si>
  <si>
    <t>36,95</t>
  </si>
  <si>
    <t>21,10</t>
  </si>
  <si>
    <t>22,24</t>
  </si>
  <si>
    <t>20,13</t>
  </si>
  <si>
    <t>78,00</t>
  </si>
  <si>
    <t>145,20</t>
  </si>
  <si>
    <t>51,94</t>
  </si>
  <si>
    <t>177,77</t>
  </si>
  <si>
    <t>19,19</t>
  </si>
  <si>
    <t>719,13</t>
  </si>
  <si>
    <t>17,36</t>
  </si>
  <si>
    <t>ELETRICISTA (HORISTA)</t>
  </si>
  <si>
    <t>ELETRICISTA DE MANUTENCAO INDUSTRIAL (HORISTA)</t>
  </si>
  <si>
    <t>48,00</t>
  </si>
  <si>
    <t>4,57</t>
  </si>
  <si>
    <t>2,57</t>
  </si>
  <si>
    <t>25,16</t>
  </si>
  <si>
    <t>8,83</t>
  </si>
  <si>
    <t>73,62</t>
  </si>
  <si>
    <t>ELETROTECNICO (HORISTA)</t>
  </si>
  <si>
    <t>21,38</t>
  </si>
  <si>
    <t>3.781,65</t>
  </si>
  <si>
    <t>5,32</t>
  </si>
  <si>
    <t>7,70</t>
  </si>
  <si>
    <t>1.714.257,81</t>
  </si>
  <si>
    <t>2.551.757,81</t>
  </si>
  <si>
    <t>984.925,20</t>
  </si>
  <si>
    <t>892.500,00</t>
  </si>
  <si>
    <t>934.500,00</t>
  </si>
  <si>
    <t>801.463,90</t>
  </si>
  <si>
    <t>957.600,00</t>
  </si>
  <si>
    <t>735.000,00</t>
  </si>
  <si>
    <t>876.750,00</t>
  </si>
  <si>
    <t>840.000,00</t>
  </si>
  <si>
    <t>948.175,20</t>
  </si>
  <si>
    <t>221,95</t>
  </si>
  <si>
    <t>269,99</t>
  </si>
  <si>
    <t>67,75</t>
  </si>
  <si>
    <t>68,38</t>
  </si>
  <si>
    <t>111,59</t>
  </si>
  <si>
    <t>122,39</t>
  </si>
  <si>
    <t>18,80</t>
  </si>
  <si>
    <t>611,55</t>
  </si>
  <si>
    <t>5,80</t>
  </si>
  <si>
    <t>218,75</t>
  </si>
  <si>
    <t>692,30</t>
  </si>
  <si>
    <t>750,00</t>
  </si>
  <si>
    <t>211,53</t>
  </si>
  <si>
    <t>250,00</t>
  </si>
  <si>
    <t>298,07</t>
  </si>
  <si>
    <t>88,80</t>
  </si>
  <si>
    <t>73,52</t>
  </si>
  <si>
    <t>12,04</t>
  </si>
  <si>
    <t>52,93</t>
  </si>
  <si>
    <t>82,18</t>
  </si>
  <si>
    <t>18,78</t>
  </si>
  <si>
    <t>47,97</t>
  </si>
  <si>
    <t>90,72</t>
  </si>
  <si>
    <t>61,00</t>
  </si>
  <si>
    <t>120,68</t>
  </si>
  <si>
    <t>54,44</t>
  </si>
  <si>
    <t>90,34</t>
  </si>
  <si>
    <t>45,14</t>
  </si>
  <si>
    <t>68,30</t>
  </si>
  <si>
    <t>109,36</t>
  </si>
  <si>
    <t>127,89</t>
  </si>
  <si>
    <t>67,76</t>
  </si>
  <si>
    <t>25,48</t>
  </si>
  <si>
    <t>2,99</t>
  </si>
  <si>
    <t>18,93</t>
  </si>
  <si>
    <t>9,54</t>
  </si>
  <si>
    <t>1,62</t>
  </si>
  <si>
    <t>68,90</t>
  </si>
  <si>
    <t>9,52</t>
  </si>
  <si>
    <t>31,33</t>
  </si>
  <si>
    <t>26,06</t>
  </si>
  <si>
    <t>144,05</t>
  </si>
  <si>
    <t>157,12</t>
  </si>
  <si>
    <t>168,53</t>
  </si>
  <si>
    <t>19,83</t>
  </si>
  <si>
    <t>5,26</t>
  </si>
  <si>
    <t>1,66</t>
  </si>
  <si>
    <t>243,79</t>
  </si>
  <si>
    <t>337,20</t>
  </si>
  <si>
    <t>186,04</t>
  </si>
  <si>
    <t>236,43</t>
  </si>
  <si>
    <t>27,56</t>
  </si>
  <si>
    <t>16,09</t>
  </si>
  <si>
    <t>18,59</t>
  </si>
  <si>
    <t>7,94</t>
  </si>
  <si>
    <t>25,38</t>
  </si>
  <si>
    <t>13,56</t>
  </si>
  <si>
    <t>20,66</t>
  </si>
  <si>
    <t>11,05</t>
  </si>
  <si>
    <t>14,83</t>
  </si>
  <si>
    <t>1.250,00</t>
  </si>
  <si>
    <t>27,10</t>
  </si>
  <si>
    <t>278,81</t>
  </si>
  <si>
    <t>914,84</t>
  </si>
  <si>
    <t>969,74</t>
  </si>
  <si>
    <t>540,00</t>
  </si>
  <si>
    <t>695,98</t>
  </si>
  <si>
    <t>842,66</t>
  </si>
  <si>
    <t>984,84</t>
  </si>
  <si>
    <t>2.185,89</t>
  </si>
  <si>
    <t>397,66</t>
  </si>
  <si>
    <t>784,16</t>
  </si>
  <si>
    <t>1.071,42</t>
  </si>
  <si>
    <t>18,38</t>
  </si>
  <si>
    <t>5,84</t>
  </si>
  <si>
    <t>4,71</t>
  </si>
  <si>
    <t>217,76</t>
  </si>
  <si>
    <t>25,11</t>
  </si>
  <si>
    <t>95,26</t>
  </si>
  <si>
    <t>20,49</t>
  </si>
  <si>
    <t>2,81</t>
  </si>
  <si>
    <t>4,82</t>
  </si>
  <si>
    <t>7,03</t>
  </si>
  <si>
    <t>14,88</t>
  </si>
  <si>
    <t>18,07</t>
  </si>
  <si>
    <t>26,26</t>
  </si>
  <si>
    <t>34,89</t>
  </si>
  <si>
    <t>185,79</t>
  </si>
  <si>
    <t>19,80</t>
  </si>
  <si>
    <t>21,39</t>
  </si>
  <si>
    <t>23,10</t>
  </si>
  <si>
    <t>7,60</t>
  </si>
  <si>
    <t>9,45</t>
  </si>
  <si>
    <t>5,42</t>
  </si>
  <si>
    <t>18,65</t>
  </si>
  <si>
    <t>23,20</t>
  </si>
  <si>
    <t>5,81</t>
  </si>
  <si>
    <t>58,61</t>
  </si>
  <si>
    <t>64,32</t>
  </si>
  <si>
    <t>81,42</t>
  </si>
  <si>
    <t>1.562,50</t>
  </si>
  <si>
    <t>1.419,27</t>
  </si>
  <si>
    <t>976,56</t>
  </si>
  <si>
    <t>275,58</t>
  </si>
  <si>
    <t>9,85</t>
  </si>
  <si>
    <t>16,51</t>
  </si>
  <si>
    <t>9,66</t>
  </si>
  <si>
    <t>34,72</t>
  </si>
  <si>
    <t>45,56</t>
  </si>
  <si>
    <t>18,09</t>
  </si>
  <si>
    <t>23,79</t>
  </si>
  <si>
    <t>20,86</t>
  </si>
  <si>
    <t>8,65</t>
  </si>
  <si>
    <t>1,03</t>
  </si>
  <si>
    <t>156,74</t>
  </si>
  <si>
    <t>3,44</t>
  </si>
  <si>
    <t>11,49</t>
  </si>
  <si>
    <t>60,69</t>
  </si>
  <si>
    <t>97,95</t>
  </si>
  <si>
    <t>15,00</t>
  </si>
  <si>
    <t>4,83</t>
  </si>
  <si>
    <t>46,14</t>
  </si>
  <si>
    <t>6,80</t>
  </si>
  <si>
    <t>30,71</t>
  </si>
  <si>
    <t>45,65</t>
  </si>
  <si>
    <t>76,74</t>
  </si>
  <si>
    <t>32,05</t>
  </si>
  <si>
    <t>41,97</t>
  </si>
  <si>
    <t>2,73</t>
  </si>
  <si>
    <t>MECANICO DE REFRIGERACAO (HORISTA)</t>
  </si>
  <si>
    <t>2.474,64</t>
  </si>
  <si>
    <t>1,79</t>
  </si>
  <si>
    <t>557,10</t>
  </si>
  <si>
    <t>664,59</t>
  </si>
  <si>
    <t>734,52</t>
  </si>
  <si>
    <t>15,99</t>
  </si>
  <si>
    <t>14,76</t>
  </si>
  <si>
    <t>37,17</t>
  </si>
  <si>
    <t>757,68</t>
  </si>
  <si>
    <t>MONTADOR DE ELETROELETRONICOS (HORISTA)</t>
  </si>
  <si>
    <t>2.121,03</t>
  </si>
  <si>
    <t>MONTADOR DE MAQUINAS (HORISTA)</t>
  </si>
  <si>
    <t>2.545,77</t>
  </si>
  <si>
    <t>1,27</t>
  </si>
  <si>
    <t>24,19</t>
  </si>
  <si>
    <t>14,60</t>
  </si>
  <si>
    <t>13,15</t>
  </si>
  <si>
    <t>33,47</t>
  </si>
  <si>
    <t>36,63</t>
  </si>
  <si>
    <t>115,11</t>
  </si>
  <si>
    <t>106,65</t>
  </si>
  <si>
    <t>69,47</t>
  </si>
  <si>
    <t>4.122.631,54</t>
  </si>
  <si>
    <t>6.410.526,27</t>
  </si>
  <si>
    <t>1.569.473,72</t>
  </si>
  <si>
    <t>861.000,00</t>
  </si>
  <si>
    <t>898.334,47</t>
  </si>
  <si>
    <t>40,78</t>
  </si>
  <si>
    <t>51,90</t>
  </si>
  <si>
    <t>58,91</t>
  </si>
  <si>
    <t>417,50</t>
  </si>
  <si>
    <t>125,28</t>
  </si>
  <si>
    <t>95,88</t>
  </si>
  <si>
    <t>9,33</t>
  </si>
  <si>
    <t>41,56</t>
  </si>
  <si>
    <t>43,99</t>
  </si>
  <si>
    <t>28,20</t>
  </si>
  <si>
    <t>70,83</t>
  </si>
  <si>
    <t>66,73</t>
  </si>
  <si>
    <t>56,26</t>
  </si>
  <si>
    <t>28,37</t>
  </si>
  <si>
    <t>7,99</t>
  </si>
  <si>
    <t>8,03</t>
  </si>
  <si>
    <t>11,83</t>
  </si>
  <si>
    <t>189,00</t>
  </si>
  <si>
    <t>29,77</t>
  </si>
  <si>
    <t>466,87</t>
  </si>
  <si>
    <t>162,15</t>
  </si>
  <si>
    <t>8,69</t>
  </si>
  <si>
    <t>94,38</t>
  </si>
  <si>
    <t>53,48</t>
  </si>
  <si>
    <t>80,62</t>
  </si>
  <si>
    <t>99,22</t>
  </si>
  <si>
    <t>124,03</t>
  </si>
  <si>
    <t>195,34</t>
  </si>
  <si>
    <t>21,31</t>
  </si>
  <si>
    <t>15,96</t>
  </si>
  <si>
    <t>11,36</t>
  </si>
  <si>
    <t>9,46</t>
  </si>
  <si>
    <t>13,58</t>
  </si>
  <si>
    <t>108,77</t>
  </si>
  <si>
    <t>39,83</t>
  </si>
  <si>
    <t>19,67</t>
  </si>
  <si>
    <t>134,99</t>
  </si>
  <si>
    <t>23,85</t>
  </si>
  <si>
    <t>24,10</t>
  </si>
  <si>
    <t>69,10</t>
  </si>
  <si>
    <t>65,81</t>
  </si>
  <si>
    <t>49,29</t>
  </si>
  <si>
    <t>105,76</t>
  </si>
  <si>
    <t>30,21</t>
  </si>
  <si>
    <t>48,63</t>
  </si>
  <si>
    <t>65,04</t>
  </si>
  <si>
    <t>123,02</t>
  </si>
  <si>
    <t>7,80</t>
  </si>
  <si>
    <t>18,05</t>
  </si>
  <si>
    <t>50,56</t>
  </si>
  <si>
    <t>50,00</t>
  </si>
  <si>
    <t>52,34</t>
  </si>
  <si>
    <t>4,10</t>
  </si>
  <si>
    <t>27,14</t>
  </si>
  <si>
    <t>209.199,30</t>
  </si>
  <si>
    <t>245.979,02</t>
  </si>
  <si>
    <t>190.223,77</t>
  </si>
  <si>
    <t>21,18</t>
  </si>
  <si>
    <t>22,40</t>
  </si>
  <si>
    <t>6,81</t>
  </si>
  <si>
    <t>51,34</t>
  </si>
  <si>
    <t>7,64</t>
  </si>
  <si>
    <t>43,28</t>
  </si>
  <si>
    <t>4,63</t>
  </si>
  <si>
    <t>3,56</t>
  </si>
  <si>
    <t>8,50</t>
  </si>
  <si>
    <t>10,42</t>
  </si>
  <si>
    <t>98,99</t>
  </si>
  <si>
    <t>217,05</t>
  </si>
  <si>
    <t>550,38</t>
  </si>
  <si>
    <t>674,41</t>
  </si>
  <si>
    <t>201,55</t>
  </si>
  <si>
    <t>281,39</t>
  </si>
  <si>
    <t>434,10</t>
  </si>
  <si>
    <t>500,00</t>
  </si>
  <si>
    <t>662,01</t>
  </si>
  <si>
    <t>2.109,30</t>
  </si>
  <si>
    <t>713,95</t>
  </si>
  <si>
    <t>398,88</t>
  </si>
  <si>
    <t>180,52</t>
  </si>
  <si>
    <t>221,19</t>
  </si>
  <si>
    <t>117,50</t>
  </si>
  <si>
    <t>148,70</t>
  </si>
  <si>
    <t>43,45</t>
  </si>
  <si>
    <t>34,29</t>
  </si>
  <si>
    <t>58,97</t>
  </si>
  <si>
    <t>7,68</t>
  </si>
  <si>
    <t>22,46</t>
  </si>
  <si>
    <t>8,39</t>
  </si>
  <si>
    <t>236,92</t>
  </si>
  <si>
    <t>5,35</t>
  </si>
  <si>
    <t>8,72</t>
  </si>
  <si>
    <t>26,33</t>
  </si>
  <si>
    <t>97,06</t>
  </si>
  <si>
    <t>148,05</t>
  </si>
  <si>
    <t>13,77</t>
  </si>
  <si>
    <t>13,47</t>
  </si>
  <si>
    <t>64,54</t>
  </si>
  <si>
    <t>35,64</t>
  </si>
  <si>
    <t>30,16</t>
  </si>
  <si>
    <t>49,54</t>
  </si>
  <si>
    <t>135,04</t>
  </si>
  <si>
    <t>39,95</t>
  </si>
  <si>
    <t>2,61</t>
  </si>
  <si>
    <t>22,64</t>
  </si>
  <si>
    <t>21,06</t>
  </si>
  <si>
    <t>67,09</t>
  </si>
  <si>
    <t>31,70</t>
  </si>
  <si>
    <t>98,45</t>
  </si>
  <si>
    <t>66,43</t>
  </si>
  <si>
    <t>34,11</t>
  </si>
  <si>
    <t>107.912,54</t>
  </si>
  <si>
    <t>16.680,97</t>
  </si>
  <si>
    <t>7.651,82</t>
  </si>
  <si>
    <t>21.038,68</t>
  </si>
  <si>
    <t>136.451,65</t>
  </si>
  <si>
    <t>29.514,16</t>
  </si>
  <si>
    <t>9.346,15</t>
  </si>
  <si>
    <t>34.433,19</t>
  </si>
  <si>
    <t>10.439,27</t>
  </si>
  <si>
    <t>56.189,51</t>
  </si>
  <si>
    <t>13.500,00</t>
  </si>
  <si>
    <t>77.073,52</t>
  </si>
  <si>
    <t>35,17</t>
  </si>
  <si>
    <t>23,22</t>
  </si>
  <si>
    <t>27,94</t>
  </si>
  <si>
    <t>51,23</t>
  </si>
  <si>
    <t>7,26</t>
  </si>
  <si>
    <t>15,18</t>
  </si>
  <si>
    <t>231,00</t>
  </si>
  <si>
    <t>19,03</t>
  </si>
  <si>
    <t>28,98</t>
  </si>
  <si>
    <t>38,34</t>
  </si>
  <si>
    <t>55,91</t>
  </si>
  <si>
    <t>93,18</t>
  </si>
  <si>
    <t>130,68</t>
  </si>
  <si>
    <t>262,98</t>
  </si>
  <si>
    <t>35,14</t>
  </si>
  <si>
    <t>67,80</t>
  </si>
  <si>
    <t>130,76</t>
  </si>
  <si>
    <t>193,58</t>
  </si>
  <si>
    <t>15,65</t>
  </si>
  <si>
    <t>9,61</t>
  </si>
  <si>
    <t>13,51</t>
  </si>
  <si>
    <t>7,23</t>
  </si>
  <si>
    <t>8,85</t>
  </si>
  <si>
    <t>24,33</t>
  </si>
  <si>
    <t>16,82</t>
  </si>
  <si>
    <t>49,21</t>
  </si>
  <si>
    <t>152,06</t>
  </si>
  <si>
    <t>199,07</t>
  </si>
  <si>
    <t>11,67</t>
  </si>
  <si>
    <t>57,23</t>
  </si>
  <si>
    <t>18,30</t>
  </si>
  <si>
    <t>115,74</t>
  </si>
  <si>
    <t>165,59</t>
  </si>
  <si>
    <t>137.144,85</t>
  </si>
  <si>
    <t>170.812,09</t>
  </si>
  <si>
    <t>3.322.635,89</t>
  </si>
  <si>
    <t>8.748.383,05</t>
  </si>
  <si>
    <t>2.705.000,00</t>
  </si>
  <si>
    <t>1.395.366,94</t>
  </si>
  <si>
    <t>274,60</t>
  </si>
  <si>
    <t>319,00</t>
  </si>
  <si>
    <t>10,15</t>
  </si>
  <si>
    <t>29,18</t>
  </si>
  <si>
    <t>1.021,13</t>
  </si>
  <si>
    <t>888,88</t>
  </si>
  <si>
    <t>2.311,11</t>
  </si>
  <si>
    <t>2.702,22</t>
  </si>
  <si>
    <t>796,44</t>
  </si>
  <si>
    <t>248,88</t>
  </si>
  <si>
    <t>353,72</t>
  </si>
  <si>
    <t>574,22</t>
  </si>
  <si>
    <t>284,44</t>
  </si>
  <si>
    <t>426,66</t>
  </si>
  <si>
    <t>307,04</t>
  </si>
  <si>
    <t>533,33</t>
  </si>
  <si>
    <t>160,00</t>
  </si>
  <si>
    <t>213,33</t>
  </si>
  <si>
    <t>302,22</t>
  </si>
  <si>
    <t>440,88</t>
  </si>
  <si>
    <t>551,11</t>
  </si>
  <si>
    <t>22,58</t>
  </si>
  <si>
    <t>112,16</t>
  </si>
  <si>
    <t>ORSE 02/2022-1</t>
  </si>
  <si>
    <t>3.6</t>
  </si>
  <si>
    <t>5.4</t>
  </si>
  <si>
    <t>5.5</t>
  </si>
  <si>
    <t>5.6</t>
  </si>
  <si>
    <t>6.1.1</t>
  </si>
  <si>
    <t>6.1.2</t>
  </si>
  <si>
    <t>6.2.1</t>
  </si>
  <si>
    <t>6.2.2</t>
  </si>
  <si>
    <t>6.2.3</t>
  </si>
  <si>
    <t>6.3.1</t>
  </si>
  <si>
    <t>6.3.2</t>
  </si>
  <si>
    <t>7.1</t>
  </si>
  <si>
    <t>7.2</t>
  </si>
  <si>
    <t>7.3</t>
  </si>
  <si>
    <t>X</t>
  </si>
  <si>
    <t>Anexo III - Cronograma físico-financeiro</t>
  </si>
  <si>
    <t>ITEM</t>
  </si>
  <si>
    <t>DISCRIMINAÇÃO</t>
  </si>
  <si>
    <t>PREÇO
TOTAL</t>
  </si>
  <si>
    <t>PERÍODO 01</t>
  </si>
  <si>
    <t>PERÍODO 02</t>
  </si>
  <si>
    <t>30 dias</t>
  </si>
  <si>
    <t>xxxxxxxxxxxxxxxxxxxxxxxxxxxxxxxxxxxxxxxxxxxxxxx</t>
  </si>
  <si>
    <t>xxxx</t>
  </si>
  <si>
    <t>xxxxxxxxxxxxxxxxxxxxxxx</t>
  </si>
  <si>
    <t>1.2</t>
  </si>
  <si>
    <t>TOTAL</t>
  </si>
  <si>
    <t>PARCIAIS MENSAIS</t>
  </si>
  <si>
    <t>VALOR TOTAL ACUMULADO</t>
  </si>
  <si>
    <t>Recuperação e melhorias dos acessos da Casa Sede ao Sindicato, Anexo I e Anexo II</t>
  </si>
  <si>
    <t>2.15</t>
  </si>
  <si>
    <t>7.4</t>
  </si>
  <si>
    <t>C0098</t>
  </si>
  <si>
    <t>APLICAÇÃO DE ADESIVO ESTRUTURAL BASE EPOXI</t>
  </si>
  <si>
    <t>I2422</t>
  </si>
  <si>
    <t>SIKADUR 32</t>
  </si>
  <si>
    <t>RETIRADA DA COBERTURA EM POLICARBONATO</t>
  </si>
  <si>
    <t>2.16</t>
  </si>
  <si>
    <t>2.16.1</t>
  </si>
  <si>
    <t>2.16.3</t>
  </si>
  <si>
    <t>2.16.7</t>
  </si>
  <si>
    <t>2.16.8</t>
  </si>
  <si>
    <t>C2181</t>
  </si>
  <si>
    <t>REGULARIZAÇÃO DE BASE C/ ARGAMASSA CIMENTO E AREIA S/ PENEIRAR, TRAÇO 1:3 - ESP= 3cm</t>
  </si>
  <si>
    <t>2.16.2</t>
  </si>
  <si>
    <t>2.16.4</t>
  </si>
  <si>
    <t>2.16.5</t>
  </si>
  <si>
    <t>2.16.6</t>
  </si>
  <si>
    <t>2.16.9</t>
  </si>
  <si>
    <t>2.16.10</t>
  </si>
  <si>
    <t>2.16.11</t>
  </si>
  <si>
    <t>PRAZO: 90 DIAS</t>
  </si>
  <si>
    <t>PERÍODO 03</t>
  </si>
  <si>
    <t>MES DE COLETA: 04/2022</t>
  </si>
  <si>
    <t>16,05</t>
  </si>
  <si>
    <t>127,57</t>
  </si>
  <si>
    <t>86,22</t>
  </si>
  <si>
    <t>576,32</t>
  </si>
  <si>
    <t>33,52</t>
  </si>
  <si>
    <t>165,24</t>
  </si>
  <si>
    <t>5,58</t>
  </si>
  <si>
    <t>4,78</t>
  </si>
  <si>
    <t>8,93</t>
  </si>
  <si>
    <t>7,44</t>
  </si>
  <si>
    <t>10,05</t>
  </si>
  <si>
    <t>23,77</t>
  </si>
  <si>
    <t>1,56</t>
  </si>
  <si>
    <t>2,55</t>
  </si>
  <si>
    <t>6,83</t>
  </si>
  <si>
    <t>17,45</t>
  </si>
  <si>
    <t>27,25</t>
  </si>
  <si>
    <t>114,61</t>
  </si>
  <si>
    <t>106,68</t>
  </si>
  <si>
    <t>16,39</t>
  </si>
  <si>
    <t>10,59</t>
  </si>
  <si>
    <t>12,99</t>
  </si>
  <si>
    <t>12,91</t>
  </si>
  <si>
    <t>13,76</t>
  </si>
  <si>
    <t>9,81</t>
  </si>
  <si>
    <t>9,86</t>
  </si>
  <si>
    <t>8,54</t>
  </si>
  <si>
    <t>10,82</t>
  </si>
  <si>
    <t>11,57</t>
  </si>
  <si>
    <t>10,46</t>
  </si>
  <si>
    <t>9,77</t>
  </si>
  <si>
    <t>10,34</t>
  </si>
  <si>
    <t>8,13</t>
  </si>
  <si>
    <t>30,82</t>
  </si>
  <si>
    <t>34,59</t>
  </si>
  <si>
    <t>10,30</t>
  </si>
  <si>
    <t>12,13</t>
  </si>
  <si>
    <t>14,50</t>
  </si>
  <si>
    <t>59,18</t>
  </si>
  <si>
    <t>9,14</t>
  </si>
  <si>
    <t>5,73</t>
  </si>
  <si>
    <t>15,57</t>
  </si>
  <si>
    <t>14,47</t>
  </si>
  <si>
    <t>18,79</t>
  </si>
  <si>
    <t>25,32</t>
  </si>
  <si>
    <t>446,55</t>
  </si>
  <si>
    <t>46,26</t>
  </si>
  <si>
    <t>46,42</t>
  </si>
  <si>
    <t>70,96</t>
  </si>
  <si>
    <t>226,63</t>
  </si>
  <si>
    <t>316,39</t>
  </si>
  <si>
    <t>480,65</t>
  </si>
  <si>
    <t>22,85</t>
  </si>
  <si>
    <t>25,50</t>
  </si>
  <si>
    <t>43,19</t>
  </si>
  <si>
    <t>73,88</t>
  </si>
  <si>
    <t>286,79</t>
  </si>
  <si>
    <t>335,76</t>
  </si>
  <si>
    <t>45,16</t>
  </si>
  <si>
    <t>37,77</t>
  </si>
  <si>
    <t>54,81</t>
  </si>
  <si>
    <t>58,46</t>
  </si>
  <si>
    <t>37,14</t>
  </si>
  <si>
    <t>26,07</t>
  </si>
  <si>
    <t>19,81</t>
  </si>
  <si>
    <t>66,85</t>
  </si>
  <si>
    <t>134,10</t>
  </si>
  <si>
    <t>156,53</t>
  </si>
  <si>
    <t>55,73</t>
  </si>
  <si>
    <t>47,66</t>
  </si>
  <si>
    <t>26,43</t>
  </si>
  <si>
    <t>6,70</t>
  </si>
  <si>
    <t>15,04</t>
  </si>
  <si>
    <t>7,52</t>
  </si>
  <si>
    <t>25,01</t>
  </si>
  <si>
    <t>7,45</t>
  </si>
  <si>
    <t>8,33</t>
  </si>
  <si>
    <t>7,73</t>
  </si>
  <si>
    <t>19,46</t>
  </si>
  <si>
    <t>1,80</t>
  </si>
  <si>
    <t>39,08</t>
  </si>
  <si>
    <t>16,34</t>
  </si>
  <si>
    <t>3,95</t>
  </si>
  <si>
    <t>55,90</t>
  </si>
  <si>
    <t>152,54</t>
  </si>
  <si>
    <t>164,02</t>
  </si>
  <si>
    <t>92,29</t>
  </si>
  <si>
    <t>101,56</t>
  </si>
  <si>
    <t>131,88</t>
  </si>
  <si>
    <t>7.274,50</t>
  </si>
  <si>
    <t>ALMOXARIFE (HORISTA)</t>
  </si>
  <si>
    <t>45,52</t>
  </si>
  <si>
    <t>15,83</t>
  </si>
  <si>
    <t>3,52</t>
  </si>
  <si>
    <t>13,05</t>
  </si>
  <si>
    <t>26,29</t>
  </si>
  <si>
    <t>41,22</t>
  </si>
  <si>
    <t>13,59</t>
  </si>
  <si>
    <t>20,61</t>
  </si>
  <si>
    <t>52,08</t>
  </si>
  <si>
    <t>85,30</t>
  </si>
  <si>
    <t>118,23</t>
  </si>
  <si>
    <t>116,23</t>
  </si>
  <si>
    <t>3,83</t>
  </si>
  <si>
    <t>6,97</t>
  </si>
  <si>
    <t>28,69</t>
  </si>
  <si>
    <t>34,24</t>
  </si>
  <si>
    <t>40,83</t>
  </si>
  <si>
    <t>48,43</t>
  </si>
  <si>
    <t>66,03</t>
  </si>
  <si>
    <t>81,36</t>
  </si>
  <si>
    <t>118,58</t>
  </si>
  <si>
    <t>2,88</t>
  </si>
  <si>
    <t>3,20</t>
  </si>
  <si>
    <t>6,32</t>
  </si>
  <si>
    <t>3.594,35</t>
  </si>
  <si>
    <t>99,49</t>
  </si>
  <si>
    <t>2.528,53</t>
  </si>
  <si>
    <t>APONTADOR OU APROPRIADOR DE MAO DE OBRA (HORISTA)</t>
  </si>
  <si>
    <t>2.885,52</t>
  </si>
  <si>
    <t>320.947,62</t>
  </si>
  <si>
    <t>10.568,19</t>
  </si>
  <si>
    <t>5.511,75</t>
  </si>
  <si>
    <t>7.315,16</t>
  </si>
  <si>
    <t>6.831,96</t>
  </si>
  <si>
    <t>3.251,50</t>
  </si>
  <si>
    <t>1.972,95</t>
  </si>
  <si>
    <t>2.928,91</t>
  </si>
  <si>
    <t>4.048,03</t>
  </si>
  <si>
    <t>1.762,01</t>
  </si>
  <si>
    <t>16.042,96</t>
  </si>
  <si>
    <t>7.595,85</t>
  </si>
  <si>
    <t>8.515,57</t>
  </si>
  <si>
    <t>9.620,78</t>
  </si>
  <si>
    <t>13.223,05</t>
  </si>
  <si>
    <t>4.656,02</t>
  </si>
  <si>
    <t>5.770,47</t>
  </si>
  <si>
    <t>8.574,79</t>
  </si>
  <si>
    <t>8.889,00</t>
  </si>
  <si>
    <t>10.200,77</t>
  </si>
  <si>
    <t>5.571,36</t>
  </si>
  <si>
    <t>5.999,14</t>
  </si>
  <si>
    <t>8.865,57</t>
  </si>
  <si>
    <t>10.256,60</t>
  </si>
  <si>
    <t>10.729,72</t>
  </si>
  <si>
    <t>1.583,42</t>
  </si>
  <si>
    <t>1.712,85</t>
  </si>
  <si>
    <t>2.278,33</t>
  </si>
  <si>
    <t>2.540,69</t>
  </si>
  <si>
    <t>2.984,41</t>
  </si>
  <si>
    <t>3.359,68</t>
  </si>
  <si>
    <t>1.356,47</t>
  </si>
  <si>
    <t>1.493,62</t>
  </si>
  <si>
    <t>4.244,60</t>
  </si>
  <si>
    <t>4.477,19</t>
  </si>
  <si>
    <t>5.941,28</t>
  </si>
  <si>
    <t>7.198,65</t>
  </si>
  <si>
    <t>8.097,28</t>
  </si>
  <si>
    <t>63.809,87</t>
  </si>
  <si>
    <t>19.972,35</t>
  </si>
  <si>
    <t>25.774,72</t>
  </si>
  <si>
    <t>37.500,20</t>
  </si>
  <si>
    <t>4.605,70</t>
  </si>
  <si>
    <t>29.397,90</t>
  </si>
  <si>
    <t>22,03</t>
  </si>
  <si>
    <t>29,95</t>
  </si>
  <si>
    <t>24,39</t>
  </si>
  <si>
    <t>28,35</t>
  </si>
  <si>
    <t>100,00</t>
  </si>
  <si>
    <t>101,30</t>
  </si>
  <si>
    <t>1.147,69</t>
  </si>
  <si>
    <t>1,51</t>
  </si>
  <si>
    <t>455,55</t>
  </si>
  <si>
    <t>898,87</t>
  </si>
  <si>
    <t>62,92</t>
  </si>
  <si>
    <t>44,94</t>
  </si>
  <si>
    <t>44,49</t>
  </si>
  <si>
    <t>31,12</t>
  </si>
  <si>
    <t>51,17</t>
  </si>
  <si>
    <t>119,50</t>
  </si>
  <si>
    <t>85,56</t>
  </si>
  <si>
    <t>153,97</t>
  </si>
  <si>
    <t>130,70</t>
  </si>
  <si>
    <t>1,35</t>
  </si>
  <si>
    <t>0,41</t>
  </si>
  <si>
    <t>0,75</t>
  </si>
  <si>
    <t>0,49</t>
  </si>
  <si>
    <t>7,08</t>
  </si>
  <si>
    <t>8,53</t>
  </si>
  <si>
    <t>78,74</t>
  </si>
  <si>
    <t>37,00</t>
  </si>
  <si>
    <t>38,00</t>
  </si>
  <si>
    <t>AUXILIAR DE ALMOXARIFE (HORISTA)</t>
  </si>
  <si>
    <t>AUXILIAR DE ESCRITORIO (HORISTA)</t>
  </si>
  <si>
    <t>11,12</t>
  </si>
  <si>
    <t>1.968,78</t>
  </si>
  <si>
    <t>AUXILIAR DE LABORATORISTA DE SOLOS E DE CONCRETO (HORISTA)</t>
  </si>
  <si>
    <t>19,49</t>
  </si>
  <si>
    <t>3.447,05</t>
  </si>
  <si>
    <t>AUXILIAR DE TOPOGRAFO (HORISTA)</t>
  </si>
  <si>
    <t>11,72</t>
  </si>
  <si>
    <t>2.076,04</t>
  </si>
  <si>
    <t>807,12</t>
  </si>
  <si>
    <t>559,27</t>
  </si>
  <si>
    <t>5,52</t>
  </si>
  <si>
    <t>22,22</t>
  </si>
  <si>
    <t>60,10</t>
  </si>
  <si>
    <t>118,99</t>
  </si>
  <si>
    <t>37,21</t>
  </si>
  <si>
    <t>44,56</t>
  </si>
  <si>
    <t>346,91</t>
  </si>
  <si>
    <t>59,23</t>
  </si>
  <si>
    <t>64,96</t>
  </si>
  <si>
    <t>29,98</t>
  </si>
  <si>
    <t>578.187,50</t>
  </si>
  <si>
    <t>197,00</t>
  </si>
  <si>
    <t>122,01</t>
  </si>
  <si>
    <t>263,09</t>
  </si>
  <si>
    <t>152,51</t>
  </si>
  <si>
    <t>300,36</t>
  </si>
  <si>
    <t>20,48</t>
  </si>
  <si>
    <t>3,39</t>
  </si>
  <si>
    <t>3,55</t>
  </si>
  <si>
    <t>3,75</t>
  </si>
  <si>
    <t>3,26</t>
  </si>
  <si>
    <t>4,95</t>
  </si>
  <si>
    <t>5,37</t>
  </si>
  <si>
    <t>2,13</t>
  </si>
  <si>
    <t>55,48</t>
  </si>
  <si>
    <t>40,69</t>
  </si>
  <si>
    <t>2,44</t>
  </si>
  <si>
    <t>19,66</t>
  </si>
  <si>
    <t>2,53</t>
  </si>
  <si>
    <t>231,70</t>
  </si>
  <si>
    <t>2.801,75</t>
  </si>
  <si>
    <t>2.355,76</t>
  </si>
  <si>
    <t>960,00</t>
  </si>
  <si>
    <t>13.871,91</t>
  </si>
  <si>
    <t>934,32</t>
  </si>
  <si>
    <t>1.458,07</t>
  </si>
  <si>
    <t>1.596,41</t>
  </si>
  <si>
    <t>1.574,95</t>
  </si>
  <si>
    <t>8.831,84</t>
  </si>
  <si>
    <t>4.095,26</t>
  </si>
  <si>
    <t>8.308,44</t>
  </si>
  <si>
    <t>1.688,34</t>
  </si>
  <si>
    <t>3.188,40</t>
  </si>
  <si>
    <t>4.584,29</t>
  </si>
  <si>
    <t>7.770,76</t>
  </si>
  <si>
    <t>7.377,72</t>
  </si>
  <si>
    <t>30.274,58</t>
  </si>
  <si>
    <t>11.134,43</t>
  </si>
  <si>
    <t>33.018,48</t>
  </si>
  <si>
    <t>14.992,50</t>
  </si>
  <si>
    <t>3.309,96</t>
  </si>
  <si>
    <t>3.998,00</t>
  </si>
  <si>
    <t>5.371,06</t>
  </si>
  <si>
    <t>29.985,00</t>
  </si>
  <si>
    <t>4.722,63</t>
  </si>
  <si>
    <t>7.496,25</t>
  </si>
  <si>
    <t>238.655,57</t>
  </si>
  <si>
    <t>31,20</t>
  </si>
  <si>
    <t>39,85</t>
  </si>
  <si>
    <t>0,20</t>
  </si>
  <si>
    <t>40,14</t>
  </si>
  <si>
    <t>56,59</t>
  </si>
  <si>
    <t>176,41</t>
  </si>
  <si>
    <t>18,10</t>
  </si>
  <si>
    <t>17,71</t>
  </si>
  <si>
    <t>6,39</t>
  </si>
  <si>
    <t>11,14</t>
  </si>
  <si>
    <t>49,76</t>
  </si>
  <si>
    <t>7,69</t>
  </si>
  <si>
    <t>73,36</t>
  </si>
  <si>
    <t>71,31</t>
  </si>
  <si>
    <t>71,67</t>
  </si>
  <si>
    <t>135,53</t>
  </si>
  <si>
    <t>370,95</t>
  </si>
  <si>
    <t>391,94</t>
  </si>
  <si>
    <t>420,45</t>
  </si>
  <si>
    <t>96,86</t>
  </si>
  <si>
    <t>1,17</t>
  </si>
  <si>
    <t>2,54</t>
  </si>
  <si>
    <t>21,19</t>
  </si>
  <si>
    <t>54,32</t>
  </si>
  <si>
    <t>45,89</t>
  </si>
  <si>
    <t>4,94</t>
  </si>
  <si>
    <t>14,13</t>
  </si>
  <si>
    <t>21,74</t>
  </si>
  <si>
    <t>16,53</t>
  </si>
  <si>
    <t>17,49</t>
  </si>
  <si>
    <t>12,88</t>
  </si>
  <si>
    <t>13,50</t>
  </si>
  <si>
    <t>54,22</t>
  </si>
  <si>
    <t>55,92</t>
  </si>
  <si>
    <t>49,95</t>
  </si>
  <si>
    <t>28,83</t>
  </si>
  <si>
    <t>30,85</t>
  </si>
  <si>
    <t>33,81</t>
  </si>
  <si>
    <t>62,05</t>
  </si>
  <si>
    <t>62,55</t>
  </si>
  <si>
    <t>50,51</t>
  </si>
  <si>
    <t>59,33</t>
  </si>
  <si>
    <t>101,38</t>
  </si>
  <si>
    <t>96,18</t>
  </si>
  <si>
    <t>22,95</t>
  </si>
  <si>
    <t>20,25</t>
  </si>
  <si>
    <t>17,66</t>
  </si>
  <si>
    <t>7,22</t>
  </si>
  <si>
    <t>1,54</t>
  </si>
  <si>
    <t>1,01</t>
  </si>
  <si>
    <t>4,64</t>
  </si>
  <si>
    <t>4,11</t>
  </si>
  <si>
    <t>0,73</t>
  </si>
  <si>
    <t>8,76</t>
  </si>
  <si>
    <t>5,61</t>
  </si>
  <si>
    <t>12,48</t>
  </si>
  <si>
    <t>48,21</t>
  </si>
  <si>
    <t>36,07</t>
  </si>
  <si>
    <t>52,43</t>
  </si>
  <si>
    <t>70,28</t>
  </si>
  <si>
    <t>67,07</t>
  </si>
  <si>
    <t>30,99</t>
  </si>
  <si>
    <t>30,48</t>
  </si>
  <si>
    <t>31,49</t>
  </si>
  <si>
    <t>34,53</t>
  </si>
  <si>
    <t>36,88</t>
  </si>
  <si>
    <t>9,96</t>
  </si>
  <si>
    <t>122,43</t>
  </si>
  <si>
    <t>155,70</t>
  </si>
  <si>
    <t>15,85</t>
  </si>
  <si>
    <t>187,22</t>
  </si>
  <si>
    <t>24,48</t>
  </si>
  <si>
    <t>322,62</t>
  </si>
  <si>
    <t>33,82</t>
  </si>
  <si>
    <t>541,80</t>
  </si>
  <si>
    <t>66,36</t>
  </si>
  <si>
    <t>93,46</t>
  </si>
  <si>
    <t>106,22</t>
  </si>
  <si>
    <t>55,31</t>
  </si>
  <si>
    <t>81,82</t>
  </si>
  <si>
    <t>75,63</t>
  </si>
  <si>
    <t>83,55</t>
  </si>
  <si>
    <t>89,41</t>
  </si>
  <si>
    <t>94,50</t>
  </si>
  <si>
    <t>95,07</t>
  </si>
  <si>
    <t>113,48</t>
  </si>
  <si>
    <t>127,59</t>
  </si>
  <si>
    <t>116,11</t>
  </si>
  <si>
    <t>141,14</t>
  </si>
  <si>
    <t>136,81</t>
  </si>
  <si>
    <t>152,70</t>
  </si>
  <si>
    <t>172,81</t>
  </si>
  <si>
    <t>182,81</t>
  </si>
  <si>
    <t>187,27</t>
  </si>
  <si>
    <t>109,43</t>
  </si>
  <si>
    <t>135,59</t>
  </si>
  <si>
    <t>166,21</t>
  </si>
  <si>
    <t>218,86</t>
  </si>
  <si>
    <t>273,90</t>
  </si>
  <si>
    <t>357,30</t>
  </si>
  <si>
    <t>45,68</t>
  </si>
  <si>
    <t>458,98</t>
  </si>
  <si>
    <t>6,21</t>
  </si>
  <si>
    <t>63,28</t>
  </si>
  <si>
    <t>84,06</t>
  </si>
  <si>
    <t>108,28</t>
  </si>
  <si>
    <t>135,19</t>
  </si>
  <si>
    <t>14,07</t>
  </si>
  <si>
    <t>164,53</t>
  </si>
  <si>
    <t>217,46</t>
  </si>
  <si>
    <t>31,04</t>
  </si>
  <si>
    <t>84,00</t>
  </si>
  <si>
    <t>216,85</t>
  </si>
  <si>
    <t>254,92</t>
  </si>
  <si>
    <t>277,78</t>
  </si>
  <si>
    <t>345,35</t>
  </si>
  <si>
    <t>407,05</t>
  </si>
  <si>
    <t>478,94</t>
  </si>
  <si>
    <t>145,63</t>
  </si>
  <si>
    <t>654,63</t>
  </si>
  <si>
    <t>172,82</t>
  </si>
  <si>
    <t>206,20</t>
  </si>
  <si>
    <t>1,29</t>
  </si>
  <si>
    <t>132,55</t>
  </si>
  <si>
    <t>15,15</t>
  </si>
  <si>
    <t>162,69</t>
  </si>
  <si>
    <t>3,34</t>
  </si>
  <si>
    <t>214,98</t>
  </si>
  <si>
    <t>266,08</t>
  </si>
  <si>
    <t>31,47</t>
  </si>
  <si>
    <t>4,90</t>
  </si>
  <si>
    <t>344,24</t>
  </si>
  <si>
    <t>44,64</t>
  </si>
  <si>
    <t>426,53</t>
  </si>
  <si>
    <t>61,66</t>
  </si>
  <si>
    <t>83,53</t>
  </si>
  <si>
    <t>25,06</t>
  </si>
  <si>
    <t>16,76</t>
  </si>
  <si>
    <t>6,91</t>
  </si>
  <si>
    <t>34,58</t>
  </si>
  <si>
    <t>16,04</t>
  </si>
  <si>
    <t>22,73</t>
  </si>
  <si>
    <t>47,53</t>
  </si>
  <si>
    <t>29,99</t>
  </si>
  <si>
    <t>31,07</t>
  </si>
  <si>
    <t>358,52</t>
  </si>
  <si>
    <t>48,58</t>
  </si>
  <si>
    <t>75,17</t>
  </si>
  <si>
    <t>101,79</t>
  </si>
  <si>
    <t>13,17</t>
  </si>
  <si>
    <t>149,95</t>
  </si>
  <si>
    <t>18,74</t>
  </si>
  <si>
    <t>210,40</t>
  </si>
  <si>
    <t>275,79</t>
  </si>
  <si>
    <t>22,90</t>
  </si>
  <si>
    <t>34,09</t>
  </si>
  <si>
    <t>48,70</t>
  </si>
  <si>
    <t>999,18</t>
  </si>
  <si>
    <t>26,49</t>
  </si>
  <si>
    <t>22,18</t>
  </si>
  <si>
    <t>24,03</t>
  </si>
  <si>
    <t>444,00</t>
  </si>
  <si>
    <t>450,00</t>
  </si>
  <si>
    <t>913,94</t>
  </si>
  <si>
    <t>1.026,60</t>
  </si>
  <si>
    <t>258,36</t>
  </si>
  <si>
    <t>443,06</t>
  </si>
  <si>
    <t>610,22</t>
  </si>
  <si>
    <t>5.894,01</t>
  </si>
  <si>
    <t>990,07</t>
  </si>
  <si>
    <t>1.276,26</t>
  </si>
  <si>
    <t>2.842,42</t>
  </si>
  <si>
    <t>312,59</t>
  </si>
  <si>
    <t>332,19</t>
  </si>
  <si>
    <t>928,42</t>
  </si>
  <si>
    <t>354,15</t>
  </si>
  <si>
    <t>47,29</t>
  </si>
  <si>
    <t>75,54</t>
  </si>
  <si>
    <t>64,45</t>
  </si>
  <si>
    <t>141,13</t>
  </si>
  <si>
    <t>42,18</t>
  </si>
  <si>
    <t>51,60</t>
  </si>
  <si>
    <t>84,84</t>
  </si>
  <si>
    <t>281,23</t>
  </si>
  <si>
    <t>171,01</t>
  </si>
  <si>
    <t>251,81</t>
  </si>
  <si>
    <t>56,44</t>
  </si>
  <si>
    <t>667,61</t>
  </si>
  <si>
    <t>115,73</t>
  </si>
  <si>
    <t>173,10</t>
  </si>
  <si>
    <t>231,03</t>
  </si>
  <si>
    <t>279,21</t>
  </si>
  <si>
    <t>353,89</t>
  </si>
  <si>
    <t>25,68</t>
  </si>
  <si>
    <t>84,34</t>
  </si>
  <si>
    <t>1.621,86</t>
  </si>
  <si>
    <t>69,82</t>
  </si>
  <si>
    <t>3.168,05</t>
  </si>
  <si>
    <t>154,66</t>
  </si>
  <si>
    <t>256,29</t>
  </si>
  <si>
    <t>383,15</t>
  </si>
  <si>
    <t>770,76</t>
  </si>
  <si>
    <t>479,93</t>
  </si>
  <si>
    <t>3.014,22</t>
  </si>
  <si>
    <t>964,48</t>
  </si>
  <si>
    <t>305,66</t>
  </si>
  <si>
    <t>494,93</t>
  </si>
  <si>
    <t>185,32</t>
  </si>
  <si>
    <t>3,69</t>
  </si>
  <si>
    <t>5,33</t>
  </si>
  <si>
    <t>2.016,15</t>
  </si>
  <si>
    <t>3.382,43</t>
  </si>
  <si>
    <t>4.254,15</t>
  </si>
  <si>
    <t>96,75</t>
  </si>
  <si>
    <t>229,48</t>
  </si>
  <si>
    <t>22,42</t>
  </si>
  <si>
    <t>94,30</t>
  </si>
  <si>
    <t>64,24</t>
  </si>
  <si>
    <t>41,95</t>
  </si>
  <si>
    <t>50,57</t>
  </si>
  <si>
    <t>0,13</t>
  </si>
  <si>
    <t>32,88</t>
  </si>
  <si>
    <t>39,16</t>
  </si>
  <si>
    <t>49,52</t>
  </si>
  <si>
    <t>108,02</t>
  </si>
  <si>
    <t>42,39</t>
  </si>
  <si>
    <t>55,22</t>
  </si>
  <si>
    <t>21,52</t>
  </si>
  <si>
    <t>28,14</t>
  </si>
  <si>
    <t>45,66</t>
  </si>
  <si>
    <t>59,06</t>
  </si>
  <si>
    <t>110,38</t>
  </si>
  <si>
    <t>CAMINHAO TOCO, PESO BRUTO TOTAL 10700 KG, CARGA UTIL MAXIMA 7400 KG, DISTANCIA ENTRE EIXOS 4,00 M, POTENCIA 175 CV (INCLUI CABINE E CHASSI, NAO INCLUI CARROCERIA)</t>
  </si>
  <si>
    <t>379.459,44</t>
  </si>
  <si>
    <t>405.000,00</t>
  </si>
  <si>
    <t>418.718,92</t>
  </si>
  <si>
    <t>467.027,04</t>
  </si>
  <si>
    <t>CAMINHAO TOCO, PESO BRUTO TOTAL 16000 KG, CARGA UTIL MAXIMA 10830 KG, DISTANCIA ENTRE EIXOS 3,56 M, POTENCIA 226 CV (INCLUI CABINE E CHASSI, NAO INCLUI CARROCERIA)</t>
  </si>
  <si>
    <t>441.486,49</t>
  </si>
  <si>
    <t>459.729,71</t>
  </si>
  <si>
    <t>CAMINHAO TOCO, PESO BRUTO TOTAL 8500 KG, CARGA UTIL MAXIMA 5600 KG, DISTANCIA ENTRE EIXOS 3,40 M, POTENCIA 167 CV (INCLUI CABINE E CHASSI, NAO INCLUI CARROCERIA)</t>
  </si>
  <si>
    <t>363.405,40</t>
  </si>
  <si>
    <t>364.135,13</t>
  </si>
  <si>
    <t>579.405,39</t>
  </si>
  <si>
    <t>CAMINHAO TRUCADO, PESO BRUTO TOTAL 23000 KG, CARGA UTIL MAXIMA 15460 KG, DISTANCIA ENTRE EIXOS 4,80 M, POTENCIA 286 CV (INCLUI CABINE E CHASSI, NAO INCLUI CARROCERIA)</t>
  </si>
  <si>
    <t>560.432,43</t>
  </si>
  <si>
    <t>598.378,38</t>
  </si>
  <si>
    <t>CAMINHAO TRUCADO, PESO BRUTO TOTAL 23000 KG, CARGA UTIL MAXIMA 16540 KG, DISTANCIA ENTRE EIXOS 4,80 M, POTENCIA 256 CV (INCLUI CABINE E CHASSI, NAO INCLUI CARROCERIA)</t>
  </si>
  <si>
    <t>549.486,50</t>
  </si>
  <si>
    <t>248.739,83</t>
  </si>
  <si>
    <t>130,65</t>
  </si>
  <si>
    <t>17,75</t>
  </si>
  <si>
    <t>1,68</t>
  </si>
  <si>
    <t>38,81</t>
  </si>
  <si>
    <t>81,77</t>
  </si>
  <si>
    <t>38,27</t>
  </si>
  <si>
    <t>23,27</t>
  </si>
  <si>
    <t>36,81</t>
  </si>
  <si>
    <t>62,23</t>
  </si>
  <si>
    <t>39,32</t>
  </si>
  <si>
    <t>21,36</t>
  </si>
  <si>
    <t>17,30</t>
  </si>
  <si>
    <t>55,65</t>
  </si>
  <si>
    <t>30,86</t>
  </si>
  <si>
    <t>79,33</t>
  </si>
  <si>
    <t>132,70</t>
  </si>
  <si>
    <t>1,94</t>
  </si>
  <si>
    <t>40,26</t>
  </si>
  <si>
    <t>16,62</t>
  </si>
  <si>
    <t>79,24</t>
  </si>
  <si>
    <t>11,97</t>
  </si>
  <si>
    <t>4,41</t>
  </si>
  <si>
    <t>7,36</t>
  </si>
  <si>
    <t>99,00</t>
  </si>
  <si>
    <t>5,36</t>
  </si>
  <si>
    <t>27,77</t>
  </si>
  <si>
    <t>65,86</t>
  </si>
  <si>
    <t>40,94</t>
  </si>
  <si>
    <t>26,74</t>
  </si>
  <si>
    <t>104,85</t>
  </si>
  <si>
    <t>163,23</t>
  </si>
  <si>
    <t>140,70</t>
  </si>
  <si>
    <t>239,06</t>
  </si>
  <si>
    <t>83,72</t>
  </si>
  <si>
    <t>75,90</t>
  </si>
  <si>
    <t>146,80</t>
  </si>
  <si>
    <t>132,10</t>
  </si>
  <si>
    <t>32,61</t>
  </si>
  <si>
    <t>127,45</t>
  </si>
  <si>
    <t>156,58</t>
  </si>
  <si>
    <t>159,89</t>
  </si>
  <si>
    <t>49,34</t>
  </si>
  <si>
    <t>22,36</t>
  </si>
  <si>
    <t>187,50</t>
  </si>
  <si>
    <t>3.056,94</t>
  </si>
  <si>
    <t>52,35</t>
  </si>
  <si>
    <t>83,76</t>
  </si>
  <si>
    <t>100,46</t>
  </si>
  <si>
    <t>675.816,91</t>
  </si>
  <si>
    <t>579.606,99</t>
  </si>
  <si>
    <t>586.646,65</t>
  </si>
  <si>
    <t>666.900,00</t>
  </si>
  <si>
    <t>817.785,45</t>
  </si>
  <si>
    <t>7.740,49</t>
  </si>
  <si>
    <t>10.320,65</t>
  </si>
  <si>
    <t>1.798,67</t>
  </si>
  <si>
    <t>3.969,48</t>
  </si>
  <si>
    <t>22,53</t>
  </si>
  <si>
    <t>42,76</t>
  </si>
  <si>
    <t>10,86</t>
  </si>
  <si>
    <t>9,84</t>
  </si>
  <si>
    <t>13,53</t>
  </si>
  <si>
    <t>14,09</t>
  </si>
  <si>
    <t>14,71</t>
  </si>
  <si>
    <t>14,06</t>
  </si>
  <si>
    <t>14,15</t>
  </si>
  <si>
    <t>12,87</t>
  </si>
  <si>
    <t>10,72</t>
  </si>
  <si>
    <t>10,62</t>
  </si>
  <si>
    <t>10,89</t>
  </si>
  <si>
    <t>12,08</t>
  </si>
  <si>
    <t>10,68</t>
  </si>
  <si>
    <t>45,85</t>
  </si>
  <si>
    <t>53,01</t>
  </si>
  <si>
    <t>51,05</t>
  </si>
  <si>
    <t>41,69</t>
  </si>
  <si>
    <t>46,18</t>
  </si>
  <si>
    <t>43,83</t>
  </si>
  <si>
    <t>47,83</t>
  </si>
  <si>
    <t>59,37</t>
  </si>
  <si>
    <t>89,68</t>
  </si>
  <si>
    <t>40,22</t>
  </si>
  <si>
    <t>33,57</t>
  </si>
  <si>
    <t>35,40</t>
  </si>
  <si>
    <t>57,42</t>
  </si>
  <si>
    <t>70,01</t>
  </si>
  <si>
    <t>20,15</t>
  </si>
  <si>
    <t>150,21</t>
  </si>
  <si>
    <t>175,39</t>
  </si>
  <si>
    <t>227,46</t>
  </si>
  <si>
    <t>119,25</t>
  </si>
  <si>
    <t>51,83</t>
  </si>
  <si>
    <t>98,30</t>
  </si>
  <si>
    <t>57,17</t>
  </si>
  <si>
    <t>70,85</t>
  </si>
  <si>
    <t>118,39</t>
  </si>
  <si>
    <t>41,55</t>
  </si>
  <si>
    <t>47,28</t>
  </si>
  <si>
    <t>58,04</t>
  </si>
  <si>
    <t>36,57</t>
  </si>
  <si>
    <t>72,01</t>
  </si>
  <si>
    <t>22,07</t>
  </si>
  <si>
    <t>26,30</t>
  </si>
  <si>
    <t>29,86</t>
  </si>
  <si>
    <t>332,33</t>
  </si>
  <si>
    <t>62,64</t>
  </si>
  <si>
    <t>202,62</t>
  </si>
  <si>
    <t>5.137,94</t>
  </si>
  <si>
    <t>46,40</t>
  </si>
  <si>
    <t>55,28</t>
  </si>
  <si>
    <t>145,38</t>
  </si>
  <si>
    <t>45,97</t>
  </si>
  <si>
    <t>24,08</t>
  </si>
  <si>
    <t>12,66</t>
  </si>
  <si>
    <t>23,84</t>
  </si>
  <si>
    <t>25,35</t>
  </si>
  <si>
    <t>81,45</t>
  </si>
  <si>
    <t>87,94</t>
  </si>
  <si>
    <t>100,70</t>
  </si>
  <si>
    <t>121,50</t>
  </si>
  <si>
    <t>164,10</t>
  </si>
  <si>
    <t>44,75</t>
  </si>
  <si>
    <t>52,21</t>
  </si>
  <si>
    <t>145.431,59</t>
  </si>
  <si>
    <t>117.194,70</t>
  </si>
  <si>
    <t>250.898,04</t>
  </si>
  <si>
    <t>272.526,95</t>
  </si>
  <si>
    <t>98.543,37</t>
  </si>
  <si>
    <t>63.451,26</t>
  </si>
  <si>
    <t>73.793,06</t>
  </si>
  <si>
    <t>98.826,15</t>
  </si>
  <si>
    <t>21,99</t>
  </si>
  <si>
    <t>15,72</t>
  </si>
  <si>
    <t>469,79</t>
  </si>
  <si>
    <t>488,17</t>
  </si>
  <si>
    <t>493,66</t>
  </si>
  <si>
    <t>507,96</t>
  </si>
  <si>
    <t>510,06</t>
  </si>
  <si>
    <t>520,00</t>
  </si>
  <si>
    <t>455,95</t>
  </si>
  <si>
    <t>450,73</t>
  </si>
  <si>
    <t>432,45</t>
  </si>
  <si>
    <t>495,58</t>
  </si>
  <si>
    <t>502,78</t>
  </si>
  <si>
    <t>429,26</t>
  </si>
  <si>
    <t>465,04</t>
  </si>
  <si>
    <t>445,78</t>
  </si>
  <si>
    <t>493,44</t>
  </si>
  <si>
    <t>443,57</t>
  </si>
  <si>
    <t>479,34</t>
  </si>
  <si>
    <t>470,72</t>
  </si>
  <si>
    <t>496,80</t>
  </si>
  <si>
    <t>518,02</t>
  </si>
  <si>
    <t>457,88</t>
  </si>
  <si>
    <t>477,65</t>
  </si>
  <si>
    <t>530,76</t>
  </si>
  <si>
    <t>567,08</t>
  </si>
  <si>
    <t>606,43</t>
  </si>
  <si>
    <t>394,21</t>
  </si>
  <si>
    <t>400,65</t>
  </si>
  <si>
    <t>10,13</t>
  </si>
  <si>
    <t>10,90</t>
  </si>
  <si>
    <t>180,69</t>
  </si>
  <si>
    <t>18,18</t>
  </si>
  <si>
    <t>24,17</t>
  </si>
  <si>
    <t>35,45</t>
  </si>
  <si>
    <t>164,01</t>
  </si>
  <si>
    <t>27,95</t>
  </si>
  <si>
    <t>22,20</t>
  </si>
  <si>
    <t>14,34</t>
  </si>
  <si>
    <t>42,57</t>
  </si>
  <si>
    <t>9,12</t>
  </si>
  <si>
    <t>125,90</t>
  </si>
  <si>
    <t>196,42</t>
  </si>
  <si>
    <t>33,48</t>
  </si>
  <si>
    <t>25,17</t>
  </si>
  <si>
    <t>10,45</t>
  </si>
  <si>
    <t>16,94</t>
  </si>
  <si>
    <t>45,37</t>
  </si>
  <si>
    <t>141,66</t>
  </si>
  <si>
    <t>194,39</t>
  </si>
  <si>
    <t>104,30</t>
  </si>
  <si>
    <t>47,96</t>
  </si>
  <si>
    <t>13,89</t>
  </si>
  <si>
    <t>116,65</t>
  </si>
  <si>
    <t>194,19</t>
  </si>
  <si>
    <t>8,67</t>
  </si>
  <si>
    <t>9,07</t>
  </si>
  <si>
    <t>10,66</t>
  </si>
  <si>
    <t>7,61</t>
  </si>
  <si>
    <t>9,55</t>
  </si>
  <si>
    <t>13,90</t>
  </si>
  <si>
    <t>10,20</t>
  </si>
  <si>
    <t>15,88</t>
  </si>
  <si>
    <t>12,90</t>
  </si>
  <si>
    <t>16,25</t>
  </si>
  <si>
    <t>20,16</t>
  </si>
  <si>
    <t>28,42</t>
  </si>
  <si>
    <t>19,35</t>
  </si>
  <si>
    <t>10,04</t>
  </si>
  <si>
    <t>39,20</t>
  </si>
  <si>
    <t>111,05</t>
  </si>
  <si>
    <t>204,39</t>
  </si>
  <si>
    <t>51,48</t>
  </si>
  <si>
    <t>45,88</t>
  </si>
  <si>
    <t>20,04</t>
  </si>
  <si>
    <t>77,73</t>
  </si>
  <si>
    <t>12,76</t>
  </si>
  <si>
    <t>19,59</t>
  </si>
  <si>
    <t>17,17</t>
  </si>
  <si>
    <t>23,04</t>
  </si>
  <si>
    <t>36,15</t>
  </si>
  <si>
    <t>44,87</t>
  </si>
  <si>
    <t>61,05</t>
  </si>
  <si>
    <t>14,93</t>
  </si>
  <si>
    <t>6,03</t>
  </si>
  <si>
    <t>22,28</t>
  </si>
  <si>
    <t>33,69</t>
  </si>
  <si>
    <t>6,92</t>
  </si>
  <si>
    <t>7,67</t>
  </si>
  <si>
    <t>1,77</t>
  </si>
  <si>
    <t>25,31</t>
  </si>
  <si>
    <t>14,49</t>
  </si>
  <si>
    <t>24,74</t>
  </si>
  <si>
    <t>34,46</t>
  </si>
  <si>
    <t>11,58</t>
  </si>
  <si>
    <t>14,25</t>
  </si>
  <si>
    <t>30,11</t>
  </si>
  <si>
    <t>9,65</t>
  </si>
  <si>
    <t>15,06</t>
  </si>
  <si>
    <t>23,02</t>
  </si>
  <si>
    <t>27,02</t>
  </si>
  <si>
    <t>8,73</t>
  </si>
  <si>
    <t>14,21</t>
  </si>
  <si>
    <t>27,68</t>
  </si>
  <si>
    <t>90,50</t>
  </si>
  <si>
    <t>41,65</t>
  </si>
  <si>
    <t>5.237,08</t>
  </si>
  <si>
    <t>3.179,37</t>
  </si>
  <si>
    <t>19.404,00</t>
  </si>
  <si>
    <t>1.412,20</t>
  </si>
  <si>
    <t>2.112,12</t>
  </si>
  <si>
    <t>147,52</t>
  </si>
  <si>
    <t>4.766,18</t>
  </si>
  <si>
    <t>310,76</t>
  </si>
  <si>
    <t>11.599,76</t>
  </si>
  <si>
    <t>594,01</t>
  </si>
  <si>
    <t>120,31</t>
  </si>
  <si>
    <t>165,49</t>
  </si>
  <si>
    <t>3.643,84</t>
  </si>
  <si>
    <t>5.604,30</t>
  </si>
  <si>
    <t>256,13</t>
  </si>
  <si>
    <t>6.690,32</t>
  </si>
  <si>
    <t>458,09</t>
  </si>
  <si>
    <t>16.445,13</t>
  </si>
  <si>
    <t>860,23</t>
  </si>
  <si>
    <t>113,30</t>
  </si>
  <si>
    <t>1.182,08</t>
  </si>
  <si>
    <t>56,91</t>
  </si>
  <si>
    <t>590,73</t>
  </si>
  <si>
    <t>9,25</t>
  </si>
  <si>
    <t>9,56</t>
  </si>
  <si>
    <t>37,47</t>
  </si>
  <si>
    <t>13.373,46</t>
  </si>
  <si>
    <t>110.246,25</t>
  </si>
  <si>
    <t>27,28</t>
  </si>
  <si>
    <t>912,84</t>
  </si>
  <si>
    <t>13,45</t>
  </si>
  <si>
    <t>45,41</t>
  </si>
  <si>
    <t>69,70</t>
  </si>
  <si>
    <t>110,64</t>
  </si>
  <si>
    <t>385,25</t>
  </si>
  <si>
    <t>369,42</t>
  </si>
  <si>
    <t>47,24</t>
  </si>
  <si>
    <t>33,67</t>
  </si>
  <si>
    <t>119,99</t>
  </si>
  <si>
    <t>112,30</t>
  </si>
  <si>
    <t>58,10</t>
  </si>
  <si>
    <t>164,18</t>
  </si>
  <si>
    <t>287,68</t>
  </si>
  <si>
    <t>45,17</t>
  </si>
  <si>
    <t>37,23</t>
  </si>
  <si>
    <t>131,84</t>
  </si>
  <si>
    <t>65,08</t>
  </si>
  <si>
    <t>200,53</t>
  </si>
  <si>
    <t>27,18</t>
  </si>
  <si>
    <t>17,34</t>
  </si>
  <si>
    <t>101,10</t>
  </si>
  <si>
    <t>55,55</t>
  </si>
  <si>
    <t>142,60</t>
  </si>
  <si>
    <t>271,19</t>
  </si>
  <si>
    <t>395,70</t>
  </si>
  <si>
    <t>1.011,39</t>
  </si>
  <si>
    <t>174,19</t>
  </si>
  <si>
    <t>31,51</t>
  </si>
  <si>
    <t>85,38</t>
  </si>
  <si>
    <t>66,88</t>
  </si>
  <si>
    <t>23,95</t>
  </si>
  <si>
    <t>45,99</t>
  </si>
  <si>
    <t>117,92</t>
  </si>
  <si>
    <t>32,87</t>
  </si>
  <si>
    <t>306,18</t>
  </si>
  <si>
    <t>124,45</t>
  </si>
  <si>
    <t>8,04</t>
  </si>
  <si>
    <t>33,88</t>
  </si>
  <si>
    <t>43,15</t>
  </si>
  <si>
    <t>176,56</t>
  </si>
  <si>
    <t>8,25</t>
  </si>
  <si>
    <t>71,53</t>
  </si>
  <si>
    <t>234,04</t>
  </si>
  <si>
    <t>16,10</t>
  </si>
  <si>
    <t>19,63</t>
  </si>
  <si>
    <t>48,53</t>
  </si>
  <si>
    <t>68,99</t>
  </si>
  <si>
    <t>99,14</t>
  </si>
  <si>
    <t>27,22</t>
  </si>
  <si>
    <t>61,75</t>
  </si>
  <si>
    <t>29,15</t>
  </si>
  <si>
    <t>42,61</t>
  </si>
  <si>
    <t>21,07</t>
  </si>
  <si>
    <t>46,85</t>
  </si>
  <si>
    <t>84,40</t>
  </si>
  <si>
    <t>8,96</t>
  </si>
  <si>
    <t>23,99</t>
  </si>
  <si>
    <t>47,45</t>
  </si>
  <si>
    <t>68,85</t>
  </si>
  <si>
    <t>251,20</t>
  </si>
  <si>
    <t>20,58</t>
  </si>
  <si>
    <t>23,67</t>
  </si>
  <si>
    <t>88,91</t>
  </si>
  <si>
    <t>656,95</t>
  </si>
  <si>
    <t>1.023,27</t>
  </si>
  <si>
    <t>39,75</t>
  </si>
  <si>
    <t>49,82</t>
  </si>
  <si>
    <t>5,54</t>
  </si>
  <si>
    <t>34,17</t>
  </si>
  <si>
    <t>172,55</t>
  </si>
  <si>
    <t>36,68</t>
  </si>
  <si>
    <t>70,93</t>
  </si>
  <si>
    <t>170,87</t>
  </si>
  <si>
    <t>37,30</t>
  </si>
  <si>
    <t>92,06</t>
  </si>
  <si>
    <t>208,52</t>
  </si>
  <si>
    <t>46,75</t>
  </si>
  <si>
    <t>110,36</t>
  </si>
  <si>
    <t>26,14</t>
  </si>
  <si>
    <t>557,32</t>
  </si>
  <si>
    <t>916,75</t>
  </si>
  <si>
    <t>697,05</t>
  </si>
  <si>
    <t>1.030,51</t>
  </si>
  <si>
    <t>47,06</t>
  </si>
  <si>
    <t>158,69</t>
  </si>
  <si>
    <t>28,46</t>
  </si>
  <si>
    <t>291,23</t>
  </si>
  <si>
    <t>8,32</t>
  </si>
  <si>
    <t>13,24</t>
  </si>
  <si>
    <t>62,27</t>
  </si>
  <si>
    <t>109,69</t>
  </si>
  <si>
    <t>13,12</t>
  </si>
  <si>
    <t>21,05</t>
  </si>
  <si>
    <t>55,46</t>
  </si>
  <si>
    <t>88,56</t>
  </si>
  <si>
    <t>131,53</t>
  </si>
  <si>
    <t>312,60</t>
  </si>
  <si>
    <t>66,98</t>
  </si>
  <si>
    <t>20,03</t>
  </si>
  <si>
    <t>54,49</t>
  </si>
  <si>
    <t>222,84</t>
  </si>
  <si>
    <t>147,92</t>
  </si>
  <si>
    <t>28,92</t>
  </si>
  <si>
    <t>324,08</t>
  </si>
  <si>
    <t>668,11</t>
  </si>
  <si>
    <t>70,64</t>
  </si>
  <si>
    <t>55,85</t>
  </si>
  <si>
    <t>16,64</t>
  </si>
  <si>
    <t>36,39</t>
  </si>
  <si>
    <t>199,47</t>
  </si>
  <si>
    <t>23,93</t>
  </si>
  <si>
    <t>279,30</t>
  </si>
  <si>
    <t>95,63</t>
  </si>
  <si>
    <t>65,47</t>
  </si>
  <si>
    <t>22,63</t>
  </si>
  <si>
    <t>42,83</t>
  </si>
  <si>
    <t>271,62</t>
  </si>
  <si>
    <t>135,96</t>
  </si>
  <si>
    <t>30,18</t>
  </si>
  <si>
    <t>705,00</t>
  </si>
  <si>
    <t>24,86</t>
  </si>
  <si>
    <t>40,99</t>
  </si>
  <si>
    <t>6,50</t>
  </si>
  <si>
    <t>24,05</t>
  </si>
  <si>
    <t>88,36</t>
  </si>
  <si>
    <t>70,82</t>
  </si>
  <si>
    <t>17,58</t>
  </si>
  <si>
    <t>42,11</t>
  </si>
  <si>
    <t>255,36</t>
  </si>
  <si>
    <t>147,15</t>
  </si>
  <si>
    <t>27,91</t>
  </si>
  <si>
    <t>344,69</t>
  </si>
  <si>
    <t>696,51</t>
  </si>
  <si>
    <t>82,84</t>
  </si>
  <si>
    <t>68,05</t>
  </si>
  <si>
    <t>17,20</t>
  </si>
  <si>
    <t>233,31</t>
  </si>
  <si>
    <t>138,87</t>
  </si>
  <si>
    <t>333,67</t>
  </si>
  <si>
    <t>668,94</t>
  </si>
  <si>
    <t>100,33</t>
  </si>
  <si>
    <t>76,96</t>
  </si>
  <si>
    <t>18,37</t>
  </si>
  <si>
    <t>41,42</t>
  </si>
  <si>
    <t>318,11</t>
  </si>
  <si>
    <t>142,34</t>
  </si>
  <si>
    <t>25,45</t>
  </si>
  <si>
    <t>414,31</t>
  </si>
  <si>
    <t>790,98</t>
  </si>
  <si>
    <t>1.978,55</t>
  </si>
  <si>
    <t>291,79</t>
  </si>
  <si>
    <t>148,57</t>
  </si>
  <si>
    <t>614,54</t>
  </si>
  <si>
    <t>38,49</t>
  </si>
  <si>
    <t>45,40</t>
  </si>
  <si>
    <t>4,09</t>
  </si>
  <si>
    <t>20,54</t>
  </si>
  <si>
    <t>41,28</t>
  </si>
  <si>
    <t>205,76</t>
  </si>
  <si>
    <t>5,82</t>
  </si>
  <si>
    <t>8,95</t>
  </si>
  <si>
    <t>20,38</t>
  </si>
  <si>
    <t>36,50</t>
  </si>
  <si>
    <t>92,41</t>
  </si>
  <si>
    <t>121,32</t>
  </si>
  <si>
    <t>57,16</t>
  </si>
  <si>
    <t>18,76</t>
  </si>
  <si>
    <t>DESENHISTA COPISTA (HORISTA)</t>
  </si>
  <si>
    <t>15,62</t>
  </si>
  <si>
    <t>2.762,45</t>
  </si>
  <si>
    <t>DESENHISTA DETALHISTA (HORISTA)</t>
  </si>
  <si>
    <t>4.877,93</t>
  </si>
  <si>
    <t>DESENHISTA PROJETISTA (HORISTA)</t>
  </si>
  <si>
    <t>3.313,60</t>
  </si>
  <si>
    <t>DESENHISTA TECNICO AUXILIAR (HORISTA)</t>
  </si>
  <si>
    <t>10,19</t>
  </si>
  <si>
    <t>39,30</t>
  </si>
  <si>
    <t>17,91</t>
  </si>
  <si>
    <t>21,59</t>
  </si>
  <si>
    <t>26,34</t>
  </si>
  <si>
    <t>83,71</t>
  </si>
  <si>
    <t>480,61</t>
  </si>
  <si>
    <t>20,20</t>
  </si>
  <si>
    <t>1.591,08</t>
  </si>
  <si>
    <t>1.251,63</t>
  </si>
  <si>
    <t>1.937,92</t>
  </si>
  <si>
    <t>4.527,58</t>
  </si>
  <si>
    <t>368,24</t>
  </si>
  <si>
    <t>417,76</t>
  </si>
  <si>
    <t>586,28</t>
  </si>
  <si>
    <t>981,80</t>
  </si>
  <si>
    <t>858,73</t>
  </si>
  <si>
    <t>1.591,24</t>
  </si>
  <si>
    <t>1.348,64</t>
  </si>
  <si>
    <t>2.221,20</t>
  </si>
  <si>
    <t>4.748,53</t>
  </si>
  <si>
    <t>55,10</t>
  </si>
  <si>
    <t>54,25</t>
  </si>
  <si>
    <t>77,71</t>
  </si>
  <si>
    <t>67,51</t>
  </si>
  <si>
    <t>80,63</t>
  </si>
  <si>
    <t>67,00</t>
  </si>
  <si>
    <t>102,78</t>
  </si>
  <si>
    <t>12,45</t>
  </si>
  <si>
    <t>20,88</t>
  </si>
  <si>
    <t>83,57</t>
  </si>
  <si>
    <t>117,75</t>
  </si>
  <si>
    <t>71,93</t>
  </si>
  <si>
    <t>80,92</t>
  </si>
  <si>
    <t>103,51</t>
  </si>
  <si>
    <t>183,99</t>
  </si>
  <si>
    <t>74,94</t>
  </si>
  <si>
    <t>92,08</t>
  </si>
  <si>
    <t>110,66</t>
  </si>
  <si>
    <t>192,28</t>
  </si>
  <si>
    <t>124,21</t>
  </si>
  <si>
    <t>132,41</t>
  </si>
  <si>
    <t>150,24</t>
  </si>
  <si>
    <t>282,82</t>
  </si>
  <si>
    <t>138,57</t>
  </si>
  <si>
    <t>142,86</t>
  </si>
  <si>
    <t>168,32</t>
  </si>
  <si>
    <t>347,32</t>
  </si>
  <si>
    <t>294,79</t>
  </si>
  <si>
    <t>148,01</t>
  </si>
  <si>
    <t>150,65</t>
  </si>
  <si>
    <t>161,10</t>
  </si>
  <si>
    <t>274,70</t>
  </si>
  <si>
    <t>167,60</t>
  </si>
  <si>
    <t>182,80</t>
  </si>
  <si>
    <t>183,90</t>
  </si>
  <si>
    <t>307,75</t>
  </si>
  <si>
    <t>340,81</t>
  </si>
  <si>
    <t>168,64</t>
  </si>
  <si>
    <t>168,76</t>
  </si>
  <si>
    <t>183,98</t>
  </si>
  <si>
    <t>343,32</t>
  </si>
  <si>
    <t>552,08</t>
  </si>
  <si>
    <t>209,39</t>
  </si>
  <si>
    <t>245,36</t>
  </si>
  <si>
    <t>236,46</t>
  </si>
  <si>
    <t>547,80</t>
  </si>
  <si>
    <t>394.619,69</t>
  </si>
  <si>
    <t>90.766,90</t>
  </si>
  <si>
    <t>43,71</t>
  </si>
  <si>
    <t>67,69</t>
  </si>
  <si>
    <t>54,45</t>
  </si>
  <si>
    <t>169,60</t>
  </si>
  <si>
    <t>183,79</t>
  </si>
  <si>
    <t>186,44</t>
  </si>
  <si>
    <t>182,38</t>
  </si>
  <si>
    <t>214,15</t>
  </si>
  <si>
    <t>228,54</t>
  </si>
  <si>
    <t>644,08</t>
  </si>
  <si>
    <t>708,73</t>
  </si>
  <si>
    <t>166,43</t>
  </si>
  <si>
    <t>116.843,29</t>
  </si>
  <si>
    <t>34,60</t>
  </si>
  <si>
    <t>39,78</t>
  </si>
  <si>
    <t>135,23</t>
  </si>
  <si>
    <t>284,89</t>
  </si>
  <si>
    <t>11,47</t>
  </si>
  <si>
    <t>135.966,96</t>
  </si>
  <si>
    <t>2,17</t>
  </si>
  <si>
    <t>3,76</t>
  </si>
  <si>
    <t>12,06</t>
  </si>
  <si>
    <t>16,96</t>
  </si>
  <si>
    <t>18,86</t>
  </si>
  <si>
    <t>22,37</t>
  </si>
  <si>
    <t>11,62</t>
  </si>
  <si>
    <t>20,26</t>
  </si>
  <si>
    <t>52,67</t>
  </si>
  <si>
    <t>48,25</t>
  </si>
  <si>
    <t>46,36</t>
  </si>
  <si>
    <t>50,25</t>
  </si>
  <si>
    <t>17,59</t>
  </si>
  <si>
    <t>25,66</t>
  </si>
  <si>
    <t>32,18</t>
  </si>
  <si>
    <t>50,71</t>
  </si>
  <si>
    <t>4,24</t>
  </si>
  <si>
    <t>5,91</t>
  </si>
  <si>
    <t>14,96</t>
  </si>
  <si>
    <t>29,60</t>
  </si>
  <si>
    <t>50,74</t>
  </si>
  <si>
    <t>79,07</t>
  </si>
  <si>
    <t>31,95</t>
  </si>
  <si>
    <t>16,92</t>
  </si>
  <si>
    <t>70,51</t>
  </si>
  <si>
    <t>43,05</t>
  </si>
  <si>
    <t>79,39</t>
  </si>
  <si>
    <t>1,92</t>
  </si>
  <si>
    <t>20,09</t>
  </si>
  <si>
    <t>13,83</t>
  </si>
  <si>
    <t>10,74</t>
  </si>
  <si>
    <t>64.087,59</t>
  </si>
  <si>
    <t>301.723,16</t>
  </si>
  <si>
    <t>12,38</t>
  </si>
  <si>
    <t>3.803,54</t>
  </si>
  <si>
    <t>23,63</t>
  </si>
  <si>
    <t>17,88</t>
  </si>
  <si>
    <t>46,45</t>
  </si>
  <si>
    <t>349,09</t>
  </si>
  <si>
    <t>988,64</t>
  </si>
  <si>
    <t>11,75</t>
  </si>
  <si>
    <t>968,00</t>
  </si>
  <si>
    <t>117.000,00</t>
  </si>
  <si>
    <t>248.369,69</t>
  </si>
  <si>
    <t>18,75</t>
  </si>
  <si>
    <t>6,43</t>
  </si>
  <si>
    <t>2,21</t>
  </si>
  <si>
    <t>16,41</t>
  </si>
  <si>
    <t>10,58</t>
  </si>
  <si>
    <t>29,80</t>
  </si>
  <si>
    <t>17,57</t>
  </si>
  <si>
    <t>512,05</t>
  </si>
  <si>
    <t>928,77</t>
  </si>
  <si>
    <t>1.272,04</t>
  </si>
  <si>
    <t>203,40</t>
  </si>
  <si>
    <t>296,74</t>
  </si>
  <si>
    <t>101,99</t>
  </si>
  <si>
    <t>261,37</t>
  </si>
  <si>
    <t>16,66</t>
  </si>
  <si>
    <t>33,00</t>
  </si>
  <si>
    <t>42,14</t>
  </si>
  <si>
    <t>52,10</t>
  </si>
  <si>
    <t>251,32</t>
  </si>
  <si>
    <t>158,66</t>
  </si>
  <si>
    <t>206,61</t>
  </si>
  <si>
    <t>52,05</t>
  </si>
  <si>
    <t>130,57</t>
  </si>
  <si>
    <t>17,70</t>
  </si>
  <si>
    <t>6,68</t>
  </si>
  <si>
    <t>8,82</t>
  </si>
  <si>
    <t>78,97</t>
  </si>
  <si>
    <t>23,46</t>
  </si>
  <si>
    <t>28,02</t>
  </si>
  <si>
    <t>119,10</t>
  </si>
  <si>
    <t>155,77</t>
  </si>
  <si>
    <t>25,82</t>
  </si>
  <si>
    <t>55,94</t>
  </si>
  <si>
    <t>97,26</t>
  </si>
  <si>
    <t>6,99</t>
  </si>
  <si>
    <t>13,26</t>
  </si>
  <si>
    <t>19,18</t>
  </si>
  <si>
    <t>10,91</t>
  </si>
  <si>
    <t>14,05</t>
  </si>
  <si>
    <t>17,83</t>
  </si>
  <si>
    <t>1.209,77</t>
  </si>
  <si>
    <t>3.097,52</t>
  </si>
  <si>
    <t>4.233,75</t>
  </si>
  <si>
    <t>42,47</t>
  </si>
  <si>
    <t>103,00</t>
  </si>
  <si>
    <t>105,06</t>
  </si>
  <si>
    <t>101,62</t>
  </si>
  <si>
    <t>8,49</t>
  </si>
  <si>
    <t>5,19</t>
  </si>
  <si>
    <t>63,34</t>
  </si>
  <si>
    <t>0,30</t>
  </si>
  <si>
    <t>3,21</t>
  </si>
  <si>
    <t>55,49</t>
  </si>
  <si>
    <t>42,60</t>
  </si>
  <si>
    <t>149,10</t>
  </si>
  <si>
    <t>3,11</t>
  </si>
  <si>
    <t>160,27</t>
  </si>
  <si>
    <t>19,26</t>
  </si>
  <si>
    <t>141,74</t>
  </si>
  <si>
    <t>24,35</t>
  </si>
  <si>
    <t>58,87</t>
  </si>
  <si>
    <t>46,77</t>
  </si>
  <si>
    <t>33,63</t>
  </si>
  <si>
    <t>109,84</t>
  </si>
  <si>
    <t>69,88</t>
  </si>
  <si>
    <t>27,97</t>
  </si>
  <si>
    <t>148,50</t>
  </si>
  <si>
    <t>219,55</t>
  </si>
  <si>
    <t>368,86</t>
  </si>
  <si>
    <t>138,63</t>
  </si>
  <si>
    <t>95,06</t>
  </si>
  <si>
    <t>38,61</t>
  </si>
  <si>
    <t>4.927,88</t>
  </si>
  <si>
    <t>1.267,16</t>
  </si>
  <si>
    <t>3.899,40</t>
  </si>
  <si>
    <t>11.263,72</t>
  </si>
  <si>
    <t>6.256.816,45</t>
  </si>
  <si>
    <t>2.678.449,80</t>
  </si>
  <si>
    <t>33,34</t>
  </si>
  <si>
    <t>21,24</t>
  </si>
  <si>
    <t>24,78</t>
  </si>
  <si>
    <t>5,16</t>
  </si>
  <si>
    <t>18,03</t>
  </si>
  <si>
    <t>18,85</t>
  </si>
  <si>
    <t>445,83</t>
  </si>
  <si>
    <t>1.224,39</t>
  </si>
  <si>
    <t>1.320,92</t>
  </si>
  <si>
    <t>1.453,11</t>
  </si>
  <si>
    <t>117,46</t>
  </si>
  <si>
    <t>127,09</t>
  </si>
  <si>
    <t>139,40</t>
  </si>
  <si>
    <t>421,01</t>
  </si>
  <si>
    <t>559,90</t>
  </si>
  <si>
    <t>784,95</t>
  </si>
  <si>
    <t>561,40</t>
  </si>
  <si>
    <t>652,83</t>
  </si>
  <si>
    <t>807,44</t>
  </si>
  <si>
    <t>1.038,33</t>
  </si>
  <si>
    <t>1.144,52</t>
  </si>
  <si>
    <t>584,75</t>
  </si>
  <si>
    <t>373,33</t>
  </si>
  <si>
    <t>313,85</t>
  </si>
  <si>
    <t>392,47</t>
  </si>
  <si>
    <t>261,47</t>
  </si>
  <si>
    <t>326,03</t>
  </si>
  <si>
    <t>47,39</t>
  </si>
  <si>
    <t>6.853,38</t>
  </si>
  <si>
    <t>80.994,89</t>
  </si>
  <si>
    <t>63.500,00</t>
  </si>
  <si>
    <t>19,76</t>
  </si>
  <si>
    <t>87,89</t>
  </si>
  <si>
    <t>7,97</t>
  </si>
  <si>
    <t>36,04</t>
  </si>
  <si>
    <t>13,19</t>
  </si>
  <si>
    <t>45,04</t>
  </si>
  <si>
    <t>16,78</t>
  </si>
  <si>
    <t>157,61</t>
  </si>
  <si>
    <t>136,96</t>
  </si>
  <si>
    <t>163,48</t>
  </si>
  <si>
    <t>184,15</t>
  </si>
  <si>
    <t>581,13</t>
  </si>
  <si>
    <t>61,51</t>
  </si>
  <si>
    <t>657.538,75</t>
  </si>
  <si>
    <t>744.964,69</t>
  </si>
  <si>
    <t>1.383.861,87</t>
  </si>
  <si>
    <t>189.785,86</t>
  </si>
  <si>
    <t>169.647,47</t>
  </si>
  <si>
    <t>3.700,82</t>
  </si>
  <si>
    <t>122.544,72</t>
  </si>
  <si>
    <t>143.736,66</t>
  </si>
  <si>
    <t>175.063,89</t>
  </si>
  <si>
    <t>202.705,55</t>
  </si>
  <si>
    <t>109.129,30</t>
  </si>
  <si>
    <t>106.512,55</t>
  </si>
  <si>
    <t>153.061,11</t>
  </si>
  <si>
    <t>99.510,00</t>
  </si>
  <si>
    <t>83.098,79</t>
  </si>
  <si>
    <t>142.440,61</t>
  </si>
  <si>
    <t>126.821,23</t>
  </si>
  <si>
    <t>152.463,42</t>
  </si>
  <si>
    <t>89.621,10</t>
  </si>
  <si>
    <t>235,08</t>
  </si>
  <si>
    <t>206,56</t>
  </si>
  <si>
    <t>235,58</t>
  </si>
  <si>
    <t>1.149.807,59</t>
  </si>
  <si>
    <t>2.211.168,44</t>
  </si>
  <si>
    <t>3.758.986,34</t>
  </si>
  <si>
    <t>230.377,81</t>
  </si>
  <si>
    <t>362.862,50</t>
  </si>
  <si>
    <t>1.343.787,50</t>
  </si>
  <si>
    <t>90.715,62</t>
  </si>
  <si>
    <t>127.600,00</t>
  </si>
  <si>
    <t>298.265,00</t>
  </si>
  <si>
    <t>96,51</t>
  </si>
  <si>
    <t>100,10</t>
  </si>
  <si>
    <t>15,38</t>
  </si>
  <si>
    <t>5.714,00</t>
  </si>
  <si>
    <t>5.175,59</t>
  </si>
  <si>
    <t>3.059,00</t>
  </si>
  <si>
    <t>3.221,72</t>
  </si>
  <si>
    <t>1.023,82</t>
  </si>
  <si>
    <t>616,02</t>
  </si>
  <si>
    <t>451,17</t>
  </si>
  <si>
    <t>1.440,29</t>
  </si>
  <si>
    <t>118,00</t>
  </si>
  <si>
    <t>126,67</t>
  </si>
  <si>
    <t>156,17</t>
  </si>
  <si>
    <t>2.325,29</t>
  </si>
  <si>
    <t>3.036,76</t>
  </si>
  <si>
    <t>19,77</t>
  </si>
  <si>
    <t>28,07</t>
  </si>
  <si>
    <t>27,23</t>
  </si>
  <si>
    <t>15,89</t>
  </si>
  <si>
    <t>27,59</t>
  </si>
  <si>
    <t>14,74</t>
  </si>
  <si>
    <t>9,09</t>
  </si>
  <si>
    <t>16,13</t>
  </si>
  <si>
    <t>24,52</t>
  </si>
  <si>
    <t>20,22</t>
  </si>
  <si>
    <t>1.367,50</t>
  </si>
  <si>
    <t>95,20</t>
  </si>
  <si>
    <t>502,53</t>
  </si>
  <si>
    <t>855,61</t>
  </si>
  <si>
    <t>122,92</t>
  </si>
  <si>
    <t>115,28</t>
  </si>
  <si>
    <t>320,22</t>
  </si>
  <si>
    <t>475,00</t>
  </si>
  <si>
    <t>271,39</t>
  </si>
  <si>
    <t>453,07</t>
  </si>
  <si>
    <t>574,21</t>
  </si>
  <si>
    <t>353,04</t>
  </si>
  <si>
    <t>355,74</t>
  </si>
  <si>
    <t>501,68</t>
  </si>
  <si>
    <t>58,75</t>
  </si>
  <si>
    <t>19,06</t>
  </si>
  <si>
    <t>6,05</t>
  </si>
  <si>
    <t>60,36</t>
  </si>
  <si>
    <t>4,33</t>
  </si>
  <si>
    <t>4,31</t>
  </si>
  <si>
    <t>15,97</t>
  </si>
  <si>
    <t>7,37</t>
  </si>
  <si>
    <t>17,21</t>
  </si>
  <si>
    <t>8,88</t>
  </si>
  <si>
    <t>63,29</t>
  </si>
  <si>
    <t>3,37</t>
  </si>
  <si>
    <t>296,37</t>
  </si>
  <si>
    <t>7,28</t>
  </si>
  <si>
    <t>140,49</t>
  </si>
  <si>
    <t>27,04</t>
  </si>
  <si>
    <t>36,97</t>
  </si>
  <si>
    <t>18,73</t>
  </si>
  <si>
    <t>45,76</t>
  </si>
  <si>
    <t>31,64</t>
  </si>
  <si>
    <t>16,28</t>
  </si>
  <si>
    <t>18,89</t>
  </si>
  <si>
    <t>43,26</t>
  </si>
  <si>
    <t>25,64</t>
  </si>
  <si>
    <t>45,09</t>
  </si>
  <si>
    <t>14,36</t>
  </si>
  <si>
    <t>23,58</t>
  </si>
  <si>
    <t>18,17</t>
  </si>
  <si>
    <t>25,88</t>
  </si>
  <si>
    <t>29,75</t>
  </si>
  <si>
    <t>46,33</t>
  </si>
  <si>
    <t>58,21</t>
  </si>
  <si>
    <t>25,07</t>
  </si>
  <si>
    <t>30,56</t>
  </si>
  <si>
    <t>45,43</t>
  </si>
  <si>
    <t>24,81</t>
  </si>
  <si>
    <t>86,34</t>
  </si>
  <si>
    <t>17,81</t>
  </si>
  <si>
    <t>111,22</t>
  </si>
  <si>
    <t>21,37</t>
  </si>
  <si>
    <t>271,04</t>
  </si>
  <si>
    <t>8,00</t>
  </si>
  <si>
    <t>101,14</t>
  </si>
  <si>
    <t>118,67</t>
  </si>
  <si>
    <t>14,02</t>
  </si>
  <si>
    <t>33,33</t>
  </si>
  <si>
    <t>31,67</t>
  </si>
  <si>
    <t>62,53</t>
  </si>
  <si>
    <t>58,76</t>
  </si>
  <si>
    <t>29,89</t>
  </si>
  <si>
    <t>63,63</t>
  </si>
  <si>
    <t>106,91</t>
  </si>
  <si>
    <t>21,01</t>
  </si>
  <si>
    <t>23,32</t>
  </si>
  <si>
    <t>10,69</t>
  </si>
  <si>
    <t>143,60</t>
  </si>
  <si>
    <t>63,08</t>
  </si>
  <si>
    <t>167,18</t>
  </si>
  <si>
    <t>188,52</t>
  </si>
  <si>
    <t>7,51</t>
  </si>
  <si>
    <t>40,31</t>
  </si>
  <si>
    <t>3,94</t>
  </si>
  <si>
    <t>140,33</t>
  </si>
  <si>
    <t>290,66</t>
  </si>
  <si>
    <t>813,25</t>
  </si>
  <si>
    <t>1.224,77</t>
  </si>
  <si>
    <t>1.706,07</t>
  </si>
  <si>
    <t>749,31</t>
  </si>
  <si>
    <t>938,13</t>
  </si>
  <si>
    <t>1.301,15</t>
  </si>
  <si>
    <t>1.718,61</t>
  </si>
  <si>
    <t>513,86</t>
  </si>
  <si>
    <t>596,04</t>
  </si>
  <si>
    <t>654,67</t>
  </si>
  <si>
    <t>262,92</t>
  </si>
  <si>
    <t>100,63</t>
  </si>
  <si>
    <t>127,39</t>
  </si>
  <si>
    <t>139,69</t>
  </si>
  <si>
    <t>238,31</t>
  </si>
  <si>
    <t>205,07</t>
  </si>
  <si>
    <t>280,28</t>
  </si>
  <si>
    <t>56,67</t>
  </si>
  <si>
    <t>21,81</t>
  </si>
  <si>
    <t>554,55</t>
  </si>
  <si>
    <t>452,59</t>
  </si>
  <si>
    <t>460,00</t>
  </si>
  <si>
    <t>467,80</t>
  </si>
  <si>
    <t>697,08</t>
  </si>
  <si>
    <t>500,56</t>
  </si>
  <si>
    <t>564,07</t>
  </si>
  <si>
    <t>620,47</t>
  </si>
  <si>
    <t>718,34</t>
  </si>
  <si>
    <t>648,85</t>
  </si>
  <si>
    <t>770,49</t>
  </si>
  <si>
    <t>840,67</t>
  </si>
  <si>
    <t>1.036,82</t>
  </si>
  <si>
    <t>817,24</t>
  </si>
  <si>
    <t>863,43</t>
  </si>
  <si>
    <t>1.051,54</t>
  </si>
  <si>
    <t>868,31</t>
  </si>
  <si>
    <t>64,64</t>
  </si>
  <si>
    <t>60,35</t>
  </si>
  <si>
    <t>76,50</t>
  </si>
  <si>
    <t>59,26</t>
  </si>
  <si>
    <t>32,40</t>
  </si>
  <si>
    <t>43,56</t>
  </si>
  <si>
    <t>81,41</t>
  </si>
  <si>
    <t>241,15</t>
  </si>
  <si>
    <t>16,74</t>
  </si>
  <si>
    <t>69,16</t>
  </si>
  <si>
    <t>125,15</t>
  </si>
  <si>
    <t>10,95</t>
  </si>
  <si>
    <t>14,26</t>
  </si>
  <si>
    <t>17,25</t>
  </si>
  <si>
    <t>7,82</t>
  </si>
  <si>
    <t>62,59</t>
  </si>
  <si>
    <t>72,37</t>
  </si>
  <si>
    <t>84,38</t>
  </si>
  <si>
    <t>51,50</t>
  </si>
  <si>
    <t>59,25</t>
  </si>
  <si>
    <t>115,94</t>
  </si>
  <si>
    <t>1.937,50</t>
  </si>
  <si>
    <t>LEITURISTA OU CADASTRISTA DE REDES DE AGUA E ESGOTO (HORISTA)</t>
  </si>
  <si>
    <t>10,02</t>
  </si>
  <si>
    <t>1.771,36</t>
  </si>
  <si>
    <t>19,87</t>
  </si>
  <si>
    <t>53,18</t>
  </si>
  <si>
    <t>6.034,39</t>
  </si>
  <si>
    <t>998,00</t>
  </si>
  <si>
    <t>1,20</t>
  </si>
  <si>
    <t>123,50</t>
  </si>
  <si>
    <t>96,45</t>
  </si>
  <si>
    <t>390,34</t>
  </si>
  <si>
    <t>414,26</t>
  </si>
  <si>
    <t>22,61</t>
  </si>
  <si>
    <t>771,74</t>
  </si>
  <si>
    <t>896,43</t>
  </si>
  <si>
    <t>1.485,07</t>
  </si>
  <si>
    <t>231,92</t>
  </si>
  <si>
    <t>427,97</t>
  </si>
  <si>
    <t>473,74</t>
  </si>
  <si>
    <t>571,25</t>
  </si>
  <si>
    <t>98,90</t>
  </si>
  <si>
    <t>103,06</t>
  </si>
  <si>
    <t>26,51</t>
  </si>
  <si>
    <t>44,09</t>
  </si>
  <si>
    <t>142,83</t>
  </si>
  <si>
    <t>46,19</t>
  </si>
  <si>
    <t>202,00</t>
  </si>
  <si>
    <t>60,47</t>
  </si>
  <si>
    <t>540,85</t>
  </si>
  <si>
    <t>256,06</t>
  </si>
  <si>
    <t>315,41</t>
  </si>
  <si>
    <t>47,03</t>
  </si>
  <si>
    <t>91,45</t>
  </si>
  <si>
    <t>105,90</t>
  </si>
  <si>
    <t>310,32</t>
  </si>
  <si>
    <t>158,83</t>
  </si>
  <si>
    <t>112,61</t>
  </si>
  <si>
    <t>234,60</t>
  </si>
  <si>
    <t>119,38</t>
  </si>
  <si>
    <t>358,13</t>
  </si>
  <si>
    <t>427,63</t>
  </si>
  <si>
    <t>6,37</t>
  </si>
  <si>
    <t>12,78</t>
  </si>
  <si>
    <t>28,21</t>
  </si>
  <si>
    <t>35,78</t>
  </si>
  <si>
    <t>58,44</t>
  </si>
  <si>
    <t>191,54</t>
  </si>
  <si>
    <t>293,26</t>
  </si>
  <si>
    <t>66,07</t>
  </si>
  <si>
    <t>145,81</t>
  </si>
  <si>
    <t>260,09</t>
  </si>
  <si>
    <t>473,75</t>
  </si>
  <si>
    <t>54,29</t>
  </si>
  <si>
    <t>17,11</t>
  </si>
  <si>
    <t>18,02</t>
  </si>
  <si>
    <t>10,01</t>
  </si>
  <si>
    <t>35,98</t>
  </si>
  <si>
    <t>56,21</t>
  </si>
  <si>
    <t>29,45</t>
  </si>
  <si>
    <t>206,36</t>
  </si>
  <si>
    <t>337,41</t>
  </si>
  <si>
    <t>564,03</t>
  </si>
  <si>
    <t>65,56</t>
  </si>
  <si>
    <t>41,19</t>
  </si>
  <si>
    <t>27,74</t>
  </si>
  <si>
    <t>89,64</t>
  </si>
  <si>
    <t>14,65</t>
  </si>
  <si>
    <t>12,39</t>
  </si>
  <si>
    <t>25,54</t>
  </si>
  <si>
    <t>14,92</t>
  </si>
  <si>
    <t>71,34</t>
  </si>
  <si>
    <t>39,11</t>
  </si>
  <si>
    <t>9,18</t>
  </si>
  <si>
    <t>107,62</t>
  </si>
  <si>
    <t>169,71</t>
  </si>
  <si>
    <t>309,18</t>
  </si>
  <si>
    <t>509,96</t>
  </si>
  <si>
    <t>21,79</t>
  </si>
  <si>
    <t>15,01</t>
  </si>
  <si>
    <t>27,12</t>
  </si>
  <si>
    <t>24,95</t>
  </si>
  <si>
    <t>22,38</t>
  </si>
  <si>
    <t>76,17</t>
  </si>
  <si>
    <t>43,43</t>
  </si>
  <si>
    <t>116,06</t>
  </si>
  <si>
    <t>200,40</t>
  </si>
  <si>
    <t>63,51</t>
  </si>
  <si>
    <t>49,66</t>
  </si>
  <si>
    <t>201,53</t>
  </si>
  <si>
    <t>100,16</t>
  </si>
  <si>
    <t>272,52</t>
  </si>
  <si>
    <t>13,16</t>
  </si>
  <si>
    <t>35,19</t>
  </si>
  <si>
    <t>37,13</t>
  </si>
  <si>
    <t>14,95</t>
  </si>
  <si>
    <t>38,75</t>
  </si>
  <si>
    <t>16,87</t>
  </si>
  <si>
    <t>25,40</t>
  </si>
  <si>
    <t>156,88</t>
  </si>
  <si>
    <t>78,08</t>
  </si>
  <si>
    <t>212,37</t>
  </si>
  <si>
    <t>4,47</t>
  </si>
  <si>
    <t>36,23</t>
  </si>
  <si>
    <t>5,12</t>
  </si>
  <si>
    <t>7,41</t>
  </si>
  <si>
    <t>10,33</t>
  </si>
  <si>
    <t>22,96</t>
  </si>
  <si>
    <t>19,09</t>
  </si>
  <si>
    <t>28,47</t>
  </si>
  <si>
    <t>12,41</t>
  </si>
  <si>
    <t>40,89</t>
  </si>
  <si>
    <t>28,36</t>
  </si>
  <si>
    <t>43,72</t>
  </si>
  <si>
    <t>100,41</t>
  </si>
  <si>
    <t>0,83</t>
  </si>
  <si>
    <t>5,97</t>
  </si>
  <si>
    <t>15,55</t>
  </si>
  <si>
    <t>27,05</t>
  </si>
  <si>
    <t>61,89</t>
  </si>
  <si>
    <t>30,10</t>
  </si>
  <si>
    <t>5,01</t>
  </si>
  <si>
    <t>20,79</t>
  </si>
  <si>
    <t>40,10</t>
  </si>
  <si>
    <t>15,61</t>
  </si>
  <si>
    <t>46,38</t>
  </si>
  <si>
    <t>31,83</t>
  </si>
  <si>
    <t>175,36</t>
  </si>
  <si>
    <t>MACARIQUEIRO (HORISTA)</t>
  </si>
  <si>
    <t>2.441,43</t>
  </si>
  <si>
    <t>126,00</t>
  </si>
  <si>
    <t>183,56</t>
  </si>
  <si>
    <t>2.557,38</t>
  </si>
  <si>
    <t>3,70</t>
  </si>
  <si>
    <t>1,95</t>
  </si>
  <si>
    <t>390,00</t>
  </si>
  <si>
    <t>480,74</t>
  </si>
  <si>
    <t>598,51</t>
  </si>
  <si>
    <t>639,05</t>
  </si>
  <si>
    <t>577,27</t>
  </si>
  <si>
    <t>688,29</t>
  </si>
  <si>
    <t>695,04</t>
  </si>
  <si>
    <t>907,42</t>
  </si>
  <si>
    <t>774,20</t>
  </si>
  <si>
    <t>1.185,44</t>
  </si>
  <si>
    <t>1.351,48</t>
  </si>
  <si>
    <t>22,34</t>
  </si>
  <si>
    <t>510.656,79</t>
  </si>
  <si>
    <t>454.000,00</t>
  </si>
  <si>
    <t>104,04</t>
  </si>
  <si>
    <t>165,03</t>
  </si>
  <si>
    <t>9,10</t>
  </si>
  <si>
    <t>16,26</t>
  </si>
  <si>
    <t>799.908,84</t>
  </si>
  <si>
    <t>17.057,56</t>
  </si>
  <si>
    <t>29.146,62</t>
  </si>
  <si>
    <t>663,70</t>
  </si>
  <si>
    <t>14.965,00</t>
  </si>
  <si>
    <t>27.900,40</t>
  </si>
  <si>
    <t>32.106,23</t>
  </si>
  <si>
    <t>30.323,85</t>
  </si>
  <si>
    <t>34.118,46</t>
  </si>
  <si>
    <t>62.780,31</t>
  </si>
  <si>
    <t>35.111,43</t>
  </si>
  <si>
    <t>34.449,68</t>
  </si>
  <si>
    <t>37,36</t>
  </si>
  <si>
    <t>2,67</t>
  </si>
  <si>
    <t>132,15</t>
  </si>
  <si>
    <t>58,34</t>
  </si>
  <si>
    <t>465,74</t>
  </si>
  <si>
    <t>487,92</t>
  </si>
  <si>
    <t>472,27</t>
  </si>
  <si>
    <t>641,02</t>
  </si>
  <si>
    <t>797,66</t>
  </si>
  <si>
    <t>1.870,12</t>
  </si>
  <si>
    <t>2.025,21</t>
  </si>
  <si>
    <t>1,75</t>
  </si>
  <si>
    <t>3,64</t>
  </si>
  <si>
    <t>1,63</t>
  </si>
  <si>
    <t>16,23</t>
  </si>
  <si>
    <t>19,97</t>
  </si>
  <si>
    <t>31,21</t>
  </si>
  <si>
    <t>92,15</t>
  </si>
  <si>
    <t>17,63</t>
  </si>
  <si>
    <t>20.094,21</t>
  </si>
  <si>
    <t>27,46</t>
  </si>
  <si>
    <t>330.000,00</t>
  </si>
  <si>
    <t>509.286,82</t>
  </si>
  <si>
    <t>500.937,85</t>
  </si>
  <si>
    <t>611.144,19</t>
  </si>
  <si>
    <t>629.530,93</t>
  </si>
  <si>
    <t>688,56</t>
  </si>
  <si>
    <t>304,29</t>
  </si>
  <si>
    <t>372,71</t>
  </si>
  <si>
    <t>39,21</t>
  </si>
  <si>
    <t>182,84</t>
  </si>
  <si>
    <t>401,70</t>
  </si>
  <si>
    <t>265,17</t>
  </si>
  <si>
    <t>141,37</t>
  </si>
  <si>
    <t>204,67</t>
  </si>
  <si>
    <t>3.176,60</t>
  </si>
  <si>
    <t>8.487,27</t>
  </si>
  <si>
    <t>4.218,47</t>
  </si>
  <si>
    <t>3.964,86</t>
  </si>
  <si>
    <t>4.889,14</t>
  </si>
  <si>
    <t>1.200.000,00</t>
  </si>
  <si>
    <t>1.491.149,64</t>
  </si>
  <si>
    <t>1.569.627,36</t>
  </si>
  <si>
    <t>4.954,48</t>
  </si>
  <si>
    <t>2.456,76</t>
  </si>
  <si>
    <t>2.023,90</t>
  </si>
  <si>
    <t>1.979,88</t>
  </si>
  <si>
    <t>45,02</t>
  </si>
  <si>
    <t>51,82</t>
  </si>
  <si>
    <t>114,94</t>
  </si>
  <si>
    <t>71,26</t>
  </si>
  <si>
    <t>275,86</t>
  </si>
  <si>
    <t>174,71</t>
  </si>
  <si>
    <t>172,41</t>
  </si>
  <si>
    <t>6,29</t>
  </si>
  <si>
    <t>59,90</t>
  </si>
  <si>
    <t>39,14</t>
  </si>
  <si>
    <t>97,44</t>
  </si>
  <si>
    <t>156,87</t>
  </si>
  <si>
    <t>346,28</t>
  </si>
  <si>
    <t>575,36</t>
  </si>
  <si>
    <t>33,23</t>
  </si>
  <si>
    <t>25,96</t>
  </si>
  <si>
    <t>15,67</t>
  </si>
  <si>
    <t>82,97</t>
  </si>
  <si>
    <t>151,52</t>
  </si>
  <si>
    <t>133,82</t>
  </si>
  <si>
    <t>40,95</t>
  </si>
  <si>
    <t>158,63</t>
  </si>
  <si>
    <t>99,85</t>
  </si>
  <si>
    <t>NIVELADOR (HORISTA)</t>
  </si>
  <si>
    <t>14,97</t>
  </si>
  <si>
    <t>2.648,83</t>
  </si>
  <si>
    <t>70.924,76</t>
  </si>
  <si>
    <t>103.528,02</t>
  </si>
  <si>
    <t>125.285,85</t>
  </si>
  <si>
    <t>196.263,11</t>
  </si>
  <si>
    <t>56.710,69</t>
  </si>
  <si>
    <t>15,64</t>
  </si>
  <si>
    <t>41,90</t>
  </si>
  <si>
    <t>23,24</t>
  </si>
  <si>
    <t>579.864,00</t>
  </si>
  <si>
    <t>653.000,00</t>
  </si>
  <si>
    <t>905.493,28</t>
  </si>
  <si>
    <t>1.030.869,28</t>
  </si>
  <si>
    <t>601.630,64</t>
  </si>
  <si>
    <t>15,50</t>
  </si>
  <si>
    <t>57,18</t>
  </si>
  <si>
    <t>330,71</t>
  </si>
  <si>
    <t>392,07</t>
  </si>
  <si>
    <t>59,65</t>
  </si>
  <si>
    <t>3.570,98</t>
  </si>
  <si>
    <t>221,01</t>
  </si>
  <si>
    <t>401,27</t>
  </si>
  <si>
    <t>0,23</t>
  </si>
  <si>
    <t>0,57</t>
  </si>
  <si>
    <t>0,29</t>
  </si>
  <si>
    <t>0,25</t>
  </si>
  <si>
    <t>8,17</t>
  </si>
  <si>
    <t>5,90</t>
  </si>
  <si>
    <t>7,31</t>
  </si>
  <si>
    <t>10,73</t>
  </si>
  <si>
    <t>12,33</t>
  </si>
  <si>
    <t>28,57</t>
  </si>
  <si>
    <t>0,44</t>
  </si>
  <si>
    <t>6,67</t>
  </si>
  <si>
    <t>59,78</t>
  </si>
  <si>
    <t>59,52</t>
  </si>
  <si>
    <t>235,61</t>
  </si>
  <si>
    <t>837,67</t>
  </si>
  <si>
    <t>21,27</t>
  </si>
  <si>
    <t>61,50</t>
  </si>
  <si>
    <t>44,98</t>
  </si>
  <si>
    <t>187,09</t>
  </si>
  <si>
    <t>120,49</t>
  </si>
  <si>
    <t>203,51</t>
  </si>
  <si>
    <t>144,08</t>
  </si>
  <si>
    <t>26,86</t>
  </si>
  <si>
    <t>39,13</t>
  </si>
  <si>
    <t>370,45</t>
  </si>
  <si>
    <t>645,68</t>
  </si>
  <si>
    <t>541,99</t>
  </si>
  <si>
    <t>870,73</t>
  </si>
  <si>
    <t>37,18</t>
  </si>
  <si>
    <t>35,95</t>
  </si>
  <si>
    <t>90,46</t>
  </si>
  <si>
    <t>103,66</t>
  </si>
  <si>
    <t>89,78</t>
  </si>
  <si>
    <t>90,26</t>
  </si>
  <si>
    <t>84,81</t>
  </si>
  <si>
    <t>84,08</t>
  </si>
  <si>
    <t>82,93</t>
  </si>
  <si>
    <t>84,39</t>
  </si>
  <si>
    <t>66,49</t>
  </si>
  <si>
    <t>116,84</t>
  </si>
  <si>
    <t>69,50</t>
  </si>
  <si>
    <t>134,81</t>
  </si>
  <si>
    <t>65,91</t>
  </si>
  <si>
    <t>211,36</t>
  </si>
  <si>
    <t>63,03</t>
  </si>
  <si>
    <t>109,80</t>
  </si>
  <si>
    <t>118,06</t>
  </si>
  <si>
    <t>163,42</t>
  </si>
  <si>
    <t>12,32</t>
  </si>
  <si>
    <t>11,60</t>
  </si>
  <si>
    <t>8,22</t>
  </si>
  <si>
    <t>29,65</t>
  </si>
  <si>
    <t>9,35</t>
  </si>
  <si>
    <t>6,19</t>
  </si>
  <si>
    <t>6,48</t>
  </si>
  <si>
    <t>11,41</t>
  </si>
  <si>
    <t>20,93</t>
  </si>
  <si>
    <t>12,19</t>
  </si>
  <si>
    <t>100.777,81</t>
  </si>
  <si>
    <t>14.523,11</t>
  </si>
  <si>
    <t>45.463,67</t>
  </si>
  <si>
    <t>24.864,73</t>
  </si>
  <si>
    <t>91.142,00</t>
  </si>
  <si>
    <t>49,40</t>
  </si>
  <si>
    <t>104,86</t>
  </si>
  <si>
    <t>182,45</t>
  </si>
  <si>
    <t>4,20</t>
  </si>
  <si>
    <t>46,91</t>
  </si>
  <si>
    <t>40,33</t>
  </si>
  <si>
    <t>53,50</t>
  </si>
  <si>
    <t>34,57</t>
  </si>
  <si>
    <t>40,93</t>
  </si>
  <si>
    <t>77,51</t>
  </si>
  <si>
    <t>353,03</t>
  </si>
  <si>
    <t>214,42</t>
  </si>
  <si>
    <t>343,65</t>
  </si>
  <si>
    <t>445,60</t>
  </si>
  <si>
    <t>57,48</t>
  </si>
  <si>
    <t>23,39</t>
  </si>
  <si>
    <t>87,00</t>
  </si>
  <si>
    <t>385,00</t>
  </si>
  <si>
    <t>290,56</t>
  </si>
  <si>
    <t>371,27</t>
  </si>
  <si>
    <t>419,70</t>
  </si>
  <si>
    <t>76,62</t>
  </si>
  <si>
    <t>172,64</t>
  </si>
  <si>
    <t>167,04</t>
  </si>
  <si>
    <t>97,30</t>
  </si>
  <si>
    <t>231,07</t>
  </si>
  <si>
    <t>123,88</t>
  </si>
  <si>
    <t>136,41</t>
  </si>
  <si>
    <t>104,40</t>
  </si>
  <si>
    <t>90,49</t>
  </si>
  <si>
    <t>235,67</t>
  </si>
  <si>
    <t>224,49</t>
  </si>
  <si>
    <t>583,53</t>
  </si>
  <si>
    <t>519,55</t>
  </si>
  <si>
    <t>162,16</t>
  </si>
  <si>
    <t>306,70</t>
  </si>
  <si>
    <t>452,36</t>
  </si>
  <si>
    <t>464,96</t>
  </si>
  <si>
    <t>40,72</t>
  </si>
  <si>
    <t>43,10</t>
  </si>
  <si>
    <t>26,27</t>
  </si>
  <si>
    <t>25,62</t>
  </si>
  <si>
    <t>21,44</t>
  </si>
  <si>
    <t>26,19</t>
  </si>
  <si>
    <t>20,70</t>
  </si>
  <si>
    <t>29,51</t>
  </si>
  <si>
    <t>38,78</t>
  </si>
  <si>
    <t>165,72</t>
  </si>
  <si>
    <t>99,64</t>
  </si>
  <si>
    <t>33,70</t>
  </si>
  <si>
    <t>4,59</t>
  </si>
  <si>
    <t>46,41</t>
  </si>
  <si>
    <t>6,20</t>
  </si>
  <si>
    <t>64,99</t>
  </si>
  <si>
    <t>120,79</t>
  </si>
  <si>
    <t>41,05</t>
  </si>
  <si>
    <t>92,91</t>
  </si>
  <si>
    <t>188,67</t>
  </si>
  <si>
    <t>364,37</t>
  </si>
  <si>
    <t>1.071,38</t>
  </si>
  <si>
    <t>1,23</t>
  </si>
  <si>
    <t>6.691,04</t>
  </si>
  <si>
    <t>43,50</t>
  </si>
  <si>
    <t>334,71</t>
  </si>
  <si>
    <t>7,54</t>
  </si>
  <si>
    <t>119,19</t>
  </si>
  <si>
    <t>135,07</t>
  </si>
  <si>
    <t>14,24</t>
  </si>
  <si>
    <t>0,91</t>
  </si>
  <si>
    <t>5,38</t>
  </si>
  <si>
    <t>1.332,14</t>
  </si>
  <si>
    <t>293,08</t>
  </si>
  <si>
    <t>274,90</t>
  </si>
  <si>
    <t>216,79</t>
  </si>
  <si>
    <t>193,00</t>
  </si>
  <si>
    <t>244,84</t>
  </si>
  <si>
    <t>239,17</t>
  </si>
  <si>
    <t>273,62</t>
  </si>
  <si>
    <t>564,24</t>
  </si>
  <si>
    <t>599,94</t>
  </si>
  <si>
    <t>537,38</t>
  </si>
  <si>
    <t>849,47</t>
  </si>
  <si>
    <t>688,77</t>
  </si>
  <si>
    <t>475,67</t>
  </si>
  <si>
    <t>871,04</t>
  </si>
  <si>
    <t>441,23</t>
  </si>
  <si>
    <t>393,68</t>
  </si>
  <si>
    <t>639,73</t>
  </si>
  <si>
    <t>539,30</t>
  </si>
  <si>
    <t>803,42</t>
  </si>
  <si>
    <t>538,71</t>
  </si>
  <si>
    <t>363,65</t>
  </si>
  <si>
    <t>889,79</t>
  </si>
  <si>
    <t>738,99</t>
  </si>
  <si>
    <t>514,31</t>
  </si>
  <si>
    <t>165,80</t>
  </si>
  <si>
    <t>172,06</t>
  </si>
  <si>
    <t>182,90</t>
  </si>
  <si>
    <t>214,84</t>
  </si>
  <si>
    <t>199,44</t>
  </si>
  <si>
    <t>181,09</t>
  </si>
  <si>
    <t>190,93</t>
  </si>
  <si>
    <t>182,70</t>
  </si>
  <si>
    <t>199,24</t>
  </si>
  <si>
    <t>264,91</t>
  </si>
  <si>
    <t>371,99</t>
  </si>
  <si>
    <t>411,36</t>
  </si>
  <si>
    <t>432,94</t>
  </si>
  <si>
    <t>466,55</t>
  </si>
  <si>
    <t>538,25</t>
  </si>
  <si>
    <t>1.201,12</t>
  </si>
  <si>
    <t>483,47</t>
  </si>
  <si>
    <t>620,88</t>
  </si>
  <si>
    <t>540,17</t>
  </si>
  <si>
    <t>503,79</t>
  </si>
  <si>
    <t>660,52</t>
  </si>
  <si>
    <t>2.363,93</t>
  </si>
  <si>
    <t>2.686,77</t>
  </si>
  <si>
    <t>2.285,06</t>
  </si>
  <si>
    <t>2.281,74</t>
  </si>
  <si>
    <t>1.702,50</t>
  </si>
  <si>
    <t>1.724,12</t>
  </si>
  <si>
    <t>2.388,52</t>
  </si>
  <si>
    <t>587,87</t>
  </si>
  <si>
    <t>347,97</t>
  </si>
  <si>
    <t>88,79</t>
  </si>
  <si>
    <t>1.730,93</t>
  </si>
  <si>
    <t>2.416,47</t>
  </si>
  <si>
    <t>3.370,79</t>
  </si>
  <si>
    <t>4.595,90</t>
  </si>
  <si>
    <t>366,23</t>
  </si>
  <si>
    <t>42,99</t>
  </si>
  <si>
    <t>51,56</t>
  </si>
  <si>
    <t>107,09</t>
  </si>
  <si>
    <t>79,32</t>
  </si>
  <si>
    <t>89,24</t>
  </si>
  <si>
    <t>31,14</t>
  </si>
  <si>
    <t>21,12</t>
  </si>
  <si>
    <t>19,60</t>
  </si>
  <si>
    <t>18,04</t>
  </si>
  <si>
    <t>18,24</t>
  </si>
  <si>
    <t>17,68</t>
  </si>
  <si>
    <t>17,93</t>
  </si>
  <si>
    <t>584,98</t>
  </si>
  <si>
    <t>96,02</t>
  </si>
  <si>
    <t>159,59</t>
  </si>
  <si>
    <t>15,77</t>
  </si>
  <si>
    <t>2,07</t>
  </si>
  <si>
    <t>235,28</t>
  </si>
  <si>
    <t>37,69</t>
  </si>
  <si>
    <t>5,55</t>
  </si>
  <si>
    <t>59,56</t>
  </si>
  <si>
    <t>81,07</t>
  </si>
  <si>
    <t>408,48</t>
  </si>
  <si>
    <t>572,44</t>
  </si>
  <si>
    <t>601,57</t>
  </si>
  <si>
    <t>844,87</t>
  </si>
  <si>
    <t>689,89</t>
  </si>
  <si>
    <t>1.456,59</t>
  </si>
  <si>
    <t>693,37</t>
  </si>
  <si>
    <t>1.012,30</t>
  </si>
  <si>
    <t>1.184,77</t>
  </si>
  <si>
    <t>1.180,87</t>
  </si>
  <si>
    <t>424,00</t>
  </si>
  <si>
    <t>529,81</t>
  </si>
  <si>
    <t>489,91</t>
  </si>
  <si>
    <t>713,97</t>
  </si>
  <si>
    <t>881,76</t>
  </si>
  <si>
    <t>1.059,90</t>
  </si>
  <si>
    <t>176,09</t>
  </si>
  <si>
    <t>326,25</t>
  </si>
  <si>
    <t>707,06</t>
  </si>
  <si>
    <t>552,77</t>
  </si>
  <si>
    <t>103,40</t>
  </si>
  <si>
    <t>107,10</t>
  </si>
  <si>
    <t>168,12</t>
  </si>
  <si>
    <t>288,38</t>
  </si>
  <si>
    <t>45,46</t>
  </si>
  <si>
    <t>71,82</t>
  </si>
  <si>
    <t>52,99</t>
  </si>
  <si>
    <t>151,65</t>
  </si>
  <si>
    <t>222,30</t>
  </si>
  <si>
    <t>310,11</t>
  </si>
  <si>
    <t>9,44</t>
  </si>
  <si>
    <t>52,96</t>
  </si>
  <si>
    <t>105,48</t>
  </si>
  <si>
    <t>55,67</t>
  </si>
  <si>
    <t>57,54</t>
  </si>
  <si>
    <t>361,75</t>
  </si>
  <si>
    <t>197,72</t>
  </si>
  <si>
    <t>227,77</t>
  </si>
  <si>
    <t>75,30</t>
  </si>
  <si>
    <t>47,98</t>
  </si>
  <si>
    <t>38,32</t>
  </si>
  <si>
    <t>5.436.773,96</t>
  </si>
  <si>
    <t>134,23</t>
  </si>
  <si>
    <t>258,20</t>
  </si>
  <si>
    <t>487,01</t>
  </si>
  <si>
    <t>9,32</t>
  </si>
  <si>
    <t>6,75</t>
  </si>
  <si>
    <t>54,03</t>
  </si>
  <si>
    <t>81,13</t>
  </si>
  <si>
    <t>36,99</t>
  </si>
  <si>
    <t>42,54</t>
  </si>
  <si>
    <t>24,14</t>
  </si>
  <si>
    <t>209,24</t>
  </si>
  <si>
    <t>40,40</t>
  </si>
  <si>
    <t>69,52</t>
  </si>
  <si>
    <t>55,07</t>
  </si>
  <si>
    <t>24,27</t>
  </si>
  <si>
    <t>96,83</t>
  </si>
  <si>
    <t>200,83</t>
  </si>
  <si>
    <t>243,14</t>
  </si>
  <si>
    <t>25,60</t>
  </si>
  <si>
    <t>506,62</t>
  </si>
  <si>
    <t>76,44</t>
  </si>
  <si>
    <t>111,17</t>
  </si>
  <si>
    <t>106,29</t>
  </si>
  <si>
    <t>55,36</t>
  </si>
  <si>
    <t>62,45</t>
  </si>
  <si>
    <t>29,82</t>
  </si>
  <si>
    <t>20,53</t>
  </si>
  <si>
    <t>56,98</t>
  </si>
  <si>
    <t>58,90</t>
  </si>
  <si>
    <t>6.102,22</t>
  </si>
  <si>
    <t>13.216,14</t>
  </si>
  <si>
    <t>91,51</t>
  </si>
  <si>
    <t>122,47</t>
  </si>
  <si>
    <t>127,84</t>
  </si>
  <si>
    <t>384.914,62</t>
  </si>
  <si>
    <t>417.500,00</t>
  </si>
  <si>
    <t>432.774,36</t>
  </si>
  <si>
    <t>205,77</t>
  </si>
  <si>
    <t>128,60</t>
  </si>
  <si>
    <t>30,45</t>
  </si>
  <si>
    <t>101,43</t>
  </si>
  <si>
    <t>98,34</t>
  </si>
  <si>
    <t>5,27</t>
  </si>
  <si>
    <t>14,48</t>
  </si>
  <si>
    <t>55,35</t>
  </si>
  <si>
    <t>57,30</t>
  </si>
  <si>
    <t>30,26</t>
  </si>
  <si>
    <t>64,14</t>
  </si>
  <si>
    <t>53,03</t>
  </si>
  <si>
    <t>968.633,71</t>
  </si>
  <si>
    <t>912.500,00</t>
  </si>
  <si>
    <t>809.370,52</t>
  </si>
  <si>
    <t>607.047,10</t>
  </si>
  <si>
    <t>783.261,71</t>
  </si>
  <si>
    <t>583.869,42</t>
  </si>
  <si>
    <t>797.785,70</t>
  </si>
  <si>
    <t>176.242,89</t>
  </si>
  <si>
    <t>873.392,89</t>
  </si>
  <si>
    <t>716.964,29</t>
  </si>
  <si>
    <t>13,00</t>
  </si>
  <si>
    <t>38.884,54</t>
  </si>
  <si>
    <t>23,47</t>
  </si>
  <si>
    <t>28,12</t>
  </si>
  <si>
    <t>30,65</t>
  </si>
  <si>
    <t>80,00</t>
  </si>
  <si>
    <t>343,82</t>
  </si>
  <si>
    <t>452,49</t>
  </si>
  <si>
    <t>7,06</t>
  </si>
  <si>
    <t>295,15</t>
  </si>
  <si>
    <t>719,28</t>
  </si>
  <si>
    <t>76,43</t>
  </si>
  <si>
    <t>28,87</t>
  </si>
  <si>
    <t>36,06</t>
  </si>
  <si>
    <t>163,82</t>
  </si>
  <si>
    <t>62,42</t>
  </si>
  <si>
    <t>110,92</t>
  </si>
  <si>
    <t>143,75</t>
  </si>
  <si>
    <t>38,13</t>
  </si>
  <si>
    <t>108,70</t>
  </si>
  <si>
    <t>102,62</t>
  </si>
  <si>
    <t>115,76</t>
  </si>
  <si>
    <t>71,59</t>
  </si>
  <si>
    <t>80,57</t>
  </si>
  <si>
    <t>74,93</t>
  </si>
  <si>
    <t>1.456,57</t>
  </si>
  <si>
    <t>5.868,43</t>
  </si>
  <si>
    <t>42,92</t>
  </si>
  <si>
    <t>12,61</t>
  </si>
  <si>
    <t>23,83</t>
  </si>
  <si>
    <t>244,54</t>
  </si>
  <si>
    <t>290,72</t>
  </si>
  <si>
    <t>335,45</t>
  </si>
  <si>
    <t>SOLDADOR (HORISTA)</t>
  </si>
  <si>
    <t>SOLDADOR ELETRICO (PARA SOLDA A SER TESTADA COM RAIOS "X") (HORISTA)</t>
  </si>
  <si>
    <t>2.943,05</t>
  </si>
  <si>
    <t>81,11</t>
  </si>
  <si>
    <t>83,21</t>
  </si>
  <si>
    <t>82,62</t>
  </si>
  <si>
    <t>45,24</t>
  </si>
  <si>
    <t>12,70</t>
  </si>
  <si>
    <t>58,40</t>
  </si>
  <si>
    <t>61,41</t>
  </si>
  <si>
    <t>36,79</t>
  </si>
  <si>
    <t>50,39</t>
  </si>
  <si>
    <t>36,00</t>
  </si>
  <si>
    <t>54,24</t>
  </si>
  <si>
    <t>52,81</t>
  </si>
  <si>
    <t>41,80</t>
  </si>
  <si>
    <t>190,40</t>
  </si>
  <si>
    <t>241,01</t>
  </si>
  <si>
    <t>22,76</t>
  </si>
  <si>
    <t>27,36</t>
  </si>
  <si>
    <t>17,01</t>
  </si>
  <si>
    <t>18,34</t>
  </si>
  <si>
    <t>8,11</t>
  </si>
  <si>
    <t>118,56</t>
  </si>
  <si>
    <t>277,97</t>
  </si>
  <si>
    <t>300,00</t>
  </si>
  <si>
    <t>372,37</t>
  </si>
  <si>
    <t>15,07</t>
  </si>
  <si>
    <t>26,77</t>
  </si>
  <si>
    <t>174,12</t>
  </si>
  <si>
    <t>185,11</t>
  </si>
  <si>
    <t>43,44</t>
  </si>
  <si>
    <t>6,04</t>
  </si>
  <si>
    <t>14,12</t>
  </si>
  <si>
    <t>122,15</t>
  </si>
  <si>
    <t>187,52</t>
  </si>
  <si>
    <t>239,25</t>
  </si>
  <si>
    <t>296,31</t>
  </si>
  <si>
    <t>1.610,74</t>
  </si>
  <si>
    <t>8,10</t>
  </si>
  <si>
    <t>83,69</t>
  </si>
  <si>
    <t>165,41</t>
  </si>
  <si>
    <t>470,86</t>
  </si>
  <si>
    <t>736,69</t>
  </si>
  <si>
    <t>46,63</t>
  </si>
  <si>
    <t>140,24</t>
  </si>
  <si>
    <t>73,86</t>
  </si>
  <si>
    <t>187,83</t>
  </si>
  <si>
    <t>346,29</t>
  </si>
  <si>
    <t>494,66</t>
  </si>
  <si>
    <t>1.159,43</t>
  </si>
  <si>
    <t>43,01</t>
  </si>
  <si>
    <t>56,62</t>
  </si>
  <si>
    <t>266,06</t>
  </si>
  <si>
    <t>32,32</t>
  </si>
  <si>
    <t>8,56</t>
  </si>
  <si>
    <t>54,78</t>
  </si>
  <si>
    <t>41,48</t>
  </si>
  <si>
    <t>151,58</t>
  </si>
  <si>
    <t>155,98</t>
  </si>
  <si>
    <t>81,76</t>
  </si>
  <si>
    <t>218,03</t>
  </si>
  <si>
    <t>412,83</t>
  </si>
  <si>
    <t>19,86</t>
  </si>
  <si>
    <t>37,24</t>
  </si>
  <si>
    <t>32,85</t>
  </si>
  <si>
    <t>31,84</t>
  </si>
  <si>
    <t>58,60</t>
  </si>
  <si>
    <t>48,80</t>
  </si>
  <si>
    <t>115,70</t>
  </si>
  <si>
    <t>97,77</t>
  </si>
  <si>
    <t>56,39</t>
  </si>
  <si>
    <t>726,95</t>
  </si>
  <si>
    <t>807,06</t>
  </si>
  <si>
    <t>203,05</t>
  </si>
  <si>
    <t>23,21</t>
  </si>
  <si>
    <t>64,43</t>
  </si>
  <si>
    <t>100,08</t>
  </si>
  <si>
    <t>58,51</t>
  </si>
  <si>
    <t>85,76</t>
  </si>
  <si>
    <t>17,62</t>
  </si>
  <si>
    <t>21,42</t>
  </si>
  <si>
    <t>37,87</t>
  </si>
  <si>
    <t>50,95</t>
  </si>
  <si>
    <t>63,18</t>
  </si>
  <si>
    <t>80,30</t>
  </si>
  <si>
    <t>32,29</t>
  </si>
  <si>
    <t>28,71</t>
  </si>
  <si>
    <t>5,15</t>
  </si>
  <si>
    <t>12,69</t>
  </si>
  <si>
    <t>6,01</t>
  </si>
  <si>
    <t>44,24</t>
  </si>
  <si>
    <t>68,71</t>
  </si>
  <si>
    <t>23,70</t>
  </si>
  <si>
    <t>34,08</t>
  </si>
  <si>
    <t>19,88</t>
  </si>
  <si>
    <t>38,14</t>
  </si>
  <si>
    <t>61,97</t>
  </si>
  <si>
    <t>61,58</t>
  </si>
  <si>
    <t>17,16</t>
  </si>
  <si>
    <t>7,63</t>
  </si>
  <si>
    <t>217,44</t>
  </si>
  <si>
    <t>78,18</t>
  </si>
  <si>
    <t>128,21</t>
  </si>
  <si>
    <t>101,20</t>
  </si>
  <si>
    <t>24,09</t>
  </si>
  <si>
    <t>48,40</t>
  </si>
  <si>
    <t>287,33</t>
  </si>
  <si>
    <t>154,22</t>
  </si>
  <si>
    <t>454,19</t>
  </si>
  <si>
    <t>728,08</t>
  </si>
  <si>
    <t>140,97</t>
  </si>
  <si>
    <t>108,19</t>
  </si>
  <si>
    <t>34,81</t>
  </si>
  <si>
    <t>70,44</t>
  </si>
  <si>
    <t>452,27</t>
  </si>
  <si>
    <t>231,61</t>
  </si>
  <si>
    <t>44,84</t>
  </si>
  <si>
    <t>739,91</t>
  </si>
  <si>
    <t>24,02</t>
  </si>
  <si>
    <t>28,77</t>
  </si>
  <si>
    <t>48,84</t>
  </si>
  <si>
    <t>73,12</t>
  </si>
  <si>
    <t>41,85</t>
  </si>
  <si>
    <t>145,60</t>
  </si>
  <si>
    <t>31,42</t>
  </si>
  <si>
    <t>68,72</t>
  </si>
  <si>
    <t>49,79</t>
  </si>
  <si>
    <t>91,49</t>
  </si>
  <si>
    <t>135,73</t>
  </si>
  <si>
    <t>32,63</t>
  </si>
  <si>
    <t>78,31</t>
  </si>
  <si>
    <t>212,66</t>
  </si>
  <si>
    <t>173,79</t>
  </si>
  <si>
    <t>558,18</t>
  </si>
  <si>
    <t>248,87</t>
  </si>
  <si>
    <t>834,79</t>
  </si>
  <si>
    <t>2.399,61</t>
  </si>
  <si>
    <t>2.986,72</t>
  </si>
  <si>
    <t>TECNICO DE EDIFICACOES (HORISTA)</t>
  </si>
  <si>
    <t>3.644,96</t>
  </si>
  <si>
    <t>TECNICO EM LABORATORIO E CAMPO DE CONSTRUCAO CIVIL (HORISTA)</t>
  </si>
  <si>
    <t>21,43</t>
  </si>
  <si>
    <t>3.791,75</t>
  </si>
  <si>
    <t>TECNICO EM SEGURANCA DO TRABALHO (HORISTA)</t>
  </si>
  <si>
    <t>19,93</t>
  </si>
  <si>
    <t>3.524,70</t>
  </si>
  <si>
    <t>64,15</t>
  </si>
  <si>
    <t>5,11</t>
  </si>
  <si>
    <t>4,16</t>
  </si>
  <si>
    <t>19,84</t>
  </si>
  <si>
    <t>29,21</t>
  </si>
  <si>
    <t>36,55</t>
  </si>
  <si>
    <t>52,31</t>
  </si>
  <si>
    <t>10,41</t>
  </si>
  <si>
    <t>1.042,61</t>
  </si>
  <si>
    <t>37,51</t>
  </si>
  <si>
    <t>237,64</t>
  </si>
  <si>
    <t>68,00</t>
  </si>
  <si>
    <t>267,58</t>
  </si>
  <si>
    <t>218,31</t>
  </si>
  <si>
    <t>225,44</t>
  </si>
  <si>
    <t>232,79</t>
  </si>
  <si>
    <t>71,06</t>
  </si>
  <si>
    <t>521,81</t>
  </si>
  <si>
    <t>659,22</t>
  </si>
  <si>
    <t>12,16</t>
  </si>
  <si>
    <t>1,04</t>
  </si>
  <si>
    <t>7,02</t>
  </si>
  <si>
    <t>18,91</t>
  </si>
  <si>
    <t>7,38</t>
  </si>
  <si>
    <t>140,54</t>
  </si>
  <si>
    <t>29,09</t>
  </si>
  <si>
    <t>29,91</t>
  </si>
  <si>
    <t>39,47</t>
  </si>
  <si>
    <t>39,90</t>
  </si>
  <si>
    <t>7,13</t>
  </si>
  <si>
    <t>68,92</t>
  </si>
  <si>
    <t>5,74</t>
  </si>
  <si>
    <t>23,96</t>
  </si>
  <si>
    <t>1.080,11</t>
  </si>
  <si>
    <t>1.515,95</t>
  </si>
  <si>
    <t>210,00</t>
  </si>
  <si>
    <t>4,85</t>
  </si>
  <si>
    <t>69,11</t>
  </si>
  <si>
    <t>568,47</t>
  </si>
  <si>
    <t>76,25</t>
  </si>
  <si>
    <t>20,67</t>
  </si>
  <si>
    <t>63,77</t>
  </si>
  <si>
    <t>31,16</t>
  </si>
  <si>
    <t>31,92</t>
  </si>
  <si>
    <t>30,91</t>
  </si>
  <si>
    <t>34,19</t>
  </si>
  <si>
    <t>37,74</t>
  </si>
  <si>
    <t>25,30</t>
  </si>
  <si>
    <t>22,98</t>
  </si>
  <si>
    <t>17,33</t>
  </si>
  <si>
    <t>43,62</t>
  </si>
  <si>
    <t>41,11</t>
  </si>
  <si>
    <t>9,64</t>
  </si>
  <si>
    <t>TOPOGRAFO (HORISTA)</t>
  </si>
  <si>
    <t>62,46</t>
  </si>
  <si>
    <t>136,40</t>
  </si>
  <si>
    <t>111,91</t>
  </si>
  <si>
    <t>65,71</t>
  </si>
  <si>
    <t>175,01</t>
  </si>
  <si>
    <t>40,79</t>
  </si>
  <si>
    <t>74,58</t>
  </si>
  <si>
    <t>256,83</t>
  </si>
  <si>
    <t>1.705,71</t>
  </si>
  <si>
    <t>56,00</t>
  </si>
  <si>
    <t>35,73</t>
  </si>
  <si>
    <t>30,31</t>
  </si>
  <si>
    <t>135,82</t>
  </si>
  <si>
    <t>72,93</t>
  </si>
  <si>
    <t>109,46</t>
  </si>
  <si>
    <t>1.384,03</t>
  </si>
  <si>
    <t>115,01</t>
  </si>
  <si>
    <t>145,69</t>
  </si>
  <si>
    <t>96,98</t>
  </si>
  <si>
    <t>38,95</t>
  </si>
  <si>
    <t>56,60</t>
  </si>
  <si>
    <t>97,29</t>
  </si>
  <si>
    <t>73,68</t>
  </si>
  <si>
    <t>65,44</t>
  </si>
  <si>
    <t>16,95</t>
  </si>
  <si>
    <t>34,22</t>
  </si>
  <si>
    <t>25,99</t>
  </si>
  <si>
    <t>1.049.541,24</t>
  </si>
  <si>
    <t>4.323.740,65</t>
  </si>
  <si>
    <t>1.018.208,40</t>
  </si>
  <si>
    <t>1.320.000,00</t>
  </si>
  <si>
    <t>1.311.926,48</t>
  </si>
  <si>
    <t>1.944.557,73</t>
  </si>
  <si>
    <t>1.065.688,00</t>
  </si>
  <si>
    <t>303.218,38</t>
  </si>
  <si>
    <t>351.348,29</t>
  </si>
  <si>
    <t>103.479,28</t>
  </si>
  <si>
    <t>167.807,30</t>
  </si>
  <si>
    <t>257.495,00</t>
  </si>
  <si>
    <t>248.049,49</t>
  </si>
  <si>
    <t>276.746,94</t>
  </si>
  <si>
    <t>162,62</t>
  </si>
  <si>
    <t>8,34</t>
  </si>
  <si>
    <t>48,13</t>
  </si>
  <si>
    <t>16,07</t>
  </si>
  <si>
    <t>49,28</t>
  </si>
  <si>
    <t>104,59</t>
  </si>
  <si>
    <t>36,35</t>
  </si>
  <si>
    <t>57,47</t>
  </si>
  <si>
    <t>123,14</t>
  </si>
  <si>
    <t>73,98</t>
  </si>
  <si>
    <t>35,96</t>
  </si>
  <si>
    <t>47,72</t>
  </si>
  <si>
    <t>1.709,53</t>
  </si>
  <si>
    <t>160,29</t>
  </si>
  <si>
    <t>98,93</t>
  </si>
  <si>
    <t>3.280,26</t>
  </si>
  <si>
    <t>1.817,75</t>
  </si>
  <si>
    <t>49,05</t>
  </si>
  <si>
    <t>61,80</t>
  </si>
  <si>
    <t>201,80</t>
  </si>
  <si>
    <t>293,62</t>
  </si>
  <si>
    <t>419,76</t>
  </si>
  <si>
    <t>460,59</t>
  </si>
  <si>
    <t>791,43</t>
  </si>
  <si>
    <t>518,47</t>
  </si>
  <si>
    <t>1.040,08</t>
  </si>
  <si>
    <t>601,55</t>
  </si>
  <si>
    <t>656,23</t>
  </si>
  <si>
    <t>780,64</t>
  </si>
  <si>
    <t>210,21</t>
  </si>
  <si>
    <t>24,56</t>
  </si>
  <si>
    <t>31,97</t>
  </si>
  <si>
    <t>42,93</t>
  </si>
  <si>
    <t>62,57</t>
  </si>
  <si>
    <t>69,14</t>
  </si>
  <si>
    <t>90,23</t>
  </si>
  <si>
    <t>126,25</t>
  </si>
  <si>
    <t>145,05</t>
  </si>
  <si>
    <t>69,21</t>
  </si>
  <si>
    <t>59,58</t>
  </si>
  <si>
    <t>123,86</t>
  </si>
  <si>
    <t>166,68</t>
  </si>
  <si>
    <t>229,55</t>
  </si>
  <si>
    <t>343,68</t>
  </si>
  <si>
    <t>372,72</t>
  </si>
  <si>
    <t>27,03</t>
  </si>
  <si>
    <t>233,39</t>
  </si>
  <si>
    <t>376,96</t>
  </si>
  <si>
    <t>604,71</t>
  </si>
  <si>
    <t>TUBO CORRUGADO PEAD, PAREDE DUPLA, INTERNA LISA, JEI DN/DI 500 MM (DRENAGEM/ESGOTO)</t>
  </si>
  <si>
    <t>383,47</t>
  </si>
  <si>
    <t>1.421,13</t>
  </si>
  <si>
    <t>256,61</t>
  </si>
  <si>
    <t>922,53</t>
  </si>
  <si>
    <t>1.964,09</t>
  </si>
  <si>
    <t>101,06</t>
  </si>
  <si>
    <t>158,33</t>
  </si>
  <si>
    <t>567,17</t>
  </si>
  <si>
    <t>10,07</t>
  </si>
  <si>
    <t>17,85</t>
  </si>
  <si>
    <t>28,66</t>
  </si>
  <si>
    <t>74,13</t>
  </si>
  <si>
    <t>113,86</t>
  </si>
  <si>
    <t>180,43</t>
  </si>
  <si>
    <t>105,51</t>
  </si>
  <si>
    <t>6,95</t>
  </si>
  <si>
    <t>98,77</t>
  </si>
  <si>
    <t>170,93</t>
  </si>
  <si>
    <t>173,35</t>
  </si>
  <si>
    <t>94,85</t>
  </si>
  <si>
    <t>17,48</t>
  </si>
  <si>
    <t>76,24</t>
  </si>
  <si>
    <t>113,07</t>
  </si>
  <si>
    <t>205,47</t>
  </si>
  <si>
    <t>170,78</t>
  </si>
  <si>
    <t>54,93</t>
  </si>
  <si>
    <t>378,21</t>
  </si>
  <si>
    <t>557,21</t>
  </si>
  <si>
    <t>88,88</t>
  </si>
  <si>
    <t>844,85</t>
  </si>
  <si>
    <t>668,98</t>
  </si>
  <si>
    <t>61,03</t>
  </si>
  <si>
    <t>77,46</t>
  </si>
  <si>
    <t>112,49</t>
  </si>
  <si>
    <t>151,90</t>
  </si>
  <si>
    <t>220,29</t>
  </si>
  <si>
    <t>310,35</t>
  </si>
  <si>
    <t>453,68</t>
  </si>
  <si>
    <t>149,01</t>
  </si>
  <si>
    <t>261,90</t>
  </si>
  <si>
    <t>215,53</t>
  </si>
  <si>
    <t>362,68</t>
  </si>
  <si>
    <t>470,56</t>
  </si>
  <si>
    <t>696,93</t>
  </si>
  <si>
    <t>107,55</t>
  </si>
  <si>
    <t>1.025,85</t>
  </si>
  <si>
    <t>15,28</t>
  </si>
  <si>
    <t>70,32</t>
  </si>
  <si>
    <t>27,55</t>
  </si>
  <si>
    <t>58,14</t>
  </si>
  <si>
    <t>292,36</t>
  </si>
  <si>
    <t>25,83</t>
  </si>
  <si>
    <t>36,16</t>
  </si>
  <si>
    <t>50,49</t>
  </si>
  <si>
    <t>73,39</t>
  </si>
  <si>
    <t>84,52</t>
  </si>
  <si>
    <t>76,41</t>
  </si>
  <si>
    <t>91,47</t>
  </si>
  <si>
    <t>51,08</t>
  </si>
  <si>
    <t>56,36</t>
  </si>
  <si>
    <t>79,94</t>
  </si>
  <si>
    <t>94,41</t>
  </si>
  <si>
    <t>82,20</t>
  </si>
  <si>
    <t>27,00</t>
  </si>
  <si>
    <t>35,22</t>
  </si>
  <si>
    <t>4,21</t>
  </si>
  <si>
    <t>1,24</t>
  </si>
  <si>
    <t>24,12</t>
  </si>
  <si>
    <t>84,49</t>
  </si>
  <si>
    <t>110,06</t>
  </si>
  <si>
    <t>262,70</t>
  </si>
  <si>
    <t>3.094,01</t>
  </si>
  <si>
    <t>3.794,49</t>
  </si>
  <si>
    <t>4.398,13</t>
  </si>
  <si>
    <t>5.809,31</t>
  </si>
  <si>
    <t>1.029,68</t>
  </si>
  <si>
    <t>1.434,07</t>
  </si>
  <si>
    <t>2.042,04</t>
  </si>
  <si>
    <t>21,35</t>
  </si>
  <si>
    <t>36,71</t>
  </si>
  <si>
    <t>15,73</t>
  </si>
  <si>
    <t>40,24</t>
  </si>
  <si>
    <t>5,67</t>
  </si>
  <si>
    <t>70,69</t>
  </si>
  <si>
    <t>115,68</t>
  </si>
  <si>
    <t>191,36</t>
  </si>
  <si>
    <t>266,66</t>
  </si>
  <si>
    <t>376,27</t>
  </si>
  <si>
    <t>436,29</t>
  </si>
  <si>
    <t>333,43</t>
  </si>
  <si>
    <t>146,09</t>
  </si>
  <si>
    <t>253,33</t>
  </si>
  <si>
    <t>423,72</t>
  </si>
  <si>
    <t>59,00</t>
  </si>
  <si>
    <t>158,79</t>
  </si>
  <si>
    <t>269,10</t>
  </si>
  <si>
    <t>409,67</t>
  </si>
  <si>
    <t>581,73</t>
  </si>
  <si>
    <t>70,72</t>
  </si>
  <si>
    <t>20,95</t>
  </si>
  <si>
    <t>43,51</t>
  </si>
  <si>
    <t>84,83</t>
  </si>
  <si>
    <t>25,85</t>
  </si>
  <si>
    <t>50,77</t>
  </si>
  <si>
    <t>106,07</t>
  </si>
  <si>
    <t>31,78</t>
  </si>
  <si>
    <t>64,07</t>
  </si>
  <si>
    <t>6,42</t>
  </si>
  <si>
    <t>93,77</t>
  </si>
  <si>
    <t>60,20</t>
  </si>
  <si>
    <t>42,48</t>
  </si>
  <si>
    <t>34,14</t>
  </si>
  <si>
    <t>121,28</t>
  </si>
  <si>
    <t>146,42</t>
  </si>
  <si>
    <t>210,57</t>
  </si>
  <si>
    <t>220,76</t>
  </si>
  <si>
    <t>38,82</t>
  </si>
  <si>
    <t>78,90</t>
  </si>
  <si>
    <t>22,16</t>
  </si>
  <si>
    <t>102,26</t>
  </si>
  <si>
    <t>51,01</t>
  </si>
  <si>
    <t>63,74</t>
  </si>
  <si>
    <t>2.920,15</t>
  </si>
  <si>
    <t>3.722,50</t>
  </si>
  <si>
    <t>3.765,04</t>
  </si>
  <si>
    <t>288,33</t>
  </si>
  <si>
    <t>185,07</t>
  </si>
  <si>
    <t>61,99</t>
  </si>
  <si>
    <t>466,24</t>
  </si>
  <si>
    <t>793,47</t>
  </si>
  <si>
    <t>163,19</t>
  </si>
  <si>
    <t>103,89</t>
  </si>
  <si>
    <t>321,51</t>
  </si>
  <si>
    <t>259,66</t>
  </si>
  <si>
    <t>83,34</t>
  </si>
  <si>
    <t>469,91</t>
  </si>
  <si>
    <t>593,59</t>
  </si>
  <si>
    <t>106,96</t>
  </si>
  <si>
    <t>103,39</t>
  </si>
  <si>
    <t>77,12</t>
  </si>
  <si>
    <t>61,96</t>
  </si>
  <si>
    <t>37,03</t>
  </si>
  <si>
    <t>187,62</t>
  </si>
  <si>
    <t>113,40</t>
  </si>
  <si>
    <t>35,80</t>
  </si>
  <si>
    <t>408,04</t>
  </si>
  <si>
    <t>12,29</t>
  </si>
  <si>
    <t>21,66</t>
  </si>
  <si>
    <t>44,48</t>
  </si>
  <si>
    <t>26,99</t>
  </si>
  <si>
    <t>228,71</t>
  </si>
  <si>
    <t>289,62</t>
  </si>
  <si>
    <t>577,47</t>
  </si>
  <si>
    <t>18,97</t>
  </si>
  <si>
    <t>40,01</t>
  </si>
  <si>
    <t>100,71</t>
  </si>
  <si>
    <t>203,22</t>
  </si>
  <si>
    <t>312,46</t>
  </si>
  <si>
    <t>671.072,31</t>
  </si>
  <si>
    <t>56,69</t>
  </si>
  <si>
    <t>101,81</t>
  </si>
  <si>
    <t>36,38</t>
  </si>
  <si>
    <t>157,00</t>
  </si>
  <si>
    <t>16,00</t>
  </si>
  <si>
    <t>24,63</t>
  </si>
  <si>
    <t>59,35</t>
  </si>
  <si>
    <t>73,74</t>
  </si>
  <si>
    <t>77,54</t>
  </si>
  <si>
    <t>49,43</t>
  </si>
  <si>
    <t>31,72</t>
  </si>
  <si>
    <t>51,09</t>
  </si>
  <si>
    <t>85.854,59</t>
  </si>
  <si>
    <t>4,68</t>
  </si>
  <si>
    <t>34,97</t>
  </si>
  <si>
    <t>30,09</t>
  </si>
  <si>
    <t>1.614,44</t>
  </si>
  <si>
    <t>1.754,83</t>
  </si>
  <si>
    <t>1.968,50</t>
  </si>
  <si>
    <t>4.235,00</t>
  </si>
  <si>
    <t>3.799,16</t>
  </si>
  <si>
    <t>4.627,84</t>
  </si>
  <si>
    <t>4.363.796,57</t>
  </si>
  <si>
    <t>1.837.107,71</t>
  </si>
  <si>
    <t>1.850.420,21</t>
  </si>
  <si>
    <t>2.241.804,00</t>
  </si>
  <si>
    <t>1.986.206,28</t>
  </si>
  <si>
    <t>471,52</t>
  </si>
  <si>
    <t>278,23</t>
  </si>
  <si>
    <t>363,21</t>
  </si>
  <si>
    <t>510,00</t>
  </si>
  <si>
    <t>594,27</t>
  </si>
  <si>
    <t>335,74</t>
  </si>
  <si>
    <t>453,59</t>
  </si>
  <si>
    <t>21,90</t>
  </si>
  <si>
    <t>33,21</t>
  </si>
  <si>
    <t>49,57</t>
  </si>
  <si>
    <t>53,07</t>
  </si>
  <si>
    <t>TOTAL DE INSUMOS : 5197</t>
  </si>
  <si>
    <t>SINAPI-CE 04/2022 Com Desoneração</t>
  </si>
  <si>
    <t>* Tabela A - valor do contrato (http://www.creace.org.br/), consulta em 18/05/2022.</t>
  </si>
  <si>
    <t>ANEXO IV - PLANILHA DE COMPOSIÇÃO DE CUSTOS UNITÁRIOS</t>
  </si>
  <si>
    <t>ANEXO I - PLANILHA ORÇAMENTÁRIA</t>
  </si>
</sst>
</file>

<file path=xl/styles.xml><?xml version="1.0" encoding="utf-8"?>
<styleSheet xmlns="http://schemas.openxmlformats.org/spreadsheetml/2006/main">
  <numFmts count="16">
    <numFmt numFmtId="44" formatCode="_-&quot;R$&quot;\ * #,##0.00_-;\-&quot;R$&quot;\ * #,##0.00_-;_-&quot;R$&quot;\ * &quot;-&quot;??_-;_-@_-"/>
    <numFmt numFmtId="43" formatCode="_-* #,##0.00_-;\-* #,##0.00_-;_-* &quot;-&quot;??_-;_-@_-"/>
    <numFmt numFmtId="164" formatCode="#,##0.000000"/>
    <numFmt numFmtId="165" formatCode="[$-416]General"/>
    <numFmt numFmtId="166" formatCode="#,##0.00_ ;[Red]\-#,##0.00\ "/>
    <numFmt numFmtId="167" formatCode="0.0000"/>
    <numFmt numFmtId="168" formatCode="#,##0.00_ ;\-#,##0.00\ "/>
    <numFmt numFmtId="169" formatCode="[h]:mm:ss;@"/>
    <numFmt numFmtId="170" formatCode="_-* #,##0.0000_-;\-* #,##0.0000_-;_-* &quot;-&quot;????_-;_-@_-"/>
    <numFmt numFmtId="171" formatCode="0.00000"/>
    <numFmt numFmtId="172" formatCode="_-* #,##0.00_-;\-* #,##0.00_-;_-* \-??_-;_-@_-"/>
    <numFmt numFmtId="173" formatCode="#,##0.0000_ ;\-#,##0.0000\ "/>
    <numFmt numFmtId="174" formatCode="0.000"/>
    <numFmt numFmtId="175" formatCode="0000"/>
    <numFmt numFmtId="176" formatCode="&quot;R$ &quot;#,##0.00"/>
    <numFmt numFmtId="177" formatCode="&quot; R$ &quot;#,##0.00\ ;&quot; R$ (&quot;#,##0.00\);&quot; R$ -&quot;#\ ;@\ "/>
  </numFmts>
  <fonts count="40">
    <font>
      <sz val="11"/>
      <color theme="1"/>
      <name val="Calibri"/>
      <family val="2"/>
      <scheme val="minor"/>
    </font>
    <font>
      <sz val="11"/>
      <color theme="1"/>
      <name val="Calibri"/>
      <family val="2"/>
      <scheme val="minor"/>
    </font>
    <font>
      <sz val="10"/>
      <name val="Arial Narrow"/>
      <family val="2"/>
    </font>
    <font>
      <b/>
      <sz val="10"/>
      <name val="Arial Narrow"/>
      <family val="2"/>
    </font>
    <font>
      <b/>
      <sz val="10"/>
      <name val="Arial"/>
      <family val="2"/>
    </font>
    <font>
      <sz val="10"/>
      <name val="Arial"/>
      <family val="2"/>
    </font>
    <font>
      <sz val="10"/>
      <color indexed="8"/>
      <name val="Arial"/>
      <family val="2"/>
    </font>
    <font>
      <sz val="10"/>
      <color theme="1"/>
      <name val="Arial"/>
      <family val="2"/>
    </font>
    <font>
      <b/>
      <sz val="10"/>
      <color theme="1"/>
      <name val="Arial"/>
      <family val="2"/>
    </font>
    <font>
      <b/>
      <sz val="12"/>
      <name val="Arial"/>
      <family val="2"/>
    </font>
    <font>
      <sz val="11"/>
      <color theme="1"/>
      <name val="Arial"/>
      <family val="2"/>
    </font>
    <font>
      <sz val="8"/>
      <color rgb="FF000000"/>
      <name val="Verdana"/>
      <family val="2"/>
    </font>
    <font>
      <sz val="8"/>
      <color indexed="8"/>
      <name val="Arial"/>
      <family val="2"/>
    </font>
    <font>
      <sz val="12"/>
      <name val="Arial"/>
      <family val="2"/>
    </font>
    <font>
      <b/>
      <sz val="18"/>
      <name val="Arial"/>
      <family val="2"/>
    </font>
    <font>
      <b/>
      <sz val="8"/>
      <name val="Arial"/>
      <family val="2"/>
    </font>
    <font>
      <b/>
      <i/>
      <sz val="8"/>
      <name val="Arial"/>
      <family val="2"/>
    </font>
    <font>
      <b/>
      <sz val="9"/>
      <name val="Arial"/>
      <family val="2"/>
    </font>
    <font>
      <b/>
      <sz val="10"/>
      <color indexed="9"/>
      <name val="Arial"/>
      <family val="2"/>
    </font>
    <font>
      <b/>
      <sz val="10"/>
      <color indexed="13"/>
      <name val="Arial"/>
      <family val="2"/>
    </font>
    <font>
      <sz val="8"/>
      <name val="Arial"/>
      <family val="2"/>
    </font>
    <font>
      <b/>
      <sz val="10"/>
      <color rgb="FFFF0000"/>
      <name val="Arial"/>
      <family val="2"/>
    </font>
    <font>
      <sz val="11"/>
      <color indexed="8"/>
      <name val="Calibri"/>
      <family val="2"/>
      <charset val="1"/>
    </font>
    <font>
      <b/>
      <sz val="10"/>
      <name val="Arial"/>
      <family val="2"/>
      <charset val="1"/>
    </font>
    <font>
      <sz val="10"/>
      <color indexed="8"/>
      <name val="Arial"/>
      <family val="2"/>
      <charset val="1"/>
    </font>
    <font>
      <b/>
      <sz val="10"/>
      <color indexed="8"/>
      <name val="Arial"/>
      <family val="2"/>
      <charset val="1"/>
    </font>
    <font>
      <sz val="10"/>
      <name val="Arial"/>
      <family val="2"/>
      <charset val="1"/>
    </font>
    <font>
      <sz val="8"/>
      <name val="Calibri"/>
      <family val="2"/>
      <scheme val="minor"/>
    </font>
    <font>
      <sz val="10"/>
      <color rgb="FFFF0000"/>
      <name val="Arial"/>
      <family val="2"/>
    </font>
    <font>
      <sz val="12"/>
      <name val="Arial"/>
      <family val="2"/>
      <charset val="1"/>
    </font>
    <font>
      <sz val="10"/>
      <name val="Arial Narrow"/>
      <family val="2"/>
      <charset val="1"/>
    </font>
    <font>
      <b/>
      <sz val="10"/>
      <color indexed="10"/>
      <name val="Arial Narrow"/>
      <family val="2"/>
      <charset val="1"/>
    </font>
    <font>
      <b/>
      <sz val="10"/>
      <name val="Arial Narrow"/>
      <family val="2"/>
      <charset val="1"/>
    </font>
    <font>
      <b/>
      <sz val="12"/>
      <name val="Arial Narrow"/>
      <family val="2"/>
      <charset val="1"/>
    </font>
    <font>
      <b/>
      <sz val="8"/>
      <name val="Arial Narrow"/>
      <family val="2"/>
      <charset val="1"/>
    </font>
    <font>
      <b/>
      <sz val="8"/>
      <name val="Arial"/>
      <family val="2"/>
      <charset val="1"/>
    </font>
    <font>
      <sz val="8"/>
      <name val="Arial Narrow"/>
      <family val="2"/>
      <charset val="1"/>
    </font>
    <font>
      <b/>
      <sz val="9"/>
      <name val="Arial Narrow"/>
      <family val="2"/>
      <charset val="1"/>
    </font>
    <font>
      <sz val="8"/>
      <name val="Arial"/>
      <family val="2"/>
      <charset val="1"/>
    </font>
    <font>
      <b/>
      <sz val="9"/>
      <name val="Arial"/>
      <family val="2"/>
      <charset val="1"/>
    </font>
  </fonts>
  <fills count="15">
    <fill>
      <patternFill patternType="none"/>
    </fill>
    <fill>
      <patternFill patternType="gray125"/>
    </fill>
    <fill>
      <patternFill patternType="solid">
        <fgColor indexed="13"/>
        <bgColor indexed="34"/>
      </patternFill>
    </fill>
    <fill>
      <patternFill patternType="solid">
        <fgColor indexed="22"/>
        <bgColor indexed="31"/>
      </patternFill>
    </fill>
    <fill>
      <patternFill patternType="solid">
        <fgColor indexed="22"/>
        <bgColor indexed="58"/>
      </patternFill>
    </fill>
    <fill>
      <patternFill patternType="solid">
        <fgColor indexed="9"/>
        <bgColor indexed="58"/>
      </patternFill>
    </fill>
    <fill>
      <patternFill patternType="solid">
        <fgColor indexed="9"/>
        <bgColor indexed="64"/>
      </patternFill>
    </fill>
    <fill>
      <patternFill patternType="solid">
        <fgColor theme="0"/>
        <bgColor indexed="64"/>
      </patternFill>
    </fill>
    <fill>
      <patternFill patternType="solid">
        <fgColor indexed="9"/>
        <bgColor indexed="26"/>
      </patternFill>
    </fill>
    <fill>
      <patternFill patternType="solid">
        <fgColor rgb="FFFFFF00"/>
        <bgColor indexed="64"/>
      </patternFill>
    </fill>
    <fill>
      <patternFill patternType="solid">
        <fgColor rgb="FFFFFF00"/>
        <bgColor indexed="22"/>
      </patternFill>
    </fill>
    <fill>
      <patternFill patternType="solid">
        <fgColor theme="0" tint="-0.249977111117893"/>
        <bgColor indexed="31"/>
      </patternFill>
    </fill>
    <fill>
      <patternFill patternType="solid">
        <fgColor theme="0"/>
        <bgColor indexed="31"/>
      </patternFill>
    </fill>
    <fill>
      <patternFill patternType="solid">
        <fgColor theme="0"/>
        <bgColor indexed="26"/>
      </patternFill>
    </fill>
    <fill>
      <patternFill patternType="solid">
        <fgColor theme="0"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65" fontId="7" fillId="0" borderId="0"/>
    <xf numFmtId="0" fontId="22" fillId="0" borderId="0"/>
    <xf numFmtId="0" fontId="29" fillId="0" borderId="0"/>
  </cellStyleXfs>
  <cellXfs count="396">
    <xf numFmtId="0" fontId="0" fillId="0" borderId="0" xfId="0"/>
    <xf numFmtId="0" fontId="3" fillId="0" borderId="0" xfId="0" applyFont="1" applyFill="1" applyBorder="1" applyAlignment="1">
      <alignment horizontal="left" vertical="top"/>
    </xf>
    <xf numFmtId="0" fontId="4" fillId="4" borderId="1" xfId="0" applyFont="1" applyFill="1" applyBorder="1" applyAlignment="1">
      <alignment horizontal="center" vertical="top"/>
    </xf>
    <xf numFmtId="43" fontId="4" fillId="4" borderId="1" xfId="1" applyFont="1" applyFill="1" applyBorder="1" applyAlignment="1">
      <alignment horizontal="center" vertical="top"/>
    </xf>
    <xf numFmtId="0" fontId="5" fillId="0" borderId="0" xfId="0" applyFont="1" applyFill="1" applyBorder="1" applyAlignment="1">
      <alignment horizontal="center" vertical="top"/>
    </xf>
    <xf numFmtId="0" fontId="7" fillId="0" borderId="0" xfId="0" applyFont="1"/>
    <xf numFmtId="43" fontId="7" fillId="0" borderId="0" xfId="1" applyFont="1"/>
    <xf numFmtId="0" fontId="7" fillId="0" borderId="0" xfId="0" applyFont="1" applyAlignment="1">
      <alignment horizontal="center"/>
    </xf>
    <xf numFmtId="0" fontId="7" fillId="0" borderId="0" xfId="0" applyFont="1" applyAlignment="1">
      <alignment wrapText="1"/>
    </xf>
    <xf numFmtId="0" fontId="4" fillId="0" borderId="0" xfId="0" applyFont="1" applyFill="1" applyBorder="1" applyAlignment="1">
      <alignment vertical="center"/>
    </xf>
    <xf numFmtId="165" fontId="8" fillId="0" borderId="0" xfId="4" applyFont="1" applyFill="1" applyAlignment="1">
      <alignment horizontal="left"/>
    </xf>
    <xf numFmtId="0" fontId="9" fillId="0" borderId="0" xfId="0" applyFont="1" applyBorder="1" applyAlignment="1">
      <alignment horizontal="right" vertical="center"/>
    </xf>
    <xf numFmtId="43" fontId="8" fillId="0" borderId="0" xfId="1" applyFont="1" applyAlignment="1">
      <alignment horizontal="right"/>
    </xf>
    <xf numFmtId="0" fontId="5" fillId="0" borderId="0" xfId="0" applyFont="1" applyBorder="1" applyAlignment="1">
      <alignment vertical="center"/>
    </xf>
    <xf numFmtId="0" fontId="5" fillId="0" borderId="0" xfId="0" applyFont="1" applyBorder="1" applyAlignment="1">
      <alignment horizontal="center" vertical="center"/>
    </xf>
    <xf numFmtId="0" fontId="5" fillId="0" borderId="0" xfId="0" applyFont="1" applyBorder="1" applyAlignment="1">
      <alignment vertical="center" wrapText="1"/>
    </xf>
    <xf numFmtId="4" fontId="5" fillId="0" borderId="0" xfId="0" applyNumberFormat="1" applyFont="1" applyBorder="1" applyAlignment="1">
      <alignment horizontal="right" vertical="center"/>
    </xf>
    <xf numFmtId="166" fontId="5" fillId="0" borderId="0" xfId="0" applyNumberFormat="1" applyFont="1" applyBorder="1" applyAlignment="1">
      <alignment vertical="center"/>
    </xf>
    <xf numFmtId="43" fontId="10" fillId="0" borderId="0" xfId="1" applyFont="1" applyBorder="1" applyAlignment="1">
      <alignment vertical="center"/>
    </xf>
    <xf numFmtId="166" fontId="10" fillId="0" borderId="0" xfId="1" applyNumberFormat="1" applyFont="1" applyBorder="1" applyAlignment="1">
      <alignment vertical="center"/>
    </xf>
    <xf numFmtId="0" fontId="4" fillId="0" borderId="0" xfId="0" applyFont="1" applyBorder="1" applyAlignment="1">
      <alignment vertical="center"/>
    </xf>
    <xf numFmtId="0" fontId="4" fillId="0" borderId="0" xfId="0" applyFont="1" applyFill="1" applyBorder="1" applyAlignment="1">
      <alignment horizontal="right" vertical="center"/>
    </xf>
    <xf numFmtId="165" fontId="8" fillId="0" borderId="0" xfId="4" applyFont="1" applyFill="1" applyAlignment="1">
      <alignment horizontal="right"/>
    </xf>
    <xf numFmtId="165" fontId="4" fillId="0" borderId="0" xfId="4" applyFont="1" applyFill="1" applyAlignment="1">
      <alignment horizontal="right"/>
    </xf>
    <xf numFmtId="0" fontId="8" fillId="0" borderId="0" xfId="0" applyFont="1" applyAlignment="1">
      <alignment horizontal="left"/>
    </xf>
    <xf numFmtId="0" fontId="4" fillId="7" borderId="0" xfId="0" applyFont="1" applyFill="1" applyBorder="1" applyAlignment="1">
      <alignment horizontal="center" vertical="top" wrapText="1"/>
    </xf>
    <xf numFmtId="0" fontId="8" fillId="7" borderId="0" xfId="0" applyFont="1" applyFill="1" applyAlignment="1">
      <alignment vertical="top"/>
    </xf>
    <xf numFmtId="0" fontId="7" fillId="7" borderId="0" xfId="0" applyFont="1" applyFill="1" applyAlignment="1">
      <alignment horizontal="center"/>
    </xf>
    <xf numFmtId="0" fontId="8" fillId="7" borderId="0" xfId="0" applyFont="1" applyFill="1" applyAlignment="1">
      <alignment wrapText="1"/>
    </xf>
    <xf numFmtId="0" fontId="8" fillId="7" borderId="0" xfId="0" applyFont="1" applyFill="1" applyAlignment="1">
      <alignment horizontal="center"/>
    </xf>
    <xf numFmtId="4" fontId="4" fillId="7" borderId="0" xfId="0" applyNumberFormat="1" applyFont="1" applyFill="1" applyBorder="1" applyAlignment="1">
      <alignment horizontal="right" vertical="top" wrapText="1"/>
    </xf>
    <xf numFmtId="164" fontId="4" fillId="7" borderId="0" xfId="0" applyNumberFormat="1" applyFont="1" applyFill="1" applyBorder="1" applyAlignment="1">
      <alignment horizontal="right" vertical="top" wrapText="1"/>
    </xf>
    <xf numFmtId="43" fontId="4" fillId="7" borderId="0" xfId="1" applyFont="1" applyFill="1" applyBorder="1" applyAlignment="1">
      <alignment horizontal="right" vertical="top" wrapText="1"/>
    </xf>
    <xf numFmtId="43" fontId="4" fillId="7" borderId="0" xfId="1" applyFont="1" applyFill="1" applyBorder="1" applyAlignment="1">
      <alignment horizontal="right" vertical="top"/>
    </xf>
    <xf numFmtId="0" fontId="7" fillId="7" borderId="0" xfId="0" applyFont="1" applyFill="1"/>
    <xf numFmtId="0" fontId="7" fillId="7" borderId="0" xfId="0" applyFont="1" applyFill="1" applyAlignment="1">
      <alignment wrapText="1"/>
    </xf>
    <xf numFmtId="167" fontId="7" fillId="7" borderId="0" xfId="0" applyNumberFormat="1" applyFont="1" applyFill="1"/>
    <xf numFmtId="43" fontId="5" fillId="7" borderId="0" xfId="1" applyFont="1" applyFill="1" applyBorder="1" applyAlignment="1">
      <alignment horizontal="right" vertical="top"/>
    </xf>
    <xf numFmtId="43" fontId="7" fillId="7" borderId="0" xfId="1" applyFont="1" applyFill="1"/>
    <xf numFmtId="0" fontId="4" fillId="7" borderId="0" xfId="0" applyFont="1" applyFill="1" applyBorder="1" applyAlignment="1">
      <alignment vertical="top"/>
    </xf>
    <xf numFmtId="0" fontId="4" fillId="7" borderId="0" xfId="0" applyFont="1" applyFill="1" applyBorder="1" applyAlignment="1">
      <alignment horizontal="center" vertical="top"/>
    </xf>
    <xf numFmtId="0" fontId="4" fillId="7" borderId="0" xfId="0" applyFont="1" applyFill="1" applyBorder="1" applyAlignment="1">
      <alignment horizontal="left" vertical="top" wrapText="1"/>
    </xf>
    <xf numFmtId="0" fontId="5" fillId="7" borderId="0" xfId="0" applyFont="1" applyFill="1" applyBorder="1" applyAlignment="1">
      <alignment vertical="top"/>
    </xf>
    <xf numFmtId="43" fontId="5" fillId="7" borderId="0" xfId="1" applyFont="1" applyFill="1" applyBorder="1" applyAlignment="1">
      <alignment vertical="top"/>
    </xf>
    <xf numFmtId="0" fontId="5" fillId="7" borderId="0" xfId="0" applyFont="1" applyFill="1" applyBorder="1" applyAlignment="1">
      <alignment horizontal="center" vertical="top"/>
    </xf>
    <xf numFmtId="0" fontId="5" fillId="7" borderId="0" xfId="0" applyFont="1" applyFill="1" applyBorder="1" applyAlignment="1">
      <alignment vertical="top" wrapText="1"/>
    </xf>
    <xf numFmtId="0" fontId="4" fillId="4" borderId="1" xfId="0" applyFont="1" applyFill="1" applyBorder="1" applyAlignment="1">
      <alignment horizontal="center" vertical="top" wrapText="1"/>
    </xf>
    <xf numFmtId="164" fontId="5" fillId="7" borderId="0" xfId="0" applyNumberFormat="1" applyFont="1" applyFill="1" applyBorder="1" applyAlignment="1">
      <alignment horizontal="right" vertical="top"/>
    </xf>
    <xf numFmtId="2" fontId="4" fillId="7" borderId="0" xfId="0" applyNumberFormat="1" applyFont="1" applyFill="1" applyBorder="1" applyAlignment="1">
      <alignment vertical="top"/>
    </xf>
    <xf numFmtId="0" fontId="7" fillId="7" borderId="0" xfId="0" quotePrefix="1" applyFont="1" applyFill="1" applyAlignment="1">
      <alignment horizontal="center"/>
    </xf>
    <xf numFmtId="0" fontId="2" fillId="7" borderId="0" xfId="0" applyFont="1" applyFill="1" applyBorder="1" applyAlignment="1">
      <alignment horizontal="center" vertical="top"/>
    </xf>
    <xf numFmtId="0" fontId="2" fillId="7" borderId="0" xfId="0" applyFont="1" applyFill="1" applyBorder="1" applyAlignment="1">
      <alignment vertical="top"/>
    </xf>
    <xf numFmtId="164" fontId="2" fillId="7" borderId="0" xfId="0" applyNumberFormat="1" applyFont="1" applyFill="1" applyBorder="1" applyAlignment="1">
      <alignment horizontal="right" vertical="top"/>
    </xf>
    <xf numFmtId="2" fontId="2" fillId="7" borderId="0" xfId="0" applyNumberFormat="1" applyFont="1" applyFill="1" applyBorder="1" applyAlignment="1">
      <alignment horizontal="right" vertical="top"/>
    </xf>
    <xf numFmtId="4" fontId="2" fillId="7" borderId="0" xfId="0" applyNumberFormat="1" applyFont="1" applyFill="1" applyBorder="1" applyAlignment="1">
      <alignment horizontal="right" vertical="top"/>
    </xf>
    <xf numFmtId="0" fontId="0" fillId="7" borderId="0" xfId="0" applyFill="1"/>
    <xf numFmtId="0" fontId="2" fillId="7" borderId="0" xfId="0" applyFont="1" applyFill="1" applyBorder="1" applyAlignment="1">
      <alignment vertical="center"/>
    </xf>
    <xf numFmtId="0" fontId="2" fillId="7" borderId="0" xfId="0" applyFont="1" applyFill="1" applyBorder="1" applyAlignment="1">
      <alignment horizontal="center" vertical="center"/>
    </xf>
    <xf numFmtId="4" fontId="2" fillId="7" borderId="0" xfId="0" applyNumberFormat="1" applyFont="1" applyFill="1" applyBorder="1" applyAlignment="1">
      <alignment horizontal="right" vertical="center"/>
    </xf>
    <xf numFmtId="0" fontId="3" fillId="7" borderId="0" xfId="0" applyFont="1" applyFill="1" applyBorder="1" applyAlignment="1">
      <alignment horizontal="center" vertical="top"/>
    </xf>
    <xf numFmtId="166" fontId="2" fillId="7" borderId="0" xfId="0" applyNumberFormat="1" applyFont="1" applyFill="1" applyBorder="1" applyAlignment="1">
      <alignment vertical="center"/>
    </xf>
    <xf numFmtId="43" fontId="1" fillId="7" borderId="0" xfId="1" applyFill="1" applyBorder="1" applyAlignment="1">
      <alignment vertical="center"/>
    </xf>
    <xf numFmtId="166" fontId="1" fillId="7" borderId="0" xfId="1" applyNumberFormat="1" applyFill="1" applyBorder="1" applyAlignment="1">
      <alignment vertical="center"/>
    </xf>
    <xf numFmtId="0" fontId="4" fillId="0" borderId="0" xfId="0" applyFont="1" applyFill="1" applyBorder="1" applyAlignment="1">
      <alignment horizontal="left" vertical="top"/>
    </xf>
    <xf numFmtId="0" fontId="5" fillId="7" borderId="0" xfId="0" applyFont="1" applyFill="1" applyBorder="1" applyAlignment="1">
      <alignment horizontal="center" vertical="top" wrapText="1"/>
    </xf>
    <xf numFmtId="0" fontId="5" fillId="7" borderId="0" xfId="0" applyFont="1" applyFill="1" applyBorder="1" applyAlignment="1">
      <alignment horizontal="left" vertical="top" wrapText="1"/>
    </xf>
    <xf numFmtId="4" fontId="5" fillId="7" borderId="0" xfId="0" applyNumberFormat="1" applyFont="1" applyFill="1" applyBorder="1" applyAlignment="1">
      <alignment horizontal="right" vertical="top" wrapText="1"/>
    </xf>
    <xf numFmtId="43" fontId="5" fillId="7" borderId="0" xfId="1" applyFont="1" applyFill="1" applyBorder="1" applyAlignment="1">
      <alignment horizontal="right" vertical="top" wrapText="1"/>
    </xf>
    <xf numFmtId="168" fontId="5" fillId="7" borderId="0" xfId="1" applyNumberFormat="1" applyFont="1" applyFill="1" applyBorder="1" applyAlignment="1">
      <alignment horizontal="right" wrapText="1"/>
    </xf>
    <xf numFmtId="0" fontId="8" fillId="7" borderId="0" xfId="0" applyFont="1" applyFill="1"/>
    <xf numFmtId="43" fontId="7" fillId="7" borderId="0" xfId="1" applyFont="1" applyFill="1" applyAlignment="1">
      <alignment wrapText="1"/>
    </xf>
    <xf numFmtId="0" fontId="5" fillId="7" borderId="0" xfId="0" applyFont="1" applyFill="1" applyBorder="1" applyAlignment="1"/>
    <xf numFmtId="43" fontId="5" fillId="7" borderId="0" xfId="1" applyFont="1" applyFill="1" applyBorder="1" applyAlignment="1">
      <alignment horizontal="right"/>
    </xf>
    <xf numFmtId="0" fontId="5" fillId="7" borderId="0" xfId="0" applyFont="1" applyFill="1" applyBorder="1" applyAlignment="1">
      <alignment horizontal="center"/>
    </xf>
    <xf numFmtId="0" fontId="3" fillId="7" borderId="0" xfId="0" applyFont="1" applyFill="1" applyBorder="1" applyAlignment="1">
      <alignment horizontal="center" vertical="top" wrapText="1"/>
    </xf>
    <xf numFmtId="0" fontId="3" fillId="7" borderId="0" xfId="0" applyFont="1" applyFill="1" applyBorder="1" applyAlignment="1">
      <alignment vertical="top"/>
    </xf>
    <xf numFmtId="0" fontId="3" fillId="7" borderId="0" xfId="0" applyFont="1" applyFill="1" applyBorder="1" applyAlignment="1">
      <alignment horizontal="left" vertical="top" wrapText="1"/>
    </xf>
    <xf numFmtId="4" fontId="3" fillId="7" borderId="0" xfId="0" applyNumberFormat="1" applyFont="1" applyFill="1" applyBorder="1" applyAlignment="1">
      <alignment horizontal="right" vertical="top" wrapText="1"/>
    </xf>
    <xf numFmtId="164" fontId="3" fillId="7" borderId="0" xfId="0" applyNumberFormat="1" applyFont="1" applyFill="1" applyBorder="1" applyAlignment="1">
      <alignment horizontal="right" vertical="top" wrapText="1"/>
    </xf>
    <xf numFmtId="2" fontId="3" fillId="7" borderId="0" xfId="0" applyNumberFormat="1" applyFont="1" applyFill="1" applyBorder="1" applyAlignment="1">
      <alignment horizontal="right" vertical="top" wrapText="1"/>
    </xf>
    <xf numFmtId="4" fontId="3" fillId="7" borderId="0" xfId="0" applyNumberFormat="1" applyFont="1" applyFill="1" applyBorder="1" applyAlignment="1">
      <alignment horizontal="right" vertical="top"/>
    </xf>
    <xf numFmtId="0" fontId="2" fillId="7" borderId="0" xfId="0" applyFont="1" applyFill="1" applyBorder="1" applyAlignment="1">
      <alignment vertical="top" wrapText="1"/>
    </xf>
    <xf numFmtId="2" fontId="3" fillId="7" borderId="0" xfId="0" applyNumberFormat="1" applyFont="1" applyFill="1" applyBorder="1" applyAlignment="1">
      <alignment vertical="top"/>
    </xf>
    <xf numFmtId="2" fontId="2" fillId="7" borderId="0" xfId="0" applyNumberFormat="1" applyFont="1" applyFill="1" applyBorder="1" applyAlignment="1">
      <alignment vertical="top"/>
    </xf>
    <xf numFmtId="0" fontId="5" fillId="7" borderId="0" xfId="0" applyFont="1" applyFill="1"/>
    <xf numFmtId="4" fontId="12" fillId="0" borderId="0" xfId="0" applyNumberFormat="1" applyFont="1" applyBorder="1" applyAlignment="1" applyProtection="1">
      <alignment horizontal="right" vertical="top" wrapText="1"/>
    </xf>
    <xf numFmtId="0" fontId="9" fillId="0" borderId="0" xfId="0" applyFont="1" applyBorder="1" applyAlignment="1">
      <alignment horizontal="center"/>
    </xf>
    <xf numFmtId="0" fontId="4" fillId="7" borderId="0" xfId="0" applyFont="1" applyFill="1" applyBorder="1" applyAlignment="1"/>
    <xf numFmtId="0" fontId="7" fillId="7" borderId="0" xfId="0" applyNumberFormat="1" applyFont="1" applyFill="1" applyAlignment="1">
      <alignment horizontal="center"/>
    </xf>
    <xf numFmtId="0" fontId="5" fillId="0" borderId="0" xfId="0" applyFont="1" applyFill="1" applyBorder="1" applyAlignment="1">
      <alignment horizontal="left" vertical="top" wrapText="1"/>
    </xf>
    <xf numFmtId="0" fontId="5" fillId="0" borderId="0" xfId="0" applyFont="1" applyBorder="1" applyAlignment="1">
      <alignment vertical="top" wrapText="1"/>
    </xf>
    <xf numFmtId="0" fontId="3" fillId="0" borderId="0" xfId="0" applyFont="1" applyFill="1" applyBorder="1" applyAlignment="1">
      <alignment horizontal="left" vertical="top"/>
    </xf>
    <xf numFmtId="0" fontId="5" fillId="0" borderId="4" xfId="0" applyFont="1" applyBorder="1" applyAlignment="1">
      <alignment vertical="top" wrapText="1"/>
    </xf>
    <xf numFmtId="0" fontId="9" fillId="0" borderId="0" xfId="0" applyFont="1" applyBorder="1" applyAlignment="1">
      <alignment horizontal="center" vertical="center"/>
    </xf>
    <xf numFmtId="0" fontId="9" fillId="0" borderId="0" xfId="0" applyFont="1" applyBorder="1" applyAlignment="1">
      <alignment horizontal="center" vertical="center" wrapText="1"/>
    </xf>
    <xf numFmtId="0" fontId="13" fillId="0" borderId="0" xfId="0" applyFont="1" applyBorder="1" applyAlignment="1">
      <alignment horizontal="center" vertical="center"/>
    </xf>
    <xf numFmtId="0" fontId="13" fillId="0" borderId="0" xfId="0" applyFont="1" applyBorder="1" applyAlignment="1">
      <alignment vertical="center"/>
    </xf>
    <xf numFmtId="43" fontId="14" fillId="0" borderId="0" xfId="1" applyFont="1" applyBorder="1" applyAlignment="1">
      <alignment horizontal="right" vertical="center"/>
    </xf>
    <xf numFmtId="0" fontId="14" fillId="0" borderId="0" xfId="0" applyFont="1" applyBorder="1" applyAlignment="1">
      <alignment horizontal="right" vertical="center"/>
    </xf>
    <xf numFmtId="43" fontId="13" fillId="0" borderId="0" xfId="1" applyFont="1" applyBorder="1" applyAlignment="1">
      <alignment vertical="top"/>
    </xf>
    <xf numFmtId="43" fontId="13" fillId="0" borderId="0" xfId="1" applyFont="1" applyBorder="1" applyAlignment="1">
      <alignment vertical="center"/>
    </xf>
    <xf numFmtId="43" fontId="16" fillId="0" borderId="0" xfId="1" applyFont="1" applyBorder="1" applyAlignment="1">
      <alignment horizontal="left" vertical="center"/>
    </xf>
    <xf numFmtId="0" fontId="9" fillId="0" borderId="0" xfId="0" applyFont="1" applyBorder="1" applyAlignment="1">
      <alignment vertical="center" wrapText="1"/>
    </xf>
    <xf numFmtId="4" fontId="9" fillId="0" borderId="0" xfId="0" applyNumberFormat="1" applyFont="1" applyBorder="1" applyAlignment="1">
      <alignment vertical="center"/>
    </xf>
    <xf numFmtId="43" fontId="9" fillId="0" borderId="0" xfId="1" applyFont="1" applyBorder="1" applyAlignment="1">
      <alignment horizontal="right" vertical="center"/>
    </xf>
    <xf numFmtId="4" fontId="9" fillId="0" borderId="0" xfId="0" applyNumberFormat="1" applyFont="1" applyBorder="1" applyAlignment="1">
      <alignment horizontal="right" vertical="center"/>
    </xf>
    <xf numFmtId="4" fontId="9" fillId="2" borderId="0" xfId="0" applyNumberFormat="1" applyFont="1" applyFill="1" applyBorder="1" applyAlignment="1">
      <alignment vertical="center"/>
    </xf>
    <xf numFmtId="43" fontId="4" fillId="0" borderId="0" xfId="1" applyFont="1" applyFill="1" applyBorder="1" applyAlignment="1" applyProtection="1">
      <alignment vertical="top"/>
    </xf>
    <xf numFmtId="0" fontId="17" fillId="0" borderId="0" xfId="0" applyFont="1" applyFill="1" applyBorder="1" applyAlignment="1">
      <alignment horizontal="center" vertical="center"/>
    </xf>
    <xf numFmtId="0" fontId="17" fillId="0" borderId="0" xfId="0" applyFont="1" applyFill="1" applyBorder="1" applyAlignment="1">
      <alignment vertical="center" wrapText="1"/>
    </xf>
    <xf numFmtId="43" fontId="17" fillId="0" borderId="0" xfId="1" applyFont="1" applyFill="1" applyBorder="1" applyAlignment="1">
      <alignment horizontal="right" vertical="center"/>
    </xf>
    <xf numFmtId="4" fontId="17" fillId="0" borderId="0" xfId="0" applyNumberFormat="1" applyFont="1" applyFill="1" applyBorder="1" applyAlignment="1">
      <alignment horizontal="right" vertical="center"/>
    </xf>
    <xf numFmtId="10" fontId="4" fillId="0" borderId="0" xfId="3" applyNumberFormat="1" applyFont="1" applyFill="1" applyBorder="1" applyAlignment="1" applyProtection="1">
      <alignment horizontal="right" vertical="center"/>
    </xf>
    <xf numFmtId="43" fontId="13" fillId="0" borderId="0" xfId="1" applyFont="1" applyFill="1" applyBorder="1" applyAlignment="1">
      <alignment vertical="top"/>
    </xf>
    <xf numFmtId="43" fontId="13" fillId="0" borderId="0" xfId="1" applyFont="1" applyFill="1" applyBorder="1" applyAlignment="1">
      <alignment vertical="center"/>
    </xf>
    <xf numFmtId="0" fontId="13" fillId="0" borderId="0" xfId="0" applyFont="1" applyFill="1" applyBorder="1" applyAlignment="1">
      <alignment vertical="center"/>
    </xf>
    <xf numFmtId="0" fontId="4" fillId="4" borderId="1" xfId="0" applyFont="1" applyFill="1" applyBorder="1" applyAlignment="1">
      <alignment horizontal="center" vertical="center"/>
    </xf>
    <xf numFmtId="0" fontId="4" fillId="4" borderId="1" xfId="0" applyFont="1" applyFill="1" applyBorder="1" applyAlignment="1">
      <alignment horizontal="center" vertical="center" wrapText="1"/>
    </xf>
    <xf numFmtId="4" fontId="4" fillId="4" borderId="1" xfId="0" applyNumberFormat="1" applyFont="1" applyFill="1" applyBorder="1" applyAlignment="1">
      <alignment horizontal="center" vertical="center" wrapText="1"/>
    </xf>
    <xf numFmtId="43" fontId="5" fillId="0" borderId="0" xfId="1" applyFont="1" applyBorder="1" applyAlignment="1">
      <alignment horizontal="center" vertical="top"/>
    </xf>
    <xf numFmtId="43" fontId="5" fillId="0" borderId="0" xfId="1" applyFont="1" applyBorder="1" applyAlignment="1">
      <alignment horizontal="center" vertical="center"/>
    </xf>
    <xf numFmtId="0" fontId="18" fillId="5" borderId="0" xfId="0" applyFont="1" applyFill="1" applyBorder="1" applyAlignment="1">
      <alignment horizontal="left" vertical="top"/>
    </xf>
    <xf numFmtId="0" fontId="18" fillId="5" borderId="0" xfId="0" applyFont="1" applyFill="1" applyBorder="1" applyAlignment="1">
      <alignment horizontal="center" vertical="top"/>
    </xf>
    <xf numFmtId="0" fontId="18" fillId="5" borderId="0" xfId="0" applyFont="1" applyFill="1" applyBorder="1" applyAlignment="1">
      <alignment horizontal="left" vertical="top" wrapText="1"/>
    </xf>
    <xf numFmtId="4" fontId="19" fillId="5" borderId="0" xfId="0" applyNumberFormat="1" applyFont="1" applyFill="1" applyBorder="1" applyAlignment="1">
      <alignment horizontal="right" vertical="top"/>
    </xf>
    <xf numFmtId="43" fontId="18" fillId="5" borderId="0" xfId="1" applyFont="1" applyFill="1" applyBorder="1" applyAlignment="1">
      <alignment horizontal="right" vertical="top" wrapText="1"/>
    </xf>
    <xf numFmtId="4" fontId="18" fillId="5" borderId="0" xfId="0" applyNumberFormat="1" applyFont="1" applyFill="1" applyBorder="1" applyAlignment="1">
      <alignment horizontal="right" vertical="top" wrapText="1"/>
    </xf>
    <xf numFmtId="43" fontId="5" fillId="6" borderId="0" xfId="1" applyFont="1" applyFill="1" applyBorder="1" applyAlignment="1">
      <alignment vertical="top"/>
    </xf>
    <xf numFmtId="43" fontId="5" fillId="6" borderId="0" xfId="1" applyFont="1" applyFill="1" applyBorder="1" applyAlignment="1">
      <alignment vertical="center"/>
    </xf>
    <xf numFmtId="0" fontId="5" fillId="6" borderId="0" xfId="0" applyFont="1" applyFill="1" applyBorder="1" applyAlignment="1">
      <alignment vertical="center"/>
    </xf>
    <xf numFmtId="0" fontId="4" fillId="3" borderId="1" xfId="0" applyFont="1" applyFill="1" applyBorder="1" applyAlignment="1">
      <alignment horizontal="left" vertical="top"/>
    </xf>
    <xf numFmtId="44" fontId="4" fillId="3" borderId="1" xfId="2" applyFont="1" applyFill="1" applyBorder="1" applyAlignment="1" applyProtection="1">
      <alignment horizontal="right" vertical="top"/>
    </xf>
    <xf numFmtId="43" fontId="5" fillId="0" borderId="0" xfId="1" applyFont="1" applyFill="1" applyBorder="1" applyAlignment="1">
      <alignment vertical="center"/>
    </xf>
    <xf numFmtId="0" fontId="5" fillId="0" borderId="0" xfId="0" applyFont="1" applyFill="1" applyBorder="1" applyAlignment="1">
      <alignment vertical="center"/>
    </xf>
    <xf numFmtId="0" fontId="5" fillId="0" borderId="1" xfId="0" applyFont="1" applyFill="1" applyBorder="1" applyAlignment="1">
      <alignment horizontal="left" vertical="top"/>
    </xf>
    <xf numFmtId="0" fontId="5" fillId="0" borderId="1" xfId="0" quotePrefix="1" applyFont="1" applyFill="1" applyBorder="1" applyAlignment="1">
      <alignment horizontal="center" vertical="top"/>
    </xf>
    <xf numFmtId="0" fontId="5" fillId="0" borderId="1" xfId="0" applyFont="1" applyFill="1" applyBorder="1" applyAlignment="1">
      <alignment horizontal="center" vertical="top" wrapText="1"/>
    </xf>
    <xf numFmtId="0" fontId="5" fillId="0" borderId="1" xfId="0" applyFont="1" applyFill="1" applyBorder="1" applyAlignment="1">
      <alignment horizontal="left" vertical="top" wrapText="1"/>
    </xf>
    <xf numFmtId="43" fontId="5" fillId="7" borderId="1" xfId="1" applyFont="1" applyFill="1" applyBorder="1" applyAlignment="1">
      <alignment vertical="top"/>
    </xf>
    <xf numFmtId="43" fontId="5" fillId="7" borderId="1" xfId="1" applyFont="1" applyFill="1" applyBorder="1" applyAlignment="1">
      <alignment horizontal="left" vertical="top" wrapText="1"/>
    </xf>
    <xf numFmtId="43" fontId="5" fillId="0" borderId="1" xfId="1" applyFont="1" applyFill="1" applyBorder="1" applyAlignment="1">
      <alignment vertical="top"/>
    </xf>
    <xf numFmtId="43" fontId="4" fillId="0" borderId="0" xfId="1" applyFont="1" applyFill="1" applyBorder="1" applyAlignment="1">
      <alignment vertical="center"/>
    </xf>
    <xf numFmtId="0" fontId="5" fillId="0" borderId="1" xfId="0" applyFont="1" applyFill="1" applyBorder="1" applyAlignment="1">
      <alignment horizontal="center" vertical="top"/>
    </xf>
    <xf numFmtId="169" fontId="4" fillId="0" borderId="0" xfId="1" applyNumberFormat="1" applyFont="1" applyFill="1" applyBorder="1" applyAlignment="1">
      <alignment vertical="center"/>
    </xf>
    <xf numFmtId="43" fontId="20" fillId="0" borderId="0" xfId="1" applyFont="1" applyFill="1" applyBorder="1" applyAlignment="1" applyProtection="1">
      <alignment vertical="top"/>
    </xf>
    <xf numFmtId="169" fontId="5" fillId="0" borderId="0" xfId="1" applyNumberFormat="1" applyFont="1" applyFill="1" applyBorder="1" applyAlignment="1">
      <alignment vertical="center"/>
    </xf>
    <xf numFmtId="0" fontId="4" fillId="3" borderId="2" xfId="0" applyFont="1" applyFill="1" applyBorder="1" applyAlignment="1">
      <alignment horizontal="left" vertical="top"/>
    </xf>
    <xf numFmtId="0" fontId="5" fillId="0" borderId="1" xfId="0" applyFont="1" applyBorder="1" applyAlignment="1">
      <alignment vertical="top" wrapText="1"/>
    </xf>
    <xf numFmtId="0" fontId="5" fillId="0" borderId="5" xfId="0" applyFont="1" applyFill="1" applyBorder="1" applyAlignment="1">
      <alignment horizontal="center" vertical="top" wrapText="1"/>
    </xf>
    <xf numFmtId="0" fontId="5" fillId="0" borderId="5" xfId="0" applyFont="1" applyFill="1" applyBorder="1" applyAlignment="1">
      <alignment horizontal="left" vertical="top" wrapText="1"/>
    </xf>
    <xf numFmtId="43" fontId="5" fillId="7" borderId="5" xfId="1" applyFont="1" applyFill="1" applyBorder="1" applyAlignment="1">
      <alignment horizontal="left" vertical="top" wrapText="1"/>
    </xf>
    <xf numFmtId="43" fontId="21" fillId="0" borderId="0" xfId="1" applyFont="1" applyFill="1" applyBorder="1" applyAlignment="1" applyProtection="1">
      <alignment vertical="top"/>
    </xf>
    <xf numFmtId="0" fontId="5" fillId="0" borderId="1" xfId="0" applyFont="1" applyBorder="1" applyAlignment="1">
      <alignment horizontal="center" vertical="top" wrapText="1"/>
    </xf>
    <xf numFmtId="43" fontId="5" fillId="0" borderId="1" xfId="1" applyFont="1" applyBorder="1" applyAlignment="1">
      <alignment vertical="top" wrapText="1"/>
    </xf>
    <xf numFmtId="0" fontId="5" fillId="0" borderId="1" xfId="0" applyFont="1" applyBorder="1" applyAlignment="1">
      <alignment horizontal="center" vertical="top"/>
    </xf>
    <xf numFmtId="43" fontId="15" fillId="0" borderId="0" xfId="1" applyFont="1" applyFill="1" applyBorder="1" applyAlignment="1" applyProtection="1">
      <alignment vertical="top"/>
    </xf>
    <xf numFmtId="43" fontId="5" fillId="0" borderId="0" xfId="1" applyFont="1" applyFill="1" applyBorder="1" applyAlignment="1">
      <alignment vertical="top"/>
    </xf>
    <xf numFmtId="43" fontId="5" fillId="0" borderId="1" xfId="1" applyFont="1" applyFill="1" applyBorder="1" applyAlignment="1">
      <alignment horizontal="right" vertical="top"/>
    </xf>
    <xf numFmtId="0" fontId="5" fillId="0" borderId="0" xfId="0" applyFont="1" applyBorder="1" applyAlignment="1">
      <alignment horizontal="center" vertical="top"/>
    </xf>
    <xf numFmtId="43" fontId="5" fillId="0" borderId="0" xfId="1" applyFont="1" applyFill="1" applyBorder="1" applyAlignment="1">
      <alignment horizontal="right" vertical="top"/>
    </xf>
    <xf numFmtId="0" fontId="5" fillId="0" borderId="0" xfId="0" applyFont="1" applyBorder="1" applyAlignment="1">
      <alignment horizontal="left" vertical="center"/>
    </xf>
    <xf numFmtId="43" fontId="5" fillId="0" borderId="0" xfId="1" applyFont="1" applyBorder="1" applyAlignment="1">
      <alignment horizontal="right" vertical="center"/>
    </xf>
    <xf numFmtId="43" fontId="5" fillId="0" borderId="0" xfId="1" applyFont="1" applyBorder="1" applyAlignment="1">
      <alignment vertical="top"/>
    </xf>
    <xf numFmtId="43" fontId="5" fillId="0" borderId="0" xfId="1" applyFont="1" applyBorder="1" applyAlignment="1">
      <alignment vertical="center"/>
    </xf>
    <xf numFmtId="43" fontId="4" fillId="0" borderId="0" xfId="1" applyFont="1" applyFill="1" applyBorder="1" applyAlignment="1">
      <alignment horizontal="right" vertical="top"/>
    </xf>
    <xf numFmtId="43" fontId="4" fillId="0" borderId="0" xfId="1" applyFont="1" applyFill="1" applyBorder="1" applyAlignment="1">
      <alignment vertical="top"/>
    </xf>
    <xf numFmtId="0" fontId="7" fillId="7" borderId="0" xfId="0" applyNumberFormat="1" applyFont="1" applyFill="1"/>
    <xf numFmtId="0" fontId="7" fillId="7" borderId="0" xfId="0" applyFont="1" applyFill="1" applyAlignment="1">
      <alignment horizontal="left"/>
    </xf>
    <xf numFmtId="0" fontId="4" fillId="7" borderId="0" xfId="0" applyNumberFormat="1" applyFont="1" applyFill="1" applyBorder="1" applyAlignment="1">
      <alignment horizontal="center" vertical="top" wrapText="1"/>
    </xf>
    <xf numFmtId="0" fontId="3" fillId="0" borderId="0" xfId="0" applyFont="1" applyBorder="1" applyAlignment="1">
      <alignment horizontal="left" vertical="top"/>
    </xf>
    <xf numFmtId="170" fontId="7" fillId="7" borderId="0" xfId="1" applyNumberFormat="1" applyFont="1" applyFill="1"/>
    <xf numFmtId="171" fontId="7" fillId="7" borderId="0" xfId="1" applyNumberFormat="1" applyFont="1" applyFill="1"/>
    <xf numFmtId="167" fontId="7" fillId="7" borderId="0" xfId="1" applyNumberFormat="1" applyFont="1" applyFill="1"/>
    <xf numFmtId="167" fontId="7" fillId="0" borderId="0" xfId="0" applyNumberFormat="1" applyFont="1"/>
    <xf numFmtId="0" fontId="7" fillId="0" borderId="0" xfId="0" applyNumberFormat="1" applyFont="1" applyAlignment="1">
      <alignment horizontal="center"/>
    </xf>
    <xf numFmtId="0" fontId="0" fillId="0" borderId="0" xfId="0" applyAlignment="1">
      <alignment horizontal="center"/>
    </xf>
    <xf numFmtId="43" fontId="7" fillId="7" borderId="0" xfId="1" applyFont="1" applyFill="1" applyAlignment="1">
      <alignment horizontal="right"/>
    </xf>
    <xf numFmtId="0" fontId="11" fillId="0" borderId="0" xfId="0" applyFont="1" applyAlignment="1">
      <alignment wrapText="1"/>
    </xf>
    <xf numFmtId="0" fontId="7" fillId="7" borderId="0" xfId="1" applyNumberFormat="1" applyFont="1" applyFill="1"/>
    <xf numFmtId="0" fontId="8" fillId="7" borderId="0" xfId="0" applyNumberFormat="1" applyFont="1" applyFill="1" applyAlignment="1">
      <alignment horizontal="center"/>
    </xf>
    <xf numFmtId="0" fontId="5" fillId="7" borderId="0" xfId="0" applyNumberFormat="1" applyFont="1" applyFill="1" applyBorder="1" applyAlignment="1">
      <alignment horizontal="center" vertical="top"/>
    </xf>
    <xf numFmtId="167" fontId="5" fillId="7" borderId="0" xfId="0" applyNumberFormat="1" applyFont="1" applyFill="1" applyBorder="1" applyAlignment="1">
      <alignment horizontal="right" vertical="top"/>
    </xf>
    <xf numFmtId="43" fontId="5" fillId="7" borderId="0" xfId="1" applyFont="1" applyFill="1" applyBorder="1" applyAlignment="1"/>
    <xf numFmtId="43" fontId="7" fillId="7" borderId="0" xfId="1" applyFont="1" applyFill="1" applyAlignment="1">
      <alignment horizontal="center"/>
    </xf>
    <xf numFmtId="167" fontId="7" fillId="7" borderId="0" xfId="1" applyNumberFormat="1" applyFont="1" applyFill="1" applyAlignment="1">
      <alignment wrapText="1"/>
    </xf>
    <xf numFmtId="0" fontId="5" fillId="0" borderId="1" xfId="0" quotePrefix="1" applyNumberFormat="1" applyFont="1" applyFill="1" applyBorder="1" applyAlignment="1">
      <alignment horizontal="center" vertical="top"/>
    </xf>
    <xf numFmtId="43" fontId="7" fillId="7" borderId="0" xfId="1" applyFont="1" applyFill="1" applyAlignment="1">
      <alignment horizontal="left"/>
    </xf>
    <xf numFmtId="0" fontId="7" fillId="0" borderId="0" xfId="0" applyFont="1" applyBorder="1" applyAlignment="1">
      <alignment horizontal="center"/>
    </xf>
    <xf numFmtId="0" fontId="17" fillId="0" borderId="0" xfId="0" applyFont="1"/>
    <xf numFmtId="0" fontId="7" fillId="0" borderId="0" xfId="0" applyFont="1" applyAlignment="1">
      <alignment horizontal="left"/>
    </xf>
    <xf numFmtId="0" fontId="9" fillId="0" borderId="0" xfId="0" applyFont="1" applyBorder="1" applyAlignment="1">
      <alignment horizontal="left"/>
    </xf>
    <xf numFmtId="2" fontId="4" fillId="7" borderId="0" xfId="0" applyNumberFormat="1" applyFont="1" applyFill="1" applyBorder="1" applyAlignment="1">
      <alignment horizontal="left" vertical="top" wrapText="1"/>
    </xf>
    <xf numFmtId="2" fontId="5" fillId="7" borderId="0" xfId="0" applyNumberFormat="1" applyFont="1" applyFill="1" applyBorder="1" applyAlignment="1">
      <alignment horizontal="left" vertical="top"/>
    </xf>
    <xf numFmtId="0" fontId="5" fillId="7" borderId="0" xfId="0" applyFont="1" applyFill="1" applyBorder="1" applyAlignment="1">
      <alignment horizontal="left" vertical="top"/>
    </xf>
    <xf numFmtId="0" fontId="8" fillId="7" borderId="0" xfId="0" applyFont="1" applyFill="1" applyAlignment="1">
      <alignment horizontal="left"/>
    </xf>
    <xf numFmtId="2" fontId="2" fillId="7" borderId="0" xfId="0" applyNumberFormat="1" applyFont="1" applyFill="1" applyBorder="1" applyAlignment="1">
      <alignment horizontal="left" vertical="top"/>
    </xf>
    <xf numFmtId="0" fontId="8" fillId="7" borderId="0" xfId="0" applyFont="1" applyFill="1" applyAlignment="1">
      <alignment horizontal="left" wrapText="1"/>
    </xf>
    <xf numFmtId="167" fontId="7" fillId="7" borderId="0" xfId="0" applyNumberFormat="1" applyFont="1" applyFill="1" applyAlignment="1">
      <alignment horizontal="left"/>
    </xf>
    <xf numFmtId="2" fontId="3" fillId="7" borderId="0" xfId="0" applyNumberFormat="1" applyFont="1" applyFill="1" applyBorder="1" applyAlignment="1">
      <alignment horizontal="left" vertical="top" wrapText="1"/>
    </xf>
    <xf numFmtId="0" fontId="2" fillId="7" borderId="0" xfId="0" applyFont="1" applyFill="1" applyBorder="1" applyAlignment="1">
      <alignment horizontal="left" vertical="top"/>
    </xf>
    <xf numFmtId="2" fontId="2" fillId="7" borderId="0" xfId="0" applyNumberFormat="1" applyFont="1" applyFill="1" applyBorder="1" applyAlignment="1">
      <alignment horizontal="left" vertical="top" wrapText="1"/>
    </xf>
    <xf numFmtId="2" fontId="7" fillId="7" borderId="0" xfId="0" applyNumberFormat="1" applyFont="1" applyFill="1" applyAlignment="1">
      <alignment horizontal="left"/>
    </xf>
    <xf numFmtId="0" fontId="23" fillId="0" borderId="0" xfId="5" applyFont="1" applyFill="1" applyBorder="1" applyAlignment="1">
      <alignment horizontal="center" vertical="top" wrapText="1"/>
    </xf>
    <xf numFmtId="0" fontId="23" fillId="8" borderId="0" xfId="5" applyFont="1" applyFill="1" applyBorder="1" applyAlignment="1">
      <alignment vertical="top"/>
    </xf>
    <xf numFmtId="0" fontId="24" fillId="8" borderId="0" xfId="5" applyFont="1" applyFill="1" applyAlignment="1">
      <alignment horizontal="center" vertical="top"/>
    </xf>
    <xf numFmtId="0" fontId="25" fillId="8" borderId="0" xfId="5" applyFont="1" applyFill="1" applyAlignment="1">
      <alignment vertical="top" wrapText="1"/>
    </xf>
    <xf numFmtId="0" fontId="25" fillId="8" borderId="0" xfId="5" applyFont="1" applyFill="1" applyAlignment="1">
      <alignment horizontal="center"/>
    </xf>
    <xf numFmtId="4" fontId="23" fillId="8" borderId="0" xfId="5" applyNumberFormat="1" applyFont="1" applyFill="1" applyBorder="1" applyAlignment="1">
      <alignment horizontal="right" wrapText="1"/>
    </xf>
    <xf numFmtId="164" fontId="23" fillId="8" borderId="0" xfId="5" applyNumberFormat="1" applyFont="1" applyFill="1" applyBorder="1" applyAlignment="1">
      <alignment horizontal="right" wrapText="1"/>
    </xf>
    <xf numFmtId="172" fontId="23" fillId="8" borderId="0" xfId="1" applyNumberFormat="1" applyFont="1" applyFill="1" applyBorder="1" applyAlignment="1" applyProtection="1">
      <alignment horizontal="right" wrapText="1"/>
    </xf>
    <xf numFmtId="172" fontId="23" fillId="8" borderId="0" xfId="1" applyNumberFormat="1" applyFont="1" applyFill="1" applyBorder="1" applyAlignment="1" applyProtection="1">
      <alignment horizontal="right"/>
    </xf>
    <xf numFmtId="0" fontId="24" fillId="8" borderId="0" xfId="5" applyFont="1" applyFill="1" applyAlignment="1">
      <alignment horizontal="center"/>
    </xf>
    <xf numFmtId="0" fontId="26" fillId="8" borderId="0" xfId="5" applyFont="1" applyFill="1" applyBorder="1" applyAlignment="1"/>
    <xf numFmtId="0" fontId="24" fillId="8" borderId="0" xfId="5" applyFont="1" applyFill="1" applyAlignment="1">
      <alignment wrapText="1"/>
    </xf>
    <xf numFmtId="0" fontId="24" fillId="8" borderId="0" xfId="5" applyFont="1" applyFill="1" applyAlignment="1"/>
    <xf numFmtId="167" fontId="24" fillId="8" borderId="0" xfId="5" applyNumberFormat="1" applyFont="1" applyFill="1" applyAlignment="1"/>
    <xf numFmtId="172" fontId="26" fillId="0" borderId="0" xfId="1" applyNumberFormat="1" applyFont="1" applyFill="1" applyBorder="1" applyAlignment="1" applyProtection="1">
      <alignment horizontal="right"/>
    </xf>
    <xf numFmtId="172" fontId="26" fillId="8" borderId="0" xfId="1" applyNumberFormat="1" applyFont="1" applyFill="1" applyBorder="1" applyAlignment="1" applyProtection="1">
      <alignment horizontal="right"/>
    </xf>
    <xf numFmtId="172" fontId="26" fillId="0" borderId="0" xfId="1" applyNumberFormat="1" applyFont="1" applyFill="1" applyBorder="1" applyAlignment="1" applyProtection="1">
      <alignment horizontal="center"/>
    </xf>
    <xf numFmtId="172" fontId="26" fillId="8" borderId="0" xfId="1" applyNumberFormat="1" applyFont="1" applyFill="1" applyBorder="1" applyAlignment="1" applyProtection="1"/>
    <xf numFmtId="172" fontId="24" fillId="8" borderId="0" xfId="1" applyNumberFormat="1" applyFont="1" applyFill="1" applyBorder="1" applyAlignment="1" applyProtection="1"/>
    <xf numFmtId="0" fontId="25" fillId="0" borderId="0" xfId="5" applyFont="1" applyFill="1" applyAlignment="1">
      <alignment horizontal="center" vertical="top"/>
    </xf>
    <xf numFmtId="0" fontId="25" fillId="8" borderId="0" xfId="5" applyFont="1" applyFill="1" applyAlignment="1">
      <alignment horizontal="center" vertical="top"/>
    </xf>
    <xf numFmtId="0" fontId="24" fillId="8" borderId="0" xfId="5" applyFont="1" applyFill="1"/>
    <xf numFmtId="43" fontId="24" fillId="8" borderId="0" xfId="1" applyFont="1" applyFill="1" applyBorder="1" applyAlignment="1" applyProtection="1"/>
    <xf numFmtId="4" fontId="4" fillId="7" borderId="0" xfId="0" applyNumberFormat="1" applyFont="1" applyFill="1" applyBorder="1" applyAlignment="1">
      <alignment horizontal="right" wrapText="1"/>
    </xf>
    <xf numFmtId="164" fontId="4" fillId="7" borderId="0" xfId="0" applyNumberFormat="1" applyFont="1" applyFill="1" applyBorder="1" applyAlignment="1">
      <alignment horizontal="right" wrapText="1"/>
    </xf>
    <xf numFmtId="43" fontId="4" fillId="7" borderId="0" xfId="1" applyFont="1" applyFill="1" applyBorder="1" applyAlignment="1">
      <alignment horizontal="right" wrapText="1"/>
    </xf>
    <xf numFmtId="43" fontId="4" fillId="7" borderId="0" xfId="1" applyFont="1" applyFill="1" applyBorder="1" applyAlignment="1">
      <alignment horizontal="right"/>
    </xf>
    <xf numFmtId="0" fontId="11" fillId="0" borderId="0" xfId="0" applyFont="1"/>
    <xf numFmtId="0" fontId="11" fillId="0" borderId="0" xfId="0" applyFont="1" applyAlignment="1">
      <alignment horizontal="center"/>
    </xf>
    <xf numFmtId="0" fontId="25" fillId="8" borderId="0" xfId="5" applyFont="1" applyFill="1" applyAlignment="1">
      <alignment wrapText="1"/>
    </xf>
    <xf numFmtId="0" fontId="25" fillId="8" borderId="0" xfId="5" applyFont="1" applyFill="1"/>
    <xf numFmtId="172" fontId="24" fillId="0" borderId="0" xfId="1" applyNumberFormat="1" applyFont="1" applyFill="1" applyBorder="1" applyAlignment="1" applyProtection="1"/>
    <xf numFmtId="0" fontId="23" fillId="8" borderId="0" xfId="5" applyFont="1" applyFill="1" applyBorder="1" applyAlignment="1">
      <alignment horizontal="center" vertical="top"/>
    </xf>
    <xf numFmtId="0" fontId="23" fillId="8" borderId="0" xfId="5" applyFont="1" applyFill="1" applyBorder="1" applyAlignment="1">
      <alignment horizontal="left" vertical="top" wrapText="1"/>
    </xf>
    <xf numFmtId="2" fontId="23" fillId="8" borderId="0" xfId="5" applyNumberFormat="1" applyFont="1" applyFill="1" applyBorder="1" applyAlignment="1">
      <alignment horizontal="center" wrapText="1"/>
    </xf>
    <xf numFmtId="0" fontId="26" fillId="8" borderId="0" xfId="5" applyFont="1" applyFill="1" applyBorder="1" applyAlignment="1">
      <alignment vertical="top"/>
    </xf>
    <xf numFmtId="0" fontId="24" fillId="8" borderId="0" xfId="5" applyFont="1" applyFill="1" applyAlignment="1">
      <alignment horizontal="left"/>
    </xf>
    <xf numFmtId="0" fontId="24" fillId="8" borderId="0" xfId="5" applyNumberFormat="1" applyFont="1" applyFill="1" applyAlignment="1">
      <alignment horizontal="center" vertical="top"/>
    </xf>
    <xf numFmtId="0" fontId="17" fillId="0" borderId="0" xfId="0" applyFont="1" applyAlignment="1">
      <alignment horizontal="center"/>
    </xf>
    <xf numFmtId="0" fontId="6" fillId="8" borderId="0" xfId="5" applyFont="1" applyFill="1" applyAlignment="1">
      <alignment horizontal="left"/>
    </xf>
    <xf numFmtId="0" fontId="17" fillId="0" borderId="0" xfId="0" applyNumberFormat="1" applyFont="1" applyAlignment="1">
      <alignment horizontal="center"/>
    </xf>
    <xf numFmtId="43" fontId="4" fillId="0" borderId="0" xfId="1" applyFont="1" applyFill="1" applyBorder="1" applyAlignment="1">
      <alignment horizontal="center" vertical="top"/>
    </xf>
    <xf numFmtId="43" fontId="4" fillId="0" borderId="0" xfId="1" applyFont="1" applyBorder="1" applyAlignment="1">
      <alignment horizontal="center" vertical="top"/>
    </xf>
    <xf numFmtId="173" fontId="5" fillId="6" borderId="0" xfId="1" applyNumberFormat="1" applyFont="1" applyFill="1" applyBorder="1" applyAlignment="1">
      <alignment vertical="center"/>
    </xf>
    <xf numFmtId="43" fontId="5" fillId="7" borderId="0" xfId="1" applyFont="1" applyFill="1" applyBorder="1" applyAlignment="1">
      <alignment horizontal="center" vertical="top"/>
    </xf>
    <xf numFmtId="43" fontId="6" fillId="7" borderId="0" xfId="1" applyFont="1" applyFill="1" applyBorder="1" applyAlignment="1" applyProtection="1">
      <alignment horizontal="center" vertical="top" wrapText="1"/>
    </xf>
    <xf numFmtId="4" fontId="6" fillId="0" borderId="0" xfId="0" applyNumberFormat="1" applyFont="1" applyBorder="1" applyAlignment="1" applyProtection="1">
      <alignment horizontal="right" vertical="top" wrapText="1"/>
    </xf>
    <xf numFmtId="2" fontId="7" fillId="7" borderId="0" xfId="0" applyNumberFormat="1" applyFont="1" applyFill="1"/>
    <xf numFmtId="43" fontId="5" fillId="0" borderId="0" xfId="1" applyFont="1"/>
    <xf numFmtId="0" fontId="5" fillId="0" borderId="0" xfId="0" applyFont="1"/>
    <xf numFmtId="0" fontId="24" fillId="8" borderId="0" xfId="5" applyNumberFormat="1" applyFont="1" applyFill="1" applyAlignment="1"/>
    <xf numFmtId="174" fontId="24" fillId="8" borderId="0" xfId="5" applyNumberFormat="1" applyFont="1" applyFill="1" applyAlignment="1"/>
    <xf numFmtId="43" fontId="7" fillId="7" borderId="0" xfId="0" applyNumberFormat="1" applyFont="1" applyFill="1" applyAlignment="1">
      <alignment horizontal="left"/>
    </xf>
    <xf numFmtId="0" fontId="24" fillId="0" borderId="0" xfId="5" applyFont="1" applyFill="1" applyAlignment="1">
      <alignment horizontal="left"/>
    </xf>
    <xf numFmtId="10" fontId="5" fillId="0" borderId="0" xfId="3" applyNumberFormat="1" applyFont="1" applyFill="1" applyBorder="1" applyAlignment="1">
      <alignment vertical="top"/>
    </xf>
    <xf numFmtId="170" fontId="24" fillId="8" borderId="0" xfId="1" applyNumberFormat="1" applyFont="1" applyFill="1" applyAlignment="1"/>
    <xf numFmtId="0" fontId="15" fillId="4" borderId="1" xfId="0" applyFont="1" applyFill="1" applyBorder="1" applyAlignment="1">
      <alignment horizontal="center" vertical="center" wrapText="1"/>
    </xf>
    <xf numFmtId="0" fontId="0" fillId="0" borderId="0" xfId="0" applyAlignment="1">
      <alignment wrapText="1"/>
    </xf>
    <xf numFmtId="0" fontId="7" fillId="0" borderId="0" xfId="0" applyNumberFormat="1" applyFont="1" applyAlignment="1">
      <alignment horizontal="left"/>
    </xf>
    <xf numFmtId="0" fontId="7" fillId="7" borderId="0" xfId="0" applyFont="1" applyFill="1" applyAlignment="1">
      <alignment horizontal="left" wrapText="1"/>
    </xf>
    <xf numFmtId="0" fontId="7" fillId="0" borderId="0" xfId="0" applyFont="1" applyAlignment="1">
      <alignment horizontal="left" wrapText="1"/>
    </xf>
    <xf numFmtId="0" fontId="8" fillId="7" borderId="0" xfId="0" applyNumberFormat="1" applyFont="1" applyFill="1" applyAlignment="1">
      <alignment horizontal="left"/>
    </xf>
    <xf numFmtId="0" fontId="0" fillId="0" borderId="0" xfId="0" applyAlignment="1">
      <alignment horizontal="right"/>
    </xf>
    <xf numFmtId="0" fontId="2" fillId="0" borderId="1" xfId="0" applyFont="1" applyFill="1" applyBorder="1" applyAlignment="1">
      <alignment horizontal="center" vertical="top"/>
    </xf>
    <xf numFmtId="0" fontId="5" fillId="0" borderId="2" xfId="0" applyFont="1" applyFill="1" applyBorder="1" applyAlignment="1">
      <alignment horizontal="left" vertical="top"/>
    </xf>
    <xf numFmtId="0" fontId="5" fillId="0" borderId="1" xfId="0" applyFont="1" applyBorder="1" applyAlignment="1">
      <alignment horizontal="left" vertical="top"/>
    </xf>
    <xf numFmtId="43" fontId="7" fillId="0" borderId="0" xfId="0" applyNumberFormat="1" applyFont="1" applyAlignment="1">
      <alignment horizontal="left"/>
    </xf>
    <xf numFmtId="0" fontId="7" fillId="0" borderId="0" xfId="0" applyNumberFormat="1" applyFont="1"/>
    <xf numFmtId="0" fontId="8" fillId="7" borderId="0" xfId="0" applyNumberFormat="1" applyFont="1" applyFill="1" applyAlignment="1">
      <alignment horizontal="center" vertical="top"/>
    </xf>
    <xf numFmtId="0" fontId="5" fillId="0" borderId="1" xfId="0" quotePrefix="1" applyFont="1" applyFill="1" applyBorder="1" applyAlignment="1">
      <alignment horizontal="left" vertical="top"/>
    </xf>
    <xf numFmtId="43" fontId="28" fillId="0" borderId="0" xfId="1" applyFont="1" applyBorder="1" applyAlignment="1">
      <alignment vertical="top" wrapText="1"/>
    </xf>
    <xf numFmtId="0" fontId="5" fillId="0" borderId="1" xfId="0" quotePrefix="1" applyFont="1" applyBorder="1" applyAlignment="1">
      <alignment horizontal="center" vertical="top"/>
    </xf>
    <xf numFmtId="167" fontId="4" fillId="7" borderId="0" xfId="0" applyNumberFormat="1" applyFont="1" applyFill="1" applyBorder="1" applyAlignment="1">
      <alignment horizontal="right" vertical="top" wrapText="1"/>
    </xf>
    <xf numFmtId="167" fontId="4" fillId="7" borderId="0" xfId="1" applyNumberFormat="1" applyFont="1" applyFill="1" applyBorder="1" applyAlignment="1">
      <alignment horizontal="right" vertical="top" wrapText="1"/>
    </xf>
    <xf numFmtId="167" fontId="24" fillId="8" borderId="0" xfId="1" applyNumberFormat="1" applyFont="1" applyFill="1" applyAlignment="1"/>
    <xf numFmtId="167" fontId="5" fillId="7" borderId="0" xfId="1" applyNumberFormat="1" applyFont="1" applyFill="1" applyBorder="1" applyAlignment="1">
      <alignment horizontal="right"/>
    </xf>
    <xf numFmtId="0" fontId="5" fillId="0" borderId="0" xfId="0" applyFont="1" applyBorder="1" applyAlignment="1">
      <alignment horizontal="left" vertical="top"/>
    </xf>
    <xf numFmtId="175" fontId="30" fillId="0" borderId="0" xfId="6" applyNumberFormat="1" applyFont="1" applyAlignment="1" applyProtection="1">
      <alignment horizontal="left" vertical="center"/>
      <protection locked="0"/>
    </xf>
    <xf numFmtId="0" fontId="30" fillId="0" borderId="0" xfId="6" applyFont="1" applyAlignment="1" applyProtection="1">
      <alignment horizontal="left" vertical="top" wrapText="1"/>
      <protection locked="0"/>
    </xf>
    <xf numFmtId="176" fontId="30" fillId="0" borderId="0" xfId="6" applyNumberFormat="1" applyFont="1" applyAlignment="1" applyProtection="1">
      <alignment vertical="center" wrapText="1"/>
      <protection locked="0"/>
    </xf>
    <xf numFmtId="0" fontId="31" fillId="0" borderId="0" xfId="6" applyFont="1" applyAlignment="1" applyProtection="1">
      <alignment vertical="center" wrapText="1"/>
      <protection locked="0"/>
    </xf>
    <xf numFmtId="0" fontId="30" fillId="0" borderId="0" xfId="6" applyFont="1" applyAlignment="1" applyProtection="1">
      <alignment vertical="top" wrapText="1"/>
      <protection locked="0"/>
    </xf>
    <xf numFmtId="49" fontId="30" fillId="0" borderId="0" xfId="6" applyNumberFormat="1" applyFont="1" applyAlignment="1" applyProtection="1">
      <alignment horizontal="center" vertical="top"/>
      <protection locked="0"/>
    </xf>
    <xf numFmtId="0" fontId="3" fillId="0" borderId="0" xfId="6" applyFont="1" applyAlignment="1" applyProtection="1">
      <alignment horizontal="right" vertical="top"/>
      <protection locked="0"/>
    </xf>
    <xf numFmtId="0" fontId="30" fillId="0" borderId="0" xfId="6" applyFont="1" applyAlignment="1" applyProtection="1">
      <alignment vertical="top"/>
      <protection locked="0"/>
    </xf>
    <xf numFmtId="0" fontId="32" fillId="0" borderId="0" xfId="6" applyFont="1" applyBorder="1" applyAlignment="1" applyProtection="1">
      <alignment horizontal="center" vertical="center"/>
      <protection locked="0"/>
    </xf>
    <xf numFmtId="0" fontId="32" fillId="0" borderId="0" xfId="6" applyFont="1" applyAlignment="1" applyProtection="1">
      <alignment horizontal="left" vertical="center"/>
      <protection locked="0"/>
    </xf>
    <xf numFmtId="0" fontId="36" fillId="0" borderId="0" xfId="6" applyFont="1" applyAlignment="1" applyProtection="1">
      <alignment vertical="top"/>
      <protection locked="0"/>
    </xf>
    <xf numFmtId="0" fontId="37" fillId="11" borderId="1" xfId="6" applyFont="1" applyFill="1" applyBorder="1" applyAlignment="1" applyProtection="1">
      <alignment horizontal="center" vertical="center" wrapText="1"/>
      <protection locked="0"/>
    </xf>
    <xf numFmtId="0" fontId="37" fillId="11" borderId="1" xfId="6" applyFont="1" applyFill="1" applyBorder="1" applyAlignment="1">
      <alignment horizontal="left" vertical="center"/>
    </xf>
    <xf numFmtId="176" fontId="37" fillId="11" borderId="1" xfId="1" applyNumberFormat="1" applyFont="1" applyFill="1" applyBorder="1" applyAlignment="1" applyProtection="1">
      <alignment horizontal="center" vertical="center"/>
    </xf>
    <xf numFmtId="176" fontId="35" fillId="11" borderId="3" xfId="2" applyNumberFormat="1" applyFont="1" applyFill="1" applyBorder="1" applyAlignment="1" applyProtection="1">
      <alignment horizontal="center" vertical="center"/>
    </xf>
    <xf numFmtId="176" fontId="35" fillId="11" borderId="3" xfId="6" applyNumberFormat="1" applyFont="1" applyFill="1" applyBorder="1" applyAlignment="1" applyProtection="1">
      <alignment horizontal="center" vertical="center"/>
      <protection locked="0"/>
    </xf>
    <xf numFmtId="0" fontId="35" fillId="11" borderId="2" xfId="6" applyFont="1" applyFill="1" applyBorder="1" applyAlignment="1" applyProtection="1">
      <alignment horizontal="left" vertical="center"/>
      <protection locked="0"/>
    </xf>
    <xf numFmtId="0" fontId="35" fillId="11" borderId="3" xfId="6" applyFont="1" applyFill="1" applyBorder="1" applyAlignment="1" applyProtection="1">
      <alignment horizontal="left" vertical="center"/>
      <protection locked="0"/>
    </xf>
    <xf numFmtId="44" fontId="35" fillId="11" borderId="3" xfId="2" applyFont="1" applyFill="1" applyBorder="1" applyAlignment="1" applyProtection="1">
      <alignment horizontal="left" vertical="center"/>
    </xf>
    <xf numFmtId="0" fontId="35" fillId="11" borderId="6" xfId="6" applyFont="1" applyFill="1" applyBorder="1" applyAlignment="1" applyProtection="1">
      <alignment horizontal="left" vertical="center"/>
      <protection locked="0"/>
    </xf>
    <xf numFmtId="0" fontId="36" fillId="0" borderId="0" xfId="6" applyFont="1" applyAlignment="1" applyProtection="1">
      <alignment vertical="center"/>
      <protection locked="0"/>
    </xf>
    <xf numFmtId="0" fontId="38" fillId="7" borderId="8" xfId="6" applyFont="1" applyFill="1" applyBorder="1" applyAlignment="1" applyProtection="1">
      <alignment horizontal="left" vertical="center"/>
      <protection locked="0"/>
    </xf>
    <xf numFmtId="10" fontId="26" fillId="13" borderId="8" xfId="2" applyNumberFormat="1" applyFont="1" applyFill="1" applyBorder="1" applyAlignment="1" applyProtection="1">
      <alignment vertical="center"/>
    </xf>
    <xf numFmtId="10" fontId="26" fillId="13" borderId="9" xfId="2" applyNumberFormat="1" applyFont="1" applyFill="1" applyBorder="1" applyAlignment="1" applyProtection="1">
      <alignment vertical="center"/>
    </xf>
    <xf numFmtId="0" fontId="38" fillId="7" borderId="10" xfId="6" applyFont="1" applyFill="1" applyBorder="1" applyAlignment="1" applyProtection="1">
      <alignment horizontal="left" vertical="center"/>
      <protection locked="0"/>
    </xf>
    <xf numFmtId="0" fontId="38" fillId="7" borderId="0" xfId="6" applyFont="1" applyFill="1" applyAlignment="1" applyProtection="1">
      <alignment horizontal="left" vertical="center"/>
      <protection locked="0"/>
    </xf>
    <xf numFmtId="10" fontId="26" fillId="13" borderId="0" xfId="2" applyNumberFormat="1" applyFont="1" applyFill="1" applyBorder="1" applyAlignment="1" applyProtection="1">
      <alignment vertical="center"/>
    </xf>
    <xf numFmtId="0" fontId="36" fillId="7" borderId="10" xfId="6" applyFont="1" applyFill="1" applyBorder="1" applyAlignment="1" applyProtection="1">
      <alignment vertical="top"/>
      <protection locked="0"/>
    </xf>
    <xf numFmtId="10" fontId="38" fillId="7" borderId="8" xfId="2" applyNumberFormat="1" applyFont="1" applyFill="1" applyBorder="1" applyAlignment="1" applyProtection="1">
      <alignment vertical="center"/>
    </xf>
    <xf numFmtId="0" fontId="38" fillId="7" borderId="9" xfId="6" applyFont="1" applyFill="1" applyBorder="1" applyAlignment="1" applyProtection="1">
      <alignment horizontal="left" vertical="center"/>
      <protection locked="0"/>
    </xf>
    <xf numFmtId="0" fontId="38" fillId="7" borderId="13" xfId="6" applyFont="1" applyFill="1" applyBorder="1" applyAlignment="1" applyProtection="1">
      <alignment horizontal="left" vertical="center"/>
      <protection locked="0"/>
    </xf>
    <xf numFmtId="10" fontId="38" fillId="7" borderId="0" xfId="2" applyNumberFormat="1" applyFont="1" applyFill="1" applyBorder="1" applyAlignment="1" applyProtection="1">
      <alignment vertical="center"/>
    </xf>
    <xf numFmtId="0" fontId="38" fillId="7" borderId="12" xfId="6" applyFont="1" applyFill="1" applyBorder="1" applyAlignment="1" applyProtection="1">
      <alignment horizontal="left" vertical="center"/>
      <protection locked="0"/>
    </xf>
    <xf numFmtId="176" fontId="37" fillId="3" borderId="1" xfId="1" applyNumberFormat="1" applyFont="1" applyFill="1" applyBorder="1" applyAlignment="1" applyProtection="1">
      <alignment horizontal="center" vertical="center"/>
    </xf>
    <xf numFmtId="0" fontId="34" fillId="0" borderId="0" xfId="6" applyFont="1" applyAlignment="1" applyProtection="1">
      <alignment vertical="top" wrapText="1"/>
      <protection locked="0"/>
    </xf>
    <xf numFmtId="175" fontId="30" fillId="0" borderId="0" xfId="6" applyNumberFormat="1" applyFont="1" applyAlignment="1" applyProtection="1">
      <alignment horizontal="center" vertical="center" wrapText="1"/>
      <protection locked="0"/>
    </xf>
    <xf numFmtId="0" fontId="32" fillId="0" borderId="0" xfId="6" applyFont="1" applyAlignment="1" applyProtection="1">
      <alignment horizontal="center" vertical="center" wrapText="1"/>
      <protection locked="0"/>
    </xf>
    <xf numFmtId="0" fontId="4" fillId="7" borderId="0" xfId="0" quotePrefix="1" applyFont="1" applyFill="1" applyBorder="1" applyAlignment="1">
      <alignment horizontal="center" vertical="top" wrapText="1"/>
    </xf>
    <xf numFmtId="9" fontId="15" fillId="0" borderId="0" xfId="3" applyFont="1" applyFill="1" applyBorder="1" applyAlignment="1" applyProtection="1">
      <alignment vertical="top"/>
    </xf>
    <xf numFmtId="43" fontId="37" fillId="12" borderId="10" xfId="6" applyNumberFormat="1" applyFont="1" applyFill="1" applyBorder="1" applyAlignment="1">
      <alignment vertical="center" wrapText="1"/>
    </xf>
    <xf numFmtId="43" fontId="37" fillId="12" borderId="8" xfId="6" applyNumberFormat="1" applyFont="1" applyFill="1" applyBorder="1" applyAlignment="1">
      <alignment vertical="center" wrapText="1"/>
    </xf>
    <xf numFmtId="43" fontId="37" fillId="12" borderId="9" xfId="6" applyNumberFormat="1" applyFont="1" applyFill="1" applyBorder="1" applyAlignment="1">
      <alignment vertical="center" wrapText="1"/>
    </xf>
    <xf numFmtId="43" fontId="37" fillId="12" borderId="13" xfId="6" applyNumberFormat="1" applyFont="1" applyFill="1" applyBorder="1" applyAlignment="1">
      <alignment vertical="center" wrapText="1"/>
    </xf>
    <xf numFmtId="43" fontId="37" fillId="12" borderId="0" xfId="6" applyNumberFormat="1" applyFont="1" applyFill="1" applyBorder="1" applyAlignment="1">
      <alignment vertical="center" wrapText="1"/>
    </xf>
    <xf numFmtId="43" fontId="37" fillId="12" borderId="12" xfId="6" applyNumberFormat="1" applyFont="1" applyFill="1" applyBorder="1" applyAlignment="1">
      <alignment vertical="center" wrapText="1"/>
    </xf>
    <xf numFmtId="43" fontId="37" fillId="12" borderId="14" xfId="6" applyNumberFormat="1" applyFont="1" applyFill="1" applyBorder="1" applyAlignment="1">
      <alignment vertical="center" wrapText="1"/>
    </xf>
    <xf numFmtId="43" fontId="37" fillId="12" borderId="4" xfId="6" applyNumberFormat="1" applyFont="1" applyFill="1" applyBorder="1" applyAlignment="1">
      <alignment vertical="center" wrapText="1"/>
    </xf>
    <xf numFmtId="43" fontId="37" fillId="12" borderId="15" xfId="6" applyNumberFormat="1" applyFont="1" applyFill="1" applyBorder="1" applyAlignment="1">
      <alignment vertical="center" wrapText="1"/>
    </xf>
    <xf numFmtId="0" fontId="37" fillId="12" borderId="10" xfId="6" applyFont="1" applyFill="1" applyBorder="1" applyAlignment="1">
      <alignment vertical="center" wrapText="1"/>
    </xf>
    <xf numFmtId="0" fontId="37" fillId="12" borderId="8" xfId="6" applyFont="1" applyFill="1" applyBorder="1" applyAlignment="1">
      <alignment vertical="center" wrapText="1"/>
    </xf>
    <xf numFmtId="0" fontId="37" fillId="12" borderId="9" xfId="6" applyFont="1" applyFill="1" applyBorder="1" applyAlignment="1">
      <alignment vertical="center" wrapText="1"/>
    </xf>
    <xf numFmtId="0" fontId="37" fillId="12" borderId="13" xfId="6" applyFont="1" applyFill="1" applyBorder="1" applyAlignment="1">
      <alignment vertical="center" wrapText="1"/>
    </xf>
    <xf numFmtId="0" fontId="37" fillId="12" borderId="0" xfId="6" applyFont="1" applyFill="1" applyBorder="1" applyAlignment="1">
      <alignment vertical="center" wrapText="1"/>
    </xf>
    <xf numFmtId="0" fontId="37" fillId="12" borderId="12" xfId="6" applyFont="1" applyFill="1" applyBorder="1" applyAlignment="1">
      <alignment vertical="center" wrapText="1"/>
    </xf>
    <xf numFmtId="0" fontId="37" fillId="12" borderId="14" xfId="6" applyFont="1" applyFill="1" applyBorder="1" applyAlignment="1">
      <alignment vertical="center" wrapText="1"/>
    </xf>
    <xf numFmtId="0" fontId="37" fillId="12" borderId="4" xfId="6" applyFont="1" applyFill="1" applyBorder="1" applyAlignment="1">
      <alignment vertical="center" wrapText="1"/>
    </xf>
    <xf numFmtId="0" fontId="37" fillId="12" borderId="15" xfId="6" applyFont="1" applyFill="1" applyBorder="1" applyAlignment="1">
      <alignment vertical="center" wrapText="1"/>
    </xf>
    <xf numFmtId="0" fontId="37" fillId="12" borderId="10" xfId="6" applyFont="1" applyFill="1" applyBorder="1" applyAlignment="1">
      <alignment vertical="center"/>
    </xf>
    <xf numFmtId="0" fontId="37" fillId="12" borderId="8" xfId="6" applyFont="1" applyFill="1" applyBorder="1" applyAlignment="1">
      <alignment vertical="center"/>
    </xf>
    <xf numFmtId="0" fontId="37" fillId="12" borderId="9" xfId="6" applyFont="1" applyFill="1" applyBorder="1" applyAlignment="1">
      <alignment vertical="center"/>
    </xf>
    <xf numFmtId="0" fontId="37" fillId="12" borderId="13" xfId="6" applyFont="1" applyFill="1" applyBorder="1" applyAlignment="1">
      <alignment vertical="center"/>
    </xf>
    <xf numFmtId="0" fontId="37" fillId="12" borderId="0" xfId="6" applyFont="1" applyFill="1" applyBorder="1" applyAlignment="1">
      <alignment vertical="center"/>
    </xf>
    <xf numFmtId="0" fontId="37" fillId="12" borderId="12" xfId="6" applyFont="1" applyFill="1" applyBorder="1" applyAlignment="1">
      <alignment vertical="center"/>
    </xf>
    <xf numFmtId="0" fontId="37" fillId="12" borderId="14" xfId="6" applyFont="1" applyFill="1" applyBorder="1" applyAlignment="1">
      <alignment vertical="center"/>
    </xf>
    <xf numFmtId="0" fontId="37" fillId="12" borderId="4" xfId="6" applyFont="1" applyFill="1" applyBorder="1" applyAlignment="1">
      <alignment vertical="center"/>
    </xf>
    <xf numFmtId="0" fontId="37" fillId="12" borderId="15" xfId="6" applyFont="1" applyFill="1" applyBorder="1" applyAlignment="1">
      <alignment vertical="center"/>
    </xf>
    <xf numFmtId="43" fontId="30" fillId="0" borderId="0" xfId="1" applyFont="1" applyAlignment="1" applyProtection="1">
      <alignment vertical="top"/>
      <protection locked="0"/>
    </xf>
    <xf numFmtId="0" fontId="38" fillId="7" borderId="0" xfId="6" applyFont="1" applyFill="1" applyBorder="1" applyAlignment="1" applyProtection="1">
      <alignment horizontal="left" vertical="center"/>
      <protection locked="0"/>
    </xf>
    <xf numFmtId="4" fontId="36" fillId="0" borderId="0" xfId="6" applyNumberFormat="1" applyFont="1" applyAlignment="1" applyProtection="1">
      <alignment vertical="top"/>
      <protection locked="0"/>
    </xf>
    <xf numFmtId="176" fontId="35" fillId="11" borderId="0" xfId="2" applyNumberFormat="1" applyFont="1" applyFill="1" applyBorder="1" applyAlignment="1" applyProtection="1">
      <alignment horizontal="center" vertical="center"/>
    </xf>
    <xf numFmtId="43" fontId="34" fillId="14" borderId="0" xfId="1" applyFont="1" applyFill="1" applyAlignment="1" applyProtection="1">
      <alignment vertical="top" wrapText="1"/>
      <protection locked="0"/>
    </xf>
    <xf numFmtId="0" fontId="4" fillId="3" borderId="1" xfId="0" applyFont="1" applyFill="1" applyBorder="1" applyAlignment="1">
      <alignment horizontal="left" vertical="top" wrapText="1"/>
    </xf>
    <xf numFmtId="0" fontId="9" fillId="0" borderId="1" xfId="0" applyFont="1" applyBorder="1" applyAlignment="1">
      <alignment horizontal="center"/>
    </xf>
    <xf numFmtId="0" fontId="4" fillId="3" borderId="2" xfId="0" applyFont="1" applyFill="1" applyBorder="1" applyAlignment="1">
      <alignment horizontal="left" vertical="top" wrapText="1"/>
    </xf>
    <xf numFmtId="0" fontId="4" fillId="3" borderId="3" xfId="0" applyFont="1" applyFill="1" applyBorder="1" applyAlignment="1">
      <alignment horizontal="left" vertical="top" wrapText="1"/>
    </xf>
    <xf numFmtId="10" fontId="35" fillId="7" borderId="0" xfId="3" applyNumberFormat="1" applyFont="1" applyFill="1" applyBorder="1" applyAlignment="1" applyProtection="1">
      <alignment horizontal="center" vertical="center"/>
    </xf>
    <xf numFmtId="176" fontId="35" fillId="7" borderId="4" xfId="2" applyNumberFormat="1" applyFont="1" applyFill="1" applyBorder="1" applyAlignment="1" applyProtection="1">
      <alignment horizontal="center" vertical="center"/>
    </xf>
    <xf numFmtId="49" fontId="37" fillId="7" borderId="1" xfId="6" applyNumberFormat="1" applyFont="1" applyFill="1" applyBorder="1" applyAlignment="1" applyProtection="1">
      <alignment horizontal="center" vertical="center" wrapText="1"/>
      <protection locked="0"/>
    </xf>
    <xf numFmtId="177" fontId="37" fillId="7" borderId="1" xfId="1" applyNumberFormat="1" applyFont="1" applyFill="1" applyBorder="1" applyAlignment="1" applyProtection="1">
      <alignment horizontal="left" vertical="center" wrapText="1"/>
    </xf>
    <xf numFmtId="177" fontId="37" fillId="7" borderId="1" xfId="1" applyNumberFormat="1" applyFont="1" applyFill="1" applyBorder="1" applyAlignment="1" applyProtection="1">
      <alignment horizontal="center" vertical="center"/>
    </xf>
    <xf numFmtId="49" fontId="37" fillId="7" borderId="7" xfId="6" applyNumberFormat="1" applyFont="1" applyFill="1" applyBorder="1" applyAlignment="1" applyProtection="1">
      <alignment horizontal="center" vertical="center" wrapText="1"/>
      <protection locked="0"/>
    </xf>
    <xf numFmtId="49" fontId="37" fillId="7" borderId="11" xfId="6" applyNumberFormat="1" applyFont="1" applyFill="1" applyBorder="1" applyAlignment="1" applyProtection="1">
      <alignment horizontal="center" vertical="center" wrapText="1"/>
      <protection locked="0"/>
    </xf>
    <xf numFmtId="49" fontId="37" fillId="7" borderId="5" xfId="6" applyNumberFormat="1" applyFont="1" applyFill="1" applyBorder="1" applyAlignment="1" applyProtection="1">
      <alignment horizontal="center" vertical="center" wrapText="1"/>
      <protection locked="0"/>
    </xf>
    <xf numFmtId="176" fontId="35" fillId="7" borderId="14" xfId="2" applyNumberFormat="1" applyFont="1" applyFill="1" applyBorder="1" applyAlignment="1" applyProtection="1">
      <alignment horizontal="center" vertical="center"/>
    </xf>
    <xf numFmtId="176" fontId="35" fillId="7" borderId="15" xfId="2" applyNumberFormat="1" applyFont="1" applyFill="1" applyBorder="1" applyAlignment="1" applyProtection="1">
      <alignment horizontal="center" vertical="center"/>
    </xf>
    <xf numFmtId="10" fontId="35" fillId="7" borderId="13" xfId="3" applyNumberFormat="1" applyFont="1" applyFill="1" applyBorder="1" applyAlignment="1" applyProtection="1">
      <alignment horizontal="center" vertical="center"/>
    </xf>
    <xf numFmtId="10" fontId="35" fillId="7" borderId="12" xfId="3" applyNumberFormat="1" applyFont="1" applyFill="1" applyBorder="1" applyAlignment="1" applyProtection="1">
      <alignment horizontal="center" vertical="center"/>
    </xf>
    <xf numFmtId="175" fontId="39" fillId="0" borderId="2" xfId="6" applyNumberFormat="1" applyFont="1" applyBorder="1" applyAlignment="1" applyProtection="1">
      <alignment horizontal="right" vertical="center"/>
      <protection locked="0"/>
    </xf>
    <xf numFmtId="175" fontId="39" fillId="0" borderId="3" xfId="6" applyNumberFormat="1" applyFont="1" applyBorder="1" applyAlignment="1" applyProtection="1">
      <alignment horizontal="right" vertical="center"/>
      <protection locked="0"/>
    </xf>
    <xf numFmtId="175" fontId="39" fillId="0" borderId="6" xfId="6" applyNumberFormat="1" applyFont="1" applyBorder="1" applyAlignment="1" applyProtection="1">
      <alignment horizontal="right" vertical="center"/>
      <protection locked="0"/>
    </xf>
    <xf numFmtId="176" fontId="35" fillId="0" borderId="1" xfId="2" applyNumberFormat="1" applyFont="1" applyFill="1" applyBorder="1" applyAlignment="1" applyProtection="1">
      <alignment horizontal="center" vertical="center"/>
    </xf>
    <xf numFmtId="10" fontId="35" fillId="0" borderId="1" xfId="3" applyNumberFormat="1" applyFont="1" applyFill="1" applyBorder="1" applyAlignment="1" applyProtection="1">
      <alignment horizontal="center" vertical="center"/>
    </xf>
    <xf numFmtId="1" fontId="37" fillId="3" borderId="2" xfId="6" applyNumberFormat="1" applyFont="1" applyFill="1" applyBorder="1" applyAlignment="1" applyProtection="1">
      <alignment horizontal="center" vertical="center" wrapText="1"/>
      <protection locked="0"/>
    </xf>
    <xf numFmtId="1" fontId="37" fillId="3" borderId="6" xfId="6" applyNumberFormat="1" applyFont="1" applyFill="1" applyBorder="1" applyAlignment="1" applyProtection="1">
      <alignment horizontal="center" vertical="center" wrapText="1"/>
      <protection locked="0"/>
    </xf>
    <xf numFmtId="176" fontId="35" fillId="11" borderId="2" xfId="2" applyNumberFormat="1" applyFont="1" applyFill="1" applyBorder="1" applyAlignment="1" applyProtection="1">
      <alignment horizontal="center" vertical="center"/>
    </xf>
    <xf numFmtId="176" fontId="35" fillId="11" borderId="3" xfId="2" applyNumberFormat="1" applyFont="1" applyFill="1" applyBorder="1" applyAlignment="1" applyProtection="1">
      <alignment horizontal="center" vertical="center"/>
    </xf>
    <xf numFmtId="176" fontId="35" fillId="11" borderId="6" xfId="2" applyNumberFormat="1" applyFont="1" applyFill="1" applyBorder="1" applyAlignment="1" applyProtection="1">
      <alignment horizontal="center" vertical="center"/>
    </xf>
    <xf numFmtId="176" fontId="35" fillId="0" borderId="1" xfId="1" applyNumberFormat="1" applyFont="1" applyFill="1" applyBorder="1" applyAlignment="1" applyProtection="1">
      <alignment horizontal="center" vertical="center"/>
    </xf>
    <xf numFmtId="176" fontId="35" fillId="7" borderId="0" xfId="2" applyNumberFormat="1" applyFont="1" applyFill="1" applyBorder="1" applyAlignment="1" applyProtection="1">
      <alignment horizontal="center" vertical="center"/>
    </xf>
    <xf numFmtId="176" fontId="35" fillId="7" borderId="13" xfId="2" applyNumberFormat="1" applyFont="1" applyFill="1" applyBorder="1" applyAlignment="1" applyProtection="1">
      <alignment horizontal="center" vertical="center"/>
    </xf>
    <xf numFmtId="176" fontId="35" fillId="7" borderId="12" xfId="2" applyNumberFormat="1" applyFont="1" applyFill="1" applyBorder="1" applyAlignment="1" applyProtection="1">
      <alignment horizontal="center" vertical="center"/>
    </xf>
    <xf numFmtId="0" fontId="32" fillId="0" borderId="0" xfId="6" applyFont="1" applyAlignment="1" applyProtection="1">
      <alignment horizontal="center" vertical="center" wrapText="1"/>
      <protection locked="0"/>
    </xf>
    <xf numFmtId="0" fontId="34" fillId="10" borderId="1" xfId="6" applyFont="1" applyFill="1" applyBorder="1" applyAlignment="1" applyProtection="1">
      <alignment horizontal="center" vertical="center"/>
      <protection locked="0"/>
    </xf>
    <xf numFmtId="0" fontId="34" fillId="10" borderId="1" xfId="6" applyFont="1" applyFill="1" applyBorder="1" applyAlignment="1" applyProtection="1">
      <alignment horizontal="center" vertical="center" wrapText="1"/>
      <protection locked="0"/>
    </xf>
    <xf numFmtId="176" fontId="35" fillId="10" borderId="1" xfId="6" applyNumberFormat="1" applyFont="1" applyFill="1" applyBorder="1" applyAlignment="1" applyProtection="1">
      <alignment horizontal="center" vertical="center" wrapText="1"/>
      <protection locked="0"/>
    </xf>
    <xf numFmtId="0" fontId="35" fillId="10" borderId="1" xfId="6" applyFont="1" applyFill="1" applyBorder="1" applyAlignment="1" applyProtection="1">
      <alignment horizontal="center" vertical="center"/>
      <protection locked="0"/>
    </xf>
    <xf numFmtId="177" fontId="37" fillId="7" borderId="2" xfId="1" applyNumberFormat="1" applyFont="1" applyFill="1" applyBorder="1" applyAlignment="1" applyProtection="1">
      <alignment horizontal="center" vertical="center"/>
    </xf>
    <xf numFmtId="176" fontId="35" fillId="7" borderId="10" xfId="2" applyNumberFormat="1" applyFont="1" applyFill="1" applyBorder="1" applyAlignment="1" applyProtection="1">
      <alignment horizontal="center" vertical="center"/>
    </xf>
    <xf numFmtId="176" fontId="35" fillId="7" borderId="8" xfId="2" applyNumberFormat="1" applyFont="1" applyFill="1" applyBorder="1" applyAlignment="1" applyProtection="1">
      <alignment horizontal="center" vertical="center"/>
    </xf>
    <xf numFmtId="176" fontId="20" fillId="7" borderId="10" xfId="2" applyNumberFormat="1" applyFont="1" applyFill="1" applyBorder="1" applyAlignment="1" applyProtection="1">
      <alignment horizontal="center" vertical="center"/>
    </xf>
    <xf numFmtId="176" fontId="20" fillId="7" borderId="8" xfId="2" applyNumberFormat="1" applyFont="1" applyFill="1" applyBorder="1" applyAlignment="1" applyProtection="1">
      <alignment horizontal="center" vertical="center"/>
    </xf>
    <xf numFmtId="176" fontId="20" fillId="7" borderId="9" xfId="2" applyNumberFormat="1" applyFont="1" applyFill="1" applyBorder="1" applyAlignment="1" applyProtection="1">
      <alignment horizontal="center" vertical="center"/>
    </xf>
    <xf numFmtId="0" fontId="33" fillId="0" borderId="13" xfId="6" applyFont="1" applyBorder="1" applyAlignment="1" applyProtection="1">
      <alignment horizontal="center" vertical="center"/>
      <protection locked="0"/>
    </xf>
    <xf numFmtId="0" fontId="33" fillId="0" borderId="0" xfId="6" applyFont="1" applyBorder="1" applyAlignment="1" applyProtection="1">
      <alignment horizontal="center" vertical="center"/>
      <protection locked="0"/>
    </xf>
    <xf numFmtId="0" fontId="32" fillId="9" borderId="1" xfId="6" applyFont="1" applyFill="1" applyBorder="1" applyAlignment="1" applyProtection="1">
      <alignment horizontal="center" vertical="center"/>
      <protection locked="0"/>
    </xf>
    <xf numFmtId="0" fontId="3" fillId="0" borderId="0" xfId="0" applyFont="1" applyFill="1" applyBorder="1" applyAlignment="1">
      <alignment horizontal="left" vertical="top"/>
    </xf>
    <xf numFmtId="4" fontId="4" fillId="4" borderId="1" xfId="0" applyNumberFormat="1" applyFont="1" applyFill="1" applyBorder="1" applyAlignment="1">
      <alignment horizontal="center" vertical="center"/>
    </xf>
  </cellXfs>
  <cellStyles count="7">
    <cellStyle name="Excel Built-in Normal" xfId="5"/>
    <cellStyle name="Moeda" xfId="2" builtinId="4"/>
    <cellStyle name="Normal" xfId="0" builtinId="0"/>
    <cellStyle name="Normal 2" xfId="6"/>
    <cellStyle name="Normal 2 2" xfId="4"/>
    <cellStyle name="Porcentagem" xfId="3" builtinId="5"/>
    <cellStyle name="Separador de milhares" xfId="1" builtinId="3"/>
  </cellStyles>
  <dxfs count="8">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25977</xdr:colOff>
      <xdr:row>0</xdr:row>
      <xdr:rowOff>17318</xdr:rowOff>
    </xdr:from>
    <xdr:to>
      <xdr:col>4</xdr:col>
      <xdr:colOff>972641</xdr:colOff>
      <xdr:row>2</xdr:row>
      <xdr:rowOff>226490</xdr:rowOff>
    </xdr:to>
    <xdr:pic>
      <xdr:nvPicPr>
        <xdr:cNvPr id="6" name="Imagem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xmlns="" val="0"/>
            </a:ext>
          </a:extLst>
        </a:blip>
        <a:stretch>
          <a:fillRect/>
        </a:stretch>
      </xdr:blipFill>
      <xdr:spPr>
        <a:xfrm>
          <a:off x="25977" y="17318"/>
          <a:ext cx="3862820" cy="7979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2466975</xdr:colOff>
      <xdr:row>3</xdr:row>
      <xdr:rowOff>129719</xdr:rowOff>
    </xdr:to>
    <xdr:pic>
      <xdr:nvPicPr>
        <xdr:cNvPr id="3" name="Imagem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xmlns="" val="0"/>
            </a:ext>
          </a:extLst>
        </a:blip>
        <a:stretch>
          <a:fillRect/>
        </a:stretch>
      </xdr:blipFill>
      <xdr:spPr>
        <a:xfrm>
          <a:off x="0" y="0"/>
          <a:ext cx="2971800" cy="6154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41413</xdr:colOff>
      <xdr:row>0</xdr:row>
      <xdr:rowOff>33132</xdr:rowOff>
    </xdr:from>
    <xdr:to>
      <xdr:col>3</xdr:col>
      <xdr:colOff>844682</xdr:colOff>
      <xdr:row>3</xdr:row>
      <xdr:rowOff>149087</xdr:rowOff>
    </xdr:to>
    <xdr:pic>
      <xdr:nvPicPr>
        <xdr:cNvPr id="3" name="Imagem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xmlns="" val="0"/>
            </a:ext>
          </a:extLst>
        </a:blip>
        <a:stretch>
          <a:fillRect/>
        </a:stretch>
      </xdr:blipFill>
      <xdr:spPr>
        <a:xfrm>
          <a:off x="41413" y="33132"/>
          <a:ext cx="3119294" cy="6460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rquivos\Documentos\TRT%20DIVIS&#195;O%20DE%20MANUTEN&#199;&#195;O%20-%20Infraestrutura%20Predial\Ata%20Manuten&#231;&#227;o%20Predial%202014\Termo%20de%20Refer&#234;ncia\ANEXO%20II%20Orcamento%20Manuten&#231;&#227;o%20Predial.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_SINAPI"/>
      <sheetName val="I_SEINFRA"/>
      <sheetName val="I_MERCADO"/>
      <sheetName val="C_SINAPI"/>
      <sheetName val="C_SEINFRA"/>
      <sheetName val="LOTE-1"/>
      <sheetName val="LOTE-2"/>
      <sheetName val="LOTE-3"/>
      <sheetName val="LOTE-4"/>
      <sheetName val="Resumo Lotes"/>
      <sheetName val="Itens excluídos"/>
    </sheetNames>
    <sheetDataSet>
      <sheetData sheetId="0">
        <row r="4">
          <cell r="A4">
            <v>235</v>
          </cell>
          <cell r="B4" t="str">
            <v>SINAPI/CEF</v>
          </cell>
          <cell r="C4" t="str">
            <v>|EM PROCESSO DE DESATIVAÇÃO| AGREGADO ALTA RESISTENCIA P/ PISO INDUSTRIAL    COR BRANCA</v>
          </cell>
          <cell r="D4" t="str">
            <v>KG</v>
          </cell>
          <cell r="E4">
            <v>0.41</v>
          </cell>
        </row>
        <row r="5">
          <cell r="A5">
            <v>236</v>
          </cell>
          <cell r="B5" t="str">
            <v>SINAPI/CEF</v>
          </cell>
          <cell r="C5" t="str">
            <v>|EM PROCESSO DE DESATIVAÇÃO| AGREGADO ALTA RESISTENCIA P/ PISO INDUSTRIAL    COR CINZA</v>
          </cell>
          <cell r="D5" t="str">
            <v>KG</v>
          </cell>
          <cell r="E5">
            <v>0.5</v>
          </cell>
        </row>
        <row r="6">
          <cell r="A6">
            <v>234</v>
          </cell>
          <cell r="B6" t="str">
            <v>SINAPI/CEF</v>
          </cell>
          <cell r="C6" t="str">
            <v>|EM PROCESSO DE DESATIVAÇÃO| AGREGADO DE ALTA RESISTENCIA P/ PISO INDUSTRIAL</v>
          </cell>
          <cell r="D6" t="str">
            <v>KG</v>
          </cell>
          <cell r="E6">
            <v>0.41</v>
          </cell>
        </row>
        <row r="7">
          <cell r="A7">
            <v>598</v>
          </cell>
          <cell r="B7" t="str">
            <v>SINAPI/CEF</v>
          </cell>
          <cell r="C7" t="str">
            <v>|EM PROCESSO DE DESATIVAÇÃO| JANELA ALUMINIO CORRER SERIE 25 FOLHAS  PARA  VIDRO COM  BANDEIRA</v>
          </cell>
          <cell r="D7" t="str">
            <v>M2</v>
          </cell>
          <cell r="E7">
            <v>355.54</v>
          </cell>
        </row>
        <row r="8">
          <cell r="A8">
            <v>0</v>
          </cell>
          <cell r="B8" t="str">
            <v>SINAPI/CEF</v>
          </cell>
          <cell r="C8" t="str">
            <v>,160 X 110CM ( INCLUSO GUARNIÇÃO E VIDRO LISO INCOLOR)</v>
          </cell>
          <cell r="D8">
            <v>0</v>
          </cell>
          <cell r="E8">
            <v>0</v>
          </cell>
        </row>
        <row r="9">
          <cell r="A9">
            <v>595</v>
          </cell>
          <cell r="B9" t="str">
            <v>SINAPI/CEF</v>
          </cell>
          <cell r="C9" t="str">
            <v>|EM PROCESSO DE DESATIVAÇÃO| JANELA ALUMINIO CORRER SERIE 25 VENEZIANA S/ BANDEIRA 160 X 110CM</v>
          </cell>
          <cell r="D9" t="str">
            <v>M2</v>
          </cell>
          <cell r="E9">
            <v>374.4</v>
          </cell>
        </row>
        <row r="10">
          <cell r="A10">
            <v>4000</v>
          </cell>
          <cell r="B10" t="str">
            <v>SINAPI/CEF</v>
          </cell>
          <cell r="C10" t="str">
            <v>|EM PROCESSO DE DESATIVAÇÃO| MADEIRA IPE SERRADA 1A QUALIDADE NAO APARELHADA</v>
          </cell>
          <cell r="D10" t="str">
            <v>M3</v>
          </cell>
          <cell r="E10">
            <v>3771.88</v>
          </cell>
        </row>
        <row r="11">
          <cell r="A11">
            <v>10565</v>
          </cell>
          <cell r="B11" t="str">
            <v>SINAPI/CEF</v>
          </cell>
          <cell r="C11" t="str">
            <v>|EM PROCESSO DE DESATIVAÇÃO| MADEIRA LEI 3A QUALIDADE SERRADA APARELHADA</v>
          </cell>
          <cell r="D11" t="str">
            <v>M3</v>
          </cell>
          <cell r="E11">
            <v>1378</v>
          </cell>
        </row>
        <row r="12">
          <cell r="A12">
            <v>20200</v>
          </cell>
          <cell r="B12" t="str">
            <v>SINAPI/CEF</v>
          </cell>
          <cell r="C12" t="str">
            <v>|EM PROCESSO DE DESATIVAÇÃO| MADEIRA PEROBA SERRADA 1A QUALIDADE NAO APARELHADA</v>
          </cell>
          <cell r="D12" t="str">
            <v>M3</v>
          </cell>
          <cell r="E12">
            <v>2502.3200000000002</v>
          </cell>
        </row>
        <row r="13">
          <cell r="A13">
            <v>20201</v>
          </cell>
          <cell r="B13" t="str">
            <v>SINAPI/CEF</v>
          </cell>
          <cell r="C13" t="str">
            <v>|EM PROCESSO DE DESATIVAÇÃO| MADEIRA PINUS SERRADA 1A QUALIDADE NAO APARELHADA</v>
          </cell>
          <cell r="D13" t="str">
            <v>M3</v>
          </cell>
          <cell r="E13">
            <v>935.01</v>
          </cell>
        </row>
        <row r="14">
          <cell r="A14">
            <v>2697</v>
          </cell>
          <cell r="B14" t="str">
            <v>SINAPI/CEF</v>
          </cell>
          <cell r="C14" t="str">
            <v>|EM PROCESSO DE DESATIVAÇÃO| OFICIAL DE AGUA OU DE ESGOTO</v>
          </cell>
          <cell r="D14" t="str">
            <v>H</v>
          </cell>
          <cell r="E14">
            <v>14.16</v>
          </cell>
        </row>
        <row r="15">
          <cell r="A15">
            <v>2698</v>
          </cell>
          <cell r="B15" t="str">
            <v>SINAPI/CEF</v>
          </cell>
          <cell r="C15" t="str">
            <v>|EM PROCESSO DE DESATIVAÇÃO| OFICIAL INSTALADOR HIDRAULICO</v>
          </cell>
          <cell r="D15" t="str">
            <v>H</v>
          </cell>
          <cell r="E15">
            <v>11.49</v>
          </cell>
        </row>
        <row r="16">
          <cell r="A16">
            <v>4438</v>
          </cell>
          <cell r="B16" t="str">
            <v>SINAPI/CEF</v>
          </cell>
          <cell r="C16" t="str">
            <v>|EM PROCESSO DE DESATIVAÇÃO| PECA DE MADEIRA (PINHO) 1A QUALIDADE 3 X 15CM NAO APARELHADA</v>
          </cell>
          <cell r="D16" t="str">
            <v>M</v>
          </cell>
          <cell r="E16">
            <v>7.15</v>
          </cell>
        </row>
        <row r="17">
          <cell r="A17">
            <v>4427</v>
          </cell>
          <cell r="B17" t="str">
            <v>SINAPI/CEF</v>
          </cell>
          <cell r="C17" t="str">
            <v>|EM PROCESSO DE DESATIVAÇÃO| PECA DE MADEIRA DE LEI NATIVA/REGIONAL 7,0 X 12,5 CM NAO APARELHADA</v>
          </cell>
          <cell r="D17" t="str">
            <v>M</v>
          </cell>
          <cell r="E17">
            <v>22.34</v>
          </cell>
        </row>
        <row r="18">
          <cell r="A18">
            <v>20196</v>
          </cell>
          <cell r="B18" t="str">
            <v>SINAPI/CEF</v>
          </cell>
          <cell r="C18" t="str">
            <v>|EM PROCESSO DE DESATIVAÇÃO| PECA DE MADEIRA DE LEI NATIVA/REGIONAL3 X 4. 1/2 (7,5 X 11,5CM) NAO</v>
          </cell>
          <cell r="D18" t="str">
            <v>M</v>
          </cell>
          <cell r="E18">
            <v>22.03</v>
          </cell>
        </row>
        <row r="19">
          <cell r="A19">
            <v>0</v>
          </cell>
          <cell r="B19" t="str">
            <v>SINAPI/CEF</v>
          </cell>
          <cell r="C19" t="str">
            <v>APARELHADA</v>
          </cell>
          <cell r="D19">
            <v>0</v>
          </cell>
          <cell r="E19">
            <v>0</v>
          </cell>
        </row>
        <row r="20">
          <cell r="A20">
            <v>4439</v>
          </cell>
          <cell r="B20" t="str">
            <v>SINAPI/CEF</v>
          </cell>
          <cell r="C20" t="str">
            <v>|EM PROCESSO DE DESATIVAÇÃO| PECA DE MADEIRA DE LEI 1A QUALIDADE 2,5 X 30CM NAO APARELHADA</v>
          </cell>
          <cell r="D20" t="str">
            <v>M</v>
          </cell>
          <cell r="E20">
            <v>26.06</v>
          </cell>
        </row>
        <row r="21">
          <cell r="A21">
            <v>4471</v>
          </cell>
          <cell r="B21" t="str">
            <v>SINAPI/CEF</v>
          </cell>
          <cell r="C21" t="str">
            <v>|EM PROCESSO DE DESATIVAÇÃO| PECA DE MADEIRA DE LEI 1A QUALIDADE 6 X 16CM NAO APARELHADA</v>
          </cell>
          <cell r="D21" t="str">
            <v>M</v>
          </cell>
          <cell r="E21">
            <v>26.38</v>
          </cell>
        </row>
        <row r="22">
          <cell r="A22">
            <v>2735</v>
          </cell>
          <cell r="B22" t="str">
            <v>SINAPI/CEF</v>
          </cell>
          <cell r="C22" t="str">
            <v>|EM PROCESSO DE DESATIVAÇÃO| PECA DE MADEIRA ROLICA (EUCALIPTO) D = 12CM</v>
          </cell>
          <cell r="D22" t="str">
            <v>M</v>
          </cell>
          <cell r="E22">
            <v>4.53</v>
          </cell>
        </row>
        <row r="23">
          <cell r="A23">
            <v>2743</v>
          </cell>
          <cell r="B23" t="str">
            <v>SINAPI/CEF</v>
          </cell>
          <cell r="C23" t="str">
            <v>|EM PROCESSO DE DESATIVAÇÃO| PECA DE MADEIRA ROLICA D = 15CM - H = 3,0M</v>
          </cell>
          <cell r="D23" t="str">
            <v>UN</v>
          </cell>
          <cell r="E23">
            <v>30.2</v>
          </cell>
        </row>
        <row r="24">
          <cell r="A24">
            <v>2787</v>
          </cell>
          <cell r="B24" t="str">
            <v>SINAPI/CEF</v>
          </cell>
          <cell r="C24" t="str">
            <v>|EM PROCESSO DE DESATIVAÇÃO| PECA DE MADEIRA ROLICA D = 20CM P/ ESTACAS ACIMA 5,0M</v>
          </cell>
          <cell r="D24" t="str">
            <v>M</v>
          </cell>
          <cell r="E24">
            <v>6.28</v>
          </cell>
        </row>
        <row r="25">
          <cell r="A25">
            <v>2739</v>
          </cell>
          <cell r="B25" t="str">
            <v>SINAPI/CEF</v>
          </cell>
          <cell r="C25" t="str">
            <v>|EM PROCESSO DE DESATIVAÇÃO| PECA DE MADEIRA ROLICA D = 8CM</v>
          </cell>
          <cell r="D25" t="str">
            <v>M</v>
          </cell>
          <cell r="E25">
            <v>1.39</v>
          </cell>
        </row>
        <row r="26">
          <cell r="A26">
            <v>4493</v>
          </cell>
          <cell r="B26" t="str">
            <v>SINAPI/CEF</v>
          </cell>
          <cell r="C26" t="str">
            <v>|EM PROCESSO DE DESATIVAÇÃO| PECA DE MADEIRA 2A QUALIDADE 7,5 X 7,5CM NAO APARELHADA</v>
          </cell>
          <cell r="D26" t="str">
            <v>M</v>
          </cell>
          <cell r="E26">
            <v>6.17</v>
          </cell>
        </row>
        <row r="27">
          <cell r="A27">
            <v>6205</v>
          </cell>
          <cell r="B27" t="str">
            <v>SINAPI/CEF</v>
          </cell>
          <cell r="C27" t="str">
            <v>|EM PROCESSO DE DESATIVAÇÃO| TABUA MADEIRA 1A QUALIDADE 2,5 X 30,0CM (1 X 12) NAO APARELHADA</v>
          </cell>
          <cell r="D27" t="str">
            <v>M</v>
          </cell>
          <cell r="E27">
            <v>15.64</v>
          </cell>
        </row>
        <row r="28">
          <cell r="A28">
            <v>10568</v>
          </cell>
          <cell r="B28" t="str">
            <v>SINAPI/CEF</v>
          </cell>
          <cell r="C28" t="str">
            <v>|EM PROCESSO DE DESATIVAÇÃO| TABUA MADEIRA 3A QUALIDADE 2,5 X 15,0CM (1 X 6) NAO APARELHADA</v>
          </cell>
          <cell r="D28" t="str">
            <v>M</v>
          </cell>
          <cell r="E28">
            <v>5.99</v>
          </cell>
        </row>
        <row r="29">
          <cell r="A29">
            <v>7265</v>
          </cell>
          <cell r="B29" t="str">
            <v>SINAPI/CEF</v>
          </cell>
          <cell r="C29" t="str">
            <v>|EM PROCESSO DE DESATIVAÇÃO| TIJOLO CERAMICO FURADO 8 FUROS 10 X 18 X 18CM</v>
          </cell>
          <cell r="D29" t="str">
            <v>UN</v>
          </cell>
          <cell r="E29">
            <v>0.45</v>
          </cell>
        </row>
        <row r="30">
          <cell r="A30">
            <v>20199</v>
          </cell>
          <cell r="B30" t="str">
            <v>SINAPI/CEF</v>
          </cell>
          <cell r="C30" t="str">
            <v>!EM PROCESSO DE DESATIVAÇÃO! MADEIRA ANGELIM SERRADA 1A QUALIDADE NAO APARELHADA</v>
          </cell>
          <cell r="D30" t="str">
            <v>M3</v>
          </cell>
          <cell r="E30">
            <v>1939.1</v>
          </cell>
        </row>
        <row r="31">
          <cell r="A31">
            <v>26526</v>
          </cell>
          <cell r="B31" t="str">
            <v>SINAPI/CEF</v>
          </cell>
          <cell r="C31" t="str">
            <v>!EM PROCESSO DE DESATIVACAO! ADAPTADOR PONTA PVC RIGIDO X BOLSA ESGOTO 110 X 101,6 MM- SIST.</v>
          </cell>
          <cell r="D31" t="str">
            <v>UN</v>
          </cell>
          <cell r="E31">
            <v>4.3099999999999996</v>
          </cell>
        </row>
        <row r="32">
          <cell r="A32">
            <v>0</v>
          </cell>
          <cell r="B32" t="str">
            <v>SINAPI/CEF</v>
          </cell>
          <cell r="C32" t="str">
            <v>CONDOM INIAL</v>
          </cell>
          <cell r="D32">
            <v>0</v>
          </cell>
          <cell r="E32">
            <v>0</v>
          </cell>
        </row>
        <row r="33">
          <cell r="A33">
            <v>26525</v>
          </cell>
          <cell r="B33" t="str">
            <v>SINAPI/CEF</v>
          </cell>
          <cell r="C33" t="str">
            <v>!EM PROCESSO DE DESATIVACAO! ADAPTADOR PONTA PVC X BOLSA PVC RIGIDO DN150</v>
          </cell>
          <cell r="D33" t="str">
            <v>UN</v>
          </cell>
          <cell r="E33">
            <v>11.9</v>
          </cell>
        </row>
        <row r="34">
          <cell r="A34">
            <v>6115</v>
          </cell>
          <cell r="B34" t="str">
            <v>SINAPI/CEF</v>
          </cell>
          <cell r="C34" t="str">
            <v>!EM PROCESSO DE DESATIVACAO! AJUDANTE</v>
          </cell>
          <cell r="D34" t="str">
            <v>H</v>
          </cell>
          <cell r="E34">
            <v>6.21</v>
          </cell>
        </row>
        <row r="35">
          <cell r="A35">
            <v>6116</v>
          </cell>
          <cell r="B35" t="str">
            <v>SINAPI/CEF</v>
          </cell>
          <cell r="C35" t="str">
            <v>!EM PROCESSO DE DESATIVACAO! AJUDANTE DE ENCANADOR</v>
          </cell>
          <cell r="D35" t="str">
            <v>H</v>
          </cell>
          <cell r="E35">
            <v>6.85</v>
          </cell>
        </row>
        <row r="36">
          <cell r="A36">
            <v>243</v>
          </cell>
          <cell r="B36" t="str">
            <v>SINAPI/CEF</v>
          </cell>
          <cell r="C36" t="str">
            <v>!EM PROCESSO DE DESATIVACAO! AJUDANTE ESPECIALIZADO EM SONDAGEM</v>
          </cell>
          <cell r="D36" t="str">
            <v>H</v>
          </cell>
          <cell r="E36">
            <v>8.07</v>
          </cell>
        </row>
        <row r="37">
          <cell r="A37">
            <v>6128</v>
          </cell>
          <cell r="B37" t="str">
            <v>SINAPI/CEF</v>
          </cell>
          <cell r="C37" t="str">
            <v>!EM PROCESSO DE DESATIVACAO! AJUDANTE GERAL</v>
          </cell>
          <cell r="D37" t="str">
            <v>H</v>
          </cell>
          <cell r="E37">
            <v>6.21</v>
          </cell>
        </row>
        <row r="38">
          <cell r="A38">
            <v>6130</v>
          </cell>
          <cell r="B38" t="str">
            <v>SINAPI/CEF</v>
          </cell>
          <cell r="C38" t="str">
            <v>!EM PROCESSO DE DESATIVACAO! AJUDANTE INSTALADOR HIDRAULICO</v>
          </cell>
          <cell r="D38" t="str">
            <v>H</v>
          </cell>
          <cell r="E38">
            <v>6.85</v>
          </cell>
        </row>
        <row r="39">
          <cell r="A39">
            <v>326</v>
          </cell>
          <cell r="B39" t="str">
            <v>SINAPI/CEF</v>
          </cell>
          <cell r="C39" t="str">
            <v>!EM PROCESSO DE DESATIVACAO! ANEL BORRACHA P/ TUBO/CONEXAO PVC PBA P/ REDE AGUA DN 65MM</v>
          </cell>
          <cell r="D39" t="str">
            <v>UN</v>
          </cell>
          <cell r="E39">
            <v>2.91</v>
          </cell>
        </row>
        <row r="40">
          <cell r="A40">
            <v>11770</v>
          </cell>
          <cell r="B40" t="str">
            <v>SINAPI/CEF</v>
          </cell>
          <cell r="C40" t="str">
            <v>!EM PROCESSO DE DESATIVACAO! APARELHO MISTURADOR CROMADO P/ CHUVEIRO 3/4" REF 2116</v>
          </cell>
          <cell r="D40" t="str">
            <v>UN</v>
          </cell>
          <cell r="E40">
            <v>107.1</v>
          </cell>
        </row>
        <row r="41">
          <cell r="A41">
            <v>4757</v>
          </cell>
          <cell r="B41" t="str">
            <v>SINAPI/CEF</v>
          </cell>
          <cell r="C41" t="str">
            <v>!EM PROCESSO DE DESATIVACAO! ASFALTADOR</v>
          </cell>
          <cell r="D41" t="str">
            <v>H</v>
          </cell>
          <cell r="E41">
            <v>9.06</v>
          </cell>
        </row>
        <row r="42">
          <cell r="A42">
            <v>534</v>
          </cell>
          <cell r="B42" t="str">
            <v>SINAPI/CEF</v>
          </cell>
          <cell r="C42" t="str">
            <v>!EM PROCESSO DE DESATIVACAO! AZULEJO COR BRILHANTE 15 X 15 CM COMERCIAL</v>
          </cell>
          <cell r="D42" t="str">
            <v>M2</v>
          </cell>
          <cell r="E42">
            <v>17.87</v>
          </cell>
        </row>
        <row r="43">
          <cell r="A43">
            <v>535</v>
          </cell>
          <cell r="B43" t="str">
            <v>SINAPI/CEF</v>
          </cell>
          <cell r="C43" t="str">
            <v>!EM PROCESSO DE DESATIVACAO! AZULEJO COR BRILHANTE 15 X 15 CM EXTRA</v>
          </cell>
          <cell r="D43" t="str">
            <v>M2</v>
          </cell>
          <cell r="E43">
            <v>21.45</v>
          </cell>
        </row>
        <row r="44">
          <cell r="A44">
            <v>564</v>
          </cell>
          <cell r="B44" t="str">
            <v>SINAPI/CEF</v>
          </cell>
          <cell r="C44" t="str">
            <v>!EM PROCESSO DE DESATIVACAO! BARRA FERRO RETANGULAR CHATA 3/4 X 1/8" - (0,47 KG/M)</v>
          </cell>
          <cell r="D44" t="str">
            <v>M</v>
          </cell>
          <cell r="E44">
            <v>2.04</v>
          </cell>
        </row>
        <row r="45">
          <cell r="A45">
            <v>11184</v>
          </cell>
          <cell r="B45" t="str">
            <v>SINAPI/CEF</v>
          </cell>
          <cell r="C45" t="str">
            <v>!EM PROCESSO DE DESATIVACAO! BASCULANTE ACO 100 X 150 X 8 - 4 BASCULAS</v>
          </cell>
          <cell r="D45" t="str">
            <v>UN</v>
          </cell>
          <cell r="E45">
            <v>250.32</v>
          </cell>
        </row>
        <row r="46">
          <cell r="A46">
            <v>617</v>
          </cell>
          <cell r="B46" t="str">
            <v>SINAPI/CEF</v>
          </cell>
          <cell r="C46" t="str">
            <v>!EM PROCESSO DE DESATIVACAO! BASCULANTE EM CANTONEIRA DE FERRO 5/8" X 1/8" - LINHA POPULAR - 60 X</v>
          </cell>
          <cell r="D46" t="str">
            <v>UN</v>
          </cell>
          <cell r="E46">
            <v>172.43</v>
          </cell>
        </row>
        <row r="47">
          <cell r="A47">
            <v>0</v>
          </cell>
          <cell r="B47" t="str">
            <v>SINAPI/CEF</v>
          </cell>
          <cell r="C47" t="str">
            <v>100CM</v>
          </cell>
          <cell r="D47">
            <v>0</v>
          </cell>
          <cell r="E47">
            <v>0</v>
          </cell>
        </row>
        <row r="48">
          <cell r="A48">
            <v>10534</v>
          </cell>
          <cell r="B48" t="str">
            <v>SINAPI/CEF</v>
          </cell>
          <cell r="C48" t="str">
            <v>!EM PROCESSO DE DESATIVACAO! BETONEIRA 320 LITROS, COM CARREGADOR, MOTOR ELETRICO TRIFASICA DE</v>
          </cell>
          <cell r="D48" t="str">
            <v>UN</v>
          </cell>
          <cell r="E48">
            <v>4270.7</v>
          </cell>
        </row>
        <row r="49">
          <cell r="A49">
            <v>0</v>
          </cell>
          <cell r="B49" t="str">
            <v>SINAPI/CEF</v>
          </cell>
          <cell r="C49" t="str">
            <v>3 HP</v>
          </cell>
          <cell r="D49">
            <v>0</v>
          </cell>
          <cell r="E49">
            <v>0</v>
          </cell>
        </row>
        <row r="50">
          <cell r="A50">
            <v>10539</v>
          </cell>
          <cell r="B50" t="str">
            <v>SINAPI/CEF</v>
          </cell>
          <cell r="C50" t="str">
            <v>!EM PROCESSO DE DESATIVACAO! BETONEIRA 580 LITROS, COM CARREGADOR, MOTOR A DIESEL DE 7,5 HP</v>
          </cell>
          <cell r="D50" t="str">
            <v>UN</v>
          </cell>
          <cell r="E50">
            <v>25742.55</v>
          </cell>
        </row>
        <row r="51">
          <cell r="A51">
            <v>14628</v>
          </cell>
          <cell r="B51" t="str">
            <v>SINAPI/CEF</v>
          </cell>
          <cell r="C51" t="str">
            <v>!EM PROCESSO DE DESATIVACAO! BETONEIRA 580 LITROS, SEM CARREGADOR, MOTOR A DIESEL DE 7,5 HP (EM</v>
          </cell>
          <cell r="D51" t="str">
            <v>UN</v>
          </cell>
          <cell r="E51">
            <v>16026.49</v>
          </cell>
        </row>
        <row r="52">
          <cell r="A52">
            <v>0</v>
          </cell>
          <cell r="B52" t="str">
            <v>SINAPI/CEF</v>
          </cell>
          <cell r="C52" t="str">
            <v>13/11/2013)</v>
          </cell>
          <cell r="D52">
            <v>0</v>
          </cell>
          <cell r="E52">
            <v>0</v>
          </cell>
        </row>
        <row r="53">
          <cell r="A53">
            <v>10536</v>
          </cell>
          <cell r="B53" t="str">
            <v>SINAPI/CEF</v>
          </cell>
          <cell r="C53" t="str">
            <v>!EM PROCESSO DE DESATIVACAO! BETONEIRA 580 LITROS, SEM CARREGADOR, MOTOR ELETRICO TRIFASICO DE</v>
          </cell>
          <cell r="D53" t="str">
            <v>UN</v>
          </cell>
          <cell r="E53">
            <v>13691.72</v>
          </cell>
        </row>
        <row r="54">
          <cell r="A54">
            <v>0</v>
          </cell>
          <cell r="B54" t="str">
            <v>SINAPI/CEF</v>
          </cell>
          <cell r="C54" t="str">
            <v>7,5 HP</v>
          </cell>
          <cell r="D54">
            <v>0</v>
          </cell>
          <cell r="E54">
            <v>0</v>
          </cell>
        </row>
        <row r="55">
          <cell r="A55">
            <v>691</v>
          </cell>
          <cell r="B55" t="str">
            <v>SINAPI/CEF</v>
          </cell>
          <cell r="C55" t="str">
            <v>!EM PROCESSO DE DESATIVACAO! BLOCO SEXTAVADO EM CONCRETO P/ PAVIMENTACAO DE 35 MPA, (TIPO</v>
          </cell>
          <cell r="D55" t="str">
            <v>M2</v>
          </cell>
          <cell r="E55">
            <v>33.99</v>
          </cell>
        </row>
        <row r="56">
          <cell r="A56">
            <v>0</v>
          </cell>
          <cell r="B56" t="str">
            <v>SINAPI/CEF</v>
          </cell>
          <cell r="C56" t="str">
            <v>BLOKRET) E = 6,5CM DE 30 X 30CM, DE ACORDO COM NBR  9781</v>
          </cell>
          <cell r="D56">
            <v>0</v>
          </cell>
          <cell r="E56">
            <v>0</v>
          </cell>
        </row>
        <row r="57">
          <cell r="A57">
            <v>676</v>
          </cell>
          <cell r="B57" t="str">
            <v>SINAPI/CEF</v>
          </cell>
          <cell r="C57" t="str">
            <v>!EM PROCESSO DE DESATIVACAO! BLOCO SEXTAVADO EM CONCRETO P/ PAVIMENTACAO DE 35MPA, DE  20 X 20</v>
          </cell>
          <cell r="D57" t="str">
            <v>M2</v>
          </cell>
          <cell r="E57">
            <v>42.99</v>
          </cell>
        </row>
        <row r="58">
          <cell r="A58">
            <v>0</v>
          </cell>
          <cell r="B58" t="str">
            <v>SINAPI/CEF</v>
          </cell>
          <cell r="C58" t="str">
            <v>X 8C M, DE ACORDO COM NBR 9781:2013</v>
          </cell>
          <cell r="D58">
            <v>0</v>
          </cell>
          <cell r="E58">
            <v>0</v>
          </cell>
        </row>
        <row r="59">
          <cell r="A59">
            <v>677</v>
          </cell>
          <cell r="B59" t="str">
            <v>SINAPI/CEF</v>
          </cell>
          <cell r="C59" t="str">
            <v>!EM PROCESSO DE DESATIVACAO! BLOCO SEXTAVADO EM CONCRETO P/ PAVIMENTACAO DE 35MPA, DE 20 X 20 X</v>
          </cell>
          <cell r="D59" t="str">
            <v>M2</v>
          </cell>
          <cell r="E59">
            <v>46.45</v>
          </cell>
        </row>
        <row r="60">
          <cell r="A60">
            <v>0</v>
          </cell>
          <cell r="B60" t="str">
            <v>SINAPI/CEF</v>
          </cell>
          <cell r="C60" t="str">
            <v>10C M DE ACORDO COM NBR 9780 / 9781</v>
          </cell>
          <cell r="D60">
            <v>0</v>
          </cell>
          <cell r="E60">
            <v>0</v>
          </cell>
        </row>
        <row r="61">
          <cell r="A61">
            <v>678</v>
          </cell>
          <cell r="B61" t="str">
            <v>SINAPI/CEF</v>
          </cell>
          <cell r="C61" t="str">
            <v>!EM PROCESSO DE DESATIVACAO! BLOCO SEXTAVADO EM CONCRETO P/ PAVIMENTACAO DE 35MPA, DE 30 X 30 X</v>
          </cell>
          <cell r="D61" t="str">
            <v>M2</v>
          </cell>
          <cell r="E61">
            <v>43.35</v>
          </cell>
        </row>
        <row r="62">
          <cell r="A62">
            <v>0</v>
          </cell>
          <cell r="B62" t="str">
            <v>SINAPI/CEF</v>
          </cell>
          <cell r="C62" t="str">
            <v>10 CM, DE ACORDO COM NBR 9780 / 9781</v>
          </cell>
          <cell r="D62">
            <v>0</v>
          </cell>
          <cell r="E62">
            <v>0</v>
          </cell>
        </row>
        <row r="63">
          <cell r="A63">
            <v>0</v>
          </cell>
          <cell r="B63" t="str">
            <v>SINAPI/CEF</v>
          </cell>
          <cell r="C63">
            <v>0</v>
          </cell>
          <cell r="D63">
            <v>0</v>
          </cell>
          <cell r="E63">
            <v>0</v>
          </cell>
        </row>
        <row r="64">
          <cell r="A64">
            <v>0</v>
          </cell>
          <cell r="B64" t="str">
            <v>SINAPI/CEF</v>
          </cell>
          <cell r="C64" t="str">
            <v>PREÇOS DE INSUMOS</v>
          </cell>
          <cell r="D64" t="str">
            <v>Página:</v>
          </cell>
          <cell r="E64" t="str">
            <v>2 / 107</v>
          </cell>
        </row>
        <row r="65">
          <cell r="A65" t="str">
            <v>Mês de Coleta:</v>
          </cell>
          <cell r="B65" t="str">
            <v>SINAPI/CEF</v>
          </cell>
          <cell r="C65" t="str">
            <v>05/2014 Pesquisa: IBGE</v>
          </cell>
          <cell r="D65">
            <v>0</v>
          </cell>
          <cell r="E65">
            <v>0</v>
          </cell>
        </row>
        <row r="66">
          <cell r="A66">
            <v>0</v>
          </cell>
          <cell r="B66" t="str">
            <v>SINAPI/CEF</v>
          </cell>
          <cell r="C66" t="str">
            <v>FORTALEZA 88,81</v>
          </cell>
          <cell r="D66">
            <v>0</v>
          </cell>
          <cell r="E66">
            <v>50.72</v>
          </cell>
        </row>
        <row r="67">
          <cell r="A67" t="str">
            <v>Localidade:</v>
          </cell>
          <cell r="B67" t="str">
            <v>SINAPI/CEF</v>
          </cell>
          <cell r="C67" t="str">
            <v>Encargos Sociais Desonerados(%) Horista:</v>
          </cell>
          <cell r="D67" t="str">
            <v>Mensalista:</v>
          </cell>
          <cell r="E67">
            <v>0</v>
          </cell>
        </row>
        <row r="68">
          <cell r="A68" t="str">
            <v>Código</v>
          </cell>
          <cell r="B68" t="str">
            <v>SINAPI/CEF</v>
          </cell>
          <cell r="C68" t="str">
            <v>Descriçao do Insumo</v>
          </cell>
          <cell r="D68" t="str">
            <v>Unid</v>
          </cell>
          <cell r="E68" t="str">
            <v>Preço</v>
          </cell>
        </row>
        <row r="69">
          <cell r="A69">
            <v>0</v>
          </cell>
          <cell r="B69" t="str">
            <v>SINAPI/CEF</v>
          </cell>
          <cell r="C69">
            <v>0</v>
          </cell>
          <cell r="D69">
            <v>0</v>
          </cell>
          <cell r="E69" t="str">
            <v>Mediano (R$)</v>
          </cell>
        </row>
        <row r="70">
          <cell r="A70">
            <v>710</v>
          </cell>
          <cell r="B70" t="str">
            <v>SINAPI/CEF</v>
          </cell>
          <cell r="C70" t="str">
            <v>!EM PROCESSO DE DESATIVACAO! BLOCO SEXTAVADO P/ PAVIMENTACAO EM CONCRETO DE 35 MPA, DE 20 X 20</v>
          </cell>
          <cell r="D70" t="str">
            <v>M2</v>
          </cell>
          <cell r="E70">
            <v>32.78</v>
          </cell>
        </row>
        <row r="71">
          <cell r="A71">
            <v>0</v>
          </cell>
          <cell r="B71" t="str">
            <v>SINAPI/CEF</v>
          </cell>
          <cell r="C71" t="str">
            <v>X 6 CM, DE ACORDO COM NBR 9780 / 9781</v>
          </cell>
          <cell r="D71">
            <v>0</v>
          </cell>
          <cell r="E71">
            <v>0</v>
          </cell>
        </row>
        <row r="72">
          <cell r="A72">
            <v>708</v>
          </cell>
          <cell r="B72" t="str">
            <v>SINAPI/CEF</v>
          </cell>
          <cell r="C72" t="str">
            <v>!EM PROCESSO DE DESATIVACAO! BLOCO SEXTAVADO P/ PAVIMENTACAO, EM CONCRETO DE 35 MPA (TIPO</v>
          </cell>
          <cell r="D72" t="str">
            <v>M2</v>
          </cell>
          <cell r="E72">
            <v>26.79</v>
          </cell>
        </row>
        <row r="73">
          <cell r="A73">
            <v>0</v>
          </cell>
          <cell r="B73" t="str">
            <v>SINAPI/CEF</v>
          </cell>
          <cell r="C73" t="str">
            <v>BLOKRET) E = 5,0CM 19 X 19CM DE ACORDO COM NBR 9780 / 9781</v>
          </cell>
          <cell r="D73">
            <v>0</v>
          </cell>
          <cell r="E73">
            <v>0</v>
          </cell>
        </row>
        <row r="74">
          <cell r="A74">
            <v>11118</v>
          </cell>
          <cell r="B74" t="str">
            <v>SINAPI/CEF</v>
          </cell>
          <cell r="C74" t="str">
            <v>!EM PROCESSO DE DESATIVACAO! BLOCO SEXTAVADO P/ PAVIMENTACAO, EM CONCRETO DE 35 MPA (TIPO</v>
          </cell>
          <cell r="D74" t="str">
            <v>UN</v>
          </cell>
          <cell r="E74">
            <v>3.59</v>
          </cell>
        </row>
        <row r="75">
          <cell r="A75">
            <v>0</v>
          </cell>
          <cell r="B75" t="str">
            <v>SINAPI/CEF</v>
          </cell>
          <cell r="C75" t="str">
            <v>BLOKRET) E = 9,0CM, DE 30 X 30CM, DE ACORDO COM NBR  9781:2013)</v>
          </cell>
          <cell r="D75">
            <v>0</v>
          </cell>
          <cell r="E75">
            <v>0</v>
          </cell>
        </row>
        <row r="76">
          <cell r="A76">
            <v>714</v>
          </cell>
          <cell r="B76" t="str">
            <v>SINAPI/CEF</v>
          </cell>
          <cell r="C76" t="str">
            <v>!EM PROCESSO DE DESATIVACAO! BLOCO SEXTAVADO P/ PAVIMENTACAO, EM CONCRETO DE 35 MPA, DE 30 X 30</v>
          </cell>
          <cell r="D76" t="str">
            <v>M2</v>
          </cell>
          <cell r="E76">
            <v>36.119999999999997</v>
          </cell>
        </row>
        <row r="77">
          <cell r="A77">
            <v>0</v>
          </cell>
          <cell r="B77" t="str">
            <v>SINAPI/CEF</v>
          </cell>
          <cell r="C77" t="str">
            <v>X 8 CM, DE ACORDO COM NBR 9780 / 9781</v>
          </cell>
          <cell r="D77">
            <v>0</v>
          </cell>
          <cell r="E77">
            <v>0</v>
          </cell>
        </row>
        <row r="78">
          <cell r="A78">
            <v>713</v>
          </cell>
          <cell r="B78" t="str">
            <v>SINAPI/CEF</v>
          </cell>
          <cell r="C78" t="str">
            <v>!EM PROCESSO DE DESATIVACAO! BLOCO SEXTAVADO P/PAVIMENTACAO EM CONCRETO DE 35 MPA (TIPO</v>
          </cell>
          <cell r="D78" t="str">
            <v>M2</v>
          </cell>
          <cell r="E78">
            <v>35.82</v>
          </cell>
        </row>
        <row r="79">
          <cell r="A79">
            <v>0</v>
          </cell>
          <cell r="B79" t="str">
            <v>SINAPI/CEF</v>
          </cell>
          <cell r="C79" t="str">
            <v>BLOKRET) E = 8,0CM 30 X 30CM, DE ACORDO COM NBR 9780 / 9781</v>
          </cell>
          <cell r="D79">
            <v>0</v>
          </cell>
          <cell r="E79">
            <v>0</v>
          </cell>
        </row>
        <row r="80">
          <cell r="A80">
            <v>11117</v>
          </cell>
          <cell r="B80" t="str">
            <v>SINAPI/CEF</v>
          </cell>
          <cell r="C80" t="str">
            <v>!EM PROCESSO DE DESATIVACAO! BLOCO SEXTAVADO P/PAVIMENTACAO, EM CONCRETO COM 35 MPA (TIPO</v>
          </cell>
          <cell r="D80" t="str">
            <v>UN</v>
          </cell>
          <cell r="E80">
            <v>3.14</v>
          </cell>
        </row>
        <row r="81">
          <cell r="A81">
            <v>0</v>
          </cell>
          <cell r="B81" t="str">
            <v>SINAPI/CEF</v>
          </cell>
          <cell r="C81" t="str">
            <v>BLOKRET), DE 30 X 30 CM, E = 8,0 CM (NBR 9781:2013)</v>
          </cell>
          <cell r="D81">
            <v>0</v>
          </cell>
          <cell r="E81">
            <v>0</v>
          </cell>
        </row>
        <row r="82">
          <cell r="A82">
            <v>13852</v>
          </cell>
          <cell r="B82" t="str">
            <v>SINAPI/CEF</v>
          </cell>
          <cell r="C82" t="str">
            <v>!EM PROCESSO DE DESATIVACAO! BLOCO SEXTAVADO P/PAVIMENTACAO, EM CONCRETO DE 35 MPA (TIPO</v>
          </cell>
          <cell r="D82" t="str">
            <v>M2</v>
          </cell>
          <cell r="E82">
            <v>39.520000000000003</v>
          </cell>
        </row>
        <row r="83">
          <cell r="A83">
            <v>0</v>
          </cell>
          <cell r="B83" t="str">
            <v>SINAPI/CEF</v>
          </cell>
          <cell r="C83" t="str">
            <v>BLOKRET) E = 10,0CM, DE 30 X 30 CM DE ACORDO COM NBR 9780 / 9781</v>
          </cell>
          <cell r="D83">
            <v>0</v>
          </cell>
          <cell r="E83">
            <v>0</v>
          </cell>
        </row>
        <row r="84">
          <cell r="A84">
            <v>14161</v>
          </cell>
          <cell r="B84" t="str">
            <v>SINAPI/CEF</v>
          </cell>
          <cell r="C84" t="str">
            <v>!EM PROCESSO DE DESATIVACAO! BOMBA CENTRIFUGA C/ MOTOR ELETRICO 3/4CV SCHNEIDER BC-91 **CAIXA**</v>
          </cell>
          <cell r="D84" t="str">
            <v>UN</v>
          </cell>
          <cell r="E84">
            <v>722.59</v>
          </cell>
        </row>
        <row r="85">
          <cell r="A85">
            <v>752</v>
          </cell>
          <cell r="B85" t="str">
            <v>SINAPI/CEF</v>
          </cell>
          <cell r="C85" t="str">
            <v>!EM PROCESSO DE DESATIVACAO! BOMBA SUBMERSIVEL P/ DRENAGEM ELETRICA TRIFASICA 3CV SAIDA 2"    C/</v>
          </cell>
          <cell r="D85" t="str">
            <v>UN</v>
          </cell>
          <cell r="E85">
            <v>2849.01</v>
          </cell>
        </row>
        <row r="86">
          <cell r="A86">
            <v>0</v>
          </cell>
          <cell r="B86" t="str">
            <v>SINAPI/CEF</v>
          </cell>
          <cell r="C86" t="str">
            <v>5M CABO ELETRICO **CAIXA**</v>
          </cell>
          <cell r="D86">
            <v>0</v>
          </cell>
          <cell r="E86">
            <v>0</v>
          </cell>
        </row>
        <row r="87">
          <cell r="A87">
            <v>11271</v>
          </cell>
          <cell r="B87" t="str">
            <v>SINAPI/CEF</v>
          </cell>
          <cell r="C87" t="str">
            <v>!EM PROCESSO DE DESATIVACAO! BOMBA SUBMERSIVEL P/ DRENAGEM MT ELETRICA TRIFASICA 8,2 C V SAIDA 4",</v>
          </cell>
          <cell r="D87" t="str">
            <v>UN</v>
          </cell>
          <cell r="E87">
            <v>20207.57</v>
          </cell>
        </row>
        <row r="88">
          <cell r="A88">
            <v>0</v>
          </cell>
          <cell r="B88" t="str">
            <v>SINAPI/CEF</v>
          </cell>
          <cell r="C88" t="str">
            <v>PRESSAO NORMAL, HM/Q = 0M/165 M3/H A 22M/30M3/H C/5M CABO ELETRICO**CAIXA**"</v>
          </cell>
          <cell r="D88">
            <v>0</v>
          </cell>
          <cell r="E88">
            <v>0</v>
          </cell>
        </row>
        <row r="89">
          <cell r="A89">
            <v>10591</v>
          </cell>
          <cell r="B89" t="str">
            <v>SINAPI/CEF</v>
          </cell>
          <cell r="C89" t="str">
            <v>!EM PROCESSO DE DESATIVACAO! BOMBA SUBMERSIVEL P/ DRENAGEM, 1CV  TRIFASICA, SAIDA 2", C/ 1,5M DE</v>
          </cell>
          <cell r="D89" t="str">
            <v>UN</v>
          </cell>
          <cell r="E89">
            <v>2891.47</v>
          </cell>
        </row>
        <row r="90">
          <cell r="A90">
            <v>0</v>
          </cell>
          <cell r="B90" t="str">
            <v>SINAPI/CEF</v>
          </cell>
          <cell r="C90" t="str">
            <v>CABO ELETR., AMT=8MCA Q=21,6M©ø/H  A AMT=14MCA Q=7M©ø/H</v>
          </cell>
          <cell r="D90">
            <v>0</v>
          </cell>
          <cell r="E90">
            <v>0</v>
          </cell>
        </row>
        <row r="91">
          <cell r="A91">
            <v>11930</v>
          </cell>
          <cell r="B91" t="str">
            <v>SINAPI/CEF</v>
          </cell>
          <cell r="C91" t="str">
            <v>!EM PROCESSO DE DESATIVACAO! BRACADEIRA ACO INOX 1/4 X 3/4" X 600MM</v>
          </cell>
          <cell r="D91" t="str">
            <v>UN</v>
          </cell>
          <cell r="E91">
            <v>2.34</v>
          </cell>
        </row>
        <row r="92">
          <cell r="A92">
            <v>4361</v>
          </cell>
          <cell r="B92" t="str">
            <v>SINAPI/CEF</v>
          </cell>
          <cell r="C92" t="str">
            <v>!EM PROCESSO DE DESATIVACAO! BRACADEIRA C/ PARAFUSO D = 1 1/2"</v>
          </cell>
          <cell r="D92" t="str">
            <v>UN</v>
          </cell>
          <cell r="E92">
            <v>2.56</v>
          </cell>
        </row>
        <row r="93">
          <cell r="A93">
            <v>4371</v>
          </cell>
          <cell r="B93" t="str">
            <v>SINAPI/CEF</v>
          </cell>
          <cell r="C93" t="str">
            <v>!EM PROCESSO DE DESATIVACAO! BRACADEIRA C/ PARAFUSO D = 1 1/4"</v>
          </cell>
          <cell r="D93" t="str">
            <v>UN</v>
          </cell>
          <cell r="E93">
            <v>2.5299999999999998</v>
          </cell>
        </row>
        <row r="94">
          <cell r="A94">
            <v>4363</v>
          </cell>
          <cell r="B94" t="str">
            <v>SINAPI/CEF</v>
          </cell>
          <cell r="C94" t="str">
            <v>!EM PROCESSO DE DESATIVACAO! BRACADEIRA C/ PARAFUSO D = 1/2"</v>
          </cell>
          <cell r="D94" t="str">
            <v>UN</v>
          </cell>
          <cell r="E94">
            <v>1.21</v>
          </cell>
        </row>
        <row r="95">
          <cell r="A95">
            <v>4362</v>
          </cell>
          <cell r="B95" t="str">
            <v>SINAPI/CEF</v>
          </cell>
          <cell r="C95" t="str">
            <v>!EM PROCESSO DE DESATIVACAO! BRACADEIRA C/ PARAFUSO D = 1"</v>
          </cell>
          <cell r="D95" t="str">
            <v>UN</v>
          </cell>
          <cell r="E95">
            <v>1.51</v>
          </cell>
        </row>
        <row r="96">
          <cell r="A96">
            <v>4364</v>
          </cell>
          <cell r="B96" t="str">
            <v>SINAPI/CEF</v>
          </cell>
          <cell r="C96" t="str">
            <v>!EM PROCESSO DE DESATIVACAO! BRACADEIRA C/ PARAFUSO D = 2 1/2"</v>
          </cell>
          <cell r="D96" t="str">
            <v>UN</v>
          </cell>
          <cell r="E96">
            <v>3.2</v>
          </cell>
        </row>
        <row r="97">
          <cell r="A97">
            <v>4365</v>
          </cell>
          <cell r="B97" t="str">
            <v>SINAPI/CEF</v>
          </cell>
          <cell r="C97" t="str">
            <v>!EM PROCESSO DE DESATIVACAO! BRACADEIRA C/ PARAFUSO D = 2"</v>
          </cell>
          <cell r="D97" t="str">
            <v>UN</v>
          </cell>
          <cell r="E97">
            <v>3.17</v>
          </cell>
        </row>
        <row r="98">
          <cell r="A98">
            <v>4366</v>
          </cell>
          <cell r="B98" t="str">
            <v>SINAPI/CEF</v>
          </cell>
          <cell r="C98" t="str">
            <v>!EM PROCESSO DE DESATIVACAO! BRACADEIRA C/ PARAFUSO D = 3 1/2"</v>
          </cell>
          <cell r="D98" t="str">
            <v>UN</v>
          </cell>
          <cell r="E98">
            <v>4.1500000000000004</v>
          </cell>
        </row>
        <row r="99">
          <cell r="A99">
            <v>4360</v>
          </cell>
          <cell r="B99" t="str">
            <v>SINAPI/CEF</v>
          </cell>
          <cell r="C99" t="str">
            <v>!EM PROCESSO DE DESATIVACAO! BRACADEIRA C/ PARAFUSO D = 3/4"</v>
          </cell>
          <cell r="D99" t="str">
            <v>UN</v>
          </cell>
          <cell r="E99">
            <v>1.32</v>
          </cell>
        </row>
        <row r="100">
          <cell r="A100">
            <v>4367</v>
          </cell>
          <cell r="B100" t="str">
            <v>SINAPI/CEF</v>
          </cell>
          <cell r="C100" t="str">
            <v>!EM PROCESSO DE DESATIVACAO! BRACADEIRA C/ PARAFUSO D = 3"</v>
          </cell>
          <cell r="D100" t="str">
            <v>UN</v>
          </cell>
          <cell r="E100">
            <v>3.77</v>
          </cell>
        </row>
        <row r="101">
          <cell r="A101">
            <v>4372</v>
          </cell>
          <cell r="B101" t="str">
            <v>SINAPI/CEF</v>
          </cell>
          <cell r="C101" t="str">
            <v>!EM PROCESSO DE DESATIVACAO! BRACADEIRA C/ PARAFUSO D = 4"</v>
          </cell>
          <cell r="D101" t="str">
            <v>UN</v>
          </cell>
          <cell r="E101">
            <v>4.5599999999999996</v>
          </cell>
        </row>
        <row r="102">
          <cell r="A102">
            <v>4368</v>
          </cell>
          <cell r="B102" t="str">
            <v>SINAPI/CEF</v>
          </cell>
          <cell r="C102" t="str">
            <v>!EM PROCESSO DE DESATIVACAO! BRACADEIRA 3/4" X 1/4"</v>
          </cell>
          <cell r="D102" t="str">
            <v>UN</v>
          </cell>
          <cell r="E102">
            <v>1.85</v>
          </cell>
        </row>
        <row r="103">
          <cell r="A103">
            <v>621</v>
          </cell>
          <cell r="B103" t="str">
            <v>SINAPI/CEF</v>
          </cell>
          <cell r="C103" t="str">
            <v>!EM PROCESSO DE DESATIVACAO! CAIXILHO FIXO EM CANTONEIRA DE FERRO 5/8" X 1/8" - 100 X 100     CM</v>
          </cell>
          <cell r="D103" t="str">
            <v>M2</v>
          </cell>
          <cell r="E103">
            <v>530.32000000000005</v>
          </cell>
        </row>
        <row r="104">
          <cell r="A104">
            <v>13242</v>
          </cell>
          <cell r="B104" t="str">
            <v>SINAPI/CEF</v>
          </cell>
          <cell r="C104" t="str">
            <v>!EM PROCESSO DE DESATIVACAO! CALDEIRA AQUECEDORA DE ASFALTO, CAPACIDADE 600 L, COM BOMBA PARA</v>
          </cell>
          <cell r="D104" t="str">
            <v>UN</v>
          </cell>
          <cell r="E104">
            <v>70210</v>
          </cell>
        </row>
        <row r="105">
          <cell r="A105">
            <v>0</v>
          </cell>
          <cell r="B105" t="str">
            <v>SINAPI/CEF</v>
          </cell>
          <cell r="C105" t="str">
            <v>ESPARGIMENTO SOB PRESSAO DE 3,4 HP, REBOCAVEL</v>
          </cell>
          <cell r="D105">
            <v>0</v>
          </cell>
          <cell r="E105">
            <v>0</v>
          </cell>
        </row>
        <row r="106">
          <cell r="A106">
            <v>13241</v>
          </cell>
          <cell r="B106" t="str">
            <v>SINAPI/CEF</v>
          </cell>
          <cell r="C106" t="str">
            <v>!EM PROCESSO DE DESATIVACAO! CALDEIRA AQUECEDORA DE ASFALTO, CAPACIDADE 600 L, COM ESPARGIDOR</v>
          </cell>
          <cell r="D106" t="str">
            <v>UN</v>
          </cell>
          <cell r="E106">
            <v>48076</v>
          </cell>
        </row>
        <row r="107">
          <cell r="A107">
            <v>0</v>
          </cell>
          <cell r="B107" t="str">
            <v>SINAPI/CEF</v>
          </cell>
          <cell r="C107" t="str">
            <v>POR GRAVIDADE,  REBOCAVEL</v>
          </cell>
          <cell r="D107">
            <v>0</v>
          </cell>
          <cell r="E107">
            <v>0</v>
          </cell>
        </row>
        <row r="108">
          <cell r="A108">
            <v>14220</v>
          </cell>
          <cell r="B108" t="str">
            <v>SINAPI/CEF</v>
          </cell>
          <cell r="C108" t="str">
            <v>!EM PROCESSO DE DESATIVACAO! CALDEIRA DE ASFALTO,  COM TANQUE ISOLADO DE 2500 L, COM 2</v>
          </cell>
          <cell r="D108" t="str">
            <v>UN</v>
          </cell>
          <cell r="E108">
            <v>119000</v>
          </cell>
        </row>
        <row r="109">
          <cell r="A109">
            <v>0</v>
          </cell>
          <cell r="B109" t="str">
            <v>SINAPI/CEF</v>
          </cell>
          <cell r="C109" t="str">
            <v>MACARICOS, COM BOMBA PARA ESPARGIMENTO, BARRA ESPARGIDORA LARGURA 2 M E HASTE MANUAL,</v>
          </cell>
          <cell r="D109">
            <v>0</v>
          </cell>
          <cell r="E109">
            <v>0</v>
          </cell>
        </row>
        <row r="110">
          <cell r="A110">
            <v>0</v>
          </cell>
          <cell r="B110" t="str">
            <v>SINAPI/CEF</v>
          </cell>
          <cell r="C110" t="str">
            <v>REBOCAVEL</v>
          </cell>
          <cell r="D110">
            <v>0</v>
          </cell>
          <cell r="E110">
            <v>0</v>
          </cell>
        </row>
        <row r="111">
          <cell r="A111">
            <v>20218</v>
          </cell>
          <cell r="B111" t="str">
            <v>SINAPI/CEF</v>
          </cell>
          <cell r="C111" t="str">
            <v>!EM PROCESSO DE DESATIVACAO! CALDEIRA DE ASFALTO, COM TANQUE 1200 L, REBOCAVEL, COM FUNDO</v>
          </cell>
          <cell r="D111" t="str">
            <v>UN</v>
          </cell>
          <cell r="E111">
            <v>96124.63</v>
          </cell>
        </row>
        <row r="112">
          <cell r="A112">
            <v>0</v>
          </cell>
          <cell r="B112" t="str">
            <v>SINAPI/CEF</v>
          </cell>
          <cell r="C112" t="str">
            <v>DUPLO AQUECIDO POR MACARICO COM ESPARGIMENTO PRESSURIZADO MANUAL</v>
          </cell>
          <cell r="D112">
            <v>0</v>
          </cell>
          <cell r="E112">
            <v>0</v>
          </cell>
        </row>
        <row r="113">
          <cell r="A113">
            <v>13863</v>
          </cell>
          <cell r="B113" t="str">
            <v>SINAPI/CEF</v>
          </cell>
          <cell r="C113" t="str">
            <v>!EM PROCESSO DE DESATIVACAO! CAMINHAO BASCULANTE 10,0M3 TRUCADO 2423 K - POTENCIA 231 CV - PBT</v>
          </cell>
          <cell r="D113" t="str">
            <v>UN</v>
          </cell>
          <cell r="E113">
            <v>296662.5</v>
          </cell>
        </row>
        <row r="114">
          <cell r="A114">
            <v>0</v>
          </cell>
          <cell r="B114" t="str">
            <v>SINAPI/CEF</v>
          </cell>
          <cell r="C114" t="str">
            <v>=26500KG - CARGA UTIL MAX C/ EQUIP =16300KG - DIST ENTRE EIXO S 3600+1350MM - INCL CACAMBA</v>
          </cell>
          <cell r="D114">
            <v>0</v>
          </cell>
          <cell r="E114">
            <v>0</v>
          </cell>
        </row>
        <row r="115">
          <cell r="A115">
            <v>10619</v>
          </cell>
          <cell r="B115" t="str">
            <v>SINAPI/CEF</v>
          </cell>
          <cell r="C115" t="str">
            <v>!EM PROCESSO DE DESATIVACAO! CAMINHAO BASCULANTE 4,0M3 TOCO MOTOR CUMMINS 162CV PBT=11800KG -</v>
          </cell>
          <cell r="D115" t="str">
            <v>UN</v>
          </cell>
          <cell r="E115">
            <v>160602.75</v>
          </cell>
        </row>
        <row r="116">
          <cell r="A116">
            <v>0</v>
          </cell>
          <cell r="B116" t="str">
            <v>SINAPI/CEF</v>
          </cell>
          <cell r="C116" t="str">
            <v>CARGA UTIL MAX C/ EQUIP=7640KG - DIST ENTRE EIXOS 4470 MM - INCL CACAMBA</v>
          </cell>
          <cell r="D116">
            <v>0</v>
          </cell>
          <cell r="E116">
            <v>0</v>
          </cell>
        </row>
        <row r="117">
          <cell r="A117">
            <v>13213</v>
          </cell>
          <cell r="B117" t="str">
            <v>SINAPI/CEF</v>
          </cell>
          <cell r="C117" t="str">
            <v>!EM PROCESSO DE DESATIVACAO! CAMINHAO BASCULANTE 4,0M3 TOCO 13.150T - POTENCIA 145 CV - PBT =12900</v>
          </cell>
          <cell r="D117" t="str">
            <v>UN</v>
          </cell>
          <cell r="E117">
            <v>173522.25</v>
          </cell>
        </row>
        <row r="118">
          <cell r="A118">
            <v>0</v>
          </cell>
          <cell r="B118" t="str">
            <v>SINAPI/CEF</v>
          </cell>
          <cell r="C118" t="str">
            <v>KG -    CARGA UTIL MAX C/ EQUIP =9010KG - DIST  ENTRE EIXOS 3560MM - INCL  CACAMBA</v>
          </cell>
          <cell r="D118">
            <v>0</v>
          </cell>
          <cell r="E118">
            <v>0</v>
          </cell>
        </row>
        <row r="119">
          <cell r="A119">
            <v>11276</v>
          </cell>
          <cell r="B119" t="str">
            <v>SINAPI/CEF</v>
          </cell>
          <cell r="C119" t="str">
            <v>!EM PROCESSO DE DESATIVACAO! CAMINHAO BASCULANTE 5,0M3 TOCO POTENCIA 170CV - PBT 16500KG - CARGA</v>
          </cell>
          <cell r="D119" t="str">
            <v>UN</v>
          </cell>
          <cell r="E119">
            <v>290656.34999999998</v>
          </cell>
        </row>
        <row r="120">
          <cell r="A120">
            <v>0</v>
          </cell>
          <cell r="B120" t="str">
            <v>SINAPI/CEF</v>
          </cell>
          <cell r="C120" t="str">
            <v>UTIL MAX C/ EQUIP =11240KG - DIST ENTRE EIXOS 360 0MM - INCL CACAMBA</v>
          </cell>
          <cell r="D120">
            <v>0</v>
          </cell>
          <cell r="E120">
            <v>0</v>
          </cell>
        </row>
        <row r="121">
          <cell r="A121">
            <v>1155</v>
          </cell>
          <cell r="B121" t="str">
            <v>SINAPI/CEF</v>
          </cell>
          <cell r="C121" t="str">
            <v>!EM PROCESSO DE DESATIVACAO! CAMINHAO BASCULANTE 6,0M3 TOCO 208CV PBT=14100KG - DIST ENTRE</v>
          </cell>
          <cell r="D121" t="str">
            <v>UN</v>
          </cell>
          <cell r="E121">
            <v>206689.73</v>
          </cell>
        </row>
        <row r="122">
          <cell r="A122">
            <v>0</v>
          </cell>
          <cell r="B122" t="str">
            <v>SINAPI/CEF</v>
          </cell>
          <cell r="C122" t="str">
            <v>EIXOS 4928MM - CARGA UTIL MAX C/EQUIP=9326K G - INCL CACAMBA</v>
          </cell>
          <cell r="D122">
            <v>0</v>
          </cell>
          <cell r="E122">
            <v>0</v>
          </cell>
        </row>
        <row r="123">
          <cell r="A123">
            <v>13212</v>
          </cell>
          <cell r="B123" t="str">
            <v>SINAPI/CEF</v>
          </cell>
          <cell r="C123" t="str">
            <v>!EM PROCESSO DE DESATIVACAO! CAMINHAO BASCULANTE 8,0M3 TRUCADO (C/ TERCEIRO EIXO) POTENCIA</v>
          </cell>
          <cell r="D123" t="str">
            <v>UN</v>
          </cell>
          <cell r="E123">
            <v>293276.7</v>
          </cell>
        </row>
        <row r="124">
          <cell r="A124">
            <v>0</v>
          </cell>
          <cell r="B124" t="str">
            <v>SINAPI/CEF</v>
          </cell>
          <cell r="C124" t="str">
            <v>204CV - PBT = 22000KG - DIST    ENTRE EIXOS 4200MM - IN CL CACAMBA</v>
          </cell>
          <cell r="D124">
            <v>0</v>
          </cell>
          <cell r="E124">
            <v>0</v>
          </cell>
        </row>
        <row r="125">
          <cell r="A125">
            <v>10627</v>
          </cell>
          <cell r="B125" t="str">
            <v>SINAPI/CEF</v>
          </cell>
          <cell r="C125" t="str">
            <v>!EM PROCESSO DE DESATIVACAO! CAMINHAO COM CARROCERIA PIPA, TANQUE DE ACO DE 4 M3, PARA</v>
          </cell>
          <cell r="D125" t="str">
            <v>UN</v>
          </cell>
          <cell r="E125">
            <v>166048</v>
          </cell>
        </row>
        <row r="126">
          <cell r="A126">
            <v>0</v>
          </cell>
          <cell r="B126" t="str">
            <v>SINAPI/CEF</v>
          </cell>
          <cell r="C126" t="str">
            <v>TRANSPORTE DE AGUA PARA OBRA (POTENCIA = 177 CV; PESO BRUTO TOTAL = 9,0 T; DISTANCIA ENTRE EIXOS =</v>
          </cell>
          <cell r="D126">
            <v>0</v>
          </cell>
          <cell r="E126">
            <v>0</v>
          </cell>
        </row>
        <row r="127">
          <cell r="A127">
            <v>0</v>
          </cell>
          <cell r="B127" t="str">
            <v>SINAPI/CEF</v>
          </cell>
          <cell r="C127" t="str">
            <v>3,7 M)</v>
          </cell>
          <cell r="D127">
            <v>0</v>
          </cell>
          <cell r="E127">
            <v>0</v>
          </cell>
        </row>
        <row r="128">
          <cell r="A128">
            <v>13531</v>
          </cell>
          <cell r="B128" t="str">
            <v>SINAPI/CEF</v>
          </cell>
          <cell r="C128" t="str">
            <v>!EM PROCESSO DE DESATIVACAO! CAMINHAO DE LIMPEZA COMBINADO (VACUO/ALTA PRESSAO) POTENCIA</v>
          </cell>
          <cell r="D128" t="str">
            <v>UN</v>
          </cell>
          <cell r="E128">
            <v>522085.96</v>
          </cell>
        </row>
        <row r="129">
          <cell r="A129">
            <v>0</v>
          </cell>
          <cell r="B129" t="str">
            <v>SINAPI/CEF</v>
          </cell>
          <cell r="C129" t="str">
            <v>170CV - PBT = 14500KG - CARGA UTIL MAX C/ EQUIP = 9670KG - DIST ENTRE EIXOS 5170MM - EQUIPADO C/TANQUE</v>
          </cell>
          <cell r="D129">
            <v>0</v>
          </cell>
          <cell r="E129">
            <v>0</v>
          </cell>
        </row>
        <row r="130">
          <cell r="A130">
            <v>0</v>
          </cell>
          <cell r="B130" t="str">
            <v>SINAPI/CEF</v>
          </cell>
          <cell r="C130" t="str">
            <v>E EQUIP. DE VACUO</v>
          </cell>
          <cell r="D130">
            <v>0</v>
          </cell>
          <cell r="E130">
            <v>0</v>
          </cell>
        </row>
        <row r="131">
          <cell r="A131">
            <v>13530</v>
          </cell>
          <cell r="B131" t="str">
            <v>SINAPI/CEF</v>
          </cell>
          <cell r="C131" t="str">
            <v>!EM PROCESSO DE DESATIVACAO! CAMINHAO DE LIMPEZA DE ALTA PRESSAO POTENCIA 15 2CV -    PBT = 12,9T -</v>
          </cell>
          <cell r="D131" t="str">
            <v>UN</v>
          </cell>
          <cell r="E131">
            <v>434347.16</v>
          </cell>
        </row>
        <row r="132">
          <cell r="A132">
            <v>0</v>
          </cell>
          <cell r="B132" t="str">
            <v>SINAPI/CEF</v>
          </cell>
          <cell r="C132" t="str">
            <v>CARGA UTIL C/ EQUIP = 8,55T - EQUIPADO C/TANQUE E EQUIP. DE ALTA PRESSAO OU SIMILAR</v>
          </cell>
          <cell r="D132">
            <v>0</v>
          </cell>
          <cell r="E132">
            <v>0</v>
          </cell>
        </row>
        <row r="133">
          <cell r="A133">
            <v>10625</v>
          </cell>
          <cell r="B133" t="str">
            <v>SINAPI/CEF</v>
          </cell>
          <cell r="C133" t="str">
            <v>!EM PROCESSO DE DESATIVACAO! CAMINHAO PIPA TRUCADO 14.000L (C/ TERCEIRO EIXO)  214CV - PBT = 23000KG</v>
          </cell>
          <cell r="D133" t="str">
            <v>UN</v>
          </cell>
          <cell r="E133">
            <v>242886.71</v>
          </cell>
        </row>
        <row r="134">
          <cell r="A134">
            <v>0</v>
          </cell>
          <cell r="B134" t="str">
            <v>SINAPI/CEF</v>
          </cell>
          <cell r="C134" t="str">
            <v>- DIST    ENTRE EIXOS 4800MM - INCL TANQUE DE ACO P/ TRANSP  DE AGUA - CAPACIDADE 14,0M3</v>
          </cell>
          <cell r="D134">
            <v>0</v>
          </cell>
          <cell r="E134">
            <v>0</v>
          </cell>
        </row>
        <row r="135">
          <cell r="A135">
            <v>13218</v>
          </cell>
          <cell r="B135" t="str">
            <v>SINAPI/CEF</v>
          </cell>
          <cell r="C135" t="str">
            <v>!EM PROCESSO DE DESATIVACAO! CAMINHAO PIPA 10.000L TRUCADO (C/ TERCEIRO EIXO) POTENCIA 170CV - PBT</v>
          </cell>
          <cell r="D135" t="str">
            <v>UN</v>
          </cell>
          <cell r="E135">
            <v>221396.78</v>
          </cell>
        </row>
        <row r="136">
          <cell r="A136">
            <v>0</v>
          </cell>
          <cell r="B136" t="str">
            <v>SINAPI/CEF</v>
          </cell>
          <cell r="C136">
            <v>0</v>
          </cell>
          <cell r="D136">
            <v>0</v>
          </cell>
          <cell r="E136">
            <v>0</v>
          </cell>
        </row>
        <row r="137">
          <cell r="A137">
            <v>0</v>
          </cell>
          <cell r="B137" t="str">
            <v>SINAPI/CEF</v>
          </cell>
          <cell r="C137" t="str">
            <v>PREÇOS DE INSUMOS</v>
          </cell>
          <cell r="D137" t="str">
            <v>Página:</v>
          </cell>
          <cell r="E137" t="str">
            <v>3 / 107</v>
          </cell>
        </row>
        <row r="138">
          <cell r="A138" t="str">
            <v>Mês de Coleta:</v>
          </cell>
          <cell r="B138" t="str">
            <v>SINAPI/CEF</v>
          </cell>
          <cell r="C138" t="str">
            <v>05/2014 Pesquisa: IBGE</v>
          </cell>
          <cell r="D138">
            <v>0</v>
          </cell>
          <cell r="E138">
            <v>0</v>
          </cell>
        </row>
        <row r="139">
          <cell r="A139">
            <v>0</v>
          </cell>
          <cell r="B139" t="str">
            <v>SINAPI/CEF</v>
          </cell>
          <cell r="C139" t="str">
            <v>FORTALEZA 88,81</v>
          </cell>
          <cell r="D139">
            <v>0</v>
          </cell>
          <cell r="E139">
            <v>50.72</v>
          </cell>
        </row>
        <row r="140">
          <cell r="A140" t="str">
            <v>Localidade:</v>
          </cell>
          <cell r="B140" t="str">
            <v>SINAPI/CEF</v>
          </cell>
          <cell r="C140" t="str">
            <v>Encargos Sociais Desonerados(%) Horista:</v>
          </cell>
          <cell r="D140" t="str">
            <v>Mensalista:</v>
          </cell>
          <cell r="E140">
            <v>0</v>
          </cell>
        </row>
        <row r="141">
          <cell r="A141" t="str">
            <v>Código</v>
          </cell>
          <cell r="B141" t="str">
            <v>SINAPI/CEF</v>
          </cell>
          <cell r="C141" t="str">
            <v>Descriçao do Insumo</v>
          </cell>
          <cell r="D141" t="str">
            <v>Unid</v>
          </cell>
          <cell r="E141" t="str">
            <v>Preço</v>
          </cell>
        </row>
        <row r="142">
          <cell r="A142">
            <v>0</v>
          </cell>
          <cell r="B142" t="str">
            <v>SINAPI/CEF</v>
          </cell>
          <cell r="C142">
            <v>0</v>
          </cell>
          <cell r="D142">
            <v>0</v>
          </cell>
          <cell r="E142" t="str">
            <v>Mediano (R$)</v>
          </cell>
        </row>
        <row r="143">
          <cell r="A143">
            <v>0</v>
          </cell>
          <cell r="B143" t="str">
            <v>SINAPI/CEF</v>
          </cell>
          <cell r="C143" t="str">
            <v>=19000 KG - DIST ENTRE EIXOS 5170MM - INCL TA NQUE DE ACO P/ TRANSP    DE AGUA - CAPACIDADE 10,0M3</v>
          </cell>
          <cell r="D143">
            <v>0</v>
          </cell>
          <cell r="E143">
            <v>0</v>
          </cell>
        </row>
        <row r="144">
          <cell r="A144">
            <v>10623</v>
          </cell>
          <cell r="B144" t="str">
            <v>SINAPI/CEF</v>
          </cell>
          <cell r="C144" t="str">
            <v>!EM PROCESSO DE DESATIVACAO! CAMINHAO TOCO, POTENCIA 120 CV, PBT = 6800 KG, CARGA UTIL +</v>
          </cell>
          <cell r="D144" t="str">
            <v>UN</v>
          </cell>
          <cell r="E144">
            <v>108620.82</v>
          </cell>
        </row>
        <row r="145">
          <cell r="A145">
            <v>0</v>
          </cell>
          <cell r="B145" t="str">
            <v>SINAPI/CEF</v>
          </cell>
          <cell r="C145" t="str">
            <v>CARROCERIA = 3980 KG, DIST ENTRE EIXOS 4181 MM - INCL CARROCERIA FIXA ABERTA DE MADEIRA P/ TRANSP</v>
          </cell>
          <cell r="D145">
            <v>0</v>
          </cell>
          <cell r="E145">
            <v>0</v>
          </cell>
        </row>
        <row r="146">
          <cell r="A146">
            <v>0</v>
          </cell>
          <cell r="B146" t="str">
            <v>SINAPI/CEF</v>
          </cell>
          <cell r="C146" t="str">
            <v>GERAL DE CARGA SECA - D</v>
          </cell>
          <cell r="D146">
            <v>0</v>
          </cell>
          <cell r="E146">
            <v>0</v>
          </cell>
        </row>
        <row r="147">
          <cell r="A147">
            <v>10621</v>
          </cell>
          <cell r="B147" t="str">
            <v>SINAPI/CEF</v>
          </cell>
          <cell r="C147" t="str">
            <v>!EM PROCESSO DE DESATIVACAO! CAMINHAO TOCO, 180 CV, PBT=13000 KG - CARGA UTIL + CARROCERIA = 8315</v>
          </cell>
          <cell r="D147" t="str">
            <v>UN</v>
          </cell>
          <cell r="E147">
            <v>182377.54</v>
          </cell>
        </row>
        <row r="148">
          <cell r="A148">
            <v>0</v>
          </cell>
          <cell r="B148" t="str">
            <v>SINAPI/CEF</v>
          </cell>
          <cell r="C148" t="str">
            <v>KG, DIST. ENTRE EIXOS 5207 MM - INCLUI CARROCERIA FIXA ABERTA DE MADEIRA P/ TRANSP. GERAL DE CARGA</v>
          </cell>
          <cell r="D148">
            <v>0</v>
          </cell>
          <cell r="E148">
            <v>0</v>
          </cell>
        </row>
        <row r="149">
          <cell r="A149">
            <v>0</v>
          </cell>
          <cell r="B149" t="str">
            <v>SINAPI/CEF</v>
          </cell>
          <cell r="C149" t="str">
            <v>SECA - DIMENS</v>
          </cell>
          <cell r="D149">
            <v>0</v>
          </cell>
          <cell r="E149">
            <v>0</v>
          </cell>
        </row>
        <row r="150">
          <cell r="A150">
            <v>13599</v>
          </cell>
          <cell r="B150" t="str">
            <v>SINAPI/CEF</v>
          </cell>
          <cell r="C150" t="str">
            <v>!EM PROCESSO DE DESATIVACAO! CAMINHAO, POTENCIA 177 CV , PBT = 13990 KG, DIST. ENTRE EIXOS 4760 MM -</v>
          </cell>
          <cell r="D150" t="str">
            <v>UN</v>
          </cell>
          <cell r="E150">
            <v>188352.36</v>
          </cell>
        </row>
        <row r="151">
          <cell r="A151">
            <v>0</v>
          </cell>
          <cell r="B151" t="str">
            <v>SINAPI/CEF</v>
          </cell>
          <cell r="C151" t="str">
            <v>INCLUI CARROCERIA FIXA ABERTA DE MADEIRA P/ TRANSP. GERAL DE CARGA SECA , DIMENSOES APROX. 2,50 X</v>
          </cell>
          <cell r="D151">
            <v>0</v>
          </cell>
          <cell r="E151">
            <v>0</v>
          </cell>
        </row>
        <row r="152">
          <cell r="A152">
            <v>0</v>
          </cell>
          <cell r="B152" t="str">
            <v>SINAPI/CEF</v>
          </cell>
          <cell r="C152" t="str">
            <v>6,50 X 0,50</v>
          </cell>
          <cell r="D152">
            <v>0</v>
          </cell>
          <cell r="E152">
            <v>0</v>
          </cell>
        </row>
        <row r="153">
          <cell r="A153">
            <v>13596</v>
          </cell>
          <cell r="B153" t="str">
            <v>SINAPI/CEF</v>
          </cell>
          <cell r="C153" t="str">
            <v>!EM PROCESSO DE DESATIVACAO! CANTONEIRA P/ FILTRO EM GRANILITE, MARMORITE OU GRANITINA - 30 X 30 X</v>
          </cell>
          <cell r="D153" t="str">
            <v>UN</v>
          </cell>
          <cell r="E153">
            <v>46.88</v>
          </cell>
        </row>
        <row r="154">
          <cell r="A154">
            <v>0</v>
          </cell>
          <cell r="B154" t="str">
            <v>SINAPI/CEF</v>
          </cell>
          <cell r="C154" t="str">
            <v>3CM</v>
          </cell>
          <cell r="D154">
            <v>0</v>
          </cell>
          <cell r="E154">
            <v>0</v>
          </cell>
        </row>
        <row r="155">
          <cell r="A155">
            <v>10744</v>
          </cell>
          <cell r="B155" t="str">
            <v>SINAPI/CEF</v>
          </cell>
          <cell r="C155" t="str">
            <v>!EM PROCESSO DE DESATIVACAO! CARRETA SOBRE ESTEIRA PARA PERFURACAO, A AR COMPRIMIDO (DIAMETRO</v>
          </cell>
          <cell r="D155" t="str">
            <v>UN</v>
          </cell>
          <cell r="E155">
            <v>103875</v>
          </cell>
        </row>
        <row r="156">
          <cell r="A156">
            <v>0</v>
          </cell>
          <cell r="B156" t="str">
            <v>SINAPI/CEF</v>
          </cell>
          <cell r="C156" t="str">
            <v>DO FURO = 3 1/2"; PESO OPERACIONAL = 5,5 T)</v>
          </cell>
          <cell r="D156">
            <v>0</v>
          </cell>
          <cell r="E156">
            <v>0</v>
          </cell>
        </row>
        <row r="157">
          <cell r="A157">
            <v>1315</v>
          </cell>
          <cell r="B157" t="str">
            <v>SINAPI/CEF</v>
          </cell>
          <cell r="C157" t="str">
            <v>!EM PROCESSO DE DESATIVACAO! CASQUILHO CERAMICO, TIJOLETE OU LITOCERAMICA (TP TIJOLO CERAMICO</v>
          </cell>
          <cell r="D157" t="str">
            <v>M2</v>
          </cell>
          <cell r="E157">
            <v>10.44</v>
          </cell>
        </row>
        <row r="158">
          <cell r="A158">
            <v>0</v>
          </cell>
          <cell r="B158" t="str">
            <v>SINAPI/CEF</v>
          </cell>
          <cell r="C158" t="str">
            <v>MACICO APARENTE) P/ REVESTIMENTO DE PAREDE</v>
          </cell>
          <cell r="D158">
            <v>0</v>
          </cell>
          <cell r="E158">
            <v>0</v>
          </cell>
        </row>
        <row r="159">
          <cell r="A159">
            <v>1317</v>
          </cell>
          <cell r="B159" t="str">
            <v>SINAPI/CEF</v>
          </cell>
          <cell r="C159" t="str">
            <v>!EM PROCESSO DE DESATIVACAO! CERAMICA ESMALTADA COMERCIAL OU 2A QUALID P/ PAREDE 20 X 20CM PEI-3</v>
          </cell>
          <cell r="D159" t="str">
            <v>M2</v>
          </cell>
          <cell r="E159">
            <v>10.94</v>
          </cell>
        </row>
        <row r="160">
          <cell r="A160">
            <v>1312</v>
          </cell>
          <cell r="B160" t="str">
            <v>SINAPI/CEF</v>
          </cell>
          <cell r="C160" t="str">
            <v>!EM PROCESSO DE DESATIVACAO! CERAMICA ESMALTADA COMERCIAL OU 2A QUALID P/ PISO PEI-4</v>
          </cell>
          <cell r="D160" t="str">
            <v>M2</v>
          </cell>
          <cell r="E160">
            <v>10.41</v>
          </cell>
        </row>
        <row r="161">
          <cell r="A161">
            <v>1290</v>
          </cell>
          <cell r="B161" t="str">
            <v>SINAPI/CEF</v>
          </cell>
          <cell r="C161" t="str">
            <v>!EM PROCESSO DE DESATIVACAO! CERAMICA ESMALTADA COMERCIAL OU 2A QUALID P/ PISO PEI-5</v>
          </cell>
          <cell r="D161" t="str">
            <v>M2</v>
          </cell>
          <cell r="E161">
            <v>11.1</v>
          </cell>
        </row>
        <row r="162">
          <cell r="A162">
            <v>10516</v>
          </cell>
          <cell r="B162" t="str">
            <v>SINAPI/CEF</v>
          </cell>
          <cell r="C162" t="str">
            <v>!EM PROCESSO DE DESATIVACAO! CERAMICA ESMALTADA EXTRA OU 1A QUALID P/ PAREDE 20 X 20CM  PEI-4 -</v>
          </cell>
          <cell r="D162" t="str">
            <v>M2</v>
          </cell>
          <cell r="E162">
            <v>13.19</v>
          </cell>
        </row>
        <row r="163">
          <cell r="A163">
            <v>0</v>
          </cell>
          <cell r="B163" t="str">
            <v>SINAPI/CEF</v>
          </cell>
          <cell r="C163" t="str">
            <v>LINHA POPULAR</v>
          </cell>
          <cell r="D163">
            <v>0</v>
          </cell>
          <cell r="E163">
            <v>0</v>
          </cell>
        </row>
        <row r="164">
          <cell r="A164">
            <v>1316</v>
          </cell>
          <cell r="B164" t="str">
            <v>SINAPI/CEF</v>
          </cell>
          <cell r="C164" t="str">
            <v>!EM PROCESSO DE DESATIVACAO! CERAMICA ESMALTADA EXTRA OU 1A QUALID P/ PAREDE 20 X 20CM PEI-3 -</v>
          </cell>
          <cell r="D164" t="str">
            <v>M2</v>
          </cell>
          <cell r="E164">
            <v>10.19</v>
          </cell>
        </row>
        <row r="165">
          <cell r="A165">
            <v>0</v>
          </cell>
          <cell r="B165" t="str">
            <v>SINAPI/CEF</v>
          </cell>
          <cell r="C165" t="str">
            <v>LINHA PADRAO MEDIO</v>
          </cell>
          <cell r="D165">
            <v>0</v>
          </cell>
          <cell r="E165">
            <v>0</v>
          </cell>
        </row>
        <row r="166">
          <cell r="A166">
            <v>1314</v>
          </cell>
          <cell r="B166" t="str">
            <v>SINAPI/CEF</v>
          </cell>
          <cell r="C166" t="str">
            <v>!EM PROCESSO DE DESATIVACAO! CERAMICA ESMALTADA EXTRA OU 1A QUALID P/ PAREDE 20 X 20CM PEI-4 -</v>
          </cell>
          <cell r="D166" t="str">
            <v>M2</v>
          </cell>
          <cell r="E166">
            <v>14.1</v>
          </cell>
        </row>
        <row r="167">
          <cell r="A167">
            <v>0</v>
          </cell>
          <cell r="B167" t="str">
            <v>SINAPI/CEF</v>
          </cell>
          <cell r="C167" t="str">
            <v>LINHA PADRAO MEDIO</v>
          </cell>
          <cell r="D167">
            <v>0</v>
          </cell>
          <cell r="E167">
            <v>0</v>
          </cell>
        </row>
        <row r="168">
          <cell r="A168">
            <v>25006</v>
          </cell>
          <cell r="B168" t="str">
            <v>SINAPI/CEF</v>
          </cell>
          <cell r="C168" t="str">
            <v>!EM PROCESSO DE DESATIVACAO! CERAMICA ESMALTADA EXTRA OU 1A QUALIDADE    P/ PISO  PEI-5  -  LINHA</v>
          </cell>
          <cell r="D168" t="str">
            <v>M2</v>
          </cell>
          <cell r="E168">
            <v>20.63</v>
          </cell>
        </row>
        <row r="169">
          <cell r="A169">
            <v>0</v>
          </cell>
          <cell r="B169" t="str">
            <v>SINAPI/CEF</v>
          </cell>
          <cell r="C169" t="str">
            <v>PADRAO ALTO</v>
          </cell>
          <cell r="D169">
            <v>0</v>
          </cell>
          <cell r="E169">
            <v>0</v>
          </cell>
        </row>
        <row r="170">
          <cell r="A170">
            <v>1289</v>
          </cell>
          <cell r="B170" t="str">
            <v>SINAPI/CEF</v>
          </cell>
          <cell r="C170" t="str">
            <v>!EM PROCESSO DE DESATIVACAO! CERAMICA ESMALTADA EXTRA OU 1A QUALIDADE P/ PISO PEI-4 - LINHA</v>
          </cell>
          <cell r="D170" t="str">
            <v>M2</v>
          </cell>
          <cell r="E170">
            <v>13.08</v>
          </cell>
        </row>
        <row r="171">
          <cell r="A171">
            <v>0</v>
          </cell>
          <cell r="B171" t="str">
            <v>SINAPI/CEF</v>
          </cell>
          <cell r="C171" t="str">
            <v>POPULAR</v>
          </cell>
          <cell r="D171">
            <v>0</v>
          </cell>
          <cell r="E171">
            <v>0</v>
          </cell>
        </row>
        <row r="172">
          <cell r="A172">
            <v>20186</v>
          </cell>
          <cell r="B172" t="str">
            <v>SINAPI/CEF</v>
          </cell>
          <cell r="C172" t="str">
            <v>!EM PROCESSO DE DESATIVACAO! CERAMICA ESMALTADA EXTRA OU 1A QUALIDADE P/ PISO PEI-5 - LINHA</v>
          </cell>
          <cell r="D172" t="str">
            <v>M2</v>
          </cell>
          <cell r="E172">
            <v>14.1</v>
          </cell>
        </row>
        <row r="173">
          <cell r="A173">
            <v>0</v>
          </cell>
          <cell r="B173" t="str">
            <v>SINAPI/CEF</v>
          </cell>
          <cell r="C173" t="str">
            <v>POPULAR</v>
          </cell>
          <cell r="D173">
            <v>0</v>
          </cell>
          <cell r="E173">
            <v>0</v>
          </cell>
        </row>
        <row r="174">
          <cell r="A174">
            <v>1291</v>
          </cell>
          <cell r="B174" t="str">
            <v>SINAPI/CEF</v>
          </cell>
          <cell r="C174" t="str">
            <v>!EM PROCESSO DE DESATIVACAO! CERAMICA ESMALTADA EXTRA OU 1A QUALIDADE P/ PISO TRAFEGO/CARGA</v>
          </cell>
          <cell r="D174" t="str">
            <v>M2</v>
          </cell>
          <cell r="E174">
            <v>22.21</v>
          </cell>
        </row>
        <row r="175">
          <cell r="A175">
            <v>0</v>
          </cell>
          <cell r="B175" t="str">
            <v>SINAPI/CEF</v>
          </cell>
          <cell r="C175" t="str">
            <v>PESADA  PEI-5</v>
          </cell>
          <cell r="D175">
            <v>0</v>
          </cell>
          <cell r="E175">
            <v>0</v>
          </cell>
        </row>
        <row r="176">
          <cell r="A176">
            <v>10520</v>
          </cell>
          <cell r="B176" t="str">
            <v>SINAPI/CEF</v>
          </cell>
          <cell r="C176" t="str">
            <v>!EM PROCESSO DE DESATIVACAO! CERAMICA TP GRES COMERCIAL OU 2A QUALIDADE P/ PISO PEI-3</v>
          </cell>
          <cell r="D176" t="str">
            <v>M2</v>
          </cell>
          <cell r="E176">
            <v>12.26</v>
          </cell>
        </row>
        <row r="177">
          <cell r="A177">
            <v>10519</v>
          </cell>
          <cell r="B177" t="str">
            <v>SINAPI/CEF</v>
          </cell>
          <cell r="C177" t="str">
            <v>!EM PROCESSO DE DESATIVACAO! CERAMICA TP GRES EXTRA OU 1A QUALIDADE P/ PISO PEI-4</v>
          </cell>
          <cell r="D177" t="str">
            <v>M2</v>
          </cell>
          <cell r="E177">
            <v>14.25</v>
          </cell>
        </row>
        <row r="178">
          <cell r="A178">
            <v>10522</v>
          </cell>
          <cell r="B178" t="str">
            <v>SINAPI/CEF</v>
          </cell>
          <cell r="C178" t="str">
            <v>!EM PROCESSO DE DESATIVACAO! CERAMICA TP GRES EXTRA OU 1A QUALIDADE 20 X 20CM P/ PAREDE PEI-4</v>
          </cell>
          <cell r="D178" t="str">
            <v>M2</v>
          </cell>
          <cell r="E178">
            <v>14.58</v>
          </cell>
        </row>
        <row r="179">
          <cell r="A179">
            <v>11943</v>
          </cell>
          <cell r="B179" t="str">
            <v>SINAPI/CEF</v>
          </cell>
          <cell r="C179" t="str">
            <v>!EM PROCESSO DE DESATIVACAO! CINTA GALVANIZADA DE 7 1/2"</v>
          </cell>
          <cell r="D179" t="str">
            <v>UN</v>
          </cell>
          <cell r="E179">
            <v>22.24</v>
          </cell>
        </row>
        <row r="180">
          <cell r="A180">
            <v>13907</v>
          </cell>
          <cell r="B180" t="str">
            <v>SINAPI/CEF</v>
          </cell>
          <cell r="C180" t="str">
            <v>!EM PROCESSO DE DESATIVACAO! COMPRESSOR DE AR - ESTACIONARIO - ATLAS COPCO XA-90 - DESCARGA</v>
          </cell>
          <cell r="D180" t="str">
            <v>UN</v>
          </cell>
          <cell r="E180">
            <v>108714.28</v>
          </cell>
        </row>
        <row r="181">
          <cell r="A181">
            <v>0</v>
          </cell>
          <cell r="B181" t="str">
            <v>SINAPI/CEF</v>
          </cell>
          <cell r="C181" t="str">
            <v>LIVRE EFETIVA 565 PCM PRESSAO DE TRABALHO 100 PSI - MOTOR ELETRICO 125 HP**CAIXA**</v>
          </cell>
          <cell r="D181">
            <v>0</v>
          </cell>
          <cell r="E181">
            <v>0</v>
          </cell>
        </row>
        <row r="182">
          <cell r="A182">
            <v>25017</v>
          </cell>
          <cell r="B182" t="str">
            <v>SINAPI/CEF</v>
          </cell>
          <cell r="C182" t="str">
            <v>!EM PROCESSO DE DESATIVACAO! COMPRESSOR DE AR - REBOCAVEL - ATLAS COPCO XA-175 MWD - DESCARGA</v>
          </cell>
          <cell r="D182" t="str">
            <v>UN</v>
          </cell>
          <cell r="E182">
            <v>134452.82999999999</v>
          </cell>
        </row>
        <row r="183">
          <cell r="A183">
            <v>0</v>
          </cell>
          <cell r="B183" t="str">
            <v>SINAPI/CEF</v>
          </cell>
          <cell r="C183" t="str">
            <v>LIVRE EFETIVA 350 PCM - PRESSAO DE TRABALHO 102 PSI - MOTOR A DIESEL 135 CV**CAIXA**</v>
          </cell>
          <cell r="D183">
            <v>0</v>
          </cell>
          <cell r="E183">
            <v>0</v>
          </cell>
        </row>
        <row r="184">
          <cell r="A184">
            <v>13461</v>
          </cell>
          <cell r="B184" t="str">
            <v>SINAPI/CEF</v>
          </cell>
          <cell r="C184" t="str">
            <v>!EM PROCESSO DE DESATIVACAO! COMPRESSOR DE AR - REBOCAVEL - ATLAS COPCO XA-360 SB - DESCARGA</v>
          </cell>
          <cell r="D184" t="str">
            <v>UN</v>
          </cell>
          <cell r="E184">
            <v>168733.09</v>
          </cell>
        </row>
        <row r="185">
          <cell r="A185">
            <v>0</v>
          </cell>
          <cell r="B185" t="str">
            <v>SINAPI/CEF</v>
          </cell>
          <cell r="C185" t="str">
            <v>LIVRE EFETIVA 760 PCM - MOTOR A DIESEL 180 CV**CAIXA**</v>
          </cell>
          <cell r="D185">
            <v>0</v>
          </cell>
          <cell r="E185">
            <v>0</v>
          </cell>
        </row>
        <row r="186">
          <cell r="A186">
            <v>25018</v>
          </cell>
          <cell r="B186" t="str">
            <v>SINAPI/CEF</v>
          </cell>
          <cell r="C186" t="str">
            <v>!EM PROCESSO DE DESATIVACAO! COMPRESSOR DE AR - REBOCAVEL - ATLAS COPCO XA-420 SB - DESCARGA</v>
          </cell>
          <cell r="D186" t="str">
            <v>UN</v>
          </cell>
          <cell r="E186">
            <v>245026.64</v>
          </cell>
        </row>
        <row r="187">
          <cell r="A187">
            <v>0</v>
          </cell>
          <cell r="B187" t="str">
            <v>SINAPI/CEF</v>
          </cell>
          <cell r="C187" t="str">
            <v>LIVRE EFETIVA 764 PCM - MOTOR A DIESEL 180 CV**CAIXA**</v>
          </cell>
          <cell r="D187">
            <v>0</v>
          </cell>
          <cell r="E187">
            <v>0</v>
          </cell>
        </row>
        <row r="188">
          <cell r="A188">
            <v>14526</v>
          </cell>
          <cell r="B188" t="str">
            <v>SINAPI/CEF</v>
          </cell>
          <cell r="C188" t="str">
            <v>!EM PROCESSO DE DESATIVACAO! COMPRESSOR DE AR PORTATIL HOLMAN CR-275 - 97HP**CAIXA**</v>
          </cell>
          <cell r="D188" t="str">
            <v>UN</v>
          </cell>
          <cell r="E188">
            <v>79026.75</v>
          </cell>
        </row>
        <row r="189">
          <cell r="A189">
            <v>1507</v>
          </cell>
          <cell r="B189" t="str">
            <v>SINAPI/CEF</v>
          </cell>
          <cell r="C189" t="str">
            <v>!EM PROCESSO DE DESATIVACAO! COMPRESSOR DE AR REBOCAVEL DE 200 PCM, 102 PSI E MOTOR DIESEL DE 79</v>
          </cell>
          <cell r="D189" t="str">
            <v>UN</v>
          </cell>
          <cell r="E189">
            <v>61310</v>
          </cell>
        </row>
        <row r="190">
          <cell r="A190">
            <v>0</v>
          </cell>
          <cell r="B190" t="str">
            <v>SINAPI/CEF</v>
          </cell>
          <cell r="C190" t="str">
            <v>CV</v>
          </cell>
          <cell r="D190">
            <v>0</v>
          </cell>
          <cell r="E190">
            <v>0</v>
          </cell>
        </row>
        <row r="191">
          <cell r="A191">
            <v>4817</v>
          </cell>
          <cell r="B191" t="str">
            <v>SINAPI/CEF</v>
          </cell>
          <cell r="C191" t="str">
            <v>!EM PROCESSO DE DESATIVACAO! CONE DE SINALIZACAO MEDIO DE BORRACHA</v>
          </cell>
          <cell r="D191" t="str">
            <v>UN</v>
          </cell>
          <cell r="E191">
            <v>56.25</v>
          </cell>
        </row>
        <row r="192">
          <cell r="A192">
            <v>13245</v>
          </cell>
          <cell r="B192" t="str">
            <v>SINAPI/CEF</v>
          </cell>
          <cell r="C192" t="str">
            <v>!EM PROCESSO DE DESATIVACAO! CONE DE SINALIZACAO PVC C/ PINTURA REFLETIVA H = 0,70M</v>
          </cell>
          <cell r="D192" t="str">
            <v>UN</v>
          </cell>
          <cell r="E192">
            <v>91.31</v>
          </cell>
        </row>
        <row r="193">
          <cell r="A193">
            <v>13888</v>
          </cell>
          <cell r="B193" t="str">
            <v>SINAPI/CEF</v>
          </cell>
          <cell r="C193" t="str">
            <v>!EM PROCESSO DE DESATIVACAO! DESEMPENADEIRA ELETRICA 2CV P/ PISO CONCRETO</v>
          </cell>
          <cell r="D193" t="str">
            <v>UN</v>
          </cell>
          <cell r="E193">
            <v>4519.93</v>
          </cell>
        </row>
        <row r="194">
          <cell r="A194">
            <v>2403</v>
          </cell>
          <cell r="B194" t="str">
            <v>SINAPI/CEF</v>
          </cell>
          <cell r="C194" t="str">
            <v>!EM PROCESSO DE DESATIVACAO! DISTRIBUIDOR DE ASFALTO A SER MONTADO SOBRE CAMINHAO, COM</v>
          </cell>
          <cell r="D194" t="str">
            <v>UN</v>
          </cell>
          <cell r="E194">
            <v>280840</v>
          </cell>
        </row>
        <row r="195">
          <cell r="A195">
            <v>0</v>
          </cell>
          <cell r="B195" t="str">
            <v>SINAPI/CEF</v>
          </cell>
          <cell r="C195" t="str">
            <v>TANQUE ISOLADO 6 M3, AQUECIDO C/ 2 MACARICOS, C/ BARRA ESPARGIDO RA 3,66 M</v>
          </cell>
          <cell r="D195">
            <v>0</v>
          </cell>
          <cell r="E195">
            <v>0</v>
          </cell>
        </row>
        <row r="196">
          <cell r="A196">
            <v>20220</v>
          </cell>
          <cell r="B196" t="str">
            <v>SINAPI/CEF</v>
          </cell>
          <cell r="C196" t="str">
            <v>!EM PROCESSO DE DESATIVACAO! DISTRIBUIDOR DE ASFALTO, COM TANQUE 6000 L, MOTOR DIESEL 9,2 HP,  A</v>
          </cell>
          <cell r="D196" t="str">
            <v>UN</v>
          </cell>
          <cell r="E196">
            <v>233023.42</v>
          </cell>
        </row>
        <row r="197">
          <cell r="A197">
            <v>0</v>
          </cell>
          <cell r="B197" t="str">
            <v>SINAPI/CEF</v>
          </cell>
          <cell r="C197" t="str">
            <v>SER MONTADO SOBRE CHASSIS DE CAMINHAO</v>
          </cell>
          <cell r="D197">
            <v>0</v>
          </cell>
          <cell r="E197">
            <v>0</v>
          </cell>
        </row>
        <row r="198">
          <cell r="A198">
            <v>26040</v>
          </cell>
          <cell r="B198" t="str">
            <v>SINAPI/CEF</v>
          </cell>
          <cell r="C198" t="str">
            <v>!EM PROCESSO DE DESATIVACAO! DISTRIBUIDOR DE ASFALTO, MOTOR DIESEL 10  CV ,  COM TANQUE 5000 L,  A</v>
          </cell>
          <cell r="D198" t="str">
            <v>UN</v>
          </cell>
          <cell r="E198">
            <v>240856</v>
          </cell>
        </row>
        <row r="199">
          <cell r="A199">
            <v>0</v>
          </cell>
          <cell r="B199" t="str">
            <v>SINAPI/CEF</v>
          </cell>
          <cell r="C199" t="str">
            <v>SER MONTADO SOBRE CAMINHAO</v>
          </cell>
          <cell r="D199">
            <v>0</v>
          </cell>
          <cell r="E199">
            <v>0</v>
          </cell>
        </row>
        <row r="200">
          <cell r="A200">
            <v>13604</v>
          </cell>
          <cell r="B200" t="str">
            <v>SINAPI/CEF</v>
          </cell>
          <cell r="C200" t="str">
            <v>!EM PROCESSO DE DESATIVACAO! DISTRIBUIDOR DE BETUME, CAPACIDADE 6000 L, ESPARGIMENTO SOB</v>
          </cell>
          <cell r="D200" t="str">
            <v>UN</v>
          </cell>
          <cell r="E200">
            <v>302736</v>
          </cell>
        </row>
        <row r="201">
          <cell r="A201">
            <v>0</v>
          </cell>
          <cell r="B201" t="str">
            <v>SINAPI/CEF</v>
          </cell>
          <cell r="C201" t="str">
            <v>PRESSAO, A SER MONTADO SOBRE CHASSIS DE CAMINHAO</v>
          </cell>
          <cell r="D201">
            <v>0</v>
          </cell>
          <cell r="E201">
            <v>0</v>
          </cell>
        </row>
        <row r="202">
          <cell r="A202">
            <v>11984</v>
          </cell>
          <cell r="B202" t="str">
            <v>SINAPI/CEF</v>
          </cell>
          <cell r="C202" t="str">
            <v>!EM PROCESSO DE DESATIVACAO! DIVISORIA (N2) PAINEL/VIDRO - PAINEL VERMICULITA E=35MM -</v>
          </cell>
          <cell r="D202" t="str">
            <v>M2</v>
          </cell>
          <cell r="E202">
            <v>187</v>
          </cell>
        </row>
        <row r="203">
          <cell r="A203">
            <v>0</v>
          </cell>
          <cell r="B203" t="str">
            <v>SINAPI/CEF</v>
          </cell>
          <cell r="C203" t="str">
            <v>MONTANTE/RODAPE DUPLO  ACO GALV PINTADO - COLOCADA</v>
          </cell>
          <cell r="D203">
            <v>0</v>
          </cell>
          <cell r="E203">
            <v>0</v>
          </cell>
        </row>
        <row r="204">
          <cell r="A204">
            <v>2409</v>
          </cell>
          <cell r="B204" t="str">
            <v>SINAPI/CEF</v>
          </cell>
          <cell r="C204" t="str">
            <v>!EM PROCESSO DE DESATIVACAO! DIVISORIA (N3) PAINEL/VIDRO/PAINEL MSO/COMEIA E=50MM - MONTANTE</v>
          </cell>
          <cell r="D204" t="str">
            <v>M2</v>
          </cell>
          <cell r="E204">
            <v>97.68</v>
          </cell>
        </row>
        <row r="205">
          <cell r="A205">
            <v>0</v>
          </cell>
          <cell r="B205" t="str">
            <v>SINAPI/CEF</v>
          </cell>
          <cell r="C205" t="str">
            <v>SIMPLIFICADO E DEMAIS PERFIS ACO GALV PINTADO - COLOCADA</v>
          </cell>
          <cell r="D205">
            <v>0</v>
          </cell>
          <cell r="E205">
            <v>0</v>
          </cell>
        </row>
        <row r="206">
          <cell r="A206">
            <v>2407</v>
          </cell>
          <cell r="B206" t="str">
            <v>SINAPI/CEF</v>
          </cell>
          <cell r="C206" t="str">
            <v>!EM PROCESSO DE DESATIVACAO! DIVISORIA CEGA (N1) - PAINEL MSO/COMEIA E=35MM - MONTANTE/RODAPE</v>
          </cell>
          <cell r="D206" t="str">
            <v>M2</v>
          </cell>
          <cell r="E206">
            <v>79.2</v>
          </cell>
        </row>
        <row r="207">
          <cell r="A207">
            <v>0</v>
          </cell>
          <cell r="B207" t="str">
            <v>SINAPI/CEF</v>
          </cell>
          <cell r="C207" t="str">
            <v>DUPLO ALUMINIO ANOD COR - COLOCADA</v>
          </cell>
          <cell r="D207">
            <v>0</v>
          </cell>
          <cell r="E207">
            <v>0</v>
          </cell>
        </row>
        <row r="208">
          <cell r="A208">
            <v>2404</v>
          </cell>
          <cell r="B208" t="str">
            <v>SINAPI/CEF</v>
          </cell>
          <cell r="C208" t="str">
            <v>!EM PROCESSO DE DESATIVACAO! DIVISORIA COLMEIA CEGA COM MONTANTE E RODAPE DE ALUMINIO</v>
          </cell>
          <cell r="D208" t="str">
            <v>M2</v>
          </cell>
          <cell r="E208">
            <v>77</v>
          </cell>
        </row>
        <row r="209">
          <cell r="A209">
            <v>0</v>
          </cell>
          <cell r="B209" t="str">
            <v>SINAPI/CEF</v>
          </cell>
          <cell r="C209" t="str">
            <v>ANODIZADO SIMPLES (SEM COLOCACAO)</v>
          </cell>
          <cell r="D209">
            <v>0</v>
          </cell>
          <cell r="E209">
            <v>0</v>
          </cell>
        </row>
        <row r="210">
          <cell r="A210">
            <v>0</v>
          </cell>
          <cell r="B210" t="str">
            <v>SINAPI/CEF</v>
          </cell>
          <cell r="C210">
            <v>0</v>
          </cell>
          <cell r="D210">
            <v>0</v>
          </cell>
          <cell r="E210">
            <v>0</v>
          </cell>
        </row>
        <row r="211">
          <cell r="A211">
            <v>0</v>
          </cell>
          <cell r="B211" t="str">
            <v>SINAPI/CEF</v>
          </cell>
          <cell r="C211" t="str">
            <v>PREÇOS DE INSUMOS</v>
          </cell>
          <cell r="D211" t="str">
            <v>Página:</v>
          </cell>
          <cell r="E211" t="str">
            <v>4 / 107</v>
          </cell>
        </row>
        <row r="212">
          <cell r="A212" t="str">
            <v>Mês de Coleta:</v>
          </cell>
          <cell r="B212" t="str">
            <v>SINAPI/CEF</v>
          </cell>
          <cell r="C212" t="str">
            <v>05/2014 Pesquisa: IBGE</v>
          </cell>
          <cell r="D212">
            <v>0</v>
          </cell>
          <cell r="E212">
            <v>0</v>
          </cell>
        </row>
        <row r="213">
          <cell r="A213">
            <v>0</v>
          </cell>
          <cell r="B213" t="str">
            <v>SINAPI/CEF</v>
          </cell>
          <cell r="C213" t="str">
            <v>FORTALEZA 88,81</v>
          </cell>
          <cell r="D213">
            <v>0</v>
          </cell>
          <cell r="E213">
            <v>50.72</v>
          </cell>
        </row>
        <row r="214">
          <cell r="A214" t="str">
            <v>Localidade:</v>
          </cell>
          <cell r="B214" t="str">
            <v>SINAPI/CEF</v>
          </cell>
          <cell r="C214" t="str">
            <v>Encargos Sociais Desonerados(%) Horista:</v>
          </cell>
          <cell r="D214" t="str">
            <v>Mensalista:</v>
          </cell>
          <cell r="E214">
            <v>0</v>
          </cell>
        </row>
        <row r="215">
          <cell r="A215" t="str">
            <v>Código</v>
          </cell>
          <cell r="B215" t="str">
            <v>SINAPI/CEF</v>
          </cell>
          <cell r="C215" t="str">
            <v>Descriçao do Insumo</v>
          </cell>
          <cell r="D215" t="str">
            <v>Unid</v>
          </cell>
          <cell r="E215" t="str">
            <v>Preço</v>
          </cell>
        </row>
        <row r="216">
          <cell r="A216">
            <v>0</v>
          </cell>
          <cell r="B216" t="str">
            <v>SINAPI/CEF</v>
          </cell>
          <cell r="C216">
            <v>0</v>
          </cell>
          <cell r="D216">
            <v>0</v>
          </cell>
          <cell r="E216" t="str">
            <v>Mediano (R$)</v>
          </cell>
        </row>
        <row r="217">
          <cell r="A217">
            <v>13956</v>
          </cell>
          <cell r="B217" t="str">
            <v>SINAPI/CEF</v>
          </cell>
          <cell r="C217" t="str">
            <v>!EM PROCESSO DE DESATIVACAO! DUMPER PARTIDA ELETRICA E BASCULANTE HIDRAULICO 18HP DIESEL 1000L</v>
          </cell>
          <cell r="D217" t="str">
            <v>UN</v>
          </cell>
          <cell r="E217">
            <v>84375</v>
          </cell>
        </row>
        <row r="218">
          <cell r="A218">
            <v>3353</v>
          </cell>
          <cell r="B218" t="str">
            <v>SINAPI/CEF</v>
          </cell>
          <cell r="C218" t="str">
            <v>!EM PROCESSO DE DESATIVACAO! ELEVADOR DE OBRA COM TORRE DE *2,00 X 2,00* M, ALTURA DE 15 M, CARGA</v>
          </cell>
          <cell r="D218" t="str">
            <v>UN</v>
          </cell>
          <cell r="E218">
            <v>54043.33</v>
          </cell>
        </row>
        <row r="219">
          <cell r="A219">
            <v>0</v>
          </cell>
          <cell r="B219" t="str">
            <v>SINAPI/CEF</v>
          </cell>
          <cell r="C219" t="str">
            <v>M AXIMA IGUAL A 1500 KG, CABINE SEMI-FECHADA PARA MATERIAL, COM GUINCHO DE CORRENTE E</v>
          </cell>
          <cell r="D219">
            <v>0</v>
          </cell>
          <cell r="E219">
            <v>0</v>
          </cell>
        </row>
        <row r="220">
          <cell r="A220">
            <v>0</v>
          </cell>
          <cell r="B220" t="str">
            <v>SINAPI/CEF</v>
          </cell>
          <cell r="C220" t="str">
            <v>ENGRENAGEM E MOTOR ELETRIC</v>
          </cell>
          <cell r="D220">
            <v>0</v>
          </cell>
          <cell r="E220">
            <v>0</v>
          </cell>
        </row>
        <row r="221">
          <cell r="A221">
            <v>13874</v>
          </cell>
          <cell r="B221" t="str">
            <v>SINAPI/CEF</v>
          </cell>
          <cell r="C221" t="str">
            <v>!EM PROCESSO DE DESATIVACAO! ELEVADOR DE OBRA COM TORRE 2,0 X 2,0 M,  H = 15,0 M,  CARGA MAXIMA 1500</v>
          </cell>
          <cell r="D221" t="str">
            <v>UN</v>
          </cell>
          <cell r="E221">
            <v>100909.71</v>
          </cell>
        </row>
        <row r="222">
          <cell r="A222">
            <v>0</v>
          </cell>
          <cell r="B222" t="str">
            <v>SINAPI/CEF</v>
          </cell>
          <cell r="C222" t="str">
            <v>KG, CABINE ABERTA PARA TRANSPORTE DE PASSAGEIROS - GUINCHO DE EMBREAGEM COM ENGRENAGEM,</v>
          </cell>
          <cell r="D222">
            <v>0</v>
          </cell>
          <cell r="E222">
            <v>0</v>
          </cell>
        </row>
        <row r="223">
          <cell r="A223">
            <v>0</v>
          </cell>
          <cell r="B223" t="str">
            <v>SINAPI/CEF</v>
          </cell>
          <cell r="C223" t="str">
            <v>ELETRICO, TRIFASICO,</v>
          </cell>
          <cell r="D223">
            <v>0</v>
          </cell>
          <cell r="E223">
            <v>0</v>
          </cell>
        </row>
        <row r="224">
          <cell r="A224">
            <v>1154</v>
          </cell>
          <cell r="B224" t="str">
            <v>SINAPI/CEF</v>
          </cell>
          <cell r="C224" t="str">
            <v>!EM PROCESSO DE DESATIVACAO! EQUIPAMENTO PARA LAMA ASFALTICA, COM SILO DE AGREGADO 6 M3,</v>
          </cell>
          <cell r="D224" t="str">
            <v>UN</v>
          </cell>
          <cell r="E224">
            <v>414120</v>
          </cell>
        </row>
        <row r="225">
          <cell r="A225">
            <v>0</v>
          </cell>
          <cell r="B225" t="str">
            <v>SINAPI/CEF</v>
          </cell>
          <cell r="C225" t="str">
            <v>DOSADOR CIMENTO, 2 TANQUES 2 M3 CADA, PARA EMULSAO / AGUA, MISTURADOR HELICOIDAL E CAIXA, A SER</v>
          </cell>
          <cell r="D225">
            <v>0</v>
          </cell>
          <cell r="E225">
            <v>0</v>
          </cell>
        </row>
        <row r="226">
          <cell r="A226">
            <v>0</v>
          </cell>
          <cell r="B226" t="str">
            <v>SINAPI/CEF</v>
          </cell>
          <cell r="C226" t="str">
            <v>MONTADO SOBRE CAMINHAO</v>
          </cell>
          <cell r="D226">
            <v>0</v>
          </cell>
          <cell r="E226">
            <v>0</v>
          </cell>
        </row>
        <row r="227">
          <cell r="A227">
            <v>13331</v>
          </cell>
          <cell r="B227" t="str">
            <v>SINAPI/CEF</v>
          </cell>
          <cell r="C227" t="str">
            <v>!EM PROCESSO DE DESATIVACAO! ESCAVADEIRA HIDRAULICA SOBRE ESTEIRA (IMPORTADA),POT. BRUTA=</v>
          </cell>
          <cell r="D227" t="str">
            <v>UN</v>
          </cell>
          <cell r="E227">
            <v>424666.2</v>
          </cell>
        </row>
        <row r="228">
          <cell r="A228">
            <v>0</v>
          </cell>
          <cell r="B228" t="str">
            <v>SINAPI/CEF</v>
          </cell>
          <cell r="C228" t="str">
            <v>153HP, PESO OPERACIONAL= 20,37 T, CACAMBA= 0,78M3 A 1,50M3.</v>
          </cell>
          <cell r="D228">
            <v>0</v>
          </cell>
          <cell r="E228">
            <v>0</v>
          </cell>
        </row>
        <row r="229">
          <cell r="A229">
            <v>10684</v>
          </cell>
          <cell r="B229" t="str">
            <v>SINAPI/CEF</v>
          </cell>
          <cell r="C229" t="str">
            <v>!EM PROCESSO DE DESATIVACAO! ESCAVADEIRA HIDRAULICA SOBRE ESTEIRA C/ CACAMBA CLAMSHELL, CAP.</v>
          </cell>
          <cell r="D229" t="str">
            <v>UN</v>
          </cell>
          <cell r="E229">
            <v>485335.2</v>
          </cell>
        </row>
        <row r="230">
          <cell r="A230">
            <v>0</v>
          </cell>
          <cell r="B230" t="str">
            <v>SINAPI/CEF</v>
          </cell>
          <cell r="C230" t="str">
            <v>0,96M3, PESO OPERACIONAL 19,65T</v>
          </cell>
          <cell r="D230">
            <v>0</v>
          </cell>
          <cell r="E230">
            <v>0</v>
          </cell>
        </row>
        <row r="231">
          <cell r="A231">
            <v>10683</v>
          </cell>
          <cell r="B231" t="str">
            <v>SINAPI/CEF</v>
          </cell>
          <cell r="C231" t="str">
            <v>!EM PROCESSO DE DESATIVACAO! ESCAVADEIRA HIDRAULICA SOBRE ESTEIRA IMPORTADA CACAMBA= 0,78M3 A</v>
          </cell>
          <cell r="D231" t="str">
            <v>UN</v>
          </cell>
          <cell r="E231">
            <v>533013.6</v>
          </cell>
        </row>
        <row r="232">
          <cell r="A232">
            <v>0</v>
          </cell>
          <cell r="B232" t="str">
            <v>SINAPI/CEF</v>
          </cell>
          <cell r="C232" t="str">
            <v>1,50M3, PESO OPERACIONAL= 20,5T A 21,6T, POT.LIQ.NO VOLANTE= 152HP= 113KV</v>
          </cell>
          <cell r="D232">
            <v>0</v>
          </cell>
          <cell r="E232">
            <v>0</v>
          </cell>
        </row>
        <row r="233">
          <cell r="A233">
            <v>13902</v>
          </cell>
          <cell r="B233" t="str">
            <v>SINAPI/CEF</v>
          </cell>
          <cell r="C233" t="str">
            <v>!EM PROCESSO DE DESATIVACAO! ESCAVADEIRA HIDRAULICA SOBRE ESTEIRAS CATERPILLAR 312B, 84KW</v>
          </cell>
          <cell r="D233" t="str">
            <v>UN</v>
          </cell>
          <cell r="E233">
            <v>389092.2</v>
          </cell>
        </row>
        <row r="234">
          <cell r="A234">
            <v>0</v>
          </cell>
          <cell r="B234" t="str">
            <v>SINAPI/CEF</v>
          </cell>
          <cell r="C234" t="str">
            <v>(110HP) C AP. 0,42 A 0,82M3    PESO OPERACIONAL 26,64T  INCL LANCA/CACAMBA</v>
          </cell>
          <cell r="D234">
            <v>0</v>
          </cell>
          <cell r="E234">
            <v>0</v>
          </cell>
        </row>
        <row r="235">
          <cell r="A235">
            <v>20217</v>
          </cell>
          <cell r="B235" t="str">
            <v>SINAPI/CEF</v>
          </cell>
          <cell r="C235" t="str">
            <v>!EM PROCESSO DE DESATIVACAO! ESCAVADEIRA HIDRAULICA SOBRE ESTEIRAS, CACAMBA 0,59 M3, POT.= 80 HP,</v>
          </cell>
          <cell r="D235" t="str">
            <v>UN</v>
          </cell>
          <cell r="E235">
            <v>345899.4</v>
          </cell>
        </row>
        <row r="236">
          <cell r="A236">
            <v>0</v>
          </cell>
          <cell r="B236" t="str">
            <v>SINAPI/CEF</v>
          </cell>
          <cell r="C236" t="str">
            <v>PESO OPERACIONAL= 13,00 T</v>
          </cell>
          <cell r="D236">
            <v>0</v>
          </cell>
          <cell r="E236">
            <v>0</v>
          </cell>
        </row>
        <row r="237">
          <cell r="A237">
            <v>4110</v>
          </cell>
          <cell r="B237" t="str">
            <v>SINAPI/CEF</v>
          </cell>
          <cell r="C237" t="str">
            <v>!EM PROCESSO DE DESATIVACAO! ESCORA OU MOURAO DE CONCRETO 10X10CM H = 2,45M</v>
          </cell>
          <cell r="D237" t="str">
            <v>UN</v>
          </cell>
          <cell r="E237">
            <v>22.42</v>
          </cell>
        </row>
        <row r="238">
          <cell r="A238">
            <v>2402</v>
          </cell>
          <cell r="B238" t="str">
            <v>SINAPI/CEF</v>
          </cell>
          <cell r="C238" t="str">
            <v>!EM PROCESSO DE DESATIVACAO! ESPARGIDOR DE ASFALTO PRESSURIZADO, COM TANQUE DE2 500 L,</v>
          </cell>
          <cell r="D238" t="str">
            <v>UN</v>
          </cell>
          <cell r="E238">
            <v>119000</v>
          </cell>
        </row>
        <row r="239">
          <cell r="A239">
            <v>0</v>
          </cell>
          <cell r="B239" t="str">
            <v>SINAPI/CEF</v>
          </cell>
          <cell r="C239" t="str">
            <v>REBOCAVEL, PNEUMATICO C/ MOTOR A GASOLINA 3,4 HP</v>
          </cell>
          <cell r="D239">
            <v>0</v>
          </cell>
          <cell r="E239">
            <v>0</v>
          </cell>
        </row>
        <row r="240">
          <cell r="A240">
            <v>20115</v>
          </cell>
          <cell r="B240" t="str">
            <v>SINAPI/CEF</v>
          </cell>
          <cell r="C240" t="str">
            <v>!EM PROCESSO DE DESATIVACAO! FLANGE PVC AVULSO C/ FUROS P/ CONEXOES DE 110MM / DN 100MM</v>
          </cell>
          <cell r="D240" t="str">
            <v>UN</v>
          </cell>
          <cell r="E240">
            <v>579.91999999999996</v>
          </cell>
        </row>
        <row r="241">
          <cell r="A241">
            <v>20112</v>
          </cell>
          <cell r="B241" t="str">
            <v>SINAPI/CEF</v>
          </cell>
          <cell r="C241" t="str">
            <v>!EM PROCESSO DE DESATIVACAO! FLANGE PVC AVULSO C/ FUROS P/ CONEXOES DE 60MM / DN 50MM</v>
          </cell>
          <cell r="D241" t="str">
            <v>UN</v>
          </cell>
          <cell r="E241">
            <v>324.44</v>
          </cell>
        </row>
        <row r="242">
          <cell r="A242">
            <v>20113</v>
          </cell>
          <cell r="B242" t="str">
            <v>SINAPI/CEF</v>
          </cell>
          <cell r="C242" t="str">
            <v>!EM PROCESSO DE DESATIVACAO! FLANGE PVC AVULSO C/ FUROS P/ CONEXOES DE 75MM / DN 65MM</v>
          </cell>
          <cell r="D242" t="str">
            <v>UN</v>
          </cell>
          <cell r="E242">
            <v>384.37</v>
          </cell>
        </row>
        <row r="243">
          <cell r="A243">
            <v>20114</v>
          </cell>
          <cell r="B243" t="str">
            <v>SINAPI/CEF</v>
          </cell>
          <cell r="C243" t="str">
            <v>!EM PROCESSO DE DESATIVACAO! FLANGE PVC AVULSO C/ FUROS P/ CONEXOES DE 85MM / DN 75MM</v>
          </cell>
          <cell r="D243" t="str">
            <v>UN</v>
          </cell>
          <cell r="E243">
            <v>512.79</v>
          </cell>
        </row>
        <row r="244">
          <cell r="A244">
            <v>20122</v>
          </cell>
          <cell r="B244" t="str">
            <v>SINAPI/CEF</v>
          </cell>
          <cell r="C244" t="str">
            <v>!EM PROCESSO DE DESATIVACAO! FLANGE PVC AVULSO C/ FUROS P/ TUBOS DE 110MM / DN 100MM</v>
          </cell>
          <cell r="D244" t="str">
            <v>UN</v>
          </cell>
          <cell r="E244">
            <v>499.92</v>
          </cell>
        </row>
        <row r="245">
          <cell r="A245">
            <v>20119</v>
          </cell>
          <cell r="B245" t="str">
            <v>SINAPI/CEF</v>
          </cell>
          <cell r="C245" t="str">
            <v>!EM PROCESSO DE DESATIVACAO! FLANGE PVC AVULSO C/ FUROS P/ TUBOS DE 60MM / DN 50MM</v>
          </cell>
          <cell r="D245" t="str">
            <v>UN</v>
          </cell>
          <cell r="E245">
            <v>279.69</v>
          </cell>
        </row>
        <row r="246">
          <cell r="A246">
            <v>20120</v>
          </cell>
          <cell r="B246" t="str">
            <v>SINAPI/CEF</v>
          </cell>
          <cell r="C246" t="str">
            <v>!EM PROCESSO DE DESATIVACAO! FLANGE PVC AVULSO C/ FUROS P/ TUBOS DE 75MM / DN 65MM</v>
          </cell>
          <cell r="D246" t="str">
            <v>UN</v>
          </cell>
          <cell r="E246">
            <v>313.10000000000002</v>
          </cell>
        </row>
        <row r="247">
          <cell r="A247">
            <v>20121</v>
          </cell>
          <cell r="B247" t="str">
            <v>SINAPI/CEF</v>
          </cell>
          <cell r="C247" t="str">
            <v>!EM PROCESSO DE DESATIVACAO! FLANGE PVC AVULSO C/ FUROS P/ TUBOS DE 85MM / DN 75MM</v>
          </cell>
          <cell r="D247" t="str">
            <v>UN</v>
          </cell>
          <cell r="E247">
            <v>413.18</v>
          </cell>
        </row>
        <row r="248">
          <cell r="A248">
            <v>20118</v>
          </cell>
          <cell r="B248" t="str">
            <v>SINAPI/CEF</v>
          </cell>
          <cell r="C248" t="str">
            <v>!EM PROCESSO DE DESATIVACAO! FLANGE PVC AVULSO SEM FUROS P/ CONEXOES DE 110MM / DN 100MM</v>
          </cell>
          <cell r="D248" t="str">
            <v>UN</v>
          </cell>
          <cell r="E248">
            <v>571.79999999999995</v>
          </cell>
        </row>
        <row r="249">
          <cell r="A249">
            <v>20116</v>
          </cell>
          <cell r="B249" t="str">
            <v>SINAPI/CEF</v>
          </cell>
          <cell r="C249" t="str">
            <v>!EM PROCESSO DE DESATIVACAO! FLANGE PVC AVULSO SEM FUROS P/ CONEXOES DE 75MM / DN 65MM</v>
          </cell>
          <cell r="D249" t="str">
            <v>UN</v>
          </cell>
          <cell r="E249">
            <v>376.24</v>
          </cell>
        </row>
        <row r="250">
          <cell r="A250">
            <v>20117</v>
          </cell>
          <cell r="B250" t="str">
            <v>SINAPI/CEF</v>
          </cell>
          <cell r="C250" t="str">
            <v>!EM PROCESSO DE DESATIVACAO! FLANGE PVC AVULSO SEM FUROS P/ CONEXOES DE 85MM / DN 75MM</v>
          </cell>
          <cell r="D250" t="str">
            <v>UN</v>
          </cell>
          <cell r="E250">
            <v>503.29</v>
          </cell>
        </row>
        <row r="251">
          <cell r="A251">
            <v>20126</v>
          </cell>
          <cell r="B251" t="str">
            <v>SINAPI/CEF</v>
          </cell>
          <cell r="C251" t="str">
            <v>!EM PROCESSO DE DESATIVACAO! FLANGE PVC AVULSO SEM FUROS P/ TUBOS DE 110MM / DN 100MM</v>
          </cell>
          <cell r="D251" t="str">
            <v>UN</v>
          </cell>
          <cell r="E251">
            <v>499.92</v>
          </cell>
        </row>
        <row r="252">
          <cell r="A252">
            <v>20123</v>
          </cell>
          <cell r="B252" t="str">
            <v>SINAPI/CEF</v>
          </cell>
          <cell r="C252" t="str">
            <v>!EM PROCESSO DE DESATIVACAO! FLANGE PVC AVULSO SEM FUROS P/ TUBOS DE 60MM / DN 50MM</v>
          </cell>
          <cell r="D252" t="str">
            <v>UN</v>
          </cell>
          <cell r="E252">
            <v>279.69</v>
          </cell>
        </row>
        <row r="253">
          <cell r="A253">
            <v>20124</v>
          </cell>
          <cell r="B253" t="str">
            <v>SINAPI/CEF</v>
          </cell>
          <cell r="C253" t="str">
            <v>!EM PROCESSO DE DESATIVACAO! FLANGE PVC AVULSO SEM FUROS P/ TUBOS DE 75MM / DN 65MM</v>
          </cell>
          <cell r="D253" t="str">
            <v>UN</v>
          </cell>
          <cell r="E253">
            <v>313.10000000000002</v>
          </cell>
        </row>
        <row r="254">
          <cell r="A254">
            <v>20125</v>
          </cell>
          <cell r="B254" t="str">
            <v>SINAPI/CEF</v>
          </cell>
          <cell r="C254" t="str">
            <v>!EM PROCESSO DE DESATIVACAO! FLANGE PVC AVULSO SEM FUROS P/ TUBOS DE 85MM / DN 75MM</v>
          </cell>
          <cell r="D254" t="str">
            <v>UN</v>
          </cell>
          <cell r="E254">
            <v>427.12</v>
          </cell>
        </row>
        <row r="255">
          <cell r="A255">
            <v>11360</v>
          </cell>
          <cell r="B255" t="str">
            <v>SINAPI/CEF</v>
          </cell>
          <cell r="C255" t="str">
            <v>!EM PROCESSO DE DESATIVACAO! GERADOR PORTATIL DE 5 KVA, MONOFASICO, COM MOTOR A GASOLINA DE 8</v>
          </cell>
          <cell r="D255" t="str">
            <v>UN</v>
          </cell>
          <cell r="E255">
            <v>3255.89</v>
          </cell>
        </row>
        <row r="256">
          <cell r="A256">
            <v>0</v>
          </cell>
          <cell r="B256" t="str">
            <v>SINAPI/CEF</v>
          </cell>
          <cell r="C256" t="str">
            <v>HP</v>
          </cell>
          <cell r="D256">
            <v>0</v>
          </cell>
          <cell r="E256">
            <v>0</v>
          </cell>
        </row>
        <row r="257">
          <cell r="A257">
            <v>10701</v>
          </cell>
          <cell r="B257" t="str">
            <v>SINAPI/CEF</v>
          </cell>
          <cell r="C257" t="str">
            <v>!EM PROCESSO DE DESATIVACAO! GRADE DE DISCO  MARCA MARCHESAN (TATU) MOD. GA - 20X24" C/ 20</v>
          </cell>
          <cell r="D257" t="str">
            <v>UN</v>
          </cell>
          <cell r="E257">
            <v>20837.96</v>
          </cell>
        </row>
        <row r="258">
          <cell r="A258">
            <v>0</v>
          </cell>
          <cell r="B258" t="str">
            <v>SINAPI/CEF</v>
          </cell>
          <cell r="C258" t="str">
            <v>DISCOS, DIAM. 24"</v>
          </cell>
          <cell r="D258">
            <v>0</v>
          </cell>
          <cell r="E258">
            <v>0</v>
          </cell>
        </row>
        <row r="259">
          <cell r="A259">
            <v>10702</v>
          </cell>
          <cell r="B259" t="str">
            <v>SINAPI/CEF</v>
          </cell>
          <cell r="C259" t="str">
            <v>!EM PROCESSO DE DESATIVACAO! GRADE DE DISCO MECANICA MARCA MARCHESAN (TATU), MOD.GAM 24X24",</v>
          </cell>
          <cell r="D259" t="str">
            <v>UN</v>
          </cell>
          <cell r="E259">
            <v>25922.14</v>
          </cell>
        </row>
        <row r="260">
          <cell r="A260">
            <v>0</v>
          </cell>
          <cell r="B260" t="str">
            <v>SINAPI/CEF</v>
          </cell>
          <cell r="C260" t="str">
            <v>REBOCAVELL, C/ 24 DISCOS DIAM 24", A OLEO C/ PNEUS P/TRANSPORTE</v>
          </cell>
          <cell r="D260">
            <v>0</v>
          </cell>
          <cell r="E260">
            <v>0</v>
          </cell>
        </row>
        <row r="261">
          <cell r="A261">
            <v>614</v>
          </cell>
          <cell r="B261" t="str">
            <v>SINAPI/CEF</v>
          </cell>
          <cell r="C261" t="str">
            <v>!EM PROCESSO DE DESATIVACAO! GRADE DE PROTECAO FERRO CHATO (20 KG/M2)</v>
          </cell>
          <cell r="D261" t="str">
            <v>M2</v>
          </cell>
          <cell r="E261">
            <v>689.42</v>
          </cell>
        </row>
        <row r="262">
          <cell r="A262">
            <v>613</v>
          </cell>
          <cell r="B262" t="str">
            <v>SINAPI/CEF</v>
          </cell>
          <cell r="C262" t="str">
            <v>!EM PROCESSO DE DESATIVACAO! GRADE DE PROTECAO FERRO REDONDO (22 KG/M2)</v>
          </cell>
          <cell r="D262" t="str">
            <v>M2</v>
          </cell>
          <cell r="E262">
            <v>746.7</v>
          </cell>
        </row>
        <row r="263">
          <cell r="A263">
            <v>612</v>
          </cell>
          <cell r="B263" t="str">
            <v>SINAPI/CEF</v>
          </cell>
          <cell r="C263" t="str">
            <v>!EM PROCESSO DE DESATIVACAO! GRADE FERRO CHATO 1/4" X 1" L=25 CM (21 KG/M)</v>
          </cell>
          <cell r="D263" t="str">
            <v>M</v>
          </cell>
          <cell r="E263">
            <v>194.89</v>
          </cell>
        </row>
        <row r="264">
          <cell r="A264">
            <v>4787</v>
          </cell>
          <cell r="B264" t="str">
            <v>SINAPI/CEF</v>
          </cell>
          <cell r="C264" t="str">
            <v>!EM PROCESSO DE DESATIVACAO! GRANILHA DE MARMORE BRANCO</v>
          </cell>
          <cell r="D264" t="str">
            <v>KG</v>
          </cell>
          <cell r="E264">
            <v>0.59</v>
          </cell>
        </row>
        <row r="265">
          <cell r="A265">
            <v>13910</v>
          </cell>
          <cell r="B265" t="str">
            <v>SINAPI/CEF</v>
          </cell>
          <cell r="C265" t="str">
            <v>!EM PROCESSO DE DESATIVACAO! GRUPO GERADOR C/ MOTOR DIESEL * 85 CV *, REBOCAVEL * 60 A 66 KVA</v>
          </cell>
          <cell r="D265" t="str">
            <v>UN</v>
          </cell>
          <cell r="E265">
            <v>41023.82</v>
          </cell>
        </row>
        <row r="266">
          <cell r="A266">
            <v>13909</v>
          </cell>
          <cell r="B266" t="str">
            <v>SINAPI/CEF</v>
          </cell>
          <cell r="C266" t="str">
            <v>!EM PROCESSO DE DESATIVACAO! GRUPO GERADOR 1450W 110V CAP = 12V 3.44HP GASOL.</v>
          </cell>
          <cell r="D266" t="str">
            <v>UN</v>
          </cell>
          <cell r="E266">
            <v>1974.88</v>
          </cell>
        </row>
        <row r="267">
          <cell r="A267">
            <v>13911</v>
          </cell>
          <cell r="B267" t="str">
            <v>SINAPI/CEF</v>
          </cell>
          <cell r="C267" t="str">
            <v>!EM PROCESSO DE DESATIVACAO! GRUPO GERADOR, 125/145 KVA, MOTOR A DIESEL 165 CV, 1800 RPM,</v>
          </cell>
          <cell r="D267" t="str">
            <v>UN</v>
          </cell>
          <cell r="E267">
            <v>60869.43</v>
          </cell>
        </row>
        <row r="268">
          <cell r="A268">
            <v>0</v>
          </cell>
          <cell r="B268" t="str">
            <v>SINAPI/CEF</v>
          </cell>
          <cell r="C268" t="str">
            <v>ESTACIONARIO</v>
          </cell>
          <cell r="D268">
            <v>0</v>
          </cell>
          <cell r="E268">
            <v>0</v>
          </cell>
        </row>
        <row r="269">
          <cell r="A269">
            <v>10741</v>
          </cell>
          <cell r="B269" t="str">
            <v>SINAPI/CEF</v>
          </cell>
          <cell r="C269" t="str">
            <v>!EM PROCESSO DE DESATIVACAO! GUINCHO DE ARRASTE MANUAL TIRFOR TUL-30, CAP. 3T, C/ 20M DE CABO DE</v>
          </cell>
          <cell r="D269" t="str">
            <v>UN</v>
          </cell>
          <cell r="E269">
            <v>9137.69</v>
          </cell>
        </row>
        <row r="270">
          <cell r="A270">
            <v>0</v>
          </cell>
          <cell r="B270" t="str">
            <v>SINAPI/CEF</v>
          </cell>
          <cell r="C270" t="str">
            <v>AC O**CAIXA**</v>
          </cell>
          <cell r="D270">
            <v>0</v>
          </cell>
          <cell r="E270">
            <v>0</v>
          </cell>
        </row>
        <row r="271">
          <cell r="A271">
            <v>10705</v>
          </cell>
          <cell r="B271" t="str">
            <v>SINAPI/CEF</v>
          </cell>
          <cell r="C271" t="str">
            <v>!EM PROCESSO DE DESATIVACAO! GUINCHO ELETRICO DE COLUNA * 2,5 HP * C/ EMBREAGEM, TRIFASICO * CAP .</v>
          </cell>
          <cell r="D271" t="str">
            <v>UN</v>
          </cell>
          <cell r="E271">
            <v>5020.2299999999996</v>
          </cell>
        </row>
        <row r="272">
          <cell r="A272">
            <v>0</v>
          </cell>
          <cell r="B272" t="str">
            <v>SINAPI/CEF</v>
          </cell>
          <cell r="C272" t="str">
            <v>300KG *, **CAIXA**</v>
          </cell>
          <cell r="D272">
            <v>0</v>
          </cell>
          <cell r="E272">
            <v>0</v>
          </cell>
        </row>
        <row r="273">
          <cell r="A273">
            <v>13870</v>
          </cell>
          <cell r="B273" t="str">
            <v>SINAPI/CEF</v>
          </cell>
          <cell r="C273" t="str">
            <v>!EM PROCESSO DE DESATIVACAO! GUINDASTE DE TORRE OU GRUA ASCENCIONAL CAP. 2,2 T A 30 M, 55,5</v>
          </cell>
          <cell r="D273" t="str">
            <v>UN</v>
          </cell>
          <cell r="E273">
            <v>776826.93</v>
          </cell>
        </row>
        <row r="274">
          <cell r="A274">
            <v>0</v>
          </cell>
          <cell r="B274" t="str">
            <v>SINAPI/CEF</v>
          </cell>
          <cell r="C274" t="str">
            <v>HP**CAIXA**</v>
          </cell>
          <cell r="D274">
            <v>0</v>
          </cell>
          <cell r="E274">
            <v>0</v>
          </cell>
        </row>
        <row r="275">
          <cell r="A275">
            <v>13872</v>
          </cell>
          <cell r="B275" t="str">
            <v>SINAPI/CEF</v>
          </cell>
          <cell r="C275" t="str">
            <v>!EM PROCESSO DE DESATIVACAO! GUINDASTE DE TORRE OU GRUA MOVEL, SOBRE TRILHOS H = 30M CAP. 1T A</v>
          </cell>
          <cell r="D275" t="str">
            <v>UN</v>
          </cell>
          <cell r="E275">
            <v>593955.56999999995</v>
          </cell>
        </row>
        <row r="276">
          <cell r="A276">
            <v>0</v>
          </cell>
          <cell r="B276" t="str">
            <v>SINAPI/CEF</v>
          </cell>
          <cell r="C276" t="str">
            <v>30M, LIEBHERR MOD 30.3HC, 40HP**CAIXA**</v>
          </cell>
          <cell r="D276">
            <v>0</v>
          </cell>
          <cell r="E276">
            <v>0</v>
          </cell>
        </row>
        <row r="277">
          <cell r="A277">
            <v>13869</v>
          </cell>
          <cell r="B277" t="str">
            <v>SINAPI/CEF</v>
          </cell>
          <cell r="C277" t="str">
            <v>!EM PROCESSO DE DESATIVACAO! GUINDASTE HIDRAULICO TIPO TRUCK CRANE, C/LANCA TELESCOPICA DE</v>
          </cell>
          <cell r="D277" t="str">
            <v>UN</v>
          </cell>
          <cell r="E277">
            <v>1523382.41</v>
          </cell>
        </row>
        <row r="278">
          <cell r="A278">
            <v>0</v>
          </cell>
          <cell r="B278" t="str">
            <v>SINAPI/CEF</v>
          </cell>
          <cell r="C278" t="str">
            <v>ACIONAMENTO HIDRAULICO, CAPACIDADE DE CARGA 30.000 KG, COM PBT A PARTIR DE 30. 000 KG, MONTADO</v>
          </cell>
          <cell r="D278">
            <v>0</v>
          </cell>
          <cell r="E278">
            <v>0</v>
          </cell>
        </row>
        <row r="279">
          <cell r="A279">
            <v>0</v>
          </cell>
          <cell r="B279" t="str">
            <v>SINAPI/CEF</v>
          </cell>
          <cell r="C279" t="str">
            <v>SOBRE CAMINHAO 6 X 4</v>
          </cell>
          <cell r="D279">
            <v>0</v>
          </cell>
          <cell r="E279">
            <v>0</v>
          </cell>
        </row>
        <row r="280">
          <cell r="A280">
            <v>0</v>
          </cell>
          <cell r="B280" t="str">
            <v>SINAPI/CEF</v>
          </cell>
          <cell r="C280">
            <v>0</v>
          </cell>
          <cell r="D280">
            <v>0</v>
          </cell>
          <cell r="E280">
            <v>0</v>
          </cell>
        </row>
        <row r="281">
          <cell r="A281">
            <v>0</v>
          </cell>
          <cell r="B281" t="str">
            <v>SINAPI/CEF</v>
          </cell>
          <cell r="C281" t="str">
            <v>PREÇOS DE INSUMOS</v>
          </cell>
          <cell r="D281" t="str">
            <v>Página:</v>
          </cell>
          <cell r="E281" t="str">
            <v>5 / 107</v>
          </cell>
        </row>
        <row r="282">
          <cell r="A282" t="str">
            <v>Mês de Coleta:</v>
          </cell>
          <cell r="B282" t="str">
            <v>SINAPI/CEF</v>
          </cell>
          <cell r="C282" t="str">
            <v>05/2014 Pesquisa: IBGE</v>
          </cell>
          <cell r="D282">
            <v>0</v>
          </cell>
          <cell r="E282">
            <v>0</v>
          </cell>
        </row>
        <row r="283">
          <cell r="A283">
            <v>0</v>
          </cell>
          <cell r="B283" t="str">
            <v>SINAPI/CEF</v>
          </cell>
          <cell r="C283" t="str">
            <v>FORTALEZA 88,81</v>
          </cell>
          <cell r="D283">
            <v>0</v>
          </cell>
          <cell r="E283">
            <v>50.72</v>
          </cell>
        </row>
        <row r="284">
          <cell r="A284" t="str">
            <v>Localidade:</v>
          </cell>
          <cell r="B284" t="str">
            <v>SINAPI/CEF</v>
          </cell>
          <cell r="C284" t="str">
            <v>Encargos Sociais Desonerados(%) Horista:</v>
          </cell>
          <cell r="D284" t="str">
            <v>Mensalista:</v>
          </cell>
          <cell r="E284">
            <v>0</v>
          </cell>
        </row>
        <row r="285">
          <cell r="A285" t="str">
            <v>Código</v>
          </cell>
          <cell r="B285" t="str">
            <v>SINAPI/CEF</v>
          </cell>
          <cell r="C285" t="str">
            <v>Descriçao do Insumo</v>
          </cell>
          <cell r="D285" t="str">
            <v>Unid</v>
          </cell>
          <cell r="E285" t="str">
            <v>Preço</v>
          </cell>
        </row>
        <row r="286">
          <cell r="A286">
            <v>0</v>
          </cell>
          <cell r="B286" t="str">
            <v>SINAPI/CEF</v>
          </cell>
          <cell r="C286">
            <v>0</v>
          </cell>
          <cell r="D286">
            <v>0</v>
          </cell>
          <cell r="E286" t="str">
            <v>Mediano (R$)</v>
          </cell>
        </row>
        <row r="287">
          <cell r="A287">
            <v>10713</v>
          </cell>
          <cell r="B287" t="str">
            <v>SINAPI/CEF</v>
          </cell>
          <cell r="C287" t="str">
            <v>!EM PROCESSO DE DESATIVACAO! GUINDASTE HIDRAULICO VEICULAR, C/LANCA TELESCOPICA DE</v>
          </cell>
          <cell r="D287" t="str">
            <v>UN</v>
          </cell>
          <cell r="E287">
            <v>427132.93</v>
          </cell>
        </row>
        <row r="288">
          <cell r="A288">
            <v>0</v>
          </cell>
          <cell r="B288" t="str">
            <v>SINAPI/CEF</v>
          </cell>
          <cell r="C288" t="str">
            <v>ACIONAMENTO HIDRAULICO E LANCAS MANUAIS, MOMENTO MAXIMO DE ELEVACAO 23.000 KG, COM PBT A</v>
          </cell>
          <cell r="D288">
            <v>0</v>
          </cell>
          <cell r="E288">
            <v>0</v>
          </cell>
        </row>
        <row r="289">
          <cell r="A289">
            <v>0</v>
          </cell>
          <cell r="B289" t="str">
            <v>SINAPI/CEF</v>
          </cell>
          <cell r="C289" t="str">
            <v>PARTIR DE 18.000 KG, MONTADO SOBRE CAM</v>
          </cell>
          <cell r="D289">
            <v>0</v>
          </cell>
          <cell r="E289">
            <v>0</v>
          </cell>
        </row>
        <row r="290">
          <cell r="A290">
            <v>13225</v>
          </cell>
          <cell r="B290" t="str">
            <v>SINAPI/CEF</v>
          </cell>
          <cell r="C290" t="str">
            <v>!EM PROCESSO DE DESATIVACAO! GUINDASTE HIDRAULICO VEICULAR, C/LANCA TELESCOPICA DE</v>
          </cell>
          <cell r="D290" t="str">
            <v>UN</v>
          </cell>
          <cell r="E290">
            <v>479958.58</v>
          </cell>
        </row>
        <row r="291">
          <cell r="A291">
            <v>0</v>
          </cell>
          <cell r="B291" t="str">
            <v>SINAPI/CEF</v>
          </cell>
          <cell r="C291" t="str">
            <v>ACIONAMENTO HIDRAULICO E LANCAS MANUAIS, MOMENTO MAXIMO DE ELEVACAO 43.600 KG, COM PBT A</v>
          </cell>
          <cell r="D291">
            <v>0</v>
          </cell>
          <cell r="E291">
            <v>0</v>
          </cell>
        </row>
        <row r="292">
          <cell r="A292">
            <v>0</v>
          </cell>
          <cell r="B292" t="str">
            <v>SINAPI/CEF</v>
          </cell>
          <cell r="C292" t="str">
            <v>PARTIR DE 24.000 KG, MONTADO SOBRE CAM</v>
          </cell>
          <cell r="D292">
            <v>0</v>
          </cell>
          <cell r="E292">
            <v>0</v>
          </cell>
        </row>
        <row r="293">
          <cell r="A293">
            <v>13871</v>
          </cell>
          <cell r="B293" t="str">
            <v>SINAPI/CEF</v>
          </cell>
          <cell r="C293" t="str">
            <v>!EM PROCESSO DE DESATIVACAO! GUINDASTE TIPO TORRE OU GRUA, ESTACIONARIO SOBRE SAPATAS,</v>
          </cell>
          <cell r="D293" t="str">
            <v>UN</v>
          </cell>
          <cell r="E293">
            <v>579000</v>
          </cell>
        </row>
        <row r="294">
          <cell r="A294">
            <v>0</v>
          </cell>
          <cell r="B294" t="str">
            <v>SINAPI/CEF</v>
          </cell>
          <cell r="C294" t="str">
            <v>CAPACIDADE DE 1,0 T (A 40 M) E ALTURA LIVRE MOVEL DE 39 M</v>
          </cell>
          <cell r="D294">
            <v>0</v>
          </cell>
          <cell r="E294">
            <v>0</v>
          </cell>
        </row>
        <row r="295">
          <cell r="A295">
            <v>11611</v>
          </cell>
          <cell r="B295" t="str">
            <v>SINAPI/CEF</v>
          </cell>
          <cell r="C295" t="str">
            <v>!EM PROCESSO DE DESATIVACAO! GUINDAUTO HIDRAULICO, CARGA MAX 7,7 TON.  (A 5,52M), AL TURA MAX =</v>
          </cell>
          <cell r="D295" t="str">
            <v>UN</v>
          </cell>
          <cell r="E295">
            <v>71267.33</v>
          </cell>
        </row>
        <row r="296">
          <cell r="A296">
            <v>0</v>
          </cell>
          <cell r="B296" t="str">
            <v>SINAPI/CEF</v>
          </cell>
          <cell r="C296" t="str">
            <v>8,64M, P/ MONTAGEM SOBRE CHASSIS DE CAMINHAO**CAIXA**</v>
          </cell>
          <cell r="D296">
            <v>0</v>
          </cell>
          <cell r="E296">
            <v>0</v>
          </cell>
        </row>
        <row r="297">
          <cell r="A297">
            <v>607</v>
          </cell>
          <cell r="B297" t="str">
            <v>SINAPI/CEF</v>
          </cell>
          <cell r="C297" t="str">
            <v>!EM PROCESSO DE DESATIVACAO! JANELA CANTONEIRA DE FERRO 5/8" X 1/8" CORRER 2 FLS P/ VIDR O 120 X</v>
          </cell>
          <cell r="D297" t="str">
            <v>M2</v>
          </cell>
          <cell r="E297">
            <v>570.47</v>
          </cell>
        </row>
        <row r="298">
          <cell r="A298">
            <v>0</v>
          </cell>
          <cell r="B298" t="str">
            <v>SINAPI/CEF</v>
          </cell>
          <cell r="C298" t="str">
            <v>120CM</v>
          </cell>
          <cell r="D298">
            <v>0</v>
          </cell>
          <cell r="E298">
            <v>0</v>
          </cell>
        </row>
        <row r="299">
          <cell r="A299">
            <v>608</v>
          </cell>
          <cell r="B299" t="str">
            <v>SINAPI/CEF</v>
          </cell>
          <cell r="C299" t="str">
            <v>!EM PROCESSO DE DESATIVACAO! JANELA FERRO CORRER 2 FLS TP VENEZIANA LINHA POPULAR 120 X 120CM</v>
          </cell>
          <cell r="D299" t="str">
            <v>M2</v>
          </cell>
          <cell r="E299">
            <v>380.32</v>
          </cell>
        </row>
        <row r="300">
          <cell r="A300">
            <v>25955</v>
          </cell>
          <cell r="B300" t="str">
            <v>SINAPI/CEF</v>
          </cell>
          <cell r="C300" t="str">
            <v>!EM PROCESSO DE DESATIVACAO! JATEADORA DE AREIA PNEUMATICO, PRESSAO MAX 100 LB/POL2, SOBRE</v>
          </cell>
          <cell r="D300" t="str">
            <v>UN</v>
          </cell>
          <cell r="E300">
            <v>8776.32</v>
          </cell>
        </row>
        <row r="301">
          <cell r="A301">
            <v>0</v>
          </cell>
          <cell r="B301" t="str">
            <v>SINAPI/CEF</v>
          </cell>
          <cell r="C301" t="str">
            <v>CHASSIS COM RODAS</v>
          </cell>
          <cell r="D301">
            <v>0</v>
          </cell>
          <cell r="E301">
            <v>0</v>
          </cell>
        </row>
        <row r="302">
          <cell r="A302">
            <v>20188</v>
          </cell>
          <cell r="B302" t="str">
            <v>SINAPI/CEF</v>
          </cell>
          <cell r="C302" t="str">
            <v>!EM PROCESSO DE DESATIVACAO! LADRILHO CERAMICO ANTI-DERRAPANTE 11 X 24CM</v>
          </cell>
          <cell r="D302" t="str">
            <v>M2</v>
          </cell>
          <cell r="E302">
            <v>16.57</v>
          </cell>
        </row>
        <row r="303">
          <cell r="A303">
            <v>6071</v>
          </cell>
          <cell r="B303" t="str">
            <v>SINAPI/CEF</v>
          </cell>
          <cell r="C303" t="str">
            <v>!EM PROCESSO DE DESATIVACAO! LIMPADORA A VACUO P/ LIMPEZA SANITARIA/INDUSTRIAL C/ E XAUSTOR-</v>
          </cell>
          <cell r="D303" t="str">
            <v>UN</v>
          </cell>
          <cell r="E303">
            <v>550392.55000000005</v>
          </cell>
        </row>
        <row r="304">
          <cell r="A304">
            <v>0</v>
          </cell>
          <cell r="B304" t="str">
            <v>SINAPI/CEF</v>
          </cell>
          <cell r="C304" t="str">
            <v>COMPRESSOR, TANQUE C/LINDRICO C/PORTA DE ABERTURA TOTAL, C/SIS TEMA DE SEPARACAO LIQUIDOS,</v>
          </cell>
          <cell r="D304">
            <v>0</v>
          </cell>
          <cell r="E304">
            <v>0</v>
          </cell>
        </row>
        <row r="305">
          <cell r="A305">
            <v>0</v>
          </cell>
          <cell r="B305" t="str">
            <v>SINAPI/CEF</v>
          </cell>
          <cell r="C305" t="str">
            <v>MONTADA SOBRE CAMINHAO**C</v>
          </cell>
          <cell r="D305">
            <v>0</v>
          </cell>
          <cell r="E305">
            <v>0</v>
          </cell>
        </row>
        <row r="306">
          <cell r="A306">
            <v>10653</v>
          </cell>
          <cell r="B306" t="str">
            <v>SINAPI/CEF</v>
          </cell>
          <cell r="C306" t="str">
            <v>!EM PROCESSO DE DESATIVACAO! LIMPADORA DE SUCCAO C/ ASPIRADORA MECANICA, CAP 8, 6 M3, P/ LIMPEZA</v>
          </cell>
          <cell r="D306" t="str">
            <v>UN</v>
          </cell>
          <cell r="E306">
            <v>550392.55000000005</v>
          </cell>
        </row>
        <row r="307">
          <cell r="A307">
            <v>0</v>
          </cell>
          <cell r="B307" t="str">
            <v>SINAPI/CEF</v>
          </cell>
          <cell r="C307" t="str">
            <v>GALERIAS/ESGS **CAIXA**</v>
          </cell>
          <cell r="D307">
            <v>0</v>
          </cell>
          <cell r="E307">
            <v>0</v>
          </cell>
        </row>
        <row r="308">
          <cell r="A308">
            <v>20197</v>
          </cell>
          <cell r="B308" t="str">
            <v>SINAPI/CEF</v>
          </cell>
          <cell r="C308" t="str">
            <v>!EM PROCESSO DE DESATIVACAO! MADEIRA DE 1A. QUALIDADE, SERRADA E NAO APARELHADA, PARA</v>
          </cell>
          <cell r="D308" t="str">
            <v>M3</v>
          </cell>
          <cell r="E308">
            <v>2550</v>
          </cell>
        </row>
        <row r="309">
          <cell r="A309">
            <v>0</v>
          </cell>
          <cell r="B309" t="str">
            <v>SINAPI/CEF</v>
          </cell>
          <cell r="C309" t="str">
            <v>ESTRUTURA DE TELHADO</v>
          </cell>
          <cell r="D309">
            <v>0</v>
          </cell>
          <cell r="E309">
            <v>0</v>
          </cell>
        </row>
        <row r="310">
          <cell r="A310">
            <v>14574</v>
          </cell>
          <cell r="B310" t="str">
            <v>SINAPI/CEF</v>
          </cell>
          <cell r="C310" t="str">
            <v>!EM PROCESSO DE DESATIVACAO! MAQUINA FRESADORA DE PAVIMENTACAO ASFALTICA, POTENCIA 173 HP</v>
          </cell>
          <cell r="D310" t="str">
            <v>UN</v>
          </cell>
          <cell r="E310">
            <v>1024251.89</v>
          </cell>
        </row>
        <row r="311">
          <cell r="A311">
            <v>0</v>
          </cell>
          <cell r="B311" t="str">
            <v>SINAPI/CEF</v>
          </cell>
          <cell r="C311" t="str">
            <v>(IMPORTADA)</v>
          </cell>
          <cell r="D311">
            <v>0</v>
          </cell>
          <cell r="E311">
            <v>0</v>
          </cell>
        </row>
        <row r="312">
          <cell r="A312">
            <v>25956</v>
          </cell>
          <cell r="B312" t="str">
            <v>SINAPI/CEF</v>
          </cell>
          <cell r="C312" t="str">
            <v>!EM PROCESSO DE DESATIVACAO! MARTELO DEMOLIDOR PNEUMATICO MANUAL, MARCA  ATLAS COPCO,</v>
          </cell>
          <cell r="D312" t="str">
            <v>UN</v>
          </cell>
          <cell r="E312">
            <v>6856.69</v>
          </cell>
        </row>
        <row r="313">
          <cell r="A313">
            <v>0</v>
          </cell>
          <cell r="B313" t="str">
            <v>SINAPI/CEF</v>
          </cell>
          <cell r="C313" t="str">
            <v>MODELO TEX-33KG,  CONSUMO DE AR 90PCM</v>
          </cell>
          <cell r="D313">
            <v>0</v>
          </cell>
          <cell r="E313">
            <v>0</v>
          </cell>
        </row>
        <row r="314">
          <cell r="A314">
            <v>4064</v>
          </cell>
          <cell r="B314" t="str">
            <v>SINAPI/CEF</v>
          </cell>
          <cell r="C314" t="str">
            <v>!EM PROCESSO DE DESATIVACAO! MEIO FIO RETO DE CONCRETO ( PADRAO DNER ) 1M</v>
          </cell>
          <cell r="D314" t="str">
            <v>UN</v>
          </cell>
          <cell r="E314">
            <v>15.65</v>
          </cell>
        </row>
        <row r="315">
          <cell r="A315">
            <v>4065</v>
          </cell>
          <cell r="B315" t="str">
            <v>SINAPI/CEF</v>
          </cell>
          <cell r="C315" t="str">
            <v>!EM PROCESSO DE DESATIVACAO! MEIO FIO RETO DE CONCRETO 100 X 27 X 12CM</v>
          </cell>
          <cell r="D315" t="str">
            <v>UN</v>
          </cell>
          <cell r="E315">
            <v>14.69</v>
          </cell>
        </row>
        <row r="316">
          <cell r="A316">
            <v>4392</v>
          </cell>
          <cell r="B316" t="str">
            <v>SINAPI/CEF</v>
          </cell>
          <cell r="C316" t="str">
            <v>!EM PROCESSO DE DESATIVACAO! MEIO-FIO OU GUIA GRANITICO OU BASALTICO</v>
          </cell>
          <cell r="D316" t="str">
            <v>M</v>
          </cell>
          <cell r="E316">
            <v>19.600000000000001</v>
          </cell>
        </row>
        <row r="317">
          <cell r="A317">
            <v>14665</v>
          </cell>
          <cell r="B317" t="str">
            <v>SINAPI/CEF</v>
          </cell>
          <cell r="C317" t="str">
            <v>!EM PROCESSO DE DESATIVACAO! MICRO-TRATOR KUBOTA MF-14OF 13HP**CAIXA**</v>
          </cell>
          <cell r="D317" t="str">
            <v>UN</v>
          </cell>
          <cell r="E317">
            <v>20625</v>
          </cell>
        </row>
        <row r="318">
          <cell r="A318">
            <v>14092</v>
          </cell>
          <cell r="B318" t="str">
            <v>SINAPI/CEF</v>
          </cell>
          <cell r="C318" t="str">
            <v>!EM PROCESSO DE DESATIVACAO! MICRO-TRATOR TOBATA MB.15 NS (CORTADOR GRAMA)**CAIXA**</v>
          </cell>
          <cell r="D318" t="str">
            <v>UN</v>
          </cell>
          <cell r="E318">
            <v>22656</v>
          </cell>
        </row>
        <row r="319">
          <cell r="A319">
            <v>4716</v>
          </cell>
          <cell r="B319" t="str">
            <v>SINAPI/CEF</v>
          </cell>
          <cell r="C319" t="str">
            <v>!EM PROCESSO DE DESATIVACAO! MOSAICO PORTUGUES</v>
          </cell>
          <cell r="D319" t="str">
            <v>M2</v>
          </cell>
          <cell r="E319">
            <v>37.130000000000003</v>
          </cell>
        </row>
        <row r="320">
          <cell r="A320">
            <v>724</v>
          </cell>
          <cell r="B320" t="str">
            <v>SINAPI/CEF</v>
          </cell>
          <cell r="C320" t="str">
            <v>!EM PROCESSO DE DESATIVACAO! MOTOBOMBA AUTOESCORVANTE ROTOR ABERTO C/ MOTOR A GASOLINA OU</v>
          </cell>
          <cell r="D320" t="str">
            <v>UN</v>
          </cell>
          <cell r="E320">
            <v>16929.22</v>
          </cell>
        </row>
        <row r="321">
          <cell r="A321">
            <v>0</v>
          </cell>
          <cell r="B321" t="str">
            <v>SINAPI/CEF</v>
          </cell>
          <cell r="C321" t="str">
            <v>DI ESEL * 10,5CV * BOCAIS 3" X 4" * HM/Q = 40 M/3,2M3/H A 90M/7,3M3/H*"</v>
          </cell>
          <cell r="D321">
            <v>0</v>
          </cell>
          <cell r="E321">
            <v>0</v>
          </cell>
        </row>
        <row r="322">
          <cell r="A322">
            <v>719</v>
          </cell>
          <cell r="B322" t="str">
            <v>SINAPI/CEF</v>
          </cell>
          <cell r="C322" t="str">
            <v>!EM PROCESSO DE DESATIVACAO! MOTOBOMBA CENTRIFUGA BOCAIS 1 1/2" X 1" A GASOLINA 3,5CV MARC A</v>
          </cell>
          <cell r="D322" t="str">
            <v>UN</v>
          </cell>
          <cell r="E322">
            <v>1899.37</v>
          </cell>
        </row>
        <row r="323">
          <cell r="A323">
            <v>0</v>
          </cell>
          <cell r="B323" t="str">
            <v>SINAPI/CEF</v>
          </cell>
          <cell r="C323" t="str">
            <v>BRANCO MOD. 715 HM/Q = 6M/16,8M3/H A 38M/6,6M 3/H**CAIXA**"</v>
          </cell>
          <cell r="D323">
            <v>0</v>
          </cell>
          <cell r="E323">
            <v>0</v>
          </cell>
        </row>
        <row r="324">
          <cell r="A324">
            <v>720</v>
          </cell>
          <cell r="B324" t="str">
            <v>SINAPI/CEF</v>
          </cell>
          <cell r="C324" t="str">
            <v>!EM PROCESSO DE DESATIVACAO! MOTOBOMBA CENTRIFUGA P/ AGUA SUJA BOCAIS 3" X 2 1/2" C/ MOTORDIESEL</v>
          </cell>
          <cell r="D324" t="str">
            <v>UN</v>
          </cell>
          <cell r="E324">
            <v>4996.18</v>
          </cell>
        </row>
        <row r="325">
          <cell r="A325">
            <v>0</v>
          </cell>
          <cell r="B325" t="str">
            <v>SINAPI/CEF</v>
          </cell>
          <cell r="C325" t="str">
            <v>OU GASOLINA * 6HP HM/Q = 10M/18M3/H A 65M/3M3/H*"</v>
          </cell>
          <cell r="D325">
            <v>0</v>
          </cell>
          <cell r="E325">
            <v>0</v>
          </cell>
        </row>
        <row r="326">
          <cell r="A326">
            <v>14524</v>
          </cell>
          <cell r="B326" t="str">
            <v>SINAPI/CEF</v>
          </cell>
          <cell r="C326" t="str">
            <v>!EM PROCESSO DE DESATIVACAO! PA CARREGADEIRA SOBRE RODAS FIAT-ALLIS FR-180 - POTENCIA 190 HP-190</v>
          </cell>
          <cell r="D326" t="str">
            <v>UN</v>
          </cell>
          <cell r="E326">
            <v>534197.4</v>
          </cell>
        </row>
        <row r="327">
          <cell r="A327">
            <v>0</v>
          </cell>
          <cell r="B327" t="str">
            <v>SINAPI/CEF</v>
          </cell>
          <cell r="C327" t="str">
            <v>HP - CAPACIDADE DA CACAMBA 2,1A 3,06M3-PESO OPERACIONAL 16,2T**CAIXA**</v>
          </cell>
          <cell r="D327">
            <v>0</v>
          </cell>
          <cell r="E327">
            <v>0</v>
          </cell>
        </row>
        <row r="328">
          <cell r="A328">
            <v>13181</v>
          </cell>
          <cell r="B328" t="str">
            <v>SINAPI/CEF</v>
          </cell>
          <cell r="C328" t="str">
            <v>!EM PROCESSO DE DESATIVACAO! PA CARREGADEIRA SOBRE RODAS KOMATSU WA-180 - POTENCIA 110HP -</v>
          </cell>
          <cell r="D328" t="str">
            <v>UN</v>
          </cell>
          <cell r="E328">
            <v>336570.3</v>
          </cell>
        </row>
        <row r="329">
          <cell r="A329">
            <v>0</v>
          </cell>
          <cell r="B329" t="str">
            <v>SINAPI/CEF</v>
          </cell>
          <cell r="C329" t="str">
            <v>CAPACIDADE DA CACMBA 1,8 M3 - PESO OPERACIONAL 8,9 T**CAIXA**</v>
          </cell>
          <cell r="D329">
            <v>0</v>
          </cell>
          <cell r="E329">
            <v>0</v>
          </cell>
        </row>
        <row r="330">
          <cell r="A330">
            <v>4378</v>
          </cell>
          <cell r="B330" t="str">
            <v>SINAPI/CEF</v>
          </cell>
          <cell r="C330" t="str">
            <v>!EM PROCESSO DE DESATIVACAO! PARAFUSO ROSCA SOBERBA ACO ZINC CABECA CHATA FENDA SIMPLES 7 X 65</v>
          </cell>
          <cell r="D330" t="str">
            <v>UN</v>
          </cell>
          <cell r="E330">
            <v>0.41</v>
          </cell>
        </row>
        <row r="331">
          <cell r="A331">
            <v>0</v>
          </cell>
          <cell r="B331" t="str">
            <v>SINAPI/CEF</v>
          </cell>
          <cell r="C331" t="str">
            <v>MM</v>
          </cell>
          <cell r="D331">
            <v>0</v>
          </cell>
          <cell r="E331">
            <v>0</v>
          </cell>
        </row>
        <row r="332">
          <cell r="A332">
            <v>4381</v>
          </cell>
          <cell r="B332" t="str">
            <v>SINAPI/CEF</v>
          </cell>
          <cell r="C332" t="str">
            <v>!EM PROCESSO DE DESATIVACAO! PARAFUSO ROSCA SOBERBA ACO ZINC CABECA CHATA FENDA SIMPLES 8 X</v>
          </cell>
          <cell r="D332" t="str">
            <v>UN</v>
          </cell>
          <cell r="E332">
            <v>0.56999999999999995</v>
          </cell>
        </row>
        <row r="333">
          <cell r="A333">
            <v>0</v>
          </cell>
          <cell r="B333" t="str">
            <v>SINAPI/CEF</v>
          </cell>
          <cell r="C333" t="str">
            <v>100 MM</v>
          </cell>
          <cell r="D333">
            <v>0</v>
          </cell>
          <cell r="E333">
            <v>0</v>
          </cell>
        </row>
        <row r="334">
          <cell r="A334">
            <v>4390</v>
          </cell>
          <cell r="B334" t="str">
            <v>SINAPI/CEF</v>
          </cell>
          <cell r="C334" t="str">
            <v>!EM PROCESSO DE DESATIVACAO! PARALELEPIPEDO GRANITICO - 33 PECAS/M2</v>
          </cell>
          <cell r="D334" t="str">
            <v>M2</v>
          </cell>
          <cell r="E334">
            <v>23.1</v>
          </cell>
        </row>
        <row r="335">
          <cell r="A335">
            <v>10735</v>
          </cell>
          <cell r="B335" t="str">
            <v>SINAPI/CEF</v>
          </cell>
          <cell r="C335" t="str">
            <v>!EM PROCESSO DE DESATIVACAO! PEDRA  ITACOLOMI DO NORTE NATURAL.</v>
          </cell>
          <cell r="D335" t="str">
            <v>M2</v>
          </cell>
          <cell r="E335">
            <v>61.88</v>
          </cell>
        </row>
        <row r="336">
          <cell r="A336">
            <v>10736</v>
          </cell>
          <cell r="B336" t="str">
            <v>SINAPI/CEF</v>
          </cell>
          <cell r="C336" t="str">
            <v>!EM PROCESSO DE DESATIVACAO! PEDRA  ITACOLOMI DO NORTE SERRADA.</v>
          </cell>
          <cell r="D336" t="str">
            <v>M2</v>
          </cell>
          <cell r="E336">
            <v>69.08</v>
          </cell>
        </row>
        <row r="337">
          <cell r="A337">
            <v>4705</v>
          </cell>
          <cell r="B337" t="str">
            <v>SINAPI/CEF</v>
          </cell>
          <cell r="C337" t="str">
            <v>!EM PROCESSO DE DESATIVACAO! PEDRA BASALTO CINZA IRREGULAR</v>
          </cell>
          <cell r="D337" t="str">
            <v>M2</v>
          </cell>
          <cell r="E337">
            <v>38.25</v>
          </cell>
        </row>
        <row r="338">
          <cell r="A338">
            <v>13714</v>
          </cell>
          <cell r="B338" t="str">
            <v>SINAPI/CEF</v>
          </cell>
          <cell r="C338" t="str">
            <v>!EM PROCESSO DE DESATIVACAO! PEDRA CARIRI 20 X 30CM</v>
          </cell>
          <cell r="D338" t="str">
            <v>M2</v>
          </cell>
          <cell r="E338">
            <v>67.5</v>
          </cell>
        </row>
        <row r="339">
          <cell r="A339">
            <v>11120</v>
          </cell>
          <cell r="B339" t="str">
            <v>SINAPI/CEF</v>
          </cell>
          <cell r="C339" t="str">
            <v>!EM PROCESSO DE DESATIVACAO! PEDRA GRANITICA OU BASALTICA FACETADA 20 X 20 X 20CM</v>
          </cell>
          <cell r="D339" t="str">
            <v>UN</v>
          </cell>
          <cell r="E339">
            <v>1.75</v>
          </cell>
        </row>
        <row r="340">
          <cell r="A340">
            <v>10733</v>
          </cell>
          <cell r="B340" t="str">
            <v>SINAPI/CEF</v>
          </cell>
          <cell r="C340" t="str">
            <v>!EM PROCESSO DE DESATIVACAO! PEDRA GRANITICA RACHINHA ESP=2 A 3CM IRREGULAR P/ REVESTIMENTO</v>
          </cell>
          <cell r="D340" t="str">
            <v>M2</v>
          </cell>
          <cell r="E340">
            <v>54</v>
          </cell>
        </row>
        <row r="341">
          <cell r="A341">
            <v>13187</v>
          </cell>
          <cell r="B341" t="str">
            <v>SINAPI/CEF</v>
          </cell>
          <cell r="C341" t="str">
            <v>!EM PROCESSO DE DESATIVACAO! PEDRA LAGOA SANTA (SERRADA) 20 X 40CM</v>
          </cell>
          <cell r="D341" t="str">
            <v>M2</v>
          </cell>
          <cell r="E341">
            <v>99</v>
          </cell>
        </row>
        <row r="342">
          <cell r="A342">
            <v>13188</v>
          </cell>
          <cell r="B342" t="str">
            <v>SINAPI/CEF</v>
          </cell>
          <cell r="C342" t="str">
            <v>!EM PROCESSO DE DESATIVACAO! PEDRA LAGOA SANTA IRREGULAR</v>
          </cell>
          <cell r="D342" t="str">
            <v>M2</v>
          </cell>
          <cell r="E342">
            <v>51.75</v>
          </cell>
        </row>
        <row r="343">
          <cell r="A343">
            <v>10738</v>
          </cell>
          <cell r="B343" t="str">
            <v>SINAPI/CEF</v>
          </cell>
          <cell r="C343" t="str">
            <v>!EM PROCESSO DE DESATIVACAO! PEDRA PIRENOPOLIS C/ CORTE MANUAL - RETALHO COR AVERMELHADA.</v>
          </cell>
          <cell r="D343" t="str">
            <v>M2</v>
          </cell>
          <cell r="E343">
            <v>44.1</v>
          </cell>
        </row>
        <row r="344">
          <cell r="A344">
            <v>14326</v>
          </cell>
          <cell r="B344" t="str">
            <v>SINAPI/CEF</v>
          </cell>
          <cell r="C344" t="str">
            <v>!EM PROCESSO DE DESATIVACAO! PEDRA QUIXADA</v>
          </cell>
          <cell r="D344" t="str">
            <v>M2</v>
          </cell>
          <cell r="E344">
            <v>54</v>
          </cell>
        </row>
        <row r="345">
          <cell r="A345">
            <v>4709</v>
          </cell>
          <cell r="B345" t="str">
            <v>SINAPI/CEF</v>
          </cell>
          <cell r="C345" t="str">
            <v>!EM PROCESSO DE DESATIVACAO! PEDRA RACHAO P/ REVESTIMENTO</v>
          </cell>
          <cell r="D345" t="str">
            <v>M2</v>
          </cell>
          <cell r="E345">
            <v>105.75</v>
          </cell>
        </row>
        <row r="346">
          <cell r="A346">
            <v>13189</v>
          </cell>
          <cell r="B346" t="str">
            <v>SINAPI/CEF</v>
          </cell>
          <cell r="C346" t="str">
            <v>!EM PROCESSO DE DESATIVACAO! PEDRA RIO VERDE (SERRADA) 20 X 40CM</v>
          </cell>
          <cell r="D346" t="str">
            <v>M2</v>
          </cell>
          <cell r="E346">
            <v>90</v>
          </cell>
        </row>
        <row r="347">
          <cell r="A347">
            <v>4714</v>
          </cell>
          <cell r="B347" t="str">
            <v>SINAPI/CEF</v>
          </cell>
          <cell r="C347" t="str">
            <v>!EM PROCESSO DE DESATIVACAO! PEDRA SABAO</v>
          </cell>
          <cell r="D347" t="str">
            <v>M2</v>
          </cell>
          <cell r="E347">
            <v>90</v>
          </cell>
        </row>
        <row r="348">
          <cell r="A348">
            <v>21105</v>
          </cell>
          <cell r="B348" t="str">
            <v>SINAPI/CEF</v>
          </cell>
          <cell r="C348" t="str">
            <v>!EM PROCESSO DE DESATIVACAO! PISO EM LAJOTAO COLONIAL</v>
          </cell>
          <cell r="D348" t="str">
            <v>M2</v>
          </cell>
          <cell r="E348">
            <v>7.62</v>
          </cell>
        </row>
        <row r="349">
          <cell r="A349">
            <v>10850</v>
          </cell>
          <cell r="B349" t="str">
            <v>SINAPI/CEF</v>
          </cell>
          <cell r="C349" t="str">
            <v>!EM PROCESSO DE DESATIVACAO! PLACA DE NUMERACAO DE CHAPA GALVANIZADA NUM 18 12 X 18CM</v>
          </cell>
          <cell r="D349" t="str">
            <v>UN</v>
          </cell>
          <cell r="E349">
            <v>46.48</v>
          </cell>
        </row>
        <row r="350">
          <cell r="A350">
            <v>0</v>
          </cell>
          <cell r="B350" t="str">
            <v>SINAPI/CEF</v>
          </cell>
          <cell r="C350">
            <v>0</v>
          </cell>
          <cell r="D350">
            <v>0</v>
          </cell>
          <cell r="E350">
            <v>0</v>
          </cell>
        </row>
        <row r="351">
          <cell r="A351">
            <v>0</v>
          </cell>
          <cell r="B351" t="str">
            <v>SINAPI/CEF</v>
          </cell>
          <cell r="C351" t="str">
            <v>PREÇOS DE INSUMOS</v>
          </cell>
          <cell r="D351" t="str">
            <v>Página:</v>
          </cell>
          <cell r="E351" t="str">
            <v>6 / 107</v>
          </cell>
        </row>
        <row r="352">
          <cell r="A352" t="str">
            <v>Mês de Coleta:</v>
          </cell>
          <cell r="B352" t="str">
            <v>SINAPI/CEF</v>
          </cell>
          <cell r="C352" t="str">
            <v>05/2014 Pesquisa: IBGE</v>
          </cell>
          <cell r="D352">
            <v>0</v>
          </cell>
          <cell r="E352">
            <v>0</v>
          </cell>
        </row>
        <row r="353">
          <cell r="A353">
            <v>0</v>
          </cell>
          <cell r="B353" t="str">
            <v>SINAPI/CEF</v>
          </cell>
          <cell r="C353" t="str">
            <v>FORTALEZA 88,81</v>
          </cell>
          <cell r="D353">
            <v>0</v>
          </cell>
          <cell r="E353">
            <v>50.72</v>
          </cell>
        </row>
        <row r="354">
          <cell r="A354" t="str">
            <v>Localidade:</v>
          </cell>
          <cell r="B354" t="str">
            <v>SINAPI/CEF</v>
          </cell>
          <cell r="C354" t="str">
            <v>Encargos Sociais Desonerados(%) Horista:</v>
          </cell>
          <cell r="D354" t="str">
            <v>Mensalista:</v>
          </cell>
          <cell r="E354">
            <v>0</v>
          </cell>
        </row>
        <row r="355">
          <cell r="A355" t="str">
            <v>Código</v>
          </cell>
          <cell r="B355" t="str">
            <v>SINAPI/CEF</v>
          </cell>
          <cell r="C355" t="str">
            <v>Descriçao do Insumo</v>
          </cell>
          <cell r="D355" t="str">
            <v>Unid</v>
          </cell>
          <cell r="E355" t="str">
            <v>Preço</v>
          </cell>
        </row>
        <row r="356">
          <cell r="A356">
            <v>0</v>
          </cell>
          <cell r="B356" t="str">
            <v>SINAPI/CEF</v>
          </cell>
          <cell r="C356">
            <v>0</v>
          </cell>
          <cell r="D356">
            <v>0</v>
          </cell>
          <cell r="E356" t="str">
            <v>Mediano (R$)</v>
          </cell>
        </row>
        <row r="357">
          <cell r="A357">
            <v>13629</v>
          </cell>
          <cell r="B357" t="str">
            <v>SINAPI/CEF</v>
          </cell>
          <cell r="C357" t="str">
            <v>!EM PROCESSO DE DESATIVACAO! PLACA DE OBRA (IDENTIFICACAO) PARA CONSTRUCAO CIVIL EM CHAPA</v>
          </cell>
          <cell r="D357" t="str">
            <v>M2</v>
          </cell>
          <cell r="E357">
            <v>199.2</v>
          </cell>
        </row>
        <row r="358">
          <cell r="A358">
            <v>0</v>
          </cell>
          <cell r="B358" t="str">
            <v>SINAPI/CEF</v>
          </cell>
          <cell r="C358" t="str">
            <v>GALVANIZADA NUM 26 (NAO INCLUI COLOCACAO)</v>
          </cell>
          <cell r="D358">
            <v>0</v>
          </cell>
          <cell r="E358">
            <v>0</v>
          </cell>
        </row>
        <row r="359">
          <cell r="A359">
            <v>14210</v>
          </cell>
          <cell r="B359" t="str">
            <v>SINAPI/CEF</v>
          </cell>
          <cell r="C359" t="str">
            <v>!EM PROCESSO DE DESATIVACAO! PORCA SEXTAVADA ESF H = 70MM CHAVE 55MM</v>
          </cell>
          <cell r="D359" t="str">
            <v>UN</v>
          </cell>
          <cell r="E359">
            <v>75.38</v>
          </cell>
        </row>
        <row r="360">
          <cell r="A360">
            <v>11973</v>
          </cell>
          <cell r="B360" t="str">
            <v>SINAPI/CEF</v>
          </cell>
          <cell r="C360" t="str">
            <v>!EM PROCESSO DE DESATIVACAO! PORCA SEXTAVADA H = 50MM</v>
          </cell>
          <cell r="D360" t="str">
            <v>UN</v>
          </cell>
          <cell r="E360">
            <v>40.03</v>
          </cell>
        </row>
        <row r="361">
          <cell r="A361">
            <v>13363</v>
          </cell>
          <cell r="B361" t="str">
            <v>SINAPI/CEF</v>
          </cell>
          <cell r="C361" t="str">
            <v>!EM PROCESSO DE DESATIVACAO! PORTA MAD COMPENSADA REVESTIDA C/ FORMICA 2 FACES</v>
          </cell>
          <cell r="D361" t="str">
            <v>M2</v>
          </cell>
          <cell r="E361">
            <v>214.28</v>
          </cell>
        </row>
        <row r="362">
          <cell r="A362">
            <v>5016</v>
          </cell>
          <cell r="B362" t="str">
            <v>SINAPI/CEF</v>
          </cell>
          <cell r="C362" t="str">
            <v>!EM PROCESSO DE DESATIVACAO! PORTA MADEIRA MACICA REGIONAL MEXICANA 80 X 210 X 3CM</v>
          </cell>
          <cell r="D362" t="str">
            <v>M2</v>
          </cell>
          <cell r="E362">
            <v>184.03</v>
          </cell>
        </row>
        <row r="363">
          <cell r="A363">
            <v>4997</v>
          </cell>
          <cell r="B363" t="str">
            <v>SINAPI/CEF</v>
          </cell>
          <cell r="C363" t="str">
            <v>!EM PROCESSO DE DESATIVACAO! PORTA MADEIRA MACICA REGIONAL 1A MEXICANA E = 3 CM</v>
          </cell>
          <cell r="D363" t="str">
            <v>M2</v>
          </cell>
          <cell r="E363">
            <v>212.53</v>
          </cell>
        </row>
        <row r="364">
          <cell r="A364">
            <v>5000</v>
          </cell>
          <cell r="B364" t="str">
            <v>SINAPI/CEF</v>
          </cell>
          <cell r="C364" t="str">
            <v>!EM PROCESSO DE DESATIVACAO! PORTA MADEIRA MACICA REGIONAL 2A MEXICANA 80 X 210 X 3,5CM</v>
          </cell>
          <cell r="D364" t="str">
            <v>M2</v>
          </cell>
          <cell r="E364">
            <v>186.64</v>
          </cell>
        </row>
        <row r="365">
          <cell r="A365">
            <v>4968</v>
          </cell>
          <cell r="B365" t="str">
            <v>SINAPI/CEF</v>
          </cell>
          <cell r="C365" t="str">
            <v>!EM PROCESSO DE DESATIVACAO! PORTA MADEIRA REGIONAL 1A VENEZIANA 70 X 210 X 3,5CM</v>
          </cell>
          <cell r="D365" t="str">
            <v>M2</v>
          </cell>
          <cell r="E365">
            <v>184.02</v>
          </cell>
        </row>
        <row r="366">
          <cell r="A366">
            <v>20325</v>
          </cell>
          <cell r="B366" t="str">
            <v>SINAPI/CEF</v>
          </cell>
          <cell r="C366" t="str">
            <v>!EM PROCESSO DE DESATIVACAO! PORTA MADEIRA REGIONAL 1A VENEZIANA 70 X 210 X 3CM</v>
          </cell>
          <cell r="D366" t="str">
            <v>UN</v>
          </cell>
          <cell r="E366">
            <v>268.04000000000002</v>
          </cell>
        </row>
        <row r="367">
          <cell r="A367">
            <v>11381</v>
          </cell>
          <cell r="B367" t="str">
            <v>SINAPI/CEF</v>
          </cell>
          <cell r="C367" t="str">
            <v>!EM PROCESSO DE DESATIVACAO! PORTA MADEIRA REGIONAL 2A VENEZIANA E = 3CM /POSTIGO/ PREVISAO P/</v>
          </cell>
          <cell r="D367" t="str">
            <v>M2</v>
          </cell>
          <cell r="E367">
            <v>396.26</v>
          </cell>
        </row>
        <row r="368">
          <cell r="A368">
            <v>0</v>
          </cell>
          <cell r="B368" t="str">
            <v>SINAPI/CEF</v>
          </cell>
          <cell r="C368" t="str">
            <v>VIDRO</v>
          </cell>
          <cell r="D368">
            <v>0</v>
          </cell>
          <cell r="E368">
            <v>0</v>
          </cell>
        </row>
        <row r="369">
          <cell r="A369">
            <v>20324</v>
          </cell>
          <cell r="B369" t="str">
            <v>SINAPI/CEF</v>
          </cell>
          <cell r="C369" t="str">
            <v>!EM PROCESSO DE DESATIVACAO! PORTA MADEIRA REGIONAL 2A VENEZIANA 60 X 210 X 3CM</v>
          </cell>
          <cell r="D369" t="str">
            <v>UN</v>
          </cell>
          <cell r="E369">
            <v>294.7</v>
          </cell>
        </row>
        <row r="370">
          <cell r="A370">
            <v>20323</v>
          </cell>
          <cell r="B370" t="str">
            <v>SINAPI/CEF</v>
          </cell>
          <cell r="C370" t="str">
            <v>!EM PROCESSO DE DESATIVACAO! PORTA MADEIRA REGIONAL 2A VENEZIANA 70 X 210 X 3CM</v>
          </cell>
          <cell r="D370" t="str">
            <v>UN</v>
          </cell>
          <cell r="E370">
            <v>306.95999999999998</v>
          </cell>
        </row>
        <row r="371">
          <cell r="A371">
            <v>4952</v>
          </cell>
          <cell r="B371" t="str">
            <v>SINAPI/CEF</v>
          </cell>
          <cell r="C371" t="str">
            <v>!EM PROCESSO DE DESATIVACAO! PORTA MADEIRA SEMI-OCA ALMOFADADA REGIONAL 1A 70 X 210 X 3,5 CM</v>
          </cell>
          <cell r="D371" t="str">
            <v>M2</v>
          </cell>
          <cell r="E371">
            <v>244.95</v>
          </cell>
        </row>
        <row r="372">
          <cell r="A372">
            <v>4954</v>
          </cell>
          <cell r="B372" t="str">
            <v>SINAPI/CEF</v>
          </cell>
          <cell r="C372" t="str">
            <v>!EM PROCESSO DE DESATIVACAO! PORTA MADEIRA SEMI-OCA ALMOFADADA REGIONAL 1A 80 X 210 X 3CM</v>
          </cell>
          <cell r="D372" t="str">
            <v>M2</v>
          </cell>
          <cell r="E372">
            <v>150.55000000000001</v>
          </cell>
        </row>
        <row r="373">
          <cell r="A373">
            <v>4953</v>
          </cell>
          <cell r="B373" t="str">
            <v>SINAPI/CEF</v>
          </cell>
          <cell r="C373" t="str">
            <v>!EM PROCESSO DE DESATIVACAO! PORTA MADEIRA SEMI-OCA ALMOFADADA REGIONAL 2A 80 X 210 X 3CM</v>
          </cell>
          <cell r="D373" t="str">
            <v>M2</v>
          </cell>
          <cell r="E373">
            <v>125.46</v>
          </cell>
        </row>
        <row r="374">
          <cell r="A374">
            <v>20024</v>
          </cell>
          <cell r="B374" t="str">
            <v>SINAPI/CEF</v>
          </cell>
          <cell r="C374" t="str">
            <v>!EM PROCESSO DE DESATIVACAO! PORTA MADEIRA SEMI-OCA ALMOFADADA/REGIONAL 2A / 80 X 210 X 3CM</v>
          </cell>
          <cell r="D374" t="str">
            <v>UN</v>
          </cell>
          <cell r="E374">
            <v>210.78</v>
          </cell>
        </row>
        <row r="375">
          <cell r="A375">
            <v>20023</v>
          </cell>
          <cell r="B375" t="str">
            <v>SINAPI/CEF</v>
          </cell>
          <cell r="C375" t="str">
            <v>!EM PROCESSO DE DESATIVACAO! PORTA MADEIRA SEMI-OCA ALMOFADADA/REGIONAL 2A/ 70 X 210 X 3CM</v>
          </cell>
          <cell r="D375" t="str">
            <v>UN</v>
          </cell>
          <cell r="E375">
            <v>168.62</v>
          </cell>
        </row>
        <row r="376">
          <cell r="A376">
            <v>11736</v>
          </cell>
          <cell r="B376" t="str">
            <v>SINAPI/CEF</v>
          </cell>
          <cell r="C376" t="str">
            <v>!EM PROCESSO DE DESATIVACAO! PROLONGAMENTO PVC EB-608 P/ CX SIFONADA 150MMX10CM</v>
          </cell>
          <cell r="D376" t="str">
            <v>UN</v>
          </cell>
          <cell r="E376">
            <v>2.87</v>
          </cell>
        </row>
        <row r="377">
          <cell r="A377">
            <v>10696</v>
          </cell>
          <cell r="B377" t="str">
            <v>SINAPI/CEF</v>
          </cell>
          <cell r="C377" t="str">
            <v>!EM PROCESSO DE DESATIVACAO! RETROESCAVADEIRA C/ CARREGADEIRA SOBRE RODAS MAXION MOD 750-</v>
          </cell>
          <cell r="D377" t="str">
            <v>UN</v>
          </cell>
          <cell r="E377">
            <v>223250</v>
          </cell>
        </row>
        <row r="378">
          <cell r="A378">
            <v>0</v>
          </cell>
          <cell r="B378" t="str">
            <v>SINAPI/CEF</v>
          </cell>
          <cell r="C378" t="str">
            <v>4WD, TRACAO 4 X 4, 86CV, CAP. 0,23/0,79M3**CAIXA**</v>
          </cell>
          <cell r="D378">
            <v>0</v>
          </cell>
          <cell r="E378">
            <v>0</v>
          </cell>
        </row>
        <row r="379">
          <cell r="A379">
            <v>10697</v>
          </cell>
          <cell r="B379" t="str">
            <v>SINAPI/CEF</v>
          </cell>
          <cell r="C379" t="str">
            <v>!EM PROCESSO DE DESATIVACAO! RETROESCAVADEIRA C/ CARREGADEIRA SOBRE RODAS MAXION MOD. 750 -</v>
          </cell>
          <cell r="D379" t="str">
            <v>UN</v>
          </cell>
          <cell r="E379">
            <v>206076.2</v>
          </cell>
        </row>
        <row r="380">
          <cell r="A380">
            <v>0</v>
          </cell>
          <cell r="B380" t="str">
            <v>SINAPI/CEF</v>
          </cell>
          <cell r="C380" t="str">
            <v>2WD, 79HP, CAP. 0,21/0,76M3**CAIXA**</v>
          </cell>
          <cell r="D380">
            <v>0</v>
          </cell>
          <cell r="E380">
            <v>0</v>
          </cell>
        </row>
        <row r="381">
          <cell r="A381">
            <v>13229</v>
          </cell>
          <cell r="B381" t="str">
            <v>SINAPI/CEF</v>
          </cell>
          <cell r="C381" t="str">
            <v>!EM PROCESSO DE DESATIVACAO! ROLO COMPACTADOR DE PNEUS ESTATICO, PRESSAO VARIAVEL, MULLER,</v>
          </cell>
          <cell r="D381" t="str">
            <v>UN</v>
          </cell>
          <cell r="E381">
            <v>336940</v>
          </cell>
        </row>
        <row r="382">
          <cell r="A382">
            <v>0</v>
          </cell>
          <cell r="B382" t="str">
            <v>SINAPI/CEF</v>
          </cell>
          <cell r="C382" t="str">
            <v>MODELO AP-26, POTENCIA 111HP - PESO SEM/COM LASTRO 11/26T</v>
          </cell>
          <cell r="D382">
            <v>0</v>
          </cell>
          <cell r="E382">
            <v>0</v>
          </cell>
        </row>
        <row r="383">
          <cell r="A383">
            <v>13230</v>
          </cell>
          <cell r="B383" t="str">
            <v>SINAPI/CEF</v>
          </cell>
          <cell r="C383" t="str">
            <v>!EM PROCESSO DE DESATIVACAO! ROLO COMPACTADOR ESTATICO TANDEM CILINDROS LISO DE ACO, DYNAPAC,</v>
          </cell>
          <cell r="D383" t="str">
            <v>UN</v>
          </cell>
          <cell r="E383">
            <v>238356.17</v>
          </cell>
        </row>
        <row r="384">
          <cell r="A384">
            <v>0</v>
          </cell>
          <cell r="B384" t="str">
            <v>SINAPI/CEF</v>
          </cell>
          <cell r="C384" t="str">
            <v>MODELO CA-150STD, POTENCIA 80HP - PESO OPERACIONAL 7,2T - IMPACTO DINAMICO  11,1/11,6</v>
          </cell>
          <cell r="D384">
            <v>0</v>
          </cell>
          <cell r="E384">
            <v>0</v>
          </cell>
        </row>
        <row r="385">
          <cell r="A385">
            <v>10645</v>
          </cell>
          <cell r="B385" t="str">
            <v>SINAPI/CEF</v>
          </cell>
          <cell r="C385" t="str">
            <v>!EM PROCESSO DE DESATIVACAO! ROLO COMPACTADOR VIBRATORIO DE UM CILINDRO LISO DE ACO PARA</v>
          </cell>
          <cell r="D385" t="str">
            <v>UN</v>
          </cell>
          <cell r="E385">
            <v>255726.27</v>
          </cell>
        </row>
        <row r="386">
          <cell r="A386">
            <v>0</v>
          </cell>
          <cell r="B386" t="str">
            <v>SINAPI/CEF</v>
          </cell>
          <cell r="C386" t="str">
            <v>SOLOS, DYNAPAC, MODELO CA-150A, POTENCIA 80HP - PESO MAXIMO OPERACIONAL 8,1T</v>
          </cell>
          <cell r="D386">
            <v>0</v>
          </cell>
          <cell r="E386">
            <v>0</v>
          </cell>
        </row>
        <row r="387">
          <cell r="A387">
            <v>6133</v>
          </cell>
          <cell r="B387" t="str">
            <v>SINAPI/CEF</v>
          </cell>
          <cell r="C387" t="str">
            <v>!EM PROCESSO DE DESATIVACAO! SERVENTE C/ INSALUBRIDADE</v>
          </cell>
          <cell r="D387" t="str">
            <v>H</v>
          </cell>
          <cell r="E387">
            <v>7.16</v>
          </cell>
        </row>
        <row r="388">
          <cell r="A388">
            <v>13282</v>
          </cell>
          <cell r="B388" t="str">
            <v>SINAPI/CEF</v>
          </cell>
          <cell r="C388" t="str">
            <v>!EM PROCESSO DE DESATIVACAO! SOLEIRA PREMOLDADA DE GRANILITE, MARMORITE OU GRANITINA - LARG = 25</v>
          </cell>
          <cell r="D388" t="str">
            <v>M</v>
          </cell>
          <cell r="E388">
            <v>92.29</v>
          </cell>
        </row>
        <row r="389">
          <cell r="A389">
            <v>0</v>
          </cell>
          <cell r="B389" t="str">
            <v>SINAPI/CEF</v>
          </cell>
          <cell r="C389" t="str">
            <v>CM</v>
          </cell>
          <cell r="D389">
            <v>0</v>
          </cell>
          <cell r="E389">
            <v>0</v>
          </cell>
        </row>
        <row r="390">
          <cell r="A390">
            <v>14020</v>
          </cell>
          <cell r="B390" t="str">
            <v>SINAPI/CEF</v>
          </cell>
          <cell r="C390" t="str">
            <v>!EM PROCESSO DE DESATIVACAO! SONDA PERCUSSAO EQUIP P/ENSAIOS (D=3 A 10")</v>
          </cell>
          <cell r="D390" t="str">
            <v>UN</v>
          </cell>
          <cell r="E390">
            <v>10722.04</v>
          </cell>
        </row>
        <row r="391">
          <cell r="A391">
            <v>6173</v>
          </cell>
          <cell r="B391" t="str">
            <v>SINAPI/CEF</v>
          </cell>
          <cell r="C391" t="str">
            <v>!EM PROCESSO DE DESATIVACAO! SONDADOR</v>
          </cell>
          <cell r="D391" t="str">
            <v>H</v>
          </cell>
          <cell r="E391">
            <v>11.44</v>
          </cell>
        </row>
        <row r="392">
          <cell r="A392">
            <v>7177</v>
          </cell>
          <cell r="B392" t="str">
            <v>SINAPI/CEF</v>
          </cell>
          <cell r="C392" t="str">
            <v>!EM PROCESSO DE DESATIVACAO! TELHA CERAMICA NAO ESMALTADA TIPO CAPA-CANAL, DE 1A. QUALIDADE</v>
          </cell>
          <cell r="D392" t="str">
            <v>UN</v>
          </cell>
          <cell r="E392">
            <v>0.47</v>
          </cell>
        </row>
        <row r="393">
          <cell r="A393">
            <v>0</v>
          </cell>
          <cell r="B393" t="str">
            <v>SINAPI/CEF</v>
          </cell>
          <cell r="C393" t="str">
            <v>(COBERTURA DE *17* TELHAS POR M2)</v>
          </cell>
          <cell r="D393">
            <v>0</v>
          </cell>
          <cell r="E393">
            <v>0</v>
          </cell>
        </row>
        <row r="394">
          <cell r="A394">
            <v>7172</v>
          </cell>
          <cell r="B394" t="str">
            <v>SINAPI/CEF</v>
          </cell>
          <cell r="C394" t="str">
            <v>!EM PROCESSO DE DESATIVACAO! TELHA CERAMICA TIPO CANAL, DE 1A. QUALIDADE, COM 50 CM (COBERTURA</v>
          </cell>
          <cell r="D394" t="str">
            <v>UN</v>
          </cell>
          <cell r="E394">
            <v>0.5</v>
          </cell>
        </row>
        <row r="395">
          <cell r="A395">
            <v>0</v>
          </cell>
          <cell r="B395" t="str">
            <v>SINAPI/CEF</v>
          </cell>
          <cell r="C395" t="str">
            <v>DE *26* TELHAS POR M2) - MILHEIRO</v>
          </cell>
          <cell r="D395">
            <v>0</v>
          </cell>
          <cell r="E395">
            <v>0</v>
          </cell>
        </row>
        <row r="396">
          <cell r="A396">
            <v>20194</v>
          </cell>
          <cell r="B396" t="str">
            <v>SINAPI/CEF</v>
          </cell>
          <cell r="C396" t="str">
            <v>!EM PROCESSO DE DESATIVACAO! TELHA CERAMICA TIPO COLONIAL COMP = 56CM - 16UN/</v>
          </cell>
          <cell r="D396" t="str">
            <v>UN</v>
          </cell>
          <cell r="E396">
            <v>0.91</v>
          </cell>
        </row>
        <row r="397">
          <cell r="A397">
            <v>11087</v>
          </cell>
          <cell r="B397" t="str">
            <v>SINAPI/CEF</v>
          </cell>
          <cell r="C397" t="str">
            <v>!EM PROCESSO DE DESATIVACAO! TELHA CERAMICA TIPO COLONIAL DE 2A. QUALIDADE COMP = 46 A 50,0CM - 25</v>
          </cell>
          <cell r="D397" t="str">
            <v>UN</v>
          </cell>
          <cell r="E397">
            <v>0.23</v>
          </cell>
        </row>
        <row r="398">
          <cell r="A398">
            <v>0</v>
          </cell>
          <cell r="B398" t="str">
            <v>SINAPI/CEF</v>
          </cell>
          <cell r="C398" t="str">
            <v>A 27UN/M2</v>
          </cell>
          <cell r="D398">
            <v>0</v>
          </cell>
          <cell r="E398">
            <v>0</v>
          </cell>
        </row>
        <row r="399">
          <cell r="A399">
            <v>20273</v>
          </cell>
          <cell r="B399" t="str">
            <v>SINAPI/CEF</v>
          </cell>
          <cell r="C399" t="str">
            <v>!EM PROCESSO DE DESATIVACAO! TELHA CERAMICA TIPO DUPLANA</v>
          </cell>
          <cell r="D399" t="str">
            <v>UN</v>
          </cell>
          <cell r="E399">
            <v>1.55</v>
          </cell>
        </row>
        <row r="400">
          <cell r="A400">
            <v>7178</v>
          </cell>
          <cell r="B400" t="str">
            <v>SINAPI/CEF</v>
          </cell>
          <cell r="C400" t="str">
            <v>!EM PROCESSO DE DESATIVACAO! TELHA CERAMICA TIPO PAULISTINHA (TRAPEZOIDAL) - 26UN/M2</v>
          </cell>
          <cell r="D400" t="str">
            <v>UN</v>
          </cell>
          <cell r="E400">
            <v>1.9</v>
          </cell>
        </row>
        <row r="401">
          <cell r="A401">
            <v>20252</v>
          </cell>
          <cell r="B401" t="str">
            <v>SINAPI/CEF</v>
          </cell>
          <cell r="C401" t="str">
            <v>!EM PROCESSO DE DESATIVACAO! TORNEIRA CROMADA LONGA 1/2" OU 3/4" REF 1158 P/ PIA COZ - PADRAO</v>
          </cell>
          <cell r="D401" t="str">
            <v>UN</v>
          </cell>
          <cell r="E401">
            <v>47.6</v>
          </cell>
        </row>
        <row r="402">
          <cell r="A402">
            <v>0</v>
          </cell>
          <cell r="B402" t="str">
            <v>SINAPI/CEF</v>
          </cell>
          <cell r="C402" t="str">
            <v>MEDIO</v>
          </cell>
          <cell r="D402">
            <v>0</v>
          </cell>
          <cell r="E402">
            <v>0</v>
          </cell>
        </row>
        <row r="403">
          <cell r="A403">
            <v>20251</v>
          </cell>
          <cell r="B403" t="str">
            <v>SINAPI/CEF</v>
          </cell>
          <cell r="C403" t="str">
            <v>!EM PROCESSO DE DESATIVACAO! TORNEIRA CROMADA MEDIA 1/2" OU 3/4" REF 1143 P/ TANQUE - PADRAO MEDIO</v>
          </cell>
          <cell r="D403" t="str">
            <v>UN</v>
          </cell>
          <cell r="E403">
            <v>28.47</v>
          </cell>
        </row>
        <row r="404">
          <cell r="A404">
            <v>21099</v>
          </cell>
          <cell r="B404" t="str">
            <v>SINAPI/CEF</v>
          </cell>
          <cell r="C404" t="str">
            <v>!EM PROCESSO DE DESATIVACAO! TORNEIRA LONGA METAL AMARELO 1/2" OU 3/4" REF 1126</v>
          </cell>
          <cell r="D404" t="str">
            <v>UN</v>
          </cell>
          <cell r="E404">
            <v>15.39</v>
          </cell>
        </row>
        <row r="405">
          <cell r="A405">
            <v>11778</v>
          </cell>
          <cell r="B405" t="str">
            <v>SINAPI/CEF</v>
          </cell>
          <cell r="C405" t="str">
            <v>!EM PROCESSO DE DESATIVACAO! TORNEIRA OU REGISTRO CROMADO 1/2" OU 3/4" REF 1147 P/ FILTRO - PADRAO</v>
          </cell>
          <cell r="D405" t="str">
            <v>UN</v>
          </cell>
          <cell r="E405">
            <v>24.26</v>
          </cell>
        </row>
        <row r="406">
          <cell r="A406">
            <v>0</v>
          </cell>
          <cell r="B406" t="str">
            <v>SINAPI/CEF</v>
          </cell>
          <cell r="C406" t="str">
            <v>POPULAR</v>
          </cell>
          <cell r="D406">
            <v>0</v>
          </cell>
          <cell r="E406">
            <v>0</v>
          </cell>
        </row>
        <row r="407">
          <cell r="A407">
            <v>13627</v>
          </cell>
          <cell r="B407" t="str">
            <v>SINAPI/CEF</v>
          </cell>
          <cell r="C407" t="str">
            <v>!EM PROCESSO DE DESATIVACAO! TRATOR DE ESTEIRAS CATERPILLAR D6M, 140HP, PESO OPERACIONAL 15,5T,</v>
          </cell>
          <cell r="D407" t="str">
            <v>UN</v>
          </cell>
          <cell r="E407">
            <v>686525.4</v>
          </cell>
        </row>
        <row r="408">
          <cell r="A408">
            <v>0</v>
          </cell>
          <cell r="B408" t="str">
            <v>SINAPI/CEF</v>
          </cell>
          <cell r="C408" t="str">
            <v>**CAIXA**</v>
          </cell>
          <cell r="D408">
            <v>0</v>
          </cell>
          <cell r="E408">
            <v>0</v>
          </cell>
        </row>
        <row r="409">
          <cell r="A409">
            <v>13878</v>
          </cell>
          <cell r="B409" t="str">
            <v>SINAPI/CEF</v>
          </cell>
          <cell r="C409" t="str">
            <v>!EM PROCESSO DE DESATIVACAO! TRATOR DE ESTEIRAS CATERPILLAR D6RDS,POT.185HP, S/HIPER **CAIXA**</v>
          </cell>
          <cell r="D409" t="str">
            <v>UN</v>
          </cell>
          <cell r="E409">
            <v>1064309.3999999999</v>
          </cell>
        </row>
        <row r="410">
          <cell r="A410">
            <v>25021</v>
          </cell>
          <cell r="B410" t="str">
            <v>SINAPI/CEF</v>
          </cell>
          <cell r="C410" t="str">
            <v>!EM PROCESSO DE DESATIVACAO! TRATOR DE ESTEIRAS CATERPILLAR D8R COM ESCARIFICADOR - POTENCIA</v>
          </cell>
          <cell r="D410" t="str">
            <v>UN</v>
          </cell>
          <cell r="E410">
            <v>1934110.2</v>
          </cell>
        </row>
        <row r="411">
          <cell r="A411">
            <v>0</v>
          </cell>
          <cell r="B411" t="str">
            <v>SINAPI/CEF</v>
          </cell>
          <cell r="C411" t="str">
            <v>305 HP - PESO OPERACIONAL 37 T**CAIXA**</v>
          </cell>
          <cell r="D411">
            <v>0</v>
          </cell>
          <cell r="E411">
            <v>0</v>
          </cell>
        </row>
        <row r="412">
          <cell r="A412">
            <v>13332</v>
          </cell>
          <cell r="B412" t="str">
            <v>SINAPI/CEF</v>
          </cell>
          <cell r="C412" t="str">
            <v>!EM PROCESSO DE DESATIVACAO! TRATOR DE ESTEIRAS KOMATSU D41 E6, 105HP, NACIONAL PESO</v>
          </cell>
          <cell r="D412" t="str">
            <v>UN</v>
          </cell>
          <cell r="E412">
            <v>446780.4</v>
          </cell>
        </row>
        <row r="413">
          <cell r="A413">
            <v>0</v>
          </cell>
          <cell r="B413" t="str">
            <v>SINAPI/CEF</v>
          </cell>
          <cell r="C413" t="str">
            <v>OPERACIONAL 10,2T**CAIXA**</v>
          </cell>
          <cell r="D413">
            <v>0</v>
          </cell>
          <cell r="E413">
            <v>0</v>
          </cell>
        </row>
        <row r="414">
          <cell r="A414">
            <v>14240</v>
          </cell>
          <cell r="B414" t="str">
            <v>SINAPI/CEF</v>
          </cell>
          <cell r="C414" t="str">
            <v>!EM PROCESSO DE DESATIVACAO! TRATOR DE PNEUS CASE MOD. 4240, 85 HP**CAIXA**</v>
          </cell>
          <cell r="D414" t="str">
            <v>UN</v>
          </cell>
          <cell r="E414">
            <v>738281</v>
          </cell>
        </row>
        <row r="415">
          <cell r="A415">
            <v>13603</v>
          </cell>
          <cell r="B415" t="str">
            <v>SINAPI/CEF</v>
          </cell>
          <cell r="C415" t="str">
            <v>!EM PROCESSO DE DESATIVACAO! TRATOR DE PNEUS CBT MOD. 2105 POT. * 110 A 126 HP ***CAIXA**</v>
          </cell>
          <cell r="D415" t="str">
            <v>UN</v>
          </cell>
          <cell r="E415">
            <v>187500</v>
          </cell>
        </row>
        <row r="416">
          <cell r="A416">
            <v>14270</v>
          </cell>
          <cell r="B416" t="str">
            <v>SINAPI/CEF</v>
          </cell>
          <cell r="C416" t="str">
            <v>!EM PROCESSO DE DESATIVACAO! TRATOR DE PNEUS VALMET 1180 T 108 CV**CAIXA**</v>
          </cell>
          <cell r="D416" t="str">
            <v>UN</v>
          </cell>
          <cell r="E416">
            <v>138281</v>
          </cell>
        </row>
        <row r="417">
          <cell r="A417">
            <v>10433</v>
          </cell>
          <cell r="B417" t="str">
            <v>SINAPI/CEF</v>
          </cell>
          <cell r="C417" t="str">
            <v>!EM PROCESSO DE DESATIVACAO! VASSOURA MECANICA REBOCAVEL C/ ESCOVA CILINDRICA LARGURA</v>
          </cell>
          <cell r="D417" t="str">
            <v>UN</v>
          </cell>
          <cell r="E417">
            <v>33407.360000000001</v>
          </cell>
        </row>
        <row r="418">
          <cell r="A418">
            <v>0</v>
          </cell>
          <cell r="B418" t="str">
            <v>SINAPI/CEF</v>
          </cell>
          <cell r="C418">
            <v>0</v>
          </cell>
          <cell r="D418">
            <v>0</v>
          </cell>
          <cell r="E418">
            <v>0</v>
          </cell>
        </row>
        <row r="419">
          <cell r="A419">
            <v>0</v>
          </cell>
          <cell r="B419" t="str">
            <v>SINAPI/CEF</v>
          </cell>
          <cell r="C419" t="str">
            <v>PREÇOS DE INSUMOS</v>
          </cell>
          <cell r="D419" t="str">
            <v>Página:</v>
          </cell>
          <cell r="E419" t="str">
            <v>7 / 107</v>
          </cell>
        </row>
        <row r="420">
          <cell r="A420" t="str">
            <v>Mês de Coleta:</v>
          </cell>
          <cell r="B420" t="str">
            <v>SINAPI/CEF</v>
          </cell>
          <cell r="C420" t="str">
            <v>05/2014 Pesquisa: IBGE</v>
          </cell>
          <cell r="D420">
            <v>0</v>
          </cell>
          <cell r="E420">
            <v>0</v>
          </cell>
        </row>
        <row r="421">
          <cell r="A421">
            <v>0</v>
          </cell>
          <cell r="B421" t="str">
            <v>SINAPI/CEF</v>
          </cell>
          <cell r="C421" t="str">
            <v>FORTALEZA 88,81</v>
          </cell>
          <cell r="D421">
            <v>0</v>
          </cell>
          <cell r="E421">
            <v>50.72</v>
          </cell>
        </row>
        <row r="422">
          <cell r="A422" t="str">
            <v>Localidade:</v>
          </cell>
          <cell r="B422" t="str">
            <v>SINAPI/CEF</v>
          </cell>
          <cell r="C422" t="str">
            <v>Encargos Sociais Desonerados(%) Horista:</v>
          </cell>
          <cell r="D422" t="str">
            <v>Mensalista:</v>
          </cell>
          <cell r="E422">
            <v>0</v>
          </cell>
        </row>
        <row r="423">
          <cell r="A423" t="str">
            <v>Código</v>
          </cell>
          <cell r="B423" t="str">
            <v>SINAPI/CEF</v>
          </cell>
          <cell r="C423" t="str">
            <v>Descriçao do Insumo</v>
          </cell>
          <cell r="D423" t="str">
            <v>Unid</v>
          </cell>
          <cell r="E423" t="str">
            <v>Preço</v>
          </cell>
        </row>
        <row r="424">
          <cell r="A424">
            <v>0</v>
          </cell>
          <cell r="B424" t="str">
            <v>SINAPI/CEF</v>
          </cell>
          <cell r="C424">
            <v>0</v>
          </cell>
          <cell r="D424">
            <v>0</v>
          </cell>
          <cell r="E424" t="str">
            <v>Mediano (R$)</v>
          </cell>
        </row>
        <row r="425">
          <cell r="A425">
            <v>0</v>
          </cell>
          <cell r="B425" t="str">
            <v>SINAPI/CEF</v>
          </cell>
          <cell r="C425" t="str">
            <v>!EM PROCESSO DE DESATIVACAO! VASSOURA MECANICA REBOCAVEL C/ ESCOVA CILINDRICA LARGURA</v>
          </cell>
          <cell r="D425">
            <v>0</v>
          </cell>
          <cell r="E425">
            <v>0</v>
          </cell>
        </row>
        <row r="426">
          <cell r="A426">
            <v>0</v>
          </cell>
          <cell r="B426" t="str">
            <v>SINAPI/CEF</v>
          </cell>
          <cell r="C426" t="str">
            <v>VARRIMENTO = 2,44M CONSMAQ VU ULIANA**CAIXA**</v>
          </cell>
          <cell r="D426">
            <v>0</v>
          </cell>
          <cell r="E426">
            <v>0</v>
          </cell>
        </row>
        <row r="427">
          <cell r="A427">
            <v>34446</v>
          </cell>
          <cell r="B427" t="str">
            <v>SINAPI/CEF</v>
          </cell>
          <cell r="C427" t="str">
            <v>AÇO CA 50 -  20 MM (CORTADO E DOBRADO)</v>
          </cell>
          <cell r="D427" t="str">
            <v>KG</v>
          </cell>
          <cell r="E427">
            <v>3.29</v>
          </cell>
        </row>
        <row r="428">
          <cell r="A428">
            <v>34449</v>
          </cell>
          <cell r="B428" t="str">
            <v>SINAPI/CEF</v>
          </cell>
          <cell r="C428" t="str">
            <v>AÇO CA 50 -  6,3 MM (CORTADO E DOBRADO)</v>
          </cell>
          <cell r="D428" t="str">
            <v>KG</v>
          </cell>
          <cell r="E428">
            <v>3.65</v>
          </cell>
        </row>
        <row r="429">
          <cell r="A429">
            <v>34439</v>
          </cell>
          <cell r="B429" t="str">
            <v>SINAPI/CEF</v>
          </cell>
          <cell r="C429" t="str">
            <v>AÇO CA 50 - 10 MM (CORTADO E DOBRADO)</v>
          </cell>
          <cell r="D429" t="str">
            <v>KG</v>
          </cell>
          <cell r="E429">
            <v>3.51</v>
          </cell>
        </row>
        <row r="430">
          <cell r="A430">
            <v>34441</v>
          </cell>
          <cell r="B430" t="str">
            <v>SINAPI/CEF</v>
          </cell>
          <cell r="C430" t="str">
            <v>AÇO CA 50 - 12,5 MM (CORTADO E DOBRADO)</v>
          </cell>
          <cell r="D430" t="str">
            <v>KG</v>
          </cell>
          <cell r="E430">
            <v>3.29</v>
          </cell>
        </row>
        <row r="431">
          <cell r="A431">
            <v>34443</v>
          </cell>
          <cell r="B431" t="str">
            <v>SINAPI/CEF</v>
          </cell>
          <cell r="C431" t="str">
            <v>AÇO CA 50 - 16 MM (CORTADO E DOBRADO)</v>
          </cell>
          <cell r="D431" t="str">
            <v>KG</v>
          </cell>
          <cell r="E431">
            <v>3.29</v>
          </cell>
        </row>
        <row r="432">
          <cell r="A432">
            <v>34456</v>
          </cell>
          <cell r="B432" t="str">
            <v>SINAPI/CEF</v>
          </cell>
          <cell r="C432" t="str">
            <v>AÇO CA 60 -  5,0 MM (CORTADO E DOBRADO)</v>
          </cell>
          <cell r="D432" t="str">
            <v>KG</v>
          </cell>
          <cell r="E432">
            <v>3.39</v>
          </cell>
        </row>
        <row r="433">
          <cell r="A433">
            <v>34457</v>
          </cell>
          <cell r="B433" t="str">
            <v>SINAPI/CEF</v>
          </cell>
          <cell r="C433" t="str">
            <v>AÇO CA 60 -  6,0 MM (CORTADO E DOBRADO)</v>
          </cell>
          <cell r="D433" t="str">
            <v>KG</v>
          </cell>
          <cell r="E433">
            <v>3.59</v>
          </cell>
        </row>
        <row r="434">
          <cell r="A434">
            <v>34460</v>
          </cell>
          <cell r="B434" t="str">
            <v>SINAPI/CEF</v>
          </cell>
          <cell r="C434" t="str">
            <v>AÇO CA 60 -  7,0 MM (CORTADO E DOBRADO)</v>
          </cell>
          <cell r="D434" t="str">
            <v>KG</v>
          </cell>
          <cell r="E434">
            <v>3.65</v>
          </cell>
        </row>
        <row r="435">
          <cell r="A435">
            <v>34452</v>
          </cell>
          <cell r="B435" t="str">
            <v>SINAPI/CEF</v>
          </cell>
          <cell r="C435" t="str">
            <v>AÇO CA 60 - 4,2 MM (CORTADO E DOBRADO)</v>
          </cell>
          <cell r="D435" t="str">
            <v>KG</v>
          </cell>
          <cell r="E435">
            <v>3.39</v>
          </cell>
        </row>
        <row r="436">
          <cell r="A436">
            <v>414</v>
          </cell>
          <cell r="B436" t="str">
            <v>SINAPI/CEF</v>
          </cell>
          <cell r="C436" t="str">
            <v>ABRACADEIRA DE NYLON PARA AMARRACAO DE CABOS, COMPRIM= 100MM</v>
          </cell>
          <cell r="D436" t="str">
            <v>UN</v>
          </cell>
          <cell r="E436">
            <v>0.05</v>
          </cell>
        </row>
        <row r="437">
          <cell r="A437">
            <v>410</v>
          </cell>
          <cell r="B437" t="str">
            <v>SINAPI/CEF</v>
          </cell>
          <cell r="C437" t="str">
            <v>ABRACADEIRA DE NYLON PARA AMARRACAO DE CABOS, COMPRIM= 158MM</v>
          </cell>
          <cell r="D437" t="str">
            <v>UN</v>
          </cell>
          <cell r="E437">
            <v>7.0000000000000007E-2</v>
          </cell>
        </row>
        <row r="438">
          <cell r="A438">
            <v>409</v>
          </cell>
          <cell r="B438" t="str">
            <v>SINAPI/CEF</v>
          </cell>
          <cell r="C438" t="str">
            <v>ABRACADEIRA DE NYLON PARA AMARRACAO DE CABOS, COMPRIM= 205MM</v>
          </cell>
          <cell r="D438" t="str">
            <v>UN</v>
          </cell>
          <cell r="E438">
            <v>0.14000000000000001</v>
          </cell>
        </row>
        <row r="439">
          <cell r="A439">
            <v>412</v>
          </cell>
          <cell r="B439" t="str">
            <v>SINAPI/CEF</v>
          </cell>
          <cell r="C439" t="str">
            <v>ABRACADEIRA DE NYLON PARA AMARRACAO DE CABOS, COMPRIM= 232MM</v>
          </cell>
          <cell r="D439" t="str">
            <v>UN</v>
          </cell>
          <cell r="E439">
            <v>0.16</v>
          </cell>
        </row>
        <row r="440">
          <cell r="A440">
            <v>408</v>
          </cell>
          <cell r="B440" t="str">
            <v>SINAPI/CEF</v>
          </cell>
          <cell r="C440" t="str">
            <v>ABRACADEIRA DE NYLON PARA AMARRACAO DE CABOS, COMPRIM= 390MM</v>
          </cell>
          <cell r="D440" t="str">
            <v>UN</v>
          </cell>
          <cell r="E440">
            <v>0.18</v>
          </cell>
        </row>
        <row r="441">
          <cell r="A441">
            <v>411</v>
          </cell>
          <cell r="B441" t="str">
            <v>SINAPI/CEF</v>
          </cell>
          <cell r="C441" t="str">
            <v>ABRACADEIRA DE NYLON PARA AMARRACAO DE CABOS, COMPRIMENTO DE *200,0 X 4,5* MM</v>
          </cell>
          <cell r="D441" t="str">
            <v>UN</v>
          </cell>
          <cell r="E441">
            <v>0.09</v>
          </cell>
        </row>
        <row r="442">
          <cell r="A442">
            <v>11929</v>
          </cell>
          <cell r="B442" t="str">
            <v>SINAPI/CEF</v>
          </cell>
          <cell r="C442" t="str">
            <v>ABRACADEIRA FERRO GALV MODULAR  E = 1/2 D = 4</v>
          </cell>
          <cell r="D442" t="str">
            <v>UN</v>
          </cell>
          <cell r="E442">
            <v>5.65</v>
          </cell>
        </row>
        <row r="443">
          <cell r="A443">
            <v>393</v>
          </cell>
          <cell r="B443" t="str">
            <v>SINAPI/CEF</v>
          </cell>
          <cell r="C443" t="str">
            <v>ABRACADEIRA METALICA PARA AMARRACAO DE ELETRODUTOS, TIPO D, COM 1" E PARAFUSO DE FIXACAO</v>
          </cell>
          <cell r="D443" t="str">
            <v>UN</v>
          </cell>
          <cell r="E443">
            <v>0.94</v>
          </cell>
        </row>
        <row r="444">
          <cell r="A444">
            <v>394</v>
          </cell>
          <cell r="B444" t="str">
            <v>SINAPI/CEF</v>
          </cell>
          <cell r="C444" t="str">
            <v>ABRACADEIRA TIPO D 1 1/2" C/PARAFUSO"</v>
          </cell>
          <cell r="D444" t="str">
            <v>UN</v>
          </cell>
          <cell r="E444">
            <v>0.99</v>
          </cell>
        </row>
        <row r="445">
          <cell r="A445">
            <v>395</v>
          </cell>
          <cell r="B445" t="str">
            <v>SINAPI/CEF</v>
          </cell>
          <cell r="C445" t="str">
            <v>ABRACADEIRA TIPO D 1 1/4" C/ PARAFUSO"</v>
          </cell>
          <cell r="D445" t="str">
            <v>UN</v>
          </cell>
          <cell r="E445">
            <v>0.91</v>
          </cell>
        </row>
        <row r="446">
          <cell r="A446">
            <v>392</v>
          </cell>
          <cell r="B446" t="str">
            <v>SINAPI/CEF</v>
          </cell>
          <cell r="C446" t="str">
            <v>ABRACADEIRA TIPO D 1/2" C/ PARAFUSO"</v>
          </cell>
          <cell r="D446" t="str">
            <v>UN</v>
          </cell>
          <cell r="E446">
            <v>0.52</v>
          </cell>
        </row>
        <row r="447">
          <cell r="A447">
            <v>397</v>
          </cell>
          <cell r="B447" t="str">
            <v>SINAPI/CEF</v>
          </cell>
          <cell r="C447" t="str">
            <v>ABRACADEIRA TIPO D 2 1/2" C/ PARAFUSO"</v>
          </cell>
          <cell r="D447" t="str">
            <v>UN</v>
          </cell>
          <cell r="E447">
            <v>1.33</v>
          </cell>
        </row>
        <row r="448">
          <cell r="A448">
            <v>396</v>
          </cell>
          <cell r="B448" t="str">
            <v>SINAPI/CEF</v>
          </cell>
          <cell r="C448" t="str">
            <v>ABRACADEIRA TIPO D 2" C/ PARAFUSO"</v>
          </cell>
          <cell r="D448" t="str">
            <v>UN</v>
          </cell>
          <cell r="E448">
            <v>1.31</v>
          </cell>
        </row>
        <row r="449">
          <cell r="A449">
            <v>400</v>
          </cell>
          <cell r="B449" t="str">
            <v>SINAPI/CEF</v>
          </cell>
          <cell r="C449" t="str">
            <v>ABRACADEIRA TIPO D 3/4" C/ PARAFUSO"</v>
          </cell>
          <cell r="D449" t="str">
            <v>UN</v>
          </cell>
          <cell r="E449">
            <v>0.71</v>
          </cell>
        </row>
        <row r="450">
          <cell r="A450">
            <v>398</v>
          </cell>
          <cell r="B450" t="str">
            <v>SINAPI/CEF</v>
          </cell>
          <cell r="C450" t="str">
            <v>ABRACADEIRA TIPO D 3" C/ PARAFUSO"</v>
          </cell>
          <cell r="D450" t="str">
            <v>UN</v>
          </cell>
          <cell r="E450">
            <v>1.88</v>
          </cell>
        </row>
        <row r="451">
          <cell r="A451">
            <v>399</v>
          </cell>
          <cell r="B451" t="str">
            <v>SINAPI/CEF</v>
          </cell>
          <cell r="C451" t="str">
            <v>ABRACADEIRA TIPO D 4" C/ PARAFUSO"</v>
          </cell>
          <cell r="D451" t="str">
            <v>UN</v>
          </cell>
          <cell r="E451">
            <v>3.34</v>
          </cell>
        </row>
        <row r="452">
          <cell r="A452">
            <v>1</v>
          </cell>
          <cell r="B452" t="str">
            <v>SINAPI/CEF</v>
          </cell>
          <cell r="C452" t="str">
            <v>ACETILENO (CILINDRO DE 5 A 9 KG)</v>
          </cell>
          <cell r="D452" t="str">
            <v>KG</v>
          </cell>
          <cell r="E452">
            <v>34.08</v>
          </cell>
        </row>
        <row r="453">
          <cell r="A453">
            <v>5</v>
          </cell>
          <cell r="B453" t="str">
            <v>SINAPI/CEF</v>
          </cell>
          <cell r="C453" t="str">
            <v>ACIDO CLORIDRICO (SOLUCAO ACIDA)</v>
          </cell>
          <cell r="D453" t="str">
            <v>L</v>
          </cell>
          <cell r="E453">
            <v>3.12</v>
          </cell>
        </row>
        <row r="454">
          <cell r="A454">
            <v>4</v>
          </cell>
          <cell r="B454" t="str">
            <v>SINAPI/CEF</v>
          </cell>
          <cell r="C454" t="str">
            <v>ACIDO MURIATICO (CONCENTRADO)</v>
          </cell>
          <cell r="D454" t="str">
            <v>KG</v>
          </cell>
          <cell r="E454">
            <v>2.4500000000000002</v>
          </cell>
        </row>
        <row r="455">
          <cell r="A455">
            <v>3</v>
          </cell>
          <cell r="B455" t="str">
            <v>SINAPI/CEF</v>
          </cell>
          <cell r="C455" t="str">
            <v>ACIDO MURIATICO (SOLUCAO ACIDA)</v>
          </cell>
          <cell r="D455" t="str">
            <v>L</v>
          </cell>
          <cell r="E455">
            <v>2.67</v>
          </cell>
        </row>
        <row r="456">
          <cell r="A456">
            <v>34341</v>
          </cell>
          <cell r="B456" t="str">
            <v>SINAPI/CEF</v>
          </cell>
          <cell r="C456" t="str">
            <v>ACO CA-25, VERGALHAO, 32,0 MM</v>
          </cell>
          <cell r="D456" t="str">
            <v>KG</v>
          </cell>
          <cell r="E456">
            <v>3.98</v>
          </cell>
        </row>
        <row r="457">
          <cell r="A457">
            <v>26</v>
          </cell>
          <cell r="B457" t="str">
            <v>SINAPI/CEF</v>
          </cell>
          <cell r="C457" t="str">
            <v>ACO CA-25, 10,0 MM, VERGALHAO</v>
          </cell>
          <cell r="D457" t="str">
            <v>KG</v>
          </cell>
          <cell r="E457">
            <v>4.2</v>
          </cell>
        </row>
        <row r="458">
          <cell r="A458">
            <v>20</v>
          </cell>
          <cell r="B458" t="str">
            <v>SINAPI/CEF</v>
          </cell>
          <cell r="C458" t="str">
            <v>ACO CA-25, 12,5 MM, VERGALHAO</v>
          </cell>
          <cell r="D458" t="str">
            <v>KG</v>
          </cell>
          <cell r="E458">
            <v>4.22</v>
          </cell>
        </row>
        <row r="459">
          <cell r="A459">
            <v>21</v>
          </cell>
          <cell r="B459" t="str">
            <v>SINAPI/CEF</v>
          </cell>
          <cell r="C459" t="str">
            <v>ACO CA-25, 16,0 MM, VERGALHAO</v>
          </cell>
          <cell r="D459" t="str">
            <v>KG</v>
          </cell>
          <cell r="E459">
            <v>4.22</v>
          </cell>
        </row>
        <row r="460">
          <cell r="A460">
            <v>24</v>
          </cell>
          <cell r="B460" t="str">
            <v>SINAPI/CEF</v>
          </cell>
          <cell r="C460" t="str">
            <v>ACO CA-25, 20,0 MM, VERGALHAO</v>
          </cell>
          <cell r="D460" t="str">
            <v>KG</v>
          </cell>
          <cell r="E460">
            <v>4.22</v>
          </cell>
        </row>
        <row r="461">
          <cell r="A461">
            <v>25</v>
          </cell>
          <cell r="B461" t="str">
            <v>SINAPI/CEF</v>
          </cell>
          <cell r="C461" t="str">
            <v>ACO CA-25, 25,0 MM, VERGALHAO</v>
          </cell>
          <cell r="D461" t="str">
            <v>KG</v>
          </cell>
          <cell r="E461">
            <v>4.22</v>
          </cell>
        </row>
        <row r="462">
          <cell r="A462">
            <v>22</v>
          </cell>
          <cell r="B462" t="str">
            <v>SINAPI/CEF</v>
          </cell>
          <cell r="C462" t="str">
            <v>ACO CA-25, 6,3 MM, VERGALHAO</v>
          </cell>
          <cell r="D462" t="str">
            <v>KG</v>
          </cell>
          <cell r="E462">
            <v>4.5199999999999996</v>
          </cell>
        </row>
        <row r="463">
          <cell r="A463">
            <v>23</v>
          </cell>
          <cell r="B463" t="str">
            <v>SINAPI/CEF</v>
          </cell>
          <cell r="C463" t="str">
            <v>ACO CA-25, 8,0 MM, VERGALHAO</v>
          </cell>
          <cell r="D463" t="str">
            <v>KG</v>
          </cell>
          <cell r="E463">
            <v>4.4800000000000004</v>
          </cell>
        </row>
        <row r="464">
          <cell r="A464">
            <v>34</v>
          </cell>
          <cell r="B464" t="str">
            <v>SINAPI/CEF</v>
          </cell>
          <cell r="C464" t="str">
            <v>ACO CA-50, 10,0 MM, VERGALHAO</v>
          </cell>
          <cell r="D464" t="str">
            <v>KG</v>
          </cell>
          <cell r="E464">
            <v>3.67</v>
          </cell>
        </row>
        <row r="465">
          <cell r="A465">
            <v>31</v>
          </cell>
          <cell r="B465" t="str">
            <v>SINAPI/CEF</v>
          </cell>
          <cell r="C465" t="str">
            <v>ACO CA-50, 12,5 MM, VERGALHAO</v>
          </cell>
          <cell r="D465" t="str">
            <v>KG</v>
          </cell>
          <cell r="E465">
            <v>3.51</v>
          </cell>
        </row>
        <row r="466">
          <cell r="A466">
            <v>27</v>
          </cell>
          <cell r="B466" t="str">
            <v>SINAPI/CEF</v>
          </cell>
          <cell r="C466" t="str">
            <v>ACO CA-50, 16,0 MM, VERGALHAO</v>
          </cell>
          <cell r="D466" t="str">
            <v>KG</v>
          </cell>
          <cell r="E466">
            <v>3.51</v>
          </cell>
        </row>
        <row r="467">
          <cell r="A467">
            <v>29</v>
          </cell>
          <cell r="B467" t="str">
            <v>SINAPI/CEF</v>
          </cell>
          <cell r="C467" t="str">
            <v>ACO CA-50, 20,0 MM, VERGALHAO</v>
          </cell>
          <cell r="D467" t="str">
            <v>KG</v>
          </cell>
          <cell r="E467">
            <v>3.41</v>
          </cell>
        </row>
        <row r="468">
          <cell r="A468">
            <v>28</v>
          </cell>
          <cell r="B468" t="str">
            <v>SINAPI/CEF</v>
          </cell>
          <cell r="C468" t="str">
            <v>ACO CA-50, 25,0 MM, VERGALHAO</v>
          </cell>
          <cell r="D468" t="str">
            <v>KG</v>
          </cell>
          <cell r="E468">
            <v>3.51</v>
          </cell>
        </row>
        <row r="469">
          <cell r="A469">
            <v>32</v>
          </cell>
          <cell r="B469" t="str">
            <v>SINAPI/CEF</v>
          </cell>
          <cell r="C469" t="str">
            <v>ACO CA-50, 6,3 MM, VERGALHAO</v>
          </cell>
          <cell r="D469" t="str">
            <v>KG</v>
          </cell>
          <cell r="E469">
            <v>3.8</v>
          </cell>
        </row>
        <row r="470">
          <cell r="A470">
            <v>33</v>
          </cell>
          <cell r="B470" t="str">
            <v>SINAPI/CEF</v>
          </cell>
          <cell r="C470" t="str">
            <v>ACO CA-50, 8,0 MM, VERGALHAO</v>
          </cell>
          <cell r="D470" t="str">
            <v>KG</v>
          </cell>
          <cell r="E470">
            <v>3.95</v>
          </cell>
        </row>
        <row r="471">
          <cell r="A471">
            <v>34343</v>
          </cell>
          <cell r="B471" t="str">
            <v>SINAPI/CEF</v>
          </cell>
          <cell r="C471" t="str">
            <v>ACO CA-60, VERGALHAO, 9,5 MM</v>
          </cell>
          <cell r="D471" t="str">
            <v>KG</v>
          </cell>
          <cell r="E471">
            <v>3.8</v>
          </cell>
        </row>
        <row r="472">
          <cell r="A472">
            <v>36</v>
          </cell>
          <cell r="B472" t="str">
            <v>SINAPI/CEF</v>
          </cell>
          <cell r="C472" t="str">
            <v>ACO CA-60, 4,2 MM, VERGALHAO</v>
          </cell>
          <cell r="D472" t="str">
            <v>KG</v>
          </cell>
          <cell r="E472">
            <v>3.55</v>
          </cell>
        </row>
        <row r="473">
          <cell r="A473">
            <v>39</v>
          </cell>
          <cell r="B473" t="str">
            <v>SINAPI/CEF</v>
          </cell>
          <cell r="C473" t="str">
            <v>ACO CA-60, 5,0 MM, VERGALHAO</v>
          </cell>
          <cell r="D473" t="str">
            <v>KG</v>
          </cell>
          <cell r="E473">
            <v>3.62</v>
          </cell>
        </row>
        <row r="474">
          <cell r="A474">
            <v>40</v>
          </cell>
          <cell r="B474" t="str">
            <v>SINAPI/CEF</v>
          </cell>
          <cell r="C474" t="str">
            <v>ACO CA-60, 6,0 MM, VERGALHAO</v>
          </cell>
          <cell r="D474" t="str">
            <v>KG</v>
          </cell>
          <cell r="E474">
            <v>3.63</v>
          </cell>
        </row>
        <row r="475">
          <cell r="A475">
            <v>42</v>
          </cell>
          <cell r="B475" t="str">
            <v>SINAPI/CEF</v>
          </cell>
          <cell r="C475" t="str">
            <v>ACO CA-60, 7,0 MM, VERGALHAO</v>
          </cell>
          <cell r="D475" t="str">
            <v>KG</v>
          </cell>
          <cell r="E475">
            <v>3.92</v>
          </cell>
        </row>
        <row r="476">
          <cell r="A476">
            <v>38</v>
          </cell>
          <cell r="B476" t="str">
            <v>SINAPI/CEF</v>
          </cell>
          <cell r="C476" t="str">
            <v>ACO CA-60, 8,0 MM, VERGALHAO</v>
          </cell>
          <cell r="D476" t="str">
            <v>KG</v>
          </cell>
          <cell r="E476">
            <v>3.95</v>
          </cell>
        </row>
        <row r="477">
          <cell r="A477">
            <v>34344</v>
          </cell>
          <cell r="B477" t="str">
            <v>SINAPI/CEF</v>
          </cell>
          <cell r="C477" t="str">
            <v>ACO-FIO PARA PROTENSAO, CP-150 RB L, 8 MM</v>
          </cell>
          <cell r="D477" t="str">
            <v>KG</v>
          </cell>
          <cell r="E477">
            <v>5.24</v>
          </cell>
        </row>
        <row r="478">
          <cell r="A478">
            <v>20063</v>
          </cell>
          <cell r="B478" t="str">
            <v>SINAPI/CEF</v>
          </cell>
          <cell r="C478" t="str">
            <v>ACOPLAMENTO PVC AQUAPLUV D = 88MM</v>
          </cell>
          <cell r="D478" t="str">
            <v>UN</v>
          </cell>
          <cell r="E478">
            <v>11.61</v>
          </cell>
        </row>
        <row r="479">
          <cell r="A479">
            <v>0</v>
          </cell>
          <cell r="B479" t="str">
            <v>SINAPI/CEF</v>
          </cell>
          <cell r="C479">
            <v>0</v>
          </cell>
          <cell r="D479">
            <v>0</v>
          </cell>
          <cell r="E479">
            <v>0</v>
          </cell>
        </row>
        <row r="480">
          <cell r="A480">
            <v>0</v>
          </cell>
          <cell r="B480" t="str">
            <v>SINAPI/CEF</v>
          </cell>
          <cell r="C480" t="str">
            <v>PREÇOS DE INSUMOS</v>
          </cell>
          <cell r="D480" t="str">
            <v>Página:</v>
          </cell>
          <cell r="E480" t="str">
            <v>8 / 107</v>
          </cell>
        </row>
        <row r="481">
          <cell r="A481" t="str">
            <v>Mês de Coleta:</v>
          </cell>
          <cell r="B481" t="str">
            <v>SINAPI/CEF</v>
          </cell>
          <cell r="C481" t="str">
            <v>05/2014 Pesquisa: IBGE</v>
          </cell>
          <cell r="D481">
            <v>0</v>
          </cell>
          <cell r="E481">
            <v>0</v>
          </cell>
        </row>
        <row r="482">
          <cell r="A482">
            <v>0</v>
          </cell>
          <cell r="B482" t="str">
            <v>SINAPI/CEF</v>
          </cell>
          <cell r="C482" t="str">
            <v>FORTALEZA 88,81</v>
          </cell>
          <cell r="D482">
            <v>0</v>
          </cell>
          <cell r="E482">
            <v>50.72</v>
          </cell>
        </row>
        <row r="483">
          <cell r="A483" t="str">
            <v>Localidade:</v>
          </cell>
          <cell r="B483" t="str">
            <v>SINAPI/CEF</v>
          </cell>
          <cell r="C483" t="str">
            <v>Encargos Sociais Desonerados(%) Horista:</v>
          </cell>
          <cell r="D483" t="str">
            <v>Mensalista:</v>
          </cell>
          <cell r="E483">
            <v>0</v>
          </cell>
        </row>
        <row r="484">
          <cell r="A484" t="str">
            <v>Código</v>
          </cell>
          <cell r="B484" t="str">
            <v>SINAPI/CEF</v>
          </cell>
          <cell r="C484" t="str">
            <v>Descriçao do Insumo</v>
          </cell>
          <cell r="D484" t="str">
            <v>Unid</v>
          </cell>
          <cell r="E484" t="str">
            <v>Preço</v>
          </cell>
        </row>
        <row r="485">
          <cell r="A485">
            <v>0</v>
          </cell>
          <cell r="B485" t="str">
            <v>SINAPI/CEF</v>
          </cell>
          <cell r="C485">
            <v>0</v>
          </cell>
          <cell r="D485">
            <v>0</v>
          </cell>
          <cell r="E485" t="str">
            <v>Mediano (R$)</v>
          </cell>
        </row>
        <row r="486">
          <cell r="A486">
            <v>10900</v>
          </cell>
          <cell r="B486" t="str">
            <v>SINAPI/CEF</v>
          </cell>
          <cell r="C486" t="str">
            <v>ADAPTADOR EM LATAO P/ INSTALACAO PREDIAL DE COMBATE A INCENDIO ENGATE RAPIDO 1 1/2" X ROSCA</v>
          </cell>
          <cell r="D486" t="str">
            <v>UN</v>
          </cell>
          <cell r="E486">
            <v>26.89</v>
          </cell>
        </row>
        <row r="487">
          <cell r="A487">
            <v>0</v>
          </cell>
          <cell r="B487" t="str">
            <v>SINAPI/CEF</v>
          </cell>
          <cell r="C487" t="str">
            <v>INTERNA 5 FIOS 2 1/2"</v>
          </cell>
          <cell r="D487">
            <v>0</v>
          </cell>
          <cell r="E487">
            <v>0</v>
          </cell>
        </row>
        <row r="488">
          <cell r="A488">
            <v>10899</v>
          </cell>
          <cell r="B488" t="str">
            <v>SINAPI/CEF</v>
          </cell>
          <cell r="C488" t="str">
            <v>ADAPTADOR EM LATAO P/ INSTALACAO PREDIAL DE COMBATE A INCENDIO ENGATE RAPIDO 2 1/2" X ROSCA</v>
          </cell>
          <cell r="D488" t="str">
            <v>UN</v>
          </cell>
          <cell r="E488">
            <v>45.78</v>
          </cell>
        </row>
        <row r="489">
          <cell r="A489">
            <v>0</v>
          </cell>
          <cell r="B489" t="str">
            <v>SINAPI/CEF</v>
          </cell>
          <cell r="C489" t="str">
            <v>INTERNA 5 FIOS 2 1/2"</v>
          </cell>
          <cell r="D489">
            <v>0</v>
          </cell>
          <cell r="E489">
            <v>0</v>
          </cell>
        </row>
        <row r="490">
          <cell r="A490">
            <v>60</v>
          </cell>
          <cell r="B490" t="str">
            <v>SINAPI/CEF</v>
          </cell>
          <cell r="C490" t="str">
            <v>ADAPTADOR PVC C/ REG P/ POLIETILENO PE-5 20 MM X 3/4"</v>
          </cell>
          <cell r="D490" t="str">
            <v>UN</v>
          </cell>
          <cell r="E490">
            <v>18.84</v>
          </cell>
        </row>
        <row r="491">
          <cell r="A491">
            <v>55</v>
          </cell>
          <cell r="B491" t="str">
            <v>SINAPI/CEF</v>
          </cell>
          <cell r="C491" t="str">
            <v>ADAPTADOR PVC P/ POLIETILENO PE-5 20 MM X 1/2"</v>
          </cell>
          <cell r="D491" t="str">
            <v>UN</v>
          </cell>
          <cell r="E491">
            <v>4.7300000000000004</v>
          </cell>
        </row>
        <row r="492">
          <cell r="A492">
            <v>61</v>
          </cell>
          <cell r="B492" t="str">
            <v>SINAPI/CEF</v>
          </cell>
          <cell r="C492" t="str">
            <v>ADAPTADOR PVC P/ POLIETILENO PE-5 20 MM X 3/4"</v>
          </cell>
          <cell r="D492" t="str">
            <v>UN</v>
          </cell>
          <cell r="E492">
            <v>4.8099999999999996</v>
          </cell>
        </row>
        <row r="493">
          <cell r="A493">
            <v>62</v>
          </cell>
          <cell r="B493" t="str">
            <v>SINAPI/CEF</v>
          </cell>
          <cell r="C493" t="str">
            <v>ADAPTADOR PVC P/ POLIETILENO PE-5 32 MM X 1"</v>
          </cell>
          <cell r="D493" t="str">
            <v>UN</v>
          </cell>
          <cell r="E493">
            <v>9.4600000000000009</v>
          </cell>
        </row>
        <row r="494">
          <cell r="A494">
            <v>77</v>
          </cell>
          <cell r="B494" t="str">
            <v>SINAPI/CEF</v>
          </cell>
          <cell r="C494" t="str">
            <v>ADAPTADOR PVC P/ SIFAO METALICO C/ANEL BORRACHA 40MM X 1 1/2"</v>
          </cell>
          <cell r="D494" t="str">
            <v>UN</v>
          </cell>
          <cell r="E494">
            <v>3.5</v>
          </cell>
        </row>
        <row r="495">
          <cell r="A495">
            <v>76</v>
          </cell>
          <cell r="B495" t="str">
            <v>SINAPI/CEF</v>
          </cell>
          <cell r="C495" t="str">
            <v>ADAPTADOR PVC P/ SIFAO 40MM X 1 1/4"</v>
          </cell>
          <cell r="D495" t="str">
            <v>UN</v>
          </cell>
          <cell r="E495">
            <v>2.8</v>
          </cell>
        </row>
        <row r="496">
          <cell r="A496">
            <v>84</v>
          </cell>
          <cell r="B496" t="str">
            <v>SINAPI/CEF</v>
          </cell>
          <cell r="C496" t="str">
            <v>ADAPTADOR PVC P/ VALVULA PIA OU LAVATORIO 40MM X 1"</v>
          </cell>
          <cell r="D496" t="str">
            <v>UN</v>
          </cell>
          <cell r="E496">
            <v>2.1</v>
          </cell>
        </row>
        <row r="497">
          <cell r="A497">
            <v>51</v>
          </cell>
          <cell r="B497" t="str">
            <v>SINAPI/CEF</v>
          </cell>
          <cell r="C497" t="str">
            <v>ADAPTADOR PVC PBA A BOLSA DE FOFO JE DN 100 / DE 110MM</v>
          </cell>
          <cell r="D497" t="str">
            <v>UN</v>
          </cell>
          <cell r="E497">
            <v>48.9</v>
          </cell>
        </row>
        <row r="498">
          <cell r="A498">
            <v>12863</v>
          </cell>
          <cell r="B498" t="str">
            <v>SINAPI/CEF</v>
          </cell>
          <cell r="C498" t="str">
            <v>ADAPTADOR PVC PBA A BOLSA DE FOFO JE DN 50 / DE 60MM</v>
          </cell>
          <cell r="D498" t="str">
            <v>UN</v>
          </cell>
          <cell r="E498">
            <v>18.600000000000001</v>
          </cell>
        </row>
        <row r="499">
          <cell r="A499">
            <v>50</v>
          </cell>
          <cell r="B499" t="str">
            <v>SINAPI/CEF</v>
          </cell>
          <cell r="C499" t="str">
            <v>ADAPTADOR PVC PBA A BOLSA DE FOFO JE DN 75 / DE  85MM</v>
          </cell>
          <cell r="D499" t="str">
            <v>UN</v>
          </cell>
          <cell r="E499">
            <v>35.49</v>
          </cell>
        </row>
        <row r="500">
          <cell r="A500">
            <v>20076</v>
          </cell>
          <cell r="B500" t="str">
            <v>SINAPI/CEF</v>
          </cell>
          <cell r="C500" t="str">
            <v>ADAPTADOR PVC PBA A LUVA DE FIBROCIMENTO DN 100 / DE 110MM</v>
          </cell>
          <cell r="D500" t="str">
            <v>UN</v>
          </cell>
          <cell r="E500">
            <v>58.38</v>
          </cell>
        </row>
        <row r="501">
          <cell r="A501">
            <v>20074</v>
          </cell>
          <cell r="B501" t="str">
            <v>SINAPI/CEF</v>
          </cell>
          <cell r="C501" t="str">
            <v>ADAPTADOR PVC PBA A LUVA DE FIBROCIMENTO DN 50 / DE 60MM</v>
          </cell>
          <cell r="D501" t="str">
            <v>UN</v>
          </cell>
          <cell r="E501">
            <v>17.100000000000001</v>
          </cell>
        </row>
        <row r="502">
          <cell r="A502">
            <v>20075</v>
          </cell>
          <cell r="B502" t="str">
            <v>SINAPI/CEF</v>
          </cell>
          <cell r="C502" t="str">
            <v>ADAPTADOR PVC PBA A LUVA DE FIBROCIMENTO DN 75 / DE 85MM</v>
          </cell>
          <cell r="D502" t="str">
            <v>UN</v>
          </cell>
          <cell r="E502">
            <v>37.39</v>
          </cell>
        </row>
        <row r="503">
          <cell r="A503">
            <v>47</v>
          </cell>
          <cell r="B503" t="str">
            <v>SINAPI/CEF</v>
          </cell>
          <cell r="C503" t="str">
            <v>ADAPTADOR PVC PBA JE BOLSA / ROSCA DN 100 / DE 110MM</v>
          </cell>
          <cell r="D503" t="str">
            <v>UN</v>
          </cell>
          <cell r="E503">
            <v>39.200000000000003</v>
          </cell>
        </row>
        <row r="504">
          <cell r="A504">
            <v>48</v>
          </cell>
          <cell r="B504" t="str">
            <v>SINAPI/CEF</v>
          </cell>
          <cell r="C504" t="str">
            <v>ADAPTADOR PVC PBA JE BOLSA / ROSCA DN 50 / DE  60MM</v>
          </cell>
          <cell r="D504" t="str">
            <v>UN</v>
          </cell>
          <cell r="E504">
            <v>12.99</v>
          </cell>
        </row>
        <row r="505">
          <cell r="A505">
            <v>46</v>
          </cell>
          <cell r="B505" t="str">
            <v>SINAPI/CEF</v>
          </cell>
          <cell r="C505" t="str">
            <v>ADAPTADOR PVC PBA JE BOLSA / ROSCA DN 75 / DE  85MM</v>
          </cell>
          <cell r="D505" t="str">
            <v>UN</v>
          </cell>
          <cell r="E505">
            <v>27.82</v>
          </cell>
        </row>
        <row r="506">
          <cell r="A506">
            <v>52</v>
          </cell>
          <cell r="B506" t="str">
            <v>SINAPI/CEF</v>
          </cell>
          <cell r="C506" t="str">
            <v>ADAPTADOR PVC PBA PONTA/ROSCA JE DN 50 / DE  60MM</v>
          </cell>
          <cell r="D506" t="str">
            <v>UN</v>
          </cell>
          <cell r="E506">
            <v>7.38</v>
          </cell>
        </row>
        <row r="507">
          <cell r="A507">
            <v>43</v>
          </cell>
          <cell r="B507" t="str">
            <v>SINAPI/CEF</v>
          </cell>
          <cell r="C507" t="str">
            <v>ADAPTADOR PVC PBA PONTA/ROSCA JE DN 75 / DE  85MM</v>
          </cell>
          <cell r="D507" t="str">
            <v>UN</v>
          </cell>
          <cell r="E507">
            <v>20.05</v>
          </cell>
        </row>
        <row r="508">
          <cell r="A508">
            <v>67</v>
          </cell>
          <cell r="B508" t="str">
            <v>SINAPI/CEF</v>
          </cell>
          <cell r="C508" t="str">
            <v>ADAPTADOR PVC ROSCAVEL C/ FLANGES E ANEL DE VEDACAO P/ CAIXA D' AGUA 1/2"</v>
          </cell>
          <cell r="D508" t="str">
            <v>UN</v>
          </cell>
          <cell r="E508">
            <v>8.68</v>
          </cell>
        </row>
        <row r="509">
          <cell r="A509">
            <v>71</v>
          </cell>
          <cell r="B509" t="str">
            <v>SINAPI/CEF</v>
          </cell>
          <cell r="C509" t="str">
            <v>ADAPTADOR PVC ROSCAVEL C/ FLANGES E ANEL DE VEDACAO P/ CAIXA D' AGUA 1"</v>
          </cell>
          <cell r="D509" t="str">
            <v>UN</v>
          </cell>
          <cell r="E509">
            <v>15.19</v>
          </cell>
        </row>
        <row r="510">
          <cell r="A510">
            <v>73</v>
          </cell>
          <cell r="B510" t="str">
            <v>SINAPI/CEF</v>
          </cell>
          <cell r="C510" t="str">
            <v>ADAPTADOR PVC ROSCAVEL C/ FLANGES E ANEL DE VEDACAO P/ CAIXA D' AGUA 3/4"</v>
          </cell>
          <cell r="D510" t="str">
            <v>UN</v>
          </cell>
          <cell r="E510">
            <v>10.71</v>
          </cell>
        </row>
        <row r="511">
          <cell r="A511">
            <v>70</v>
          </cell>
          <cell r="B511" t="str">
            <v>SINAPI/CEF</v>
          </cell>
          <cell r="C511" t="str">
            <v>ADAPTADOR PVC ROSCAVEL C/ FLANGES E ANEL DE VEDACAO P/ CAIXA D' AGUA 1 1/4"</v>
          </cell>
          <cell r="D511" t="str">
            <v>UN</v>
          </cell>
          <cell r="E511">
            <v>11.62</v>
          </cell>
        </row>
        <row r="512">
          <cell r="A512">
            <v>85</v>
          </cell>
          <cell r="B512" t="str">
            <v>SINAPI/CEF</v>
          </cell>
          <cell r="C512" t="str">
            <v>ADAPTADOR PVC ROSCAVEL C/ FLANGES E ANEL DE VEDACAO P/ CAIXA D' AGUA 2"</v>
          </cell>
          <cell r="D512" t="str">
            <v>UN</v>
          </cell>
          <cell r="E512">
            <v>16.48</v>
          </cell>
        </row>
        <row r="513">
          <cell r="A513">
            <v>72</v>
          </cell>
          <cell r="B513" t="str">
            <v>SINAPI/CEF</v>
          </cell>
          <cell r="C513" t="str">
            <v>ADAPTADOR PVC ROSCAVEL C/ FLANGES E ANEL DE VEDACAO P/CAIXA D'A GUA 1 1/2"</v>
          </cell>
          <cell r="D513" t="str">
            <v>UN</v>
          </cell>
          <cell r="E513">
            <v>13.36</v>
          </cell>
        </row>
        <row r="514">
          <cell r="A514">
            <v>95</v>
          </cell>
          <cell r="B514" t="str">
            <v>SINAPI/CEF</v>
          </cell>
          <cell r="C514" t="str">
            <v>ADAPTADOR PVC SOLDAVEL C/ FLANGES E ANEL DE VEDACAO P/ CAIXA D' AGUA 20MM X 1/2"</v>
          </cell>
          <cell r="D514" t="str">
            <v>UN</v>
          </cell>
          <cell r="E514">
            <v>8.33</v>
          </cell>
        </row>
        <row r="515">
          <cell r="A515">
            <v>96</v>
          </cell>
          <cell r="B515" t="str">
            <v>SINAPI/CEF</v>
          </cell>
          <cell r="C515" t="str">
            <v>ADAPTADOR PVC SOLDAVEL C/ FLANGES E ANEL DE VEDACAO P/ CAIXA D' AGUA 25MM X 3/4"</v>
          </cell>
          <cell r="D515" t="str">
            <v>UN</v>
          </cell>
          <cell r="E515">
            <v>10.29</v>
          </cell>
        </row>
        <row r="516">
          <cell r="A516">
            <v>97</v>
          </cell>
          <cell r="B516" t="str">
            <v>SINAPI/CEF</v>
          </cell>
          <cell r="C516" t="str">
            <v>ADAPTADOR PVC SOLDAVEL C/ FLANGES E ANEL DE VEDACAO P/ CAIXA D' AGUA 32MM X 1"</v>
          </cell>
          <cell r="D516" t="str">
            <v>UN</v>
          </cell>
          <cell r="E516">
            <v>17.71</v>
          </cell>
        </row>
        <row r="517">
          <cell r="A517">
            <v>98</v>
          </cell>
          <cell r="B517" t="str">
            <v>SINAPI/CEF</v>
          </cell>
          <cell r="C517" t="str">
            <v>ADAPTADOR PVC SOLDAVEL C/ FLANGES E ANEL DE VEDACAO P/ CAIXA D' AGUA 40MM 11/4"</v>
          </cell>
          <cell r="D517" t="str">
            <v>UN</v>
          </cell>
          <cell r="E517">
            <v>23.1</v>
          </cell>
        </row>
        <row r="518">
          <cell r="A518">
            <v>99</v>
          </cell>
          <cell r="B518" t="str">
            <v>SINAPI/CEF</v>
          </cell>
          <cell r="C518" t="str">
            <v>ADAPTADOR PVC SOLDAVEL C/ FLANGES E ANEL DE VEDACAO P/ CAIXA D' AGUA 50MM X 11/2"</v>
          </cell>
          <cell r="D518" t="str">
            <v>UN</v>
          </cell>
          <cell r="E518">
            <v>23.73</v>
          </cell>
        </row>
        <row r="519">
          <cell r="A519">
            <v>100</v>
          </cell>
          <cell r="B519" t="str">
            <v>SINAPI/CEF</v>
          </cell>
          <cell r="C519" t="str">
            <v>ADAPTADOR PVC SOLDAVEL C/ FLANGES E ANEL DE VEDACAO P/ CAIXA D' AGUA 60MM X 2"</v>
          </cell>
          <cell r="D519" t="str">
            <v>UN</v>
          </cell>
          <cell r="E519">
            <v>37.24</v>
          </cell>
        </row>
        <row r="520">
          <cell r="A520">
            <v>103</v>
          </cell>
          <cell r="B520" t="str">
            <v>SINAPI/CEF</v>
          </cell>
          <cell r="C520" t="str">
            <v>ADAPTADOR PVC SOLDAVEL CURTO C/ BOLSA E ROSCA P/ REGISTRO 110MM  X 4"</v>
          </cell>
          <cell r="D520" t="str">
            <v>UN</v>
          </cell>
          <cell r="E520">
            <v>48.79</v>
          </cell>
        </row>
        <row r="521">
          <cell r="A521">
            <v>107</v>
          </cell>
          <cell r="B521" t="str">
            <v>SINAPI/CEF</v>
          </cell>
          <cell r="C521" t="str">
            <v>ADAPTADOR PVC SOLDAVEL CURTO C/ BOLSA E ROSCA P/ REGISTRO 20MM  X 1/2"</v>
          </cell>
          <cell r="D521" t="str">
            <v>UN</v>
          </cell>
          <cell r="E521">
            <v>0.56000000000000005</v>
          </cell>
        </row>
        <row r="522">
          <cell r="A522">
            <v>65</v>
          </cell>
          <cell r="B522" t="str">
            <v>SINAPI/CEF</v>
          </cell>
          <cell r="C522" t="str">
            <v>ADAPTADOR PVC SOLDAVEL CURTO C/ BOLSA E ROSCA P/ REGISTRO 25MM  X 3/4"</v>
          </cell>
          <cell r="D522" t="str">
            <v>UN</v>
          </cell>
          <cell r="E522">
            <v>0.7</v>
          </cell>
        </row>
        <row r="523">
          <cell r="A523">
            <v>108</v>
          </cell>
          <cell r="B523" t="str">
            <v>SINAPI/CEF</v>
          </cell>
          <cell r="C523" t="str">
            <v>ADAPTADOR PVC SOLDAVEL CURTO C/ BOLSA E ROSCA P/ REGISTRO 32MM  X 1"</v>
          </cell>
          <cell r="D523" t="str">
            <v>UN</v>
          </cell>
          <cell r="E523">
            <v>1.47</v>
          </cell>
        </row>
        <row r="524">
          <cell r="A524">
            <v>110</v>
          </cell>
          <cell r="B524" t="str">
            <v>SINAPI/CEF</v>
          </cell>
          <cell r="C524" t="str">
            <v>ADAPTADOR PVC SOLDAVEL CURTO C/ BOLSA E ROSCA P/ REGISTRO 40MM  X 1 1/2"</v>
          </cell>
          <cell r="D524" t="str">
            <v>UN</v>
          </cell>
          <cell r="E524">
            <v>6.44</v>
          </cell>
        </row>
        <row r="525">
          <cell r="A525">
            <v>109</v>
          </cell>
          <cell r="B525" t="str">
            <v>SINAPI/CEF</v>
          </cell>
          <cell r="C525" t="str">
            <v>ADAPTADOR PVC SOLDAVEL CURTO C/ BOLSA E ROSCA P/ REGISTRO 40MM  X 1 1/4"</v>
          </cell>
          <cell r="D525" t="str">
            <v>UN</v>
          </cell>
          <cell r="E525">
            <v>3.15</v>
          </cell>
        </row>
        <row r="526">
          <cell r="A526">
            <v>112</v>
          </cell>
          <cell r="B526" t="str">
            <v>SINAPI/CEF</v>
          </cell>
          <cell r="C526" t="str">
            <v>ADAPTADOR PVC SOLDAVEL CURTO C/ BOLSA E ROSCA P/ REGISTRO 50MM  X 1 1/2"</v>
          </cell>
          <cell r="D526" t="str">
            <v>UN</v>
          </cell>
          <cell r="E526">
            <v>3.85</v>
          </cell>
        </row>
        <row r="527">
          <cell r="A527">
            <v>111</v>
          </cell>
          <cell r="B527" t="str">
            <v>SINAPI/CEF</v>
          </cell>
          <cell r="C527" t="str">
            <v>ADAPTADOR PVC SOLDAVEL CURTO C/ BOLSA E ROSCA P/ REGISTRO 50MM  X 1 1/4"</v>
          </cell>
          <cell r="D527" t="str">
            <v>UN</v>
          </cell>
          <cell r="E527">
            <v>6.79</v>
          </cell>
        </row>
        <row r="528">
          <cell r="A528">
            <v>113</v>
          </cell>
          <cell r="B528" t="str">
            <v>SINAPI/CEF</v>
          </cell>
          <cell r="C528" t="str">
            <v>ADAPTADOR PVC SOLDAVEL CURTO C/ BOLSA E ROSCA P/ REGISTRO 60MM  X 2"</v>
          </cell>
          <cell r="D528" t="str">
            <v>UN</v>
          </cell>
          <cell r="E528">
            <v>10.15</v>
          </cell>
        </row>
        <row r="529">
          <cell r="A529">
            <v>104</v>
          </cell>
          <cell r="B529" t="str">
            <v>SINAPI/CEF</v>
          </cell>
          <cell r="C529" t="str">
            <v>ADAPTADOR PVC SOLDAVEL CURTO C/ BOLSA E ROSCA P/ REGISTRO 75MM  X 2 1/2"</v>
          </cell>
          <cell r="D529" t="str">
            <v>UN</v>
          </cell>
          <cell r="E529">
            <v>19.809999999999999</v>
          </cell>
        </row>
        <row r="530">
          <cell r="A530">
            <v>102</v>
          </cell>
          <cell r="B530" t="str">
            <v>SINAPI/CEF</v>
          </cell>
          <cell r="C530" t="str">
            <v>ADAPTADOR PVC SOLDAVEL CURTO C/ BOLSA E ROSCA P/ REGISTRO 85MM  X 3"</v>
          </cell>
          <cell r="D530" t="str">
            <v>UN</v>
          </cell>
          <cell r="E530">
            <v>31.43</v>
          </cell>
        </row>
        <row r="531">
          <cell r="A531">
            <v>75</v>
          </cell>
          <cell r="B531" t="str">
            <v>SINAPI/CEF</v>
          </cell>
          <cell r="C531" t="str">
            <v>ADAPTADOR PVC SOLDAVEL FLANGES LIVRES P/ CAIXA D' AGUA 110MM X  4"</v>
          </cell>
          <cell r="D531" t="str">
            <v>UN</v>
          </cell>
          <cell r="E531">
            <v>289.87</v>
          </cell>
        </row>
        <row r="532">
          <cell r="A532">
            <v>114</v>
          </cell>
          <cell r="B532" t="str">
            <v>SINAPI/CEF</v>
          </cell>
          <cell r="C532" t="str">
            <v>ADAPTADOR PVC SOLDAVEL FLANGES LIVRES P/ CAIXA D' AGUA 25MM X 3/4'</v>
          </cell>
          <cell r="D532" t="str">
            <v>UN</v>
          </cell>
          <cell r="E532">
            <v>11.69</v>
          </cell>
        </row>
        <row r="533">
          <cell r="A533">
            <v>68</v>
          </cell>
          <cell r="B533" t="str">
            <v>SINAPI/CEF</v>
          </cell>
          <cell r="C533" t="str">
            <v>ADAPTADOR PVC SOLDAVEL FLANGES LIVRES P/ CAIXA D' AGUA 32MM X 1 "</v>
          </cell>
          <cell r="D533" t="str">
            <v>UN</v>
          </cell>
          <cell r="E533">
            <v>14.42</v>
          </cell>
        </row>
        <row r="534">
          <cell r="A534">
            <v>86</v>
          </cell>
          <cell r="B534" t="str">
            <v>SINAPI/CEF</v>
          </cell>
          <cell r="C534" t="str">
            <v>ADAPTADOR PVC SOLDAVEL FLANGES LIVRES P/ CAIXA D' AGUA 40MM X 1  1/4"</v>
          </cell>
          <cell r="D534" t="str">
            <v>UN</v>
          </cell>
          <cell r="E534">
            <v>17.850000000000001</v>
          </cell>
        </row>
        <row r="535">
          <cell r="A535">
            <v>66</v>
          </cell>
          <cell r="B535" t="str">
            <v>SINAPI/CEF</v>
          </cell>
          <cell r="C535" t="str">
            <v>ADAPTADOR PVC SOLDAVEL FLANGES LIVRES P/ CAIXA D' AGUA 50MM X 1  1/2"</v>
          </cell>
          <cell r="D535" t="str">
            <v>UN</v>
          </cell>
          <cell r="E535">
            <v>33.6</v>
          </cell>
        </row>
        <row r="536">
          <cell r="A536">
            <v>69</v>
          </cell>
          <cell r="B536" t="str">
            <v>SINAPI/CEF</v>
          </cell>
          <cell r="C536" t="str">
            <v>ADAPTADOR PVC SOLDAVEL FLANGES LIVRES P/ CAIXA D' AGUA 60MM X 2 "</v>
          </cell>
          <cell r="D536" t="str">
            <v>UN</v>
          </cell>
          <cell r="E536">
            <v>48.16</v>
          </cell>
        </row>
        <row r="537">
          <cell r="A537">
            <v>83</v>
          </cell>
          <cell r="B537" t="str">
            <v>SINAPI/CEF</v>
          </cell>
          <cell r="C537" t="str">
            <v>ADAPTADOR PVC SOLDAVEL FLANGES LIVRES P/ CAIXA D' AGUA 75MM X 2 1/2'</v>
          </cell>
          <cell r="D537" t="str">
            <v>UN</v>
          </cell>
          <cell r="E537">
            <v>150.36000000000001</v>
          </cell>
        </row>
        <row r="538">
          <cell r="A538">
            <v>74</v>
          </cell>
          <cell r="B538" t="str">
            <v>SINAPI/CEF</v>
          </cell>
          <cell r="C538" t="str">
            <v>ADAPTADOR PVC SOLDAVEL FLANGES LIVRES P/ CAIXA D' AGUA 85 MM  X 3"</v>
          </cell>
          <cell r="D538" t="str">
            <v>UN</v>
          </cell>
          <cell r="E538">
            <v>202.58</v>
          </cell>
        </row>
        <row r="539">
          <cell r="A539">
            <v>106</v>
          </cell>
          <cell r="B539" t="str">
            <v>SINAPI/CEF</v>
          </cell>
          <cell r="C539" t="str">
            <v>ADAPTADOR PVC SOLDAVEL LONGO C/ FLANGE LIVRE P/ CAIXA D' AGUA 1 10MM X 4"</v>
          </cell>
          <cell r="D539" t="str">
            <v>UN</v>
          </cell>
          <cell r="E539">
            <v>318.99</v>
          </cell>
        </row>
        <row r="540">
          <cell r="A540">
            <v>0</v>
          </cell>
          <cell r="B540" t="str">
            <v>SINAPI/CEF</v>
          </cell>
          <cell r="C540">
            <v>0</v>
          </cell>
          <cell r="D540">
            <v>0</v>
          </cell>
          <cell r="E540">
            <v>0</v>
          </cell>
        </row>
        <row r="541">
          <cell r="A541">
            <v>0</v>
          </cell>
          <cell r="B541" t="str">
            <v>SINAPI/CEF</v>
          </cell>
          <cell r="C541" t="str">
            <v>PREÇOS DE INSUMOS</v>
          </cell>
          <cell r="D541" t="str">
            <v>Página:</v>
          </cell>
          <cell r="E541" t="str">
            <v>9 / 107</v>
          </cell>
        </row>
        <row r="542">
          <cell r="A542" t="str">
            <v>Mês de Coleta:</v>
          </cell>
          <cell r="B542" t="str">
            <v>SINAPI/CEF</v>
          </cell>
          <cell r="C542" t="str">
            <v>05/2014 Pesquisa: IBGE</v>
          </cell>
          <cell r="D542">
            <v>0</v>
          </cell>
          <cell r="E542">
            <v>0</v>
          </cell>
        </row>
        <row r="543">
          <cell r="A543">
            <v>0</v>
          </cell>
          <cell r="B543" t="str">
            <v>SINAPI/CEF</v>
          </cell>
          <cell r="C543" t="str">
            <v>FORTALEZA 88,81</v>
          </cell>
          <cell r="D543">
            <v>0</v>
          </cell>
          <cell r="E543">
            <v>50.72</v>
          </cell>
        </row>
        <row r="544">
          <cell r="A544" t="str">
            <v>Localidade:</v>
          </cell>
          <cell r="B544" t="str">
            <v>SINAPI/CEF</v>
          </cell>
          <cell r="C544" t="str">
            <v>Encargos Sociais Desonerados(%) Horista:</v>
          </cell>
          <cell r="D544" t="str">
            <v>Mensalista:</v>
          </cell>
          <cell r="E544">
            <v>0</v>
          </cell>
        </row>
        <row r="545">
          <cell r="A545" t="str">
            <v>Código</v>
          </cell>
          <cell r="B545" t="str">
            <v>SINAPI/CEF</v>
          </cell>
          <cell r="C545" t="str">
            <v>Descriçao do Insumo</v>
          </cell>
          <cell r="D545" t="str">
            <v>Unid</v>
          </cell>
          <cell r="E545" t="str">
            <v>Preço</v>
          </cell>
        </row>
        <row r="546">
          <cell r="A546">
            <v>0</v>
          </cell>
          <cell r="B546" t="str">
            <v>SINAPI/CEF</v>
          </cell>
          <cell r="C546">
            <v>0</v>
          </cell>
          <cell r="D546">
            <v>0</v>
          </cell>
          <cell r="E546" t="str">
            <v>Mediano (R$)</v>
          </cell>
        </row>
        <row r="547">
          <cell r="A547">
            <v>87</v>
          </cell>
          <cell r="B547" t="str">
            <v>SINAPI/CEF</v>
          </cell>
          <cell r="C547" t="str">
            <v>ADAPTADOR PVC SOLDAVEL LONGO C/ FLANGE LIVRE P/ CAIXA D' AGUA 2 5MM X 3/4"</v>
          </cell>
          <cell r="D547" t="str">
            <v>UN</v>
          </cell>
          <cell r="E547">
            <v>13.58</v>
          </cell>
        </row>
        <row r="548">
          <cell r="A548">
            <v>88</v>
          </cell>
          <cell r="B548" t="str">
            <v>SINAPI/CEF</v>
          </cell>
          <cell r="C548" t="str">
            <v>ADAPTADOR PVC SOLDAVEL LONGO C/ FLANGE LIVRE P/ CAIXA D' AGUA 32MM X 1</v>
          </cell>
          <cell r="D548" t="str">
            <v>UN</v>
          </cell>
          <cell r="E548">
            <v>16.66</v>
          </cell>
        </row>
        <row r="549">
          <cell r="A549">
            <v>89</v>
          </cell>
          <cell r="B549" t="str">
            <v>SINAPI/CEF</v>
          </cell>
          <cell r="C549" t="str">
            <v>ADAPTADOR PVC SOLDAVEL LONGO C/ FLANGE LIVRE P/ CAIXA D' AGUA 4 0MM X 1 1/4"</v>
          </cell>
          <cell r="D549" t="str">
            <v>UN</v>
          </cell>
          <cell r="E549">
            <v>20.72</v>
          </cell>
        </row>
        <row r="550">
          <cell r="A550">
            <v>90</v>
          </cell>
          <cell r="B550" t="str">
            <v>SINAPI/CEF</v>
          </cell>
          <cell r="C550" t="str">
            <v>ADAPTADOR PVC SOLDAVEL LONGO C/ FLANGE LIVRE P/ CAIXA D' AGUA 5 0MM X 1 1/2"</v>
          </cell>
          <cell r="D550" t="str">
            <v>UN</v>
          </cell>
          <cell r="E550">
            <v>38.85</v>
          </cell>
        </row>
        <row r="551">
          <cell r="A551">
            <v>81</v>
          </cell>
          <cell r="B551" t="str">
            <v>SINAPI/CEF</v>
          </cell>
          <cell r="C551" t="str">
            <v>ADAPTADOR PVC SOLDAVEL LONGO C/ FLANGE LIVRE P/ CAIXA D' AGUA 6 0MM X 2"</v>
          </cell>
          <cell r="D551" t="str">
            <v>UN</v>
          </cell>
          <cell r="E551">
            <v>52.99</v>
          </cell>
        </row>
        <row r="552">
          <cell r="A552">
            <v>82</v>
          </cell>
          <cell r="B552" t="str">
            <v>SINAPI/CEF</v>
          </cell>
          <cell r="C552" t="str">
            <v>ADAPTADOR PVC SOLDAVEL LONGO C/ FLANGE LIVRE P/ CAIXA D' AGUA 7 5MM X 2 1/2"</v>
          </cell>
          <cell r="D552" t="str">
            <v>UN</v>
          </cell>
          <cell r="E552">
            <v>165.34</v>
          </cell>
        </row>
        <row r="553">
          <cell r="A553">
            <v>105</v>
          </cell>
          <cell r="B553" t="str">
            <v>SINAPI/CEF</v>
          </cell>
          <cell r="C553" t="str">
            <v>ADAPTADOR PVC SOLDAVEL LONGO C/ FLANGE LIVRE P/ CAIXA D' AGUA 8 5MM X 3"</v>
          </cell>
          <cell r="D553" t="str">
            <v>UN</v>
          </cell>
          <cell r="E553">
            <v>222.88</v>
          </cell>
        </row>
        <row r="554">
          <cell r="A554">
            <v>79</v>
          </cell>
          <cell r="B554" t="str">
            <v>SINAPI/CEF</v>
          </cell>
          <cell r="C554" t="str">
            <v>ADAPTADOR PVC 101,6MM X CERAMICO 100,0MM BOLSA/PONTA EB-644 P/ REDE COLET ESG</v>
          </cell>
          <cell r="D554" t="str">
            <v>UN</v>
          </cell>
          <cell r="E554">
            <v>35.35</v>
          </cell>
        </row>
        <row r="555">
          <cell r="A555">
            <v>80</v>
          </cell>
          <cell r="B555" t="str">
            <v>SINAPI/CEF</v>
          </cell>
          <cell r="C555" t="str">
            <v>ADAPTADOR PVC 110,0MM X CERAMICO 100,0MM BOLSA/PONTA EB-644 P/ REDE COLET ESG</v>
          </cell>
          <cell r="D555" t="str">
            <v>UN</v>
          </cell>
          <cell r="E555">
            <v>33.880000000000003</v>
          </cell>
        </row>
        <row r="556">
          <cell r="A556">
            <v>26030</v>
          </cell>
          <cell r="B556" t="str">
            <v>SINAPI/CEF</v>
          </cell>
          <cell r="C556" t="str">
            <v>ADESIVO A BASE DE RESINA ACRÍLICA</v>
          </cell>
          <cell r="D556" t="str">
            <v>L</v>
          </cell>
          <cell r="E556">
            <v>7.55</v>
          </cell>
        </row>
        <row r="557">
          <cell r="A557">
            <v>157</v>
          </cell>
          <cell r="B557" t="str">
            <v>SINAPI/CEF</v>
          </cell>
          <cell r="C557" t="str">
            <v>ADESIVO EPOXI DE BAIXA VISCOSIDADE PARA INJEÇÃO EM TRINCAS E FISSURAS ESTRUTURAIS, SIKADUR 52 OU</v>
          </cell>
          <cell r="D557" t="str">
            <v>KG</v>
          </cell>
          <cell r="E557">
            <v>101.46</v>
          </cell>
        </row>
        <row r="558">
          <cell r="A558">
            <v>0</v>
          </cell>
          <cell r="B558" t="str">
            <v>SINAPI/CEF</v>
          </cell>
          <cell r="C558" t="str">
            <v>EQUIVALENTE</v>
          </cell>
          <cell r="D558">
            <v>0</v>
          </cell>
          <cell r="E558">
            <v>0</v>
          </cell>
        </row>
        <row r="559">
          <cell r="A559">
            <v>156</v>
          </cell>
          <cell r="B559" t="str">
            <v>SINAPI/CEF</v>
          </cell>
          <cell r="C559" t="str">
            <v>ADESIVO ESTRUTURAL À BASE DE RESINA EPOXI SIKADUR 32 OU EQUIVALENTE</v>
          </cell>
          <cell r="D559" t="str">
            <v>KG</v>
          </cell>
          <cell r="E559">
            <v>57.03</v>
          </cell>
        </row>
        <row r="560">
          <cell r="A560">
            <v>131</v>
          </cell>
          <cell r="B560" t="str">
            <v>SINAPI/CEF</v>
          </cell>
          <cell r="C560" t="str">
            <v>ADESIVO ESTRUTURAL A BASE DE RESINA EPOXI TIPO SIKADUR 31 OU EQUIVALENTE</v>
          </cell>
          <cell r="D560" t="str">
            <v>KG</v>
          </cell>
          <cell r="E560">
            <v>87.94</v>
          </cell>
        </row>
        <row r="561">
          <cell r="A561">
            <v>7333</v>
          </cell>
          <cell r="B561" t="str">
            <v>SINAPI/CEF</v>
          </cell>
          <cell r="C561" t="str">
            <v>ADESIVO ESTRUTURAL BASE EPOXI</v>
          </cell>
          <cell r="D561" t="str">
            <v>KG</v>
          </cell>
          <cell r="E561">
            <v>31.19</v>
          </cell>
        </row>
        <row r="562">
          <cell r="A562">
            <v>117</v>
          </cell>
          <cell r="B562" t="str">
            <v>SINAPI/CEF</v>
          </cell>
          <cell r="C562" t="str">
            <v>ADESIVO P/ PVC BISNAGA C/ 17G</v>
          </cell>
          <cell r="D562" t="str">
            <v>UN</v>
          </cell>
          <cell r="E562">
            <v>1.84</v>
          </cell>
        </row>
        <row r="563">
          <cell r="A563">
            <v>20080</v>
          </cell>
          <cell r="B563" t="str">
            <v>SINAPI/CEF</v>
          </cell>
          <cell r="C563" t="str">
            <v>ADESIVO P/ PVC FRASCO C/ 175G</v>
          </cell>
          <cell r="D563" t="str">
            <v>UN</v>
          </cell>
          <cell r="E563">
            <v>7.69</v>
          </cell>
        </row>
        <row r="564">
          <cell r="A564">
            <v>21114</v>
          </cell>
          <cell r="B564" t="str">
            <v>SINAPI/CEF</v>
          </cell>
          <cell r="C564" t="str">
            <v>ADESIVO P/ TUBOS CPVC (AQUATHERM) - 65G</v>
          </cell>
          <cell r="D564" t="str">
            <v>UN</v>
          </cell>
          <cell r="E564">
            <v>15.01</v>
          </cell>
        </row>
        <row r="565">
          <cell r="A565">
            <v>7334</v>
          </cell>
          <cell r="B565" t="str">
            <v>SINAPI/CEF</v>
          </cell>
          <cell r="C565" t="str">
            <v>ADESIVO PARA ARGAMASSAS E CHAPISCOS</v>
          </cell>
          <cell r="D565" t="str">
            <v>L</v>
          </cell>
          <cell r="E565">
            <v>6.95</v>
          </cell>
        </row>
        <row r="566">
          <cell r="A566">
            <v>3410</v>
          </cell>
          <cell r="B566" t="str">
            <v>SINAPI/CEF</v>
          </cell>
          <cell r="C566" t="str">
            <v>ADESIVO PARA ISOPOR</v>
          </cell>
          <cell r="D566" t="str">
            <v>KG</v>
          </cell>
          <cell r="E566">
            <v>21.56</v>
          </cell>
        </row>
        <row r="567">
          <cell r="A567">
            <v>119</v>
          </cell>
          <cell r="B567" t="str">
            <v>SINAPI/CEF</v>
          </cell>
          <cell r="C567" t="str">
            <v>ADESIVO PARA PVC BISNAGA COM 75 GR</v>
          </cell>
          <cell r="D567" t="str">
            <v>UN</v>
          </cell>
          <cell r="E567">
            <v>3.5</v>
          </cell>
        </row>
        <row r="568">
          <cell r="A568">
            <v>7335</v>
          </cell>
          <cell r="B568" t="str">
            <v>SINAPI/CEF</v>
          </cell>
          <cell r="C568" t="str">
            <v>ADESIVO PARA TRINCAS E FISSURAS ESTRUTURAIS</v>
          </cell>
          <cell r="D568" t="str">
            <v>KG</v>
          </cell>
          <cell r="E568">
            <v>56.37</v>
          </cell>
        </row>
        <row r="569">
          <cell r="A569">
            <v>122</v>
          </cell>
          <cell r="B569" t="str">
            <v>SINAPI/CEF</v>
          </cell>
          <cell r="C569" t="str">
            <v>ADESIVO PVC FRASCO C/ 850G</v>
          </cell>
          <cell r="D569" t="str">
            <v>UN</v>
          </cell>
          <cell r="E569">
            <v>28.46</v>
          </cell>
        </row>
        <row r="570">
          <cell r="A570">
            <v>148</v>
          </cell>
          <cell r="B570" t="str">
            <v>SINAPI/CEF</v>
          </cell>
          <cell r="C570" t="str">
            <v>ADITIVO À BASE DE EMULSÃO DE POLÍMERO SINTÉTICO PARA ARGAMASSA E CHAPISCO SIKAFIX SUPER OU</v>
          </cell>
          <cell r="D570" t="str">
            <v>L</v>
          </cell>
          <cell r="E570">
            <v>7.95</v>
          </cell>
        </row>
        <row r="571">
          <cell r="A571">
            <v>0</v>
          </cell>
          <cell r="B571" t="str">
            <v>SINAPI/CEF</v>
          </cell>
          <cell r="C571" t="str">
            <v>EQUIVALENTE</v>
          </cell>
          <cell r="D571">
            <v>0</v>
          </cell>
          <cell r="E571">
            <v>0</v>
          </cell>
        </row>
        <row r="572">
          <cell r="A572">
            <v>124</v>
          </cell>
          <cell r="B572" t="str">
            <v>SINAPI/CEF</v>
          </cell>
          <cell r="C572" t="str">
            <v>ADITIVO ACELERADOR DE PEGA E ENDURECIMENTO PARA ARGAMASSA E CONCRETOS NÃO ARMADO SIKA 3 OU</v>
          </cell>
          <cell r="D572" t="str">
            <v>L</v>
          </cell>
          <cell r="E572">
            <v>8.84</v>
          </cell>
        </row>
        <row r="573">
          <cell r="A573">
            <v>0</v>
          </cell>
          <cell r="B573" t="str">
            <v>SINAPI/CEF</v>
          </cell>
          <cell r="C573" t="str">
            <v>EQUIVALENTE</v>
          </cell>
          <cell r="D573">
            <v>0</v>
          </cell>
          <cell r="E573">
            <v>0</v>
          </cell>
        </row>
        <row r="574">
          <cell r="A574">
            <v>127</v>
          </cell>
          <cell r="B574" t="str">
            <v>SINAPI/CEF</v>
          </cell>
          <cell r="C574" t="str">
            <v>ADITIVO IMPERMEABILIZANTE DE PEGA ULTRA-RAPIDA PARA  UTILIZAÇÃO EM PASTA DE CIMENTO SIKA 2 OU</v>
          </cell>
          <cell r="D574" t="str">
            <v>L</v>
          </cell>
          <cell r="E574">
            <v>9.6199999999999992</v>
          </cell>
        </row>
        <row r="575">
          <cell r="A575">
            <v>0</v>
          </cell>
          <cell r="B575" t="str">
            <v>SINAPI/CEF</v>
          </cell>
          <cell r="C575" t="str">
            <v>EQUIVALENTE</v>
          </cell>
          <cell r="D575">
            <v>0</v>
          </cell>
          <cell r="E575">
            <v>0</v>
          </cell>
        </row>
        <row r="576">
          <cell r="A576">
            <v>7325</v>
          </cell>
          <cell r="B576" t="str">
            <v>SINAPI/CEF</v>
          </cell>
          <cell r="C576" t="str">
            <v>ADITIVO IMPERMEABILIZANTE PARA CONCRETO E ARGAMASSA</v>
          </cell>
          <cell r="D576" t="str">
            <v>KG</v>
          </cell>
          <cell r="E576">
            <v>5.61</v>
          </cell>
        </row>
        <row r="577">
          <cell r="A577">
            <v>26027</v>
          </cell>
          <cell r="B577" t="str">
            <v>SINAPI/CEF</v>
          </cell>
          <cell r="C577" t="str">
            <v>ADITIVO INCORPORADOR DE AR PARA CONCRETO</v>
          </cell>
          <cell r="D577" t="str">
            <v>L</v>
          </cell>
          <cell r="E577">
            <v>3.14</v>
          </cell>
        </row>
        <row r="578">
          <cell r="A578">
            <v>132</v>
          </cell>
          <cell r="B578" t="str">
            <v>SINAPI/CEF</v>
          </cell>
          <cell r="C578" t="str">
            <v>ADITIVO PLASTIFICANTE E RETARDADOR DE PEGA PARA CONCRETO  PLASTIMENT VZ SIKA OU EQUIVALENTE</v>
          </cell>
          <cell r="D578" t="str">
            <v>KG</v>
          </cell>
          <cell r="E578">
            <v>2.82</v>
          </cell>
        </row>
        <row r="579">
          <cell r="A579">
            <v>159</v>
          </cell>
          <cell r="B579" t="str">
            <v>SINAPI/CEF</v>
          </cell>
          <cell r="C579" t="str">
            <v>ADUBO BOVINO</v>
          </cell>
          <cell r="D579" t="str">
            <v>M3</v>
          </cell>
          <cell r="E579">
            <v>141.91</v>
          </cell>
        </row>
        <row r="580">
          <cell r="A580">
            <v>183</v>
          </cell>
          <cell r="B580" t="str">
            <v>SINAPI/CEF</v>
          </cell>
          <cell r="C580" t="str">
            <v>ADUELA (GUARNICAO, BATENTE OU CAIXAO) DE PORTA, EM MADEIRA DE 1A. QUALIDADE, SEM ALIZARES, DE *13 X</v>
          </cell>
          <cell r="D580" t="str">
            <v>JG</v>
          </cell>
          <cell r="E580">
            <v>92.12</v>
          </cell>
        </row>
        <row r="581">
          <cell r="A581">
            <v>0</v>
          </cell>
          <cell r="B581" t="str">
            <v>SINAPI/CEF</v>
          </cell>
          <cell r="C581" t="str">
            <v>3* CM</v>
          </cell>
          <cell r="D581">
            <v>0</v>
          </cell>
          <cell r="E581">
            <v>0</v>
          </cell>
        </row>
        <row r="582">
          <cell r="A582">
            <v>174</v>
          </cell>
          <cell r="B582" t="str">
            <v>SINAPI/CEF</v>
          </cell>
          <cell r="C582" t="str">
            <v>ADUELA/BATENTE DUPLO/CAIXAO/GRADE CAIXA 13 X 3,5CM P/ PORTA 0,60 A 1,20 X 2,10M MADEIRA</v>
          </cell>
          <cell r="D582" t="str">
            <v>JG</v>
          </cell>
          <cell r="E582">
            <v>108.45</v>
          </cell>
        </row>
        <row r="583">
          <cell r="A583">
            <v>0</v>
          </cell>
          <cell r="B583" t="str">
            <v>SINAPI/CEF</v>
          </cell>
          <cell r="C583" t="str">
            <v>IPE/MOGNO/CEREJEIRA OU SIMILAR</v>
          </cell>
          <cell r="D583">
            <v>0</v>
          </cell>
          <cell r="E583">
            <v>0</v>
          </cell>
        </row>
        <row r="584">
          <cell r="A584">
            <v>184</v>
          </cell>
          <cell r="B584" t="str">
            <v>SINAPI/CEF</v>
          </cell>
          <cell r="C584" t="str">
            <v>ADUELA/BATENTE DUPLO/CAIXAO/GRADE CAIXA 13 X 3CM P/ PORTA 0,60 A 1,20 X 2,10M MADEIRA</v>
          </cell>
          <cell r="D584" t="str">
            <v>JG</v>
          </cell>
          <cell r="E584">
            <v>34.89</v>
          </cell>
        </row>
        <row r="585">
          <cell r="A585">
            <v>0</v>
          </cell>
          <cell r="B585" t="str">
            <v>SINAPI/CEF</v>
          </cell>
          <cell r="C585" t="str">
            <v>CEDRINHO/PINHO/CANELA OU SIMILAR</v>
          </cell>
          <cell r="D585">
            <v>0</v>
          </cell>
          <cell r="E585">
            <v>0</v>
          </cell>
        </row>
        <row r="586">
          <cell r="A586">
            <v>173</v>
          </cell>
          <cell r="B586" t="str">
            <v>SINAPI/CEF</v>
          </cell>
          <cell r="C586" t="str">
            <v>ADUELA/BATENTE DUPLO/CAIXAO/GRADE CAIXA 13 X 3CM P/ PORTA 0,60 A 1,20 X 2,10M MADEIRA</v>
          </cell>
          <cell r="D586" t="str">
            <v>JG</v>
          </cell>
          <cell r="E586">
            <v>42.44</v>
          </cell>
        </row>
        <row r="587">
          <cell r="A587">
            <v>0</v>
          </cell>
          <cell r="B587" t="str">
            <v>SINAPI/CEF</v>
          </cell>
          <cell r="C587" t="str">
            <v>CEDRO/IMBUIA/JEQUITIBA OU SIMILAR.</v>
          </cell>
          <cell r="D587">
            <v>0</v>
          </cell>
          <cell r="E587">
            <v>0</v>
          </cell>
        </row>
        <row r="588">
          <cell r="A588">
            <v>175</v>
          </cell>
          <cell r="B588" t="str">
            <v>SINAPI/CEF</v>
          </cell>
          <cell r="C588" t="str">
            <v>ADUELA/BATENTE DUPLO/CAIXAO/GRADE CAIXA 15 X 3,5CM P/ PORTA 0,60 A 1,20 X 2,10M MADEIRA</v>
          </cell>
          <cell r="D588" t="str">
            <v>JG</v>
          </cell>
          <cell r="E588">
            <v>130.19</v>
          </cell>
        </row>
        <row r="589">
          <cell r="A589">
            <v>0</v>
          </cell>
          <cell r="B589" t="str">
            <v>SINAPI/CEF</v>
          </cell>
          <cell r="C589" t="str">
            <v>IPE/MOGNO/CEREJEIRA OU SIMILAR</v>
          </cell>
          <cell r="D589">
            <v>0</v>
          </cell>
          <cell r="E589">
            <v>0</v>
          </cell>
        </row>
        <row r="590">
          <cell r="A590">
            <v>20001</v>
          </cell>
          <cell r="B590" t="str">
            <v>SINAPI/CEF</v>
          </cell>
          <cell r="C590" t="str">
            <v>ADUELA/BATENTE DUPLO/CAIXAO/GRADE CAIXA 15 X 3CM P/ PORTA 0,60 A 1,20 X 2,10M MADEIRA</v>
          </cell>
          <cell r="D590" t="str">
            <v>JG</v>
          </cell>
          <cell r="E590">
            <v>42.23</v>
          </cell>
        </row>
        <row r="591">
          <cell r="A591">
            <v>0</v>
          </cell>
          <cell r="B591" t="str">
            <v>SINAPI/CEF</v>
          </cell>
          <cell r="C591" t="str">
            <v>CEDRINHO/PINHO/CANELA OU SIMILAR</v>
          </cell>
          <cell r="D591">
            <v>0</v>
          </cell>
          <cell r="E591">
            <v>0</v>
          </cell>
        </row>
        <row r="592">
          <cell r="A592">
            <v>181</v>
          </cell>
          <cell r="B592" t="str">
            <v>SINAPI/CEF</v>
          </cell>
          <cell r="C592" t="str">
            <v>ADUELA/BATENTE DUPLO/CAIXAO/GRADE CAIXA 15 X 3CM P/ PORTA 0,60 A 1,20 X 2,10M MADEIRA</v>
          </cell>
          <cell r="D592" t="str">
            <v>JG</v>
          </cell>
          <cell r="E592">
            <v>54.6</v>
          </cell>
        </row>
        <row r="593">
          <cell r="A593">
            <v>0</v>
          </cell>
          <cell r="B593" t="str">
            <v>SINAPI/CEF</v>
          </cell>
          <cell r="C593" t="str">
            <v>CEDRO/IMBUIA/JEQUITIBA OU SIMILAR</v>
          </cell>
          <cell r="D593">
            <v>0</v>
          </cell>
          <cell r="E593">
            <v>0</v>
          </cell>
        </row>
        <row r="594">
          <cell r="A594">
            <v>164</v>
          </cell>
          <cell r="B594" t="str">
            <v>SINAPI/CEF</v>
          </cell>
          <cell r="C594" t="str">
            <v>ADUELA/BATENTE DUPLO/CAIXAO/GRADE CAIXA 15 X 3CM P/ PORTA 0,60 A 1,20 X 2,10M MADEIRA</v>
          </cell>
          <cell r="D594" t="str">
            <v>JG</v>
          </cell>
          <cell r="E594">
            <v>122.68</v>
          </cell>
        </row>
        <row r="595">
          <cell r="A595">
            <v>0</v>
          </cell>
          <cell r="B595" t="str">
            <v>SINAPI/CEF</v>
          </cell>
          <cell r="C595" t="str">
            <v>IPE/MOGNO/CEREJEIRA OU SIMILAR</v>
          </cell>
          <cell r="D595">
            <v>0</v>
          </cell>
          <cell r="E595">
            <v>0</v>
          </cell>
        </row>
        <row r="596">
          <cell r="A596">
            <v>4319</v>
          </cell>
          <cell r="B596" t="str">
            <v>SINAPI/CEF</v>
          </cell>
          <cell r="C596" t="str">
            <v>AFASTADOR P/ TELHA FIBROCIMENTO CANALETE 90 OU KALHETAO</v>
          </cell>
          <cell r="D596" t="str">
            <v>UN</v>
          </cell>
          <cell r="E596">
            <v>0.51</v>
          </cell>
        </row>
        <row r="597">
          <cell r="A597">
            <v>7332</v>
          </cell>
          <cell r="B597" t="str">
            <v>SINAPI/CEF</v>
          </cell>
          <cell r="C597" t="str">
            <v>AGENTE DE DESFORMA PARA CONCRETO</v>
          </cell>
          <cell r="D597" t="str">
            <v>L</v>
          </cell>
          <cell r="E597">
            <v>7.13</v>
          </cell>
        </row>
        <row r="598">
          <cell r="A598">
            <v>3411</v>
          </cell>
          <cell r="B598" t="str">
            <v>SINAPI/CEF</v>
          </cell>
          <cell r="C598" t="str">
            <v>AGREGADO LEVE PARA PROTECAO TERMICA (PEROLAS DE ISOPOR)</v>
          </cell>
          <cell r="D598" t="str">
            <v>KG</v>
          </cell>
          <cell r="E598">
            <v>37.21</v>
          </cell>
        </row>
        <row r="599">
          <cell r="A599">
            <v>6114</v>
          </cell>
          <cell r="B599" t="str">
            <v>SINAPI/CEF</v>
          </cell>
          <cell r="C599" t="str">
            <v>AJUDANTE DE ARMADOR</v>
          </cell>
          <cell r="D599" t="str">
            <v>H</v>
          </cell>
          <cell r="E599">
            <v>6.81</v>
          </cell>
        </row>
        <row r="600">
          <cell r="A600">
            <v>6117</v>
          </cell>
          <cell r="B600" t="str">
            <v>SINAPI/CEF</v>
          </cell>
          <cell r="C600" t="str">
            <v>AJUDANTE DE CARPINTEIRO</v>
          </cell>
          <cell r="D600" t="str">
            <v>H</v>
          </cell>
          <cell r="E600">
            <v>6.81</v>
          </cell>
        </row>
        <row r="601">
          <cell r="A601">
            <v>25958</v>
          </cell>
          <cell r="B601" t="str">
            <v>SINAPI/CEF</v>
          </cell>
          <cell r="C601" t="str">
            <v>AJUDANTE DE ESTRUTURA METALICA</v>
          </cell>
          <cell r="D601" t="str">
            <v>H</v>
          </cell>
          <cell r="E601">
            <v>4.3</v>
          </cell>
        </row>
        <row r="602">
          <cell r="A602">
            <v>248</v>
          </cell>
          <cell r="B602" t="str">
            <v>SINAPI/CEF</v>
          </cell>
          <cell r="C602" t="str">
            <v>AJUDANTE DE OPERACAO EM GERAL</v>
          </cell>
          <cell r="D602" t="str">
            <v>H</v>
          </cell>
          <cell r="E602">
            <v>6.76</v>
          </cell>
        </row>
        <row r="603">
          <cell r="A603">
            <v>6127</v>
          </cell>
          <cell r="B603" t="str">
            <v>SINAPI/CEF</v>
          </cell>
          <cell r="C603" t="str">
            <v>AJUDANTE DE PEDREIRO</v>
          </cell>
          <cell r="D603" t="str">
            <v>H</v>
          </cell>
          <cell r="E603">
            <v>6.6</v>
          </cell>
        </row>
        <row r="604">
          <cell r="A604">
            <v>34466</v>
          </cell>
          <cell r="B604" t="str">
            <v>SINAPI/CEF</v>
          </cell>
          <cell r="C604" t="str">
            <v>AJUDANTE DE PINTOR</v>
          </cell>
          <cell r="D604" t="str">
            <v>H</v>
          </cell>
          <cell r="E604">
            <v>6.84</v>
          </cell>
        </row>
        <row r="605">
          <cell r="A605">
            <v>242</v>
          </cell>
          <cell r="B605" t="str">
            <v>SINAPI/CEF</v>
          </cell>
          <cell r="C605" t="str">
            <v>AJUDANTE ESPECIALIZADO</v>
          </cell>
          <cell r="D605" t="str">
            <v>H</v>
          </cell>
          <cell r="E605">
            <v>6.76</v>
          </cell>
        </row>
        <row r="606">
          <cell r="A606">
            <v>0</v>
          </cell>
          <cell r="B606" t="str">
            <v>SINAPI/CEF</v>
          </cell>
          <cell r="C606">
            <v>0</v>
          </cell>
          <cell r="D606">
            <v>0</v>
          </cell>
          <cell r="E606">
            <v>0</v>
          </cell>
        </row>
        <row r="607">
          <cell r="A607">
            <v>0</v>
          </cell>
          <cell r="B607" t="str">
            <v>SINAPI/CEF</v>
          </cell>
          <cell r="C607" t="str">
            <v>PREÇOS DE INSUMOS</v>
          </cell>
          <cell r="D607" t="str">
            <v>Página:</v>
          </cell>
          <cell r="E607" t="str">
            <v>10 / 107</v>
          </cell>
        </row>
        <row r="608">
          <cell r="A608" t="str">
            <v>Mês de Coleta:</v>
          </cell>
          <cell r="B608" t="str">
            <v>SINAPI/CEF</v>
          </cell>
          <cell r="C608" t="str">
            <v>05/2014 Pesquisa: IBGE</v>
          </cell>
          <cell r="D608">
            <v>0</v>
          </cell>
          <cell r="E608">
            <v>0</v>
          </cell>
        </row>
        <row r="609">
          <cell r="A609">
            <v>0</v>
          </cell>
          <cell r="B609" t="str">
            <v>SINAPI/CEF</v>
          </cell>
          <cell r="C609" t="str">
            <v>FORTALEZA 88,81</v>
          </cell>
          <cell r="D609">
            <v>0</v>
          </cell>
          <cell r="E609">
            <v>50.72</v>
          </cell>
        </row>
        <row r="610">
          <cell r="A610" t="str">
            <v>Localidade:</v>
          </cell>
          <cell r="B610" t="str">
            <v>SINAPI/CEF</v>
          </cell>
          <cell r="C610" t="str">
            <v>Encargos Sociais Desonerados(%) Horista:</v>
          </cell>
          <cell r="D610" t="str">
            <v>Mensalista:</v>
          </cell>
          <cell r="E610">
            <v>0</v>
          </cell>
        </row>
        <row r="611">
          <cell r="A611" t="str">
            <v>Código</v>
          </cell>
          <cell r="B611" t="str">
            <v>SINAPI/CEF</v>
          </cell>
          <cell r="C611" t="str">
            <v>Descriçao do Insumo</v>
          </cell>
          <cell r="D611" t="str">
            <v>Unid</v>
          </cell>
          <cell r="E611" t="str">
            <v>Preço</v>
          </cell>
        </row>
        <row r="612">
          <cell r="A612">
            <v>0</v>
          </cell>
          <cell r="B612" t="str">
            <v>SINAPI/CEF</v>
          </cell>
          <cell r="C612">
            <v>0</v>
          </cell>
          <cell r="D612">
            <v>0</v>
          </cell>
          <cell r="E612" t="str">
            <v>Mediano (R$)</v>
          </cell>
        </row>
        <row r="613">
          <cell r="A613">
            <v>427</v>
          </cell>
          <cell r="B613" t="str">
            <v>SINAPI/CEF</v>
          </cell>
          <cell r="C613" t="str">
            <v>ALCA PRE-FORMADA DE CONTRA POSTE (GPH) EM ACO P/ CABO 3/16" ,    COMPRIM= 870MM</v>
          </cell>
          <cell r="D613" t="str">
            <v>UN</v>
          </cell>
          <cell r="E613">
            <v>4.58</v>
          </cell>
        </row>
        <row r="614">
          <cell r="A614">
            <v>11272</v>
          </cell>
          <cell r="B614" t="str">
            <v>SINAPI/CEF</v>
          </cell>
          <cell r="C614" t="str">
            <v>ALCA PRE-FORMADA DE DISTRIBUICAO DG-4542 PLP</v>
          </cell>
          <cell r="D614" t="str">
            <v>UN</v>
          </cell>
          <cell r="E614">
            <v>3.64</v>
          </cell>
        </row>
        <row r="615">
          <cell r="A615">
            <v>11273</v>
          </cell>
          <cell r="B615" t="str">
            <v>SINAPI/CEF</v>
          </cell>
          <cell r="C615" t="str">
            <v>ALCA PRE-FORMADA DE DISTRIBUICAO P/ CONDUTORES DE ALUMINIO # 1/0; 6/1 CAA"</v>
          </cell>
          <cell r="D615" t="str">
            <v>UN</v>
          </cell>
          <cell r="E615">
            <v>6.36</v>
          </cell>
        </row>
        <row r="616">
          <cell r="A616">
            <v>418</v>
          </cell>
          <cell r="B616" t="str">
            <v>SINAPI/CEF</v>
          </cell>
          <cell r="C616" t="str">
            <v>ALCA PRE-FORMADA DE DISTRIBUICAO PLP P/ CABO ALUMINIO 25MM2</v>
          </cell>
          <cell r="D616" t="str">
            <v>UN</v>
          </cell>
          <cell r="E616">
            <v>3.28</v>
          </cell>
        </row>
        <row r="617">
          <cell r="A617">
            <v>417</v>
          </cell>
          <cell r="B617" t="str">
            <v>SINAPI/CEF</v>
          </cell>
          <cell r="C617" t="str">
            <v>ALCA PRE-FORMADA DE LINHA, EM ALUMINIO P/ CABO DE ALUMINIO DIAM 16MM2</v>
          </cell>
          <cell r="D617" t="str">
            <v>UN</v>
          </cell>
          <cell r="E617">
            <v>2.29</v>
          </cell>
        </row>
        <row r="618">
          <cell r="A618">
            <v>11275</v>
          </cell>
          <cell r="B618" t="str">
            <v>SINAPI/CEF</v>
          </cell>
          <cell r="C618" t="str">
            <v>ALCA PRE-FORMADA DE SERVICO P/ CONDUTORES DE ALUMINIO # 4; 6/1 CAA"</v>
          </cell>
          <cell r="D618" t="str">
            <v>UN</v>
          </cell>
          <cell r="E618">
            <v>2.16</v>
          </cell>
        </row>
        <row r="619">
          <cell r="A619">
            <v>11274</v>
          </cell>
          <cell r="B619" t="str">
            <v>SINAPI/CEF</v>
          </cell>
          <cell r="C619" t="str">
            <v>ALCA PRE-FORMADA DE SERVICO SG-4500 PLP</v>
          </cell>
          <cell r="D619" t="str">
            <v>UN</v>
          </cell>
          <cell r="E619">
            <v>3.51</v>
          </cell>
        </row>
        <row r="620">
          <cell r="A620">
            <v>10658</v>
          </cell>
          <cell r="B620" t="str">
            <v>SINAPI/CEF</v>
          </cell>
          <cell r="C620" t="str">
            <v>ALISADORA DE CONCRETO COM MOTOR A GASOLINA DE 5,5 HP</v>
          </cell>
          <cell r="D620" t="str">
            <v>UN</v>
          </cell>
          <cell r="E620">
            <v>12903.23</v>
          </cell>
        </row>
        <row r="621">
          <cell r="A621">
            <v>20003</v>
          </cell>
          <cell r="B621" t="str">
            <v>SINAPI/CEF</v>
          </cell>
          <cell r="C621" t="str">
            <v>ALIZAR / GUARNICAO 4 X 1CM MADEIRA CEDRINHO/PINHO/CANELA OU SIMILAR</v>
          </cell>
          <cell r="D621" t="str">
            <v>M</v>
          </cell>
          <cell r="E621">
            <v>1.03</v>
          </cell>
        </row>
        <row r="622">
          <cell r="A622">
            <v>20002</v>
          </cell>
          <cell r="B622" t="str">
            <v>SINAPI/CEF</v>
          </cell>
          <cell r="C622" t="str">
            <v>ALIZAR / GUARNICAO 4 X 1CM MADEIRA CEDRO/IMBUIA/JEQUITIBA OU SIMILAR</v>
          </cell>
          <cell r="D622" t="str">
            <v>M</v>
          </cell>
          <cell r="E622">
            <v>1.38</v>
          </cell>
        </row>
        <row r="623">
          <cell r="A623">
            <v>185</v>
          </cell>
          <cell r="B623" t="str">
            <v>SINAPI/CEF</v>
          </cell>
          <cell r="C623" t="str">
            <v>ALIZAR / GUARNICAO 4 X 1CM MADEIRA IPE/MOGNO/CEREJEIRA OU SIMILAR</v>
          </cell>
          <cell r="D623" t="str">
            <v>M</v>
          </cell>
          <cell r="E623">
            <v>2.8</v>
          </cell>
        </row>
        <row r="624">
          <cell r="A624">
            <v>20018</v>
          </cell>
          <cell r="B624" t="str">
            <v>SINAPI/CEF</v>
          </cell>
          <cell r="C624" t="str">
            <v>ALIZAR / GUARNICAO 5 X 1,5CM MADEIRA CEDRINHO/PINHO/CANELA OU SIMILAR</v>
          </cell>
          <cell r="D624" t="str">
            <v>M</v>
          </cell>
          <cell r="E624">
            <v>1.4</v>
          </cell>
        </row>
        <row r="625">
          <cell r="A625">
            <v>20017</v>
          </cell>
          <cell r="B625" t="str">
            <v>SINAPI/CEF</v>
          </cell>
          <cell r="C625" t="str">
            <v>ALIZAR / GUARNICAO 5 X 1,5CM MADEIRA CEDRO/IMBUIA/JEQUITIBA OU SIMILAR</v>
          </cell>
          <cell r="D625" t="str">
            <v>M</v>
          </cell>
          <cell r="E625">
            <v>2.0499999999999998</v>
          </cell>
        </row>
        <row r="626">
          <cell r="A626">
            <v>188</v>
          </cell>
          <cell r="B626" t="str">
            <v>SINAPI/CEF</v>
          </cell>
          <cell r="C626" t="str">
            <v>ALIZAR / GUARNICAO 5 X 1,5CM MADEIRA IPE/MOGNO/CEREJEIRA OU SIMILAR</v>
          </cell>
          <cell r="D626" t="str">
            <v>M</v>
          </cell>
          <cell r="E626">
            <v>3.04</v>
          </cell>
        </row>
        <row r="627">
          <cell r="A627">
            <v>20005</v>
          </cell>
          <cell r="B627" t="str">
            <v>SINAPI/CEF</v>
          </cell>
          <cell r="C627" t="str">
            <v>ALIZAR / GUARNICAO 5 X 1CM MADEIRA CEDRINHO/PINHO/CANELA OU SIMILAR</v>
          </cell>
          <cell r="D627" t="str">
            <v>M</v>
          </cell>
          <cell r="E627">
            <v>1.01</v>
          </cell>
        </row>
        <row r="628">
          <cell r="A628">
            <v>20004</v>
          </cell>
          <cell r="B628" t="str">
            <v>SINAPI/CEF</v>
          </cell>
          <cell r="C628" t="str">
            <v>ALIZAR / GUARNICAO 5 X 1CM MADEIRA CEDRO/IMBUIA/JEQUITIBA OU SIMILAR</v>
          </cell>
          <cell r="D628" t="str">
            <v>M</v>
          </cell>
          <cell r="E628">
            <v>1.34</v>
          </cell>
        </row>
        <row r="629">
          <cell r="A629">
            <v>186</v>
          </cell>
          <cell r="B629" t="str">
            <v>SINAPI/CEF</v>
          </cell>
          <cell r="C629" t="str">
            <v>ALIZAR / GUARNICAO 5 X 1CM MADEIRA IPE/MOGNO/CEREJEIRA OU SIMILAR</v>
          </cell>
          <cell r="D629" t="str">
            <v>M</v>
          </cell>
          <cell r="E629">
            <v>2.8</v>
          </cell>
        </row>
        <row r="630">
          <cell r="A630">
            <v>20007</v>
          </cell>
          <cell r="B630" t="str">
            <v>SINAPI/CEF</v>
          </cell>
          <cell r="C630" t="str">
            <v>ALIZAR / GUARNICAO 5 X 2CM MADEIRA CEDRINHO/PINHO/CANELA OU SIMILAR</v>
          </cell>
          <cell r="D630" t="str">
            <v>M</v>
          </cell>
          <cell r="E630">
            <v>3.11</v>
          </cell>
        </row>
        <row r="631">
          <cell r="A631">
            <v>20006</v>
          </cell>
          <cell r="B631" t="str">
            <v>SINAPI/CEF</v>
          </cell>
          <cell r="C631" t="str">
            <v>ALIZAR / GUARNICAO 5 X 2CM MADEIRA CEDRO/IMBUIA/JEQUITIBA OU SIMILAR</v>
          </cell>
          <cell r="D631" t="str">
            <v>M</v>
          </cell>
          <cell r="E631">
            <v>3.88</v>
          </cell>
        </row>
        <row r="632">
          <cell r="A632">
            <v>187</v>
          </cell>
          <cell r="B632" t="str">
            <v>SINAPI/CEF</v>
          </cell>
          <cell r="C632" t="str">
            <v>ALIZAR / GUARNICAO 5 X 2CM MADEIRA IPE/MOGNO/CEREJEIRA OU SIMILAR</v>
          </cell>
          <cell r="D632" t="str">
            <v>M</v>
          </cell>
          <cell r="E632">
            <v>6.74</v>
          </cell>
        </row>
        <row r="633">
          <cell r="A633">
            <v>253</v>
          </cell>
          <cell r="B633" t="str">
            <v>SINAPI/CEF</v>
          </cell>
          <cell r="C633" t="str">
            <v>ALMOXARIFE</v>
          </cell>
          <cell r="D633" t="str">
            <v>H</v>
          </cell>
          <cell r="E633">
            <v>9.08</v>
          </cell>
        </row>
        <row r="634">
          <cell r="A634">
            <v>583</v>
          </cell>
          <cell r="B634" t="str">
            <v>SINAPI/CEF</v>
          </cell>
          <cell r="C634" t="str">
            <v>ALUMINIO ANODIZADO</v>
          </cell>
          <cell r="D634" t="str">
            <v>KG</v>
          </cell>
          <cell r="E634">
            <v>30.51</v>
          </cell>
        </row>
        <row r="635">
          <cell r="A635">
            <v>6</v>
          </cell>
          <cell r="B635" t="str">
            <v>SINAPI/CEF</v>
          </cell>
          <cell r="C635" t="str">
            <v>AMONIA</v>
          </cell>
          <cell r="D635" t="str">
            <v>L</v>
          </cell>
          <cell r="E635">
            <v>2.1800000000000002</v>
          </cell>
        </row>
        <row r="636">
          <cell r="A636">
            <v>20193</v>
          </cell>
          <cell r="B636" t="str">
            <v>SINAPI/CEF</v>
          </cell>
          <cell r="C636" t="str">
            <v>ANDAIME METALICO TIPO FACHADEIRO LARG=1,20M ALTURA = 2,0M</v>
          </cell>
          <cell r="D636" t="str">
            <v>M2/MES</v>
          </cell>
          <cell r="E636">
            <v>1.1399999999999999</v>
          </cell>
        </row>
        <row r="637">
          <cell r="A637">
            <v>10528</v>
          </cell>
          <cell r="B637" t="str">
            <v>SINAPI/CEF</v>
          </cell>
          <cell r="C637" t="str">
            <v>ANDAIME METALICO TUBULAR DE ENCAIXE TIPO TORRE, C/ LARGURA ATE 2M, ALTURA 1,00M</v>
          </cell>
          <cell r="D637" t="str">
            <v>M2/MES</v>
          </cell>
          <cell r="E637">
            <v>3.43</v>
          </cell>
        </row>
        <row r="638">
          <cell r="A638">
            <v>10529</v>
          </cell>
          <cell r="B638" t="str">
            <v>SINAPI/CEF</v>
          </cell>
          <cell r="C638" t="str">
            <v>ANDAIME METALICO TUBULAR DE ENCAIXE TIPO TORRE, C/ LARGURA ATE 2M, ALTURA 1,00M</v>
          </cell>
          <cell r="D638" t="str">
            <v>KG/MES</v>
          </cell>
          <cell r="E638">
            <v>0.13</v>
          </cell>
        </row>
        <row r="639">
          <cell r="A639">
            <v>10527</v>
          </cell>
          <cell r="B639" t="str">
            <v>SINAPI/CEF</v>
          </cell>
          <cell r="C639" t="str">
            <v>ANDAIME METALICO TUBULAR DE ENCAIXE, TIPO DE TORRE, COM LARGURA DE ATE *2,00* M E ALTURA DE *1,00</v>
          </cell>
          <cell r="D639" t="str">
            <v>M/MES</v>
          </cell>
          <cell r="E639">
            <v>4</v>
          </cell>
        </row>
        <row r="640">
          <cell r="A640">
            <v>0</v>
          </cell>
          <cell r="B640" t="str">
            <v>SINAPI/CEF</v>
          </cell>
          <cell r="C640" t="str">
            <v>M* (LOCACAO)</v>
          </cell>
          <cell r="D640">
            <v>0</v>
          </cell>
          <cell r="E640">
            <v>0</v>
          </cell>
        </row>
        <row r="641">
          <cell r="A641">
            <v>10526</v>
          </cell>
          <cell r="B641" t="str">
            <v>SINAPI/CEF</v>
          </cell>
          <cell r="C641" t="str">
            <v>ANDAIME SUSPENSO OU BALANCIM, TIPO PESADO (CARGA TOTAL DE 250 KG/M2), PLATAFORMA DE 1,50 X 3,00 M,</v>
          </cell>
          <cell r="D641" t="str">
            <v>MES</v>
          </cell>
          <cell r="E641">
            <v>300</v>
          </cell>
        </row>
        <row r="642">
          <cell r="A642">
            <v>0</v>
          </cell>
          <cell r="B642" t="str">
            <v>SINAPI/CEF</v>
          </cell>
          <cell r="C642" t="str">
            <v>COM 4 CATRACAS (GUINCHOS) E CABO DE *45* M (LOCACAO )</v>
          </cell>
          <cell r="D642">
            <v>0</v>
          </cell>
          <cell r="E642">
            <v>0</v>
          </cell>
        </row>
        <row r="643">
          <cell r="A643">
            <v>295</v>
          </cell>
          <cell r="B643" t="str">
            <v>SINAPI/CEF</v>
          </cell>
          <cell r="C643" t="str">
            <v>ANEL BORRACHA P/ TUBO ESGOTO PREDIAL EB 608 DN 40MM</v>
          </cell>
          <cell r="D643" t="str">
            <v>UN</v>
          </cell>
          <cell r="E643">
            <v>0.82</v>
          </cell>
        </row>
        <row r="644">
          <cell r="A644">
            <v>296</v>
          </cell>
          <cell r="B644" t="str">
            <v>SINAPI/CEF</v>
          </cell>
          <cell r="C644" t="str">
            <v>ANEL BORRACHA P/ TUBO ESGOTO PREDIAL EB 608 DN 50MM</v>
          </cell>
          <cell r="D644" t="str">
            <v>UN</v>
          </cell>
          <cell r="E644">
            <v>0.87</v>
          </cell>
        </row>
        <row r="645">
          <cell r="A645">
            <v>297</v>
          </cell>
          <cell r="B645" t="str">
            <v>SINAPI/CEF</v>
          </cell>
          <cell r="C645" t="str">
            <v>ANEL BORRACHA P/ TUBO ESGOTO PREDIAL EB 608 DN 75MM</v>
          </cell>
          <cell r="D645" t="str">
            <v>UN</v>
          </cell>
          <cell r="E645">
            <v>1.1200000000000001</v>
          </cell>
        </row>
        <row r="646">
          <cell r="A646">
            <v>311</v>
          </cell>
          <cell r="B646" t="str">
            <v>SINAPI/CEF</v>
          </cell>
          <cell r="C646" t="str">
            <v>ANEL BORRACHA P/ TUBO PVC DE FOFO EB-1208 DN 100</v>
          </cell>
          <cell r="D646" t="str">
            <v>UN</v>
          </cell>
          <cell r="E646">
            <v>3.98</v>
          </cell>
        </row>
        <row r="647">
          <cell r="A647">
            <v>318</v>
          </cell>
          <cell r="B647" t="str">
            <v>SINAPI/CEF</v>
          </cell>
          <cell r="C647" t="str">
            <v>ANEL BORRACHA P/ TUBO PVC DE FOFO EB-1208 DN 150</v>
          </cell>
          <cell r="D647" t="str">
            <v>UN</v>
          </cell>
          <cell r="E647">
            <v>6.59</v>
          </cell>
        </row>
        <row r="648">
          <cell r="A648">
            <v>319</v>
          </cell>
          <cell r="B648" t="str">
            <v>SINAPI/CEF</v>
          </cell>
          <cell r="C648" t="str">
            <v>ANEL BORRACHA P/ TUBO PVC DE FOFO EB-1208 DN 200</v>
          </cell>
          <cell r="D648" t="str">
            <v>UN</v>
          </cell>
          <cell r="E648">
            <v>9.5500000000000007</v>
          </cell>
        </row>
        <row r="649">
          <cell r="A649">
            <v>320</v>
          </cell>
          <cell r="B649" t="str">
            <v>SINAPI/CEF</v>
          </cell>
          <cell r="C649" t="str">
            <v>ANEL BORRACHA P/ TUBO PVC DE FOFO EB-1208 DN 250</v>
          </cell>
          <cell r="D649" t="str">
            <v>UN</v>
          </cell>
          <cell r="E649">
            <v>24.63</v>
          </cell>
        </row>
        <row r="650">
          <cell r="A650">
            <v>314</v>
          </cell>
          <cell r="B650" t="str">
            <v>SINAPI/CEF</v>
          </cell>
          <cell r="C650" t="str">
            <v>ANEL BORRACHA P/ TUBO PVC DE FOFO EB-1208 DN 300</v>
          </cell>
          <cell r="D650" t="str">
            <v>UN</v>
          </cell>
          <cell r="E650">
            <v>36.36</v>
          </cell>
        </row>
        <row r="651">
          <cell r="A651">
            <v>303</v>
          </cell>
          <cell r="B651" t="str">
            <v>SINAPI/CEF</v>
          </cell>
          <cell r="C651" t="str">
            <v>ANEL BORRACHA P/ TUBO PVC REDE ESGOTO EB 644 DN 100MM</v>
          </cell>
          <cell r="D651" t="str">
            <v>UN</v>
          </cell>
          <cell r="E651">
            <v>2.62</v>
          </cell>
        </row>
        <row r="652">
          <cell r="A652">
            <v>304</v>
          </cell>
          <cell r="B652" t="str">
            <v>SINAPI/CEF</v>
          </cell>
          <cell r="C652" t="str">
            <v>ANEL BORRACHA P/ TUBO PVC REDE ESGOTO EB 644 DN 125MM</v>
          </cell>
          <cell r="D652" t="str">
            <v>UN</v>
          </cell>
          <cell r="E652">
            <v>4.99</v>
          </cell>
        </row>
        <row r="653">
          <cell r="A653">
            <v>305</v>
          </cell>
          <cell r="B653" t="str">
            <v>SINAPI/CEF</v>
          </cell>
          <cell r="C653" t="str">
            <v>ANEL BORRACHA P/ TUBO PVC REDE ESGOTO EB 644 DN 150MM</v>
          </cell>
          <cell r="D653" t="str">
            <v>UN</v>
          </cell>
          <cell r="E653">
            <v>6.4</v>
          </cell>
        </row>
        <row r="654">
          <cell r="A654">
            <v>306</v>
          </cell>
          <cell r="B654" t="str">
            <v>SINAPI/CEF</v>
          </cell>
          <cell r="C654" t="str">
            <v>ANEL BORRACHA P/ TUBO PVC REDE ESGOTO EB 644 DN 200MM</v>
          </cell>
          <cell r="D654" t="str">
            <v>UN</v>
          </cell>
          <cell r="E654">
            <v>9.5</v>
          </cell>
        </row>
        <row r="655">
          <cell r="A655">
            <v>307</v>
          </cell>
          <cell r="B655" t="str">
            <v>SINAPI/CEF</v>
          </cell>
          <cell r="C655" t="str">
            <v>ANEL BORRACHA P/ TUBO PVC REDE ESGOTO EB 644 DN 250MM</v>
          </cell>
          <cell r="D655" t="str">
            <v>UN</v>
          </cell>
          <cell r="E655">
            <v>18.38</v>
          </cell>
        </row>
        <row r="656">
          <cell r="A656">
            <v>308</v>
          </cell>
          <cell r="B656" t="str">
            <v>SINAPI/CEF</v>
          </cell>
          <cell r="C656" t="str">
            <v>ANEL BORRACHA P/ TUBO PVC REDE ESGOTO EB 644 DN 300MM</v>
          </cell>
          <cell r="D656" t="str">
            <v>UN</v>
          </cell>
          <cell r="E656">
            <v>32.68</v>
          </cell>
        </row>
        <row r="657">
          <cell r="A657">
            <v>309</v>
          </cell>
          <cell r="B657" t="str">
            <v>SINAPI/CEF</v>
          </cell>
          <cell r="C657" t="str">
            <v>ANEL BORRACHA P/ TUBO PVC REDE ESGOTO EB 644 DN 350MM</v>
          </cell>
          <cell r="D657" t="str">
            <v>UN</v>
          </cell>
          <cell r="E657">
            <v>39.22</v>
          </cell>
        </row>
        <row r="658">
          <cell r="A658">
            <v>310</v>
          </cell>
          <cell r="B658" t="str">
            <v>SINAPI/CEF</v>
          </cell>
          <cell r="C658" t="str">
            <v>ANEL BORRACHA P/ TUBO PVC REDE ESGOTO EB 644 DN 400MM</v>
          </cell>
          <cell r="D658" t="str">
            <v>UN</v>
          </cell>
          <cell r="E658">
            <v>49.26</v>
          </cell>
        </row>
        <row r="659">
          <cell r="A659">
            <v>299</v>
          </cell>
          <cell r="B659" t="str">
            <v>SINAPI/CEF</v>
          </cell>
          <cell r="C659" t="str">
            <v>ANEL BORRACHA P/ TUBO SERIE R DN 100MM</v>
          </cell>
          <cell r="D659" t="str">
            <v>UN</v>
          </cell>
          <cell r="E659">
            <v>1.65</v>
          </cell>
        </row>
        <row r="660">
          <cell r="A660">
            <v>300</v>
          </cell>
          <cell r="B660" t="str">
            <v>SINAPI/CEF</v>
          </cell>
          <cell r="C660" t="str">
            <v>ANEL BORRACHA P/ TUBO SERIE R DN 150MM</v>
          </cell>
          <cell r="D660" t="str">
            <v>UN</v>
          </cell>
          <cell r="E660">
            <v>9.4499999999999993</v>
          </cell>
        </row>
        <row r="661">
          <cell r="A661">
            <v>20084</v>
          </cell>
          <cell r="B661" t="str">
            <v>SINAPI/CEF</v>
          </cell>
          <cell r="C661" t="str">
            <v>ANEL BORRACHA P/ TUBO SERIE R DN 40MM</v>
          </cell>
          <cell r="D661" t="str">
            <v>UN</v>
          </cell>
          <cell r="E661">
            <v>0.97</v>
          </cell>
        </row>
        <row r="662">
          <cell r="A662">
            <v>20085</v>
          </cell>
          <cell r="B662" t="str">
            <v>SINAPI/CEF</v>
          </cell>
          <cell r="C662" t="str">
            <v>ANEL BORRACHA P/ TUBO SERIE R DN 50MM</v>
          </cell>
          <cell r="D662" t="str">
            <v>UN</v>
          </cell>
          <cell r="E662">
            <v>1.07</v>
          </cell>
        </row>
        <row r="663">
          <cell r="A663">
            <v>298</v>
          </cell>
          <cell r="B663" t="str">
            <v>SINAPI/CEF</v>
          </cell>
          <cell r="C663" t="str">
            <v>ANEL BORRACHA P/ TUBO SERIE R DN 75MM</v>
          </cell>
          <cell r="D663" t="str">
            <v>UN</v>
          </cell>
          <cell r="E663">
            <v>1.21</v>
          </cell>
        </row>
        <row r="664">
          <cell r="A664">
            <v>20326</v>
          </cell>
          <cell r="B664" t="str">
            <v>SINAPI/CEF</v>
          </cell>
          <cell r="C664" t="str">
            <v>ANEL BORRACHA P/ TUBO/CONEXAO PVC PBA P/ REDE AGUA     DN 60MM</v>
          </cell>
          <cell r="D664" t="str">
            <v>UN</v>
          </cell>
          <cell r="E664">
            <v>1.6</v>
          </cell>
        </row>
        <row r="665">
          <cell r="A665">
            <v>328</v>
          </cell>
          <cell r="B665" t="str">
            <v>SINAPI/CEF</v>
          </cell>
          <cell r="C665" t="str">
            <v>ANEL BORRACHA P/ TUBO/CONEXAO PVC PBA P/ REDE AGUA DN 100MM</v>
          </cell>
          <cell r="D665" t="str">
            <v>UN</v>
          </cell>
          <cell r="E665">
            <v>3.73</v>
          </cell>
        </row>
        <row r="666">
          <cell r="A666">
            <v>325</v>
          </cell>
          <cell r="B666" t="str">
            <v>SINAPI/CEF</v>
          </cell>
          <cell r="C666" t="str">
            <v>ANEL BORRACHA P/ TUBO/CONEXAO PVC PBA P/ REDE AGUA DN 50MM</v>
          </cell>
          <cell r="D666" t="str">
            <v>UN</v>
          </cell>
          <cell r="E666">
            <v>1.55</v>
          </cell>
        </row>
        <row r="667">
          <cell r="A667">
            <v>0</v>
          </cell>
          <cell r="B667" t="str">
            <v>SINAPI/CEF</v>
          </cell>
          <cell r="C667">
            <v>0</v>
          </cell>
          <cell r="D667">
            <v>0</v>
          </cell>
          <cell r="E667">
            <v>0</v>
          </cell>
        </row>
        <row r="668">
          <cell r="A668">
            <v>0</v>
          </cell>
          <cell r="B668" t="str">
            <v>SINAPI/CEF</v>
          </cell>
          <cell r="C668" t="str">
            <v>PREÇOS DE INSUMOS</v>
          </cell>
          <cell r="D668" t="str">
            <v>Página:</v>
          </cell>
          <cell r="E668" t="str">
            <v>11 / 107</v>
          </cell>
        </row>
        <row r="669">
          <cell r="A669" t="str">
            <v>Mês de Coleta:</v>
          </cell>
          <cell r="B669" t="str">
            <v>SINAPI/CEF</v>
          </cell>
          <cell r="C669" t="str">
            <v>05/2014 Pesquisa: IBGE</v>
          </cell>
          <cell r="D669">
            <v>0</v>
          </cell>
          <cell r="E669">
            <v>0</v>
          </cell>
        </row>
        <row r="670">
          <cell r="A670">
            <v>0</v>
          </cell>
          <cell r="B670" t="str">
            <v>SINAPI/CEF</v>
          </cell>
          <cell r="C670" t="str">
            <v>FORTALEZA 88,81</v>
          </cell>
          <cell r="D670">
            <v>0</v>
          </cell>
          <cell r="E670">
            <v>50.72</v>
          </cell>
        </row>
        <row r="671">
          <cell r="A671" t="str">
            <v>Localidade:</v>
          </cell>
          <cell r="B671" t="str">
            <v>SINAPI/CEF</v>
          </cell>
          <cell r="C671" t="str">
            <v>Encargos Sociais Desonerados(%) Horista:</v>
          </cell>
          <cell r="D671" t="str">
            <v>Mensalista:</v>
          </cell>
          <cell r="E671">
            <v>0</v>
          </cell>
        </row>
        <row r="672">
          <cell r="A672" t="str">
            <v>Código</v>
          </cell>
          <cell r="B672" t="str">
            <v>SINAPI/CEF</v>
          </cell>
          <cell r="C672" t="str">
            <v>Descriçao do Insumo</v>
          </cell>
          <cell r="D672" t="str">
            <v>Unid</v>
          </cell>
          <cell r="E672" t="str">
            <v>Preço</v>
          </cell>
        </row>
        <row r="673">
          <cell r="A673">
            <v>0</v>
          </cell>
          <cell r="B673" t="str">
            <v>SINAPI/CEF</v>
          </cell>
          <cell r="C673">
            <v>0</v>
          </cell>
          <cell r="D673">
            <v>0</v>
          </cell>
          <cell r="E673" t="str">
            <v>Mediano (R$)</v>
          </cell>
        </row>
        <row r="674">
          <cell r="A674">
            <v>329</v>
          </cell>
          <cell r="B674" t="str">
            <v>SINAPI/CEF</v>
          </cell>
          <cell r="C674" t="str">
            <v>ANEL BORRACHA P/ TUBO/CONEXAO PVC PBA P/ REDE AGUA DN 75MM</v>
          </cell>
          <cell r="D674" t="str">
            <v>UN</v>
          </cell>
          <cell r="E674">
            <v>3.49</v>
          </cell>
        </row>
        <row r="675">
          <cell r="A675">
            <v>301</v>
          </cell>
          <cell r="B675" t="str">
            <v>SINAPI/CEF</v>
          </cell>
          <cell r="C675" t="str">
            <v>ANEL DE BORRACHA PARA TUBO DE ESGOTO PREDIAL, DN = 100 MM (NBR 5688)</v>
          </cell>
          <cell r="D675" t="str">
            <v>UN</v>
          </cell>
          <cell r="E675">
            <v>1.6</v>
          </cell>
        </row>
        <row r="676">
          <cell r="A676">
            <v>20975</v>
          </cell>
          <cell r="B676" t="str">
            <v>SINAPI/CEF</v>
          </cell>
          <cell r="C676" t="str">
            <v>ANEL DE EXPANSAO EM COBRE P/ EMPATACAO MANGUEIRA DE COMBATE A INCENDIO ENGATE RAPIDO 1 1/2"</v>
          </cell>
          <cell r="D676" t="str">
            <v>UN</v>
          </cell>
          <cell r="E676">
            <v>4.43</v>
          </cell>
        </row>
        <row r="677">
          <cell r="A677">
            <v>20976</v>
          </cell>
          <cell r="B677" t="str">
            <v>SINAPI/CEF</v>
          </cell>
          <cell r="C677" t="str">
            <v>ANEL DE EXPANSAO EM COBRE P/ EMPATACAO MANGUEIRA DE COMBATE A INCENDIO ENGATE RAPIDO 2 1/2"</v>
          </cell>
          <cell r="D677" t="str">
            <v>UN</v>
          </cell>
          <cell r="E677">
            <v>9.2899999999999991</v>
          </cell>
        </row>
        <row r="678">
          <cell r="A678">
            <v>13111</v>
          </cell>
          <cell r="B678" t="str">
            <v>SINAPI/CEF</v>
          </cell>
          <cell r="C678" t="str">
            <v>ANEL OU ADUELA CONCRETO ARMADO D = 0,40M, H = 0,40M</v>
          </cell>
          <cell r="D678" t="str">
            <v>UN</v>
          </cell>
          <cell r="E678">
            <v>27.6</v>
          </cell>
        </row>
        <row r="679">
          <cell r="A679">
            <v>13113</v>
          </cell>
          <cell r="B679" t="str">
            <v>SINAPI/CEF</v>
          </cell>
          <cell r="C679" t="str">
            <v>ANEL OU ADUELA CONCRETO ARMADO D = 0,60M, H = 0,10M</v>
          </cell>
          <cell r="D679" t="str">
            <v>UN</v>
          </cell>
          <cell r="E679">
            <v>14.32</v>
          </cell>
        </row>
        <row r="680">
          <cell r="A680">
            <v>13114</v>
          </cell>
          <cell r="B680" t="str">
            <v>SINAPI/CEF</v>
          </cell>
          <cell r="C680" t="str">
            <v>ANEL OU ADUELA CONCRETO ARMADO D = 0,60M, H = 0,15M</v>
          </cell>
          <cell r="D680" t="str">
            <v>UN</v>
          </cell>
          <cell r="E680">
            <v>21.38</v>
          </cell>
        </row>
        <row r="681">
          <cell r="A681">
            <v>12530</v>
          </cell>
          <cell r="B681" t="str">
            <v>SINAPI/CEF</v>
          </cell>
          <cell r="C681" t="str">
            <v>ANEL OU ADUELA CONCRETO ARMADO D = 0,60M, H = 0,30M</v>
          </cell>
          <cell r="D681" t="str">
            <v>UN</v>
          </cell>
          <cell r="E681">
            <v>47.02</v>
          </cell>
        </row>
        <row r="682">
          <cell r="A682">
            <v>12531</v>
          </cell>
          <cell r="B682" t="str">
            <v>SINAPI/CEF</v>
          </cell>
          <cell r="C682" t="str">
            <v>ANEL OU ADUELA CONCRETO ARMADO D = 0,60M, H = 0,40M</v>
          </cell>
          <cell r="D682" t="str">
            <v>UN</v>
          </cell>
          <cell r="E682">
            <v>65.48</v>
          </cell>
        </row>
        <row r="683">
          <cell r="A683">
            <v>12532</v>
          </cell>
          <cell r="B683" t="str">
            <v>SINAPI/CEF</v>
          </cell>
          <cell r="C683" t="str">
            <v>ANEL OU ADUELA CONCRETO ARMADO D = 0,60M, H = 0,50M</v>
          </cell>
          <cell r="D683" t="str">
            <v>UN</v>
          </cell>
          <cell r="E683">
            <v>69.010000000000005</v>
          </cell>
        </row>
        <row r="684">
          <cell r="A684">
            <v>12533</v>
          </cell>
          <cell r="B684" t="str">
            <v>SINAPI/CEF</v>
          </cell>
          <cell r="C684" t="str">
            <v>ANEL OU ADUELA CONCRETO ARMADO D = 0,80M, H = 0,30M</v>
          </cell>
          <cell r="D684" t="str">
            <v>UN</v>
          </cell>
          <cell r="E684">
            <v>88.17</v>
          </cell>
        </row>
        <row r="685">
          <cell r="A685">
            <v>12544</v>
          </cell>
          <cell r="B685" t="str">
            <v>SINAPI/CEF</v>
          </cell>
          <cell r="C685" t="str">
            <v>ANEL OU ADUELA CONCRETO ARMADO D = 0,80M, H = 0,50M</v>
          </cell>
          <cell r="D685" t="str">
            <v>UN</v>
          </cell>
          <cell r="E685">
            <v>94.05</v>
          </cell>
        </row>
        <row r="686">
          <cell r="A686">
            <v>12546</v>
          </cell>
          <cell r="B686" t="str">
            <v>SINAPI/CEF</v>
          </cell>
          <cell r="C686" t="str">
            <v>ANEL OU ADUELA CONCRETO ARMADO D = 1,00M, H = 0,40M</v>
          </cell>
          <cell r="D686" t="str">
            <v>UN</v>
          </cell>
          <cell r="E686">
            <v>141.07</v>
          </cell>
        </row>
        <row r="687">
          <cell r="A687">
            <v>12547</v>
          </cell>
          <cell r="B687" t="str">
            <v>SINAPI/CEF</v>
          </cell>
          <cell r="C687" t="str">
            <v>ANEL OU ADUELA CONCRETO ARMADO D = 1,00M, H = 0,50M</v>
          </cell>
          <cell r="D687" t="str">
            <v>UN</v>
          </cell>
          <cell r="E687">
            <v>159.88</v>
          </cell>
        </row>
        <row r="688">
          <cell r="A688">
            <v>12548</v>
          </cell>
          <cell r="B688" t="str">
            <v>SINAPI/CEF</v>
          </cell>
          <cell r="C688" t="str">
            <v>ANEL OU ADUELA CONCRETO ARMADO D = 1,10M, H = 0,30M</v>
          </cell>
          <cell r="D688" t="str">
            <v>UN</v>
          </cell>
          <cell r="E688">
            <v>120.32</v>
          </cell>
        </row>
        <row r="689">
          <cell r="A689">
            <v>12551</v>
          </cell>
          <cell r="B689" t="str">
            <v>SINAPI/CEF</v>
          </cell>
          <cell r="C689" t="str">
            <v>ANEL OU ADUELA CONCRETO ARMADO D = 1,20M, H = 0,50M</v>
          </cell>
          <cell r="D689" t="str">
            <v>UN</v>
          </cell>
          <cell r="E689">
            <v>218.65</v>
          </cell>
        </row>
        <row r="690">
          <cell r="A690">
            <v>12563</v>
          </cell>
          <cell r="B690" t="str">
            <v>SINAPI/CEF</v>
          </cell>
          <cell r="C690" t="str">
            <v>ANEL OU ADUELA CONCRETO ARMADO D = 1,50M, H = 0,50M</v>
          </cell>
          <cell r="D690" t="str">
            <v>UN</v>
          </cell>
          <cell r="E690">
            <v>260.98</v>
          </cell>
        </row>
        <row r="691">
          <cell r="A691">
            <v>12565</v>
          </cell>
          <cell r="B691" t="str">
            <v>SINAPI/CEF</v>
          </cell>
          <cell r="C691" t="str">
            <v>ANEL OU ADUELA CONCRETO ARMADO D = 2,00M, H = 0,50M</v>
          </cell>
          <cell r="D691" t="str">
            <v>UN</v>
          </cell>
          <cell r="E691">
            <v>566.15</v>
          </cell>
        </row>
        <row r="692">
          <cell r="A692">
            <v>12567</v>
          </cell>
          <cell r="B692" t="str">
            <v>SINAPI/CEF</v>
          </cell>
          <cell r="C692" t="str">
            <v>ANEL OU ADUELA CONCRETO ARMADO D = 2,50M, H = 0,50M</v>
          </cell>
          <cell r="D692" t="str">
            <v>UN</v>
          </cell>
          <cell r="E692">
            <v>652.38</v>
          </cell>
        </row>
        <row r="693">
          <cell r="A693">
            <v>12568</v>
          </cell>
          <cell r="B693" t="str">
            <v>SINAPI/CEF</v>
          </cell>
          <cell r="C693" t="str">
            <v>ANEL OU ADUELA CONCRETO ARMADO D = 3,00M, H = 0,50M</v>
          </cell>
          <cell r="D693" t="str">
            <v>UN</v>
          </cell>
          <cell r="E693">
            <v>883.55</v>
          </cell>
        </row>
        <row r="694">
          <cell r="A694">
            <v>11789</v>
          </cell>
          <cell r="B694" t="str">
            <v>SINAPI/CEF</v>
          </cell>
          <cell r="C694" t="str">
            <v>ANEL PARA GUIA DE 10MM PARA FIO FE-160</v>
          </cell>
          <cell r="D694" t="str">
            <v>UN</v>
          </cell>
          <cell r="E694">
            <v>4.58</v>
          </cell>
        </row>
        <row r="695">
          <cell r="A695">
            <v>10560</v>
          </cell>
          <cell r="B695" t="str">
            <v>SINAPI/CEF</v>
          </cell>
          <cell r="C695" t="str">
            <v>ANTRACITO</v>
          </cell>
          <cell r="D695" t="str">
            <v>M3</v>
          </cell>
          <cell r="E695">
            <v>2896.04</v>
          </cell>
        </row>
        <row r="696">
          <cell r="A696">
            <v>12888</v>
          </cell>
          <cell r="B696" t="str">
            <v>SINAPI/CEF</v>
          </cell>
          <cell r="C696" t="str">
            <v>APARELHO APOIO ESTRUTURAL DE NEOPRENE FRETADO</v>
          </cell>
          <cell r="D696" t="str">
            <v>DM3</v>
          </cell>
          <cell r="E696">
            <v>99.78</v>
          </cell>
        </row>
        <row r="697">
          <cell r="A697">
            <v>12889</v>
          </cell>
          <cell r="B697" t="str">
            <v>SINAPI/CEF</v>
          </cell>
          <cell r="C697" t="str">
            <v>APARELHO APOIO ESTRUTURAL DE NEOPRENE NAO FRETADO</v>
          </cell>
          <cell r="D697" t="str">
            <v>DM3</v>
          </cell>
          <cell r="E697">
            <v>42.4</v>
          </cell>
        </row>
        <row r="698">
          <cell r="A698">
            <v>13761</v>
          </cell>
          <cell r="B698" t="str">
            <v>SINAPI/CEF</v>
          </cell>
          <cell r="C698" t="str">
            <v>APARELHO DE OXI-ACETILENO PARA SOLDA E CORTE, COM O GAS (PPU)</v>
          </cell>
          <cell r="D698" t="str">
            <v>UN</v>
          </cell>
          <cell r="E698">
            <v>2520</v>
          </cell>
        </row>
        <row r="699">
          <cell r="A699">
            <v>3332</v>
          </cell>
          <cell r="B699" t="str">
            <v>SINAPI/CEF</v>
          </cell>
          <cell r="C699" t="str">
            <v>APARELHO DE OXI-ACETILENO PARA SOLDA E CORTE, SEM O GAS (PPU) (LOCACAO)</v>
          </cell>
          <cell r="D699" t="str">
            <v>H</v>
          </cell>
          <cell r="E699">
            <v>1.42</v>
          </cell>
        </row>
        <row r="700">
          <cell r="A700">
            <v>7600</v>
          </cell>
          <cell r="B700" t="str">
            <v>SINAPI/CEF</v>
          </cell>
          <cell r="C700" t="str">
            <v>APARELHO MISTURADOR CROMADO P/ BIDE C/ DUCHA</v>
          </cell>
          <cell r="D700" t="str">
            <v>CJ</v>
          </cell>
          <cell r="E700">
            <v>267.19</v>
          </cell>
        </row>
        <row r="701">
          <cell r="A701">
            <v>11769</v>
          </cell>
          <cell r="B701" t="str">
            <v>SINAPI/CEF</v>
          </cell>
          <cell r="C701" t="str">
            <v>APARELHO MISTURADOR CROMADO P/ LAVATORIO REF 1875</v>
          </cell>
          <cell r="D701" t="str">
            <v>UN</v>
          </cell>
          <cell r="E701">
            <v>234.32</v>
          </cell>
        </row>
        <row r="702">
          <cell r="A702">
            <v>11771</v>
          </cell>
          <cell r="B702" t="str">
            <v>SINAPI/CEF</v>
          </cell>
          <cell r="C702" t="str">
            <v>APARELHO MISTURADOR CROMADO P/ PIA REF 1258</v>
          </cell>
          <cell r="D702" t="str">
            <v>UN</v>
          </cell>
          <cell r="E702">
            <v>323.85000000000002</v>
          </cell>
        </row>
        <row r="703">
          <cell r="A703">
            <v>4814</v>
          </cell>
          <cell r="B703" t="str">
            <v>SINAPI/CEF</v>
          </cell>
          <cell r="C703" t="str">
            <v>APARELHO SINALIZADOR DE SAIDA DE GARAGEM COMPLETO C/ CELULA FOTOELETRICA E BRACADEIRA</v>
          </cell>
          <cell r="D703" t="str">
            <v>UN</v>
          </cell>
          <cell r="E703">
            <v>338.37</v>
          </cell>
        </row>
        <row r="704">
          <cell r="A704">
            <v>25967</v>
          </cell>
          <cell r="B704" t="str">
            <v>SINAPI/CEF</v>
          </cell>
          <cell r="C704" t="str">
            <v>APOIO DO PORTA DENTE FRESADORA CIBER W 1900 .</v>
          </cell>
          <cell r="D704" t="str">
            <v>UN</v>
          </cell>
          <cell r="E704">
            <v>1223.55</v>
          </cell>
        </row>
        <row r="705">
          <cell r="A705">
            <v>6122</v>
          </cell>
          <cell r="B705" t="str">
            <v>SINAPI/CEF</v>
          </cell>
          <cell r="C705" t="str">
            <v>APONTADOR OU APROPRIADOR</v>
          </cell>
          <cell r="D705" t="str">
            <v>H</v>
          </cell>
          <cell r="E705">
            <v>9.1300000000000008</v>
          </cell>
        </row>
        <row r="706">
          <cell r="A706">
            <v>11811</v>
          </cell>
          <cell r="B706" t="str">
            <v>SINAPI/CEF</v>
          </cell>
          <cell r="C706" t="str">
            <v>AQUECEDOR DE AGUA ELETRICO HORIZONTAL 200L CILINDRO COBRE / INOX</v>
          </cell>
          <cell r="D706" t="str">
            <v>UN</v>
          </cell>
          <cell r="E706">
            <v>3769.21</v>
          </cell>
        </row>
        <row r="707">
          <cell r="A707">
            <v>14185</v>
          </cell>
          <cell r="B707" t="str">
            <v>SINAPI/CEF</v>
          </cell>
          <cell r="C707" t="str">
            <v>AQUECEDOR DE AGUA ELETRICO INDUSTRIAL CAPACIDADE 750L, TENSAO NOMINAL 220V</v>
          </cell>
          <cell r="D707" t="str">
            <v>UN</v>
          </cell>
          <cell r="E707">
            <v>6333.43</v>
          </cell>
        </row>
        <row r="708">
          <cell r="A708">
            <v>14186</v>
          </cell>
          <cell r="B708" t="str">
            <v>SINAPI/CEF</v>
          </cell>
          <cell r="C708" t="str">
            <v>AQUECEDOR DE AGUA ELETRICO INDUSTRIAL 1000L, TENSAO NOMINAL 220V</v>
          </cell>
          <cell r="D708" t="str">
            <v>UN</v>
          </cell>
          <cell r="E708">
            <v>7735.4</v>
          </cell>
        </row>
        <row r="709">
          <cell r="A709">
            <v>11814</v>
          </cell>
          <cell r="B709" t="str">
            <v>SINAPI/CEF</v>
          </cell>
          <cell r="C709" t="str">
            <v>AQUECEDOR DE AGUA ELETRICO INDUSTRIAL 500L, TENSAO NOMINAL 220V</v>
          </cell>
          <cell r="D709" t="str">
            <v>UN</v>
          </cell>
          <cell r="E709">
            <v>4843.8100000000004</v>
          </cell>
        </row>
        <row r="710">
          <cell r="A710">
            <v>26038</v>
          </cell>
          <cell r="B710" t="str">
            <v>SINAPI/CEF</v>
          </cell>
          <cell r="C710" t="str">
            <v>AQUECEDOR DE ÓLEO BPF (FLUIDO) TÉRMICO, MARCA TENGE, MODELO TH - III E,  CAPACIDADE DE 300.000</v>
          </cell>
          <cell r="D710" t="str">
            <v>UN</v>
          </cell>
          <cell r="E710">
            <v>149823.38</v>
          </cell>
        </row>
        <row r="711">
          <cell r="A711">
            <v>0</v>
          </cell>
          <cell r="B711" t="str">
            <v>SINAPI/CEF</v>
          </cell>
          <cell r="C711" t="str">
            <v>KCAL/H, OU EQUIVALENTE EM OUTRA MARCA.</v>
          </cell>
          <cell r="D711">
            <v>0</v>
          </cell>
          <cell r="E711">
            <v>0</v>
          </cell>
        </row>
        <row r="712">
          <cell r="A712">
            <v>21100</v>
          </cell>
          <cell r="B712" t="str">
            <v>SINAPI/CEF</v>
          </cell>
          <cell r="C712" t="str">
            <v>AQUECEDOR OU BOYLER DE ACUMULACAO AGUA - A GAS GLP/GN - 50 LITROS</v>
          </cell>
          <cell r="D712" t="str">
            <v>UN</v>
          </cell>
          <cell r="E712">
            <v>1296.83</v>
          </cell>
        </row>
        <row r="713">
          <cell r="A713">
            <v>10700</v>
          </cell>
          <cell r="B713" t="str">
            <v>SINAPI/CEF</v>
          </cell>
          <cell r="C713" t="str">
            <v>ARADO REVERSIVEL MARCA LAVRALE MOD. AR - 3 X 2" / TM, REBOCAVEL**CAIXA**"</v>
          </cell>
          <cell r="D713" t="str">
            <v>UN</v>
          </cell>
          <cell r="E713">
            <v>9537.31</v>
          </cell>
        </row>
        <row r="714">
          <cell r="A714">
            <v>346</v>
          </cell>
          <cell r="B714" t="str">
            <v>SINAPI/CEF</v>
          </cell>
          <cell r="C714" t="str">
            <v>ARAME DE ACO OVALADO 15 X 17 ( 45,7 KG, 700 KGF), ROLO 1000 M</v>
          </cell>
          <cell r="D714" t="str">
            <v>KG</v>
          </cell>
          <cell r="E714">
            <v>13.51</v>
          </cell>
        </row>
        <row r="715">
          <cell r="A715">
            <v>3312</v>
          </cell>
          <cell r="B715" t="str">
            <v>SINAPI/CEF</v>
          </cell>
          <cell r="C715" t="str">
            <v>ARAME DE AMARRACAO PARA GABIAO GALVANIZADO, DIAMETRO 2,2 MM</v>
          </cell>
          <cell r="D715" t="str">
            <v>KG</v>
          </cell>
          <cell r="E715">
            <v>7.41</v>
          </cell>
        </row>
        <row r="716">
          <cell r="A716">
            <v>339</v>
          </cell>
          <cell r="B716" t="str">
            <v>SINAPI/CEF</v>
          </cell>
          <cell r="C716" t="str">
            <v>ARAME FARPADO GALVANIZADO 14 BWG, CLASSE 250</v>
          </cell>
          <cell r="D716" t="str">
            <v>M</v>
          </cell>
          <cell r="E716">
            <v>0.66</v>
          </cell>
        </row>
        <row r="717">
          <cell r="A717">
            <v>34346</v>
          </cell>
          <cell r="B717" t="str">
            <v>SINAPI/CEF</v>
          </cell>
          <cell r="C717" t="str">
            <v>ARAME FARPADO GALVANIZADO 16 BWG, CLASSE 250</v>
          </cell>
          <cell r="D717" t="str">
            <v>M</v>
          </cell>
          <cell r="E717">
            <v>0.86</v>
          </cell>
        </row>
        <row r="718">
          <cell r="A718">
            <v>338</v>
          </cell>
          <cell r="B718" t="str">
            <v>SINAPI/CEF</v>
          </cell>
          <cell r="C718" t="str">
            <v>ARAME FARPADO 16 BWG (0,047 KG/M)</v>
          </cell>
          <cell r="D718" t="str">
            <v>KG</v>
          </cell>
          <cell r="E718">
            <v>17.010000000000002</v>
          </cell>
        </row>
        <row r="719">
          <cell r="A719">
            <v>340</v>
          </cell>
          <cell r="B719" t="str">
            <v>SINAPI/CEF</v>
          </cell>
          <cell r="C719" t="str">
            <v>ARAME FARPADO 16 BWG 4 X 4", 23,50 KG/ROLO 500 M</v>
          </cell>
          <cell r="D719" t="str">
            <v>M</v>
          </cell>
          <cell r="E719">
            <v>0.9</v>
          </cell>
        </row>
        <row r="720">
          <cell r="A720">
            <v>334</v>
          </cell>
          <cell r="B720" t="str">
            <v>SINAPI/CEF</v>
          </cell>
          <cell r="C720" t="str">
            <v>ARAME GALVANIZADO  8 BWG, D = 4,19MM (0,101 KG/M)</v>
          </cell>
          <cell r="D720" t="str">
            <v>KG</v>
          </cell>
          <cell r="E720">
            <v>12.22</v>
          </cell>
        </row>
        <row r="721">
          <cell r="A721">
            <v>335</v>
          </cell>
          <cell r="B721" t="str">
            <v>SINAPI/CEF</v>
          </cell>
          <cell r="C721" t="str">
            <v>ARAME GALVANIZADO 10 BWG, 3,40 MM (0,0713 KG/M)</v>
          </cell>
          <cell r="D721" t="str">
            <v>KG</v>
          </cell>
          <cell r="E721">
            <v>11.2</v>
          </cell>
        </row>
        <row r="722">
          <cell r="A722">
            <v>342</v>
          </cell>
          <cell r="B722" t="str">
            <v>SINAPI/CEF</v>
          </cell>
          <cell r="C722" t="str">
            <v>ARAME GALVANIZADO 12 BWG, 2,76 MM (0,048 KG/M)</v>
          </cell>
          <cell r="D722" t="str">
            <v>KG</v>
          </cell>
          <cell r="E722">
            <v>12.66</v>
          </cell>
        </row>
        <row r="723">
          <cell r="A723">
            <v>333</v>
          </cell>
          <cell r="B723" t="str">
            <v>SINAPI/CEF</v>
          </cell>
          <cell r="C723" t="str">
            <v>ARAME GALVANIZADO 14 BWG, D = 2,11 MM (0,026 KG/M)</v>
          </cell>
          <cell r="D723" t="str">
            <v>KG</v>
          </cell>
          <cell r="E723">
            <v>12.95</v>
          </cell>
        </row>
        <row r="724">
          <cell r="A724">
            <v>343</v>
          </cell>
          <cell r="B724" t="str">
            <v>SINAPI/CEF</v>
          </cell>
          <cell r="C724" t="str">
            <v>ARAME GALVANIZADO 14 BWG, 2,10MM (0,0272 KG/M)</v>
          </cell>
          <cell r="D724" t="str">
            <v>M</v>
          </cell>
          <cell r="E724">
            <v>0.35</v>
          </cell>
        </row>
        <row r="725">
          <cell r="A725">
            <v>344</v>
          </cell>
          <cell r="B725" t="str">
            <v>SINAPI/CEF</v>
          </cell>
          <cell r="C725" t="str">
            <v>ARAME GALVANIZADO 16 BWG, 1,65MM (0,0166 KG/M)</v>
          </cell>
          <cell r="D725" t="str">
            <v>KG</v>
          </cell>
          <cell r="E725">
            <v>14.01</v>
          </cell>
        </row>
        <row r="726">
          <cell r="A726">
            <v>345</v>
          </cell>
          <cell r="B726" t="str">
            <v>SINAPI/CEF</v>
          </cell>
          <cell r="C726" t="str">
            <v>ARAME GALVANIZADO 18 BWG, 1,24MM (0,009 KG/M)</v>
          </cell>
          <cell r="D726" t="str">
            <v>KG</v>
          </cell>
          <cell r="E726">
            <v>17.12</v>
          </cell>
        </row>
        <row r="727">
          <cell r="A727">
            <v>341</v>
          </cell>
          <cell r="B727" t="str">
            <v>SINAPI/CEF</v>
          </cell>
          <cell r="C727" t="str">
            <v>ARAME GALVANIZADO 18 BWG, 1,24MM (0,009 KG/M)</v>
          </cell>
          <cell r="D727" t="str">
            <v>M</v>
          </cell>
          <cell r="E727">
            <v>0.17</v>
          </cell>
        </row>
        <row r="728">
          <cell r="A728">
            <v>0</v>
          </cell>
          <cell r="B728" t="str">
            <v>SINAPI/CEF</v>
          </cell>
          <cell r="C728">
            <v>0</v>
          </cell>
          <cell r="D728">
            <v>0</v>
          </cell>
          <cell r="E728">
            <v>0</v>
          </cell>
        </row>
        <row r="729">
          <cell r="A729">
            <v>0</v>
          </cell>
          <cell r="B729" t="str">
            <v>SINAPI/CEF</v>
          </cell>
          <cell r="C729" t="str">
            <v>PREÇOS DE INSUMOS</v>
          </cell>
          <cell r="D729" t="str">
            <v>Página:</v>
          </cell>
          <cell r="E729" t="str">
            <v>12 / 107</v>
          </cell>
        </row>
        <row r="730">
          <cell r="A730" t="str">
            <v>Mês de Coleta:</v>
          </cell>
          <cell r="B730" t="str">
            <v>SINAPI/CEF</v>
          </cell>
          <cell r="C730" t="str">
            <v>05/2014 Pesquisa: IBGE</v>
          </cell>
          <cell r="D730">
            <v>0</v>
          </cell>
          <cell r="E730">
            <v>0</v>
          </cell>
        </row>
        <row r="731">
          <cell r="A731">
            <v>0</v>
          </cell>
          <cell r="B731" t="str">
            <v>SINAPI/CEF</v>
          </cell>
          <cell r="C731" t="str">
            <v>FORTALEZA 88,81</v>
          </cell>
          <cell r="D731">
            <v>0</v>
          </cell>
          <cell r="E731">
            <v>50.72</v>
          </cell>
        </row>
        <row r="732">
          <cell r="A732" t="str">
            <v>Localidade:</v>
          </cell>
          <cell r="B732" t="str">
            <v>SINAPI/CEF</v>
          </cell>
          <cell r="C732" t="str">
            <v>Encargos Sociais Desonerados(%) Horista:</v>
          </cell>
          <cell r="D732" t="str">
            <v>Mensalista:</v>
          </cell>
          <cell r="E732">
            <v>0</v>
          </cell>
        </row>
        <row r="733">
          <cell r="A733" t="str">
            <v>Código</v>
          </cell>
          <cell r="B733" t="str">
            <v>SINAPI/CEF</v>
          </cell>
          <cell r="C733" t="str">
            <v>Descriçao do Insumo</v>
          </cell>
          <cell r="D733" t="str">
            <v>Unid</v>
          </cell>
          <cell r="E733" t="str">
            <v>Preço</v>
          </cell>
        </row>
        <row r="734">
          <cell r="A734">
            <v>0</v>
          </cell>
          <cell r="B734" t="str">
            <v>SINAPI/CEF</v>
          </cell>
          <cell r="C734">
            <v>0</v>
          </cell>
          <cell r="D734">
            <v>0</v>
          </cell>
          <cell r="E734" t="str">
            <v>Mediano (R$)</v>
          </cell>
        </row>
        <row r="735">
          <cell r="A735">
            <v>11107</v>
          </cell>
          <cell r="B735" t="str">
            <v>SINAPI/CEF</v>
          </cell>
          <cell r="C735" t="str">
            <v>ARAME GALVANIZADO 6 BWG, 5,16 MM (0,157 KG/M)</v>
          </cell>
          <cell r="D735" t="str">
            <v>KG</v>
          </cell>
          <cell r="E735">
            <v>11.12</v>
          </cell>
        </row>
        <row r="736">
          <cell r="A736">
            <v>3313</v>
          </cell>
          <cell r="B736" t="str">
            <v>SINAPI/CEF</v>
          </cell>
          <cell r="C736" t="str">
            <v>ARAME PROTEGIDO COM PVC PARA GABIAO, DIAMETRO 2,2 MM</v>
          </cell>
          <cell r="D736" t="str">
            <v>KG</v>
          </cell>
          <cell r="E736">
            <v>9.5399999999999991</v>
          </cell>
        </row>
        <row r="737">
          <cell r="A737">
            <v>337</v>
          </cell>
          <cell r="B737" t="str">
            <v>SINAPI/CEF</v>
          </cell>
          <cell r="C737" t="str">
            <v>ARAME RECOZIDO 18 BWG, 1,25 MM (0,01 KG/M)</v>
          </cell>
          <cell r="D737" t="str">
            <v>KG</v>
          </cell>
          <cell r="E737">
            <v>8.6</v>
          </cell>
        </row>
        <row r="738">
          <cell r="A738">
            <v>34562</v>
          </cell>
          <cell r="B738" t="str">
            <v>SINAPI/CEF</v>
          </cell>
          <cell r="C738" t="str">
            <v>ARAME RECOZIDO 18 BWG, 1,25 MM (0,010 KG/M)</v>
          </cell>
          <cell r="D738" t="str">
            <v>KG</v>
          </cell>
          <cell r="E738">
            <v>8.9</v>
          </cell>
        </row>
        <row r="739">
          <cell r="A739">
            <v>12227</v>
          </cell>
          <cell r="B739" t="str">
            <v>SINAPI/CEF</v>
          </cell>
          <cell r="C739" t="str">
            <v>ARANDELA C/ BASE EM CHAPA DE ACO PINTADA E GLOBO DE VIDRO LEITOSO - BOCA 10CM    DIAM 20CM</v>
          </cell>
          <cell r="D739" t="str">
            <v>UN</v>
          </cell>
          <cell r="E739">
            <v>84.59</v>
          </cell>
        </row>
        <row r="740">
          <cell r="A740">
            <v>12223</v>
          </cell>
          <cell r="B740" t="str">
            <v>SINAPI/CEF</v>
          </cell>
          <cell r="C740" t="str">
            <v>ARANDELA 45 GRAUS PROVA DE TEMPO, GASES E VAPORES</v>
          </cell>
          <cell r="D740" t="str">
            <v>UN</v>
          </cell>
          <cell r="E740">
            <v>94.31</v>
          </cell>
        </row>
        <row r="741">
          <cell r="A741">
            <v>348</v>
          </cell>
          <cell r="B741" t="str">
            <v>SINAPI/CEF</v>
          </cell>
          <cell r="C741" t="str">
            <v>ARBUSTO REGIONAL ALTURA MAIOR QUE 1M</v>
          </cell>
          <cell r="D741" t="str">
            <v>UN</v>
          </cell>
          <cell r="E741">
            <v>31.25</v>
          </cell>
        </row>
        <row r="742">
          <cell r="A742">
            <v>10826</v>
          </cell>
          <cell r="B742" t="str">
            <v>SINAPI/CEF</v>
          </cell>
          <cell r="C742" t="str">
            <v>ARBUSTO REGIONAL DE 50 A 100CM DE ALTURA</v>
          </cell>
          <cell r="D742" t="str">
            <v>UN</v>
          </cell>
          <cell r="E742">
            <v>16.670000000000002</v>
          </cell>
        </row>
        <row r="743">
          <cell r="A743">
            <v>369</v>
          </cell>
          <cell r="B743" t="str">
            <v>SINAPI/CEF</v>
          </cell>
          <cell r="C743" t="str">
            <v>AREIA AMARELA, AREIA BARRADA OU ARENOSO (RETIRADA NO AREAL, SEM TRANSPORTE)</v>
          </cell>
          <cell r="D743" t="str">
            <v>M3</v>
          </cell>
          <cell r="E743">
            <v>27.86</v>
          </cell>
        </row>
        <row r="744">
          <cell r="A744">
            <v>366</v>
          </cell>
          <cell r="B744" t="str">
            <v>SINAPI/CEF</v>
          </cell>
          <cell r="C744" t="str">
            <v>AREIA FINA - POSTO JAZIDA / FORNECEDOR (SEM FRETE)</v>
          </cell>
          <cell r="D744" t="str">
            <v>M3</v>
          </cell>
          <cell r="E744">
            <v>41.5</v>
          </cell>
        </row>
        <row r="745">
          <cell r="A745">
            <v>367</v>
          </cell>
          <cell r="B745" t="str">
            <v>SINAPI/CEF</v>
          </cell>
          <cell r="C745" t="str">
            <v>AREIA GROSSA - POSTO JAZIDA / FORNECEDOR (SEM FRETE)</v>
          </cell>
          <cell r="D745" t="str">
            <v>M3</v>
          </cell>
          <cell r="E745">
            <v>50</v>
          </cell>
        </row>
        <row r="746">
          <cell r="A746">
            <v>370</v>
          </cell>
          <cell r="B746" t="str">
            <v>SINAPI/CEF</v>
          </cell>
          <cell r="C746" t="str">
            <v>AREIA MEDIA - POSTO JAZIDA / FORNECEDOR (SEM FRETE)</v>
          </cell>
          <cell r="D746" t="str">
            <v>M3</v>
          </cell>
          <cell r="E746">
            <v>37.200000000000003</v>
          </cell>
        </row>
        <row r="747">
          <cell r="A747">
            <v>368</v>
          </cell>
          <cell r="B747" t="str">
            <v>SINAPI/CEF</v>
          </cell>
          <cell r="C747" t="str">
            <v>AREIA P/ ATERRO - POSTO JAZIDA / FORNECEDOR (SEM FRETE)</v>
          </cell>
          <cell r="D747" t="str">
            <v>M3</v>
          </cell>
          <cell r="E747">
            <v>25.71</v>
          </cell>
        </row>
        <row r="748">
          <cell r="A748">
            <v>11075</v>
          </cell>
          <cell r="B748" t="str">
            <v>SINAPI/CEF</v>
          </cell>
          <cell r="C748" t="str">
            <v>AREIA P/ LEITO FILTRANTE (1,68 A 0,42MM) - POSTO JAZIDA / FORNECEDOR (SEM FRETE)</v>
          </cell>
          <cell r="D748" t="str">
            <v>M3</v>
          </cell>
          <cell r="E748">
            <v>485.71</v>
          </cell>
        </row>
        <row r="749">
          <cell r="A749">
            <v>11076</v>
          </cell>
          <cell r="B749" t="str">
            <v>SINAPI/CEF</v>
          </cell>
          <cell r="C749" t="str">
            <v>AREIA PRETA P/ EMBOCO - POSTO JAZIDA / FORNECEDOR (SEM FRETE)</v>
          </cell>
          <cell r="D749" t="str">
            <v>M3</v>
          </cell>
          <cell r="E749">
            <v>58.14</v>
          </cell>
        </row>
        <row r="750">
          <cell r="A750">
            <v>11077</v>
          </cell>
          <cell r="B750" t="str">
            <v>SINAPI/CEF</v>
          </cell>
          <cell r="C750" t="str">
            <v>AREIA SELECIONADA P/ LEITO FILTRANTE - D = 0,5 A 0,7 MM - POSTO JAZIDA / FORNECEDOR (SEM FRETE)</v>
          </cell>
          <cell r="D750" t="str">
            <v>M3</v>
          </cell>
          <cell r="E750">
            <v>497.09</v>
          </cell>
        </row>
        <row r="751">
          <cell r="A751">
            <v>11078</v>
          </cell>
          <cell r="B751" t="str">
            <v>SINAPI/CEF</v>
          </cell>
          <cell r="C751" t="str">
            <v>AREIA SELECIONADA P/ LEITO FILTRANTE - D = 0,7 A 1 MM - POSTO JAZIDA / FORNECEDOR (SEM FRETE)</v>
          </cell>
          <cell r="D751" t="str">
            <v>M3</v>
          </cell>
          <cell r="E751">
            <v>497.09</v>
          </cell>
        </row>
        <row r="752">
          <cell r="A752">
            <v>134</v>
          </cell>
          <cell r="B752" t="str">
            <v>SINAPI/CEF</v>
          </cell>
          <cell r="C752" t="str">
            <v>ARGAMASSA AUTONIVELANTE PARA GROUTEAMENTO EM GERAL SIKAGROUT OU EQUIVALENTE</v>
          </cell>
          <cell r="D752" t="str">
            <v>KG</v>
          </cell>
          <cell r="E752">
            <v>1.86</v>
          </cell>
        </row>
        <row r="753">
          <cell r="A753">
            <v>34353</v>
          </cell>
          <cell r="B753" t="str">
            <v>SINAPI/CEF</v>
          </cell>
          <cell r="C753" t="str">
            <v>ARGAMASSA COLANTE AC-II-E (REVESTIMENTOS CERAMICOS)</v>
          </cell>
          <cell r="D753" t="str">
            <v>KG</v>
          </cell>
          <cell r="E753">
            <v>1.1599999999999999</v>
          </cell>
        </row>
        <row r="754">
          <cell r="A754">
            <v>129</v>
          </cell>
          <cell r="B754" t="str">
            <v>SINAPI/CEF</v>
          </cell>
          <cell r="C754" t="str">
            <v>ARGAMASSA CORRETIVA PARA REVESTIMENTO DE ESTRUTURA DE CONCRETO</v>
          </cell>
          <cell r="D754" t="str">
            <v>KG</v>
          </cell>
          <cell r="E754">
            <v>2.95</v>
          </cell>
        </row>
        <row r="755">
          <cell r="A755">
            <v>135</v>
          </cell>
          <cell r="B755" t="str">
            <v>SINAPI/CEF</v>
          </cell>
          <cell r="C755" t="str">
            <v>ARGAMASSA IMPERMEAVEL SIKA 101 OU EQUIVALENTE</v>
          </cell>
          <cell r="D755" t="str">
            <v>KG</v>
          </cell>
          <cell r="E755">
            <v>2.8</v>
          </cell>
        </row>
        <row r="756">
          <cell r="A756">
            <v>1381</v>
          </cell>
          <cell r="B756" t="str">
            <v>SINAPI/CEF</v>
          </cell>
          <cell r="C756" t="str">
            <v>ARGAMASSA OU CIMENTO COLANTE EM PO PARA FIXACAO DE PECAS CERAMICAS</v>
          </cell>
          <cell r="D756" t="str">
            <v>KG</v>
          </cell>
          <cell r="E756">
            <v>0.43</v>
          </cell>
        </row>
        <row r="757">
          <cell r="A757">
            <v>130</v>
          </cell>
          <cell r="B757" t="str">
            <v>SINAPI/CEF</v>
          </cell>
          <cell r="C757" t="str">
            <v>ARGAMASSA PARA REPARO ESTRUTURAL TIPO SIKA TOP 122 OU EQUIVALENTE</v>
          </cell>
          <cell r="D757" t="str">
            <v>KG</v>
          </cell>
          <cell r="E757">
            <v>6.76</v>
          </cell>
        </row>
        <row r="758">
          <cell r="A758">
            <v>34355</v>
          </cell>
          <cell r="B758" t="str">
            <v>SINAPI/CEF</v>
          </cell>
          <cell r="C758" t="str">
            <v>ARGAMASSA PISO SOBRE PISO</v>
          </cell>
          <cell r="D758" t="str">
            <v>KG</v>
          </cell>
          <cell r="E758">
            <v>1.6</v>
          </cell>
        </row>
        <row r="759">
          <cell r="A759">
            <v>375</v>
          </cell>
          <cell r="B759" t="str">
            <v>SINAPI/CEF</v>
          </cell>
          <cell r="C759" t="str">
            <v>ARGAMASSA PRONTA PARA REVESTIMENTO EXTERNO EM PAREDES</v>
          </cell>
          <cell r="D759" t="str">
            <v>KG</v>
          </cell>
          <cell r="E759">
            <v>0.43</v>
          </cell>
        </row>
        <row r="760">
          <cell r="A760">
            <v>374</v>
          </cell>
          <cell r="B760" t="str">
            <v>SINAPI/CEF</v>
          </cell>
          <cell r="C760" t="str">
            <v>ARGAMASSA PRONTA PARA REVESTIMENTO INTERNO EM PAREDES</v>
          </cell>
          <cell r="D760" t="str">
            <v>KG</v>
          </cell>
          <cell r="E760">
            <v>0.43</v>
          </cell>
        </row>
        <row r="761">
          <cell r="A761">
            <v>34549</v>
          </cell>
          <cell r="B761" t="str">
            <v>SINAPI/CEF</v>
          </cell>
          <cell r="C761" t="str">
            <v>ARGILA EXPANDIDA, GRANULOMETRIA 2215</v>
          </cell>
          <cell r="D761" t="str">
            <v>M3</v>
          </cell>
          <cell r="E761">
            <v>83.59</v>
          </cell>
        </row>
        <row r="762">
          <cell r="A762">
            <v>6081</v>
          </cell>
          <cell r="B762" t="str">
            <v>SINAPI/CEF</v>
          </cell>
          <cell r="C762" t="str">
            <v>ARGILA OU BARRO PARA ATERRO/REATERRO (COM TRANSPORTE ATE 10 KM)</v>
          </cell>
          <cell r="D762" t="str">
            <v>M3</v>
          </cell>
          <cell r="E762">
            <v>11.84</v>
          </cell>
        </row>
        <row r="763">
          <cell r="A763">
            <v>6077</v>
          </cell>
          <cell r="B763" t="str">
            <v>SINAPI/CEF</v>
          </cell>
          <cell r="C763" t="str">
            <v>ARGILA OU BARRO PARA ATERRO/REATERRO (RETIRADO NA JAZIDA, SEM TRANSPORTE)</v>
          </cell>
          <cell r="D763" t="str">
            <v>M3</v>
          </cell>
          <cell r="E763">
            <v>6.83</v>
          </cell>
        </row>
        <row r="764">
          <cell r="A764">
            <v>6079</v>
          </cell>
          <cell r="B764" t="str">
            <v>SINAPI/CEF</v>
          </cell>
          <cell r="C764" t="str">
            <v>ARGILA, ARGILA VERMELHA OU ARGILA ARENOSA (RETIRADA NA JAZIDA, SEM TRANSPORTE)</v>
          </cell>
          <cell r="D764" t="str">
            <v>M3</v>
          </cell>
          <cell r="E764">
            <v>3.9</v>
          </cell>
        </row>
        <row r="765">
          <cell r="A765">
            <v>1097</v>
          </cell>
          <cell r="B765" t="str">
            <v>SINAPI/CEF</v>
          </cell>
          <cell r="C765" t="str">
            <v>ARMACAO VERTICAL C/ HASTE E CONTRA-PINO EM CHAPA DE FERRO GALV 3/16'' C/ 4 ESTRIBOS SEM</v>
          </cell>
          <cell r="D765" t="str">
            <v>UN</v>
          </cell>
          <cell r="E765">
            <v>28.36</v>
          </cell>
        </row>
        <row r="766">
          <cell r="A766">
            <v>0</v>
          </cell>
          <cell r="B766" t="str">
            <v>SINAPI/CEF</v>
          </cell>
          <cell r="C766" t="str">
            <v>ISOLADORES</v>
          </cell>
          <cell r="D766">
            <v>0</v>
          </cell>
          <cell r="E766">
            <v>0</v>
          </cell>
        </row>
        <row r="767">
          <cell r="A767">
            <v>1091</v>
          </cell>
          <cell r="B767" t="str">
            <v>SINAPI/CEF</v>
          </cell>
          <cell r="C767" t="str">
            <v>ARMACAO VERTICAL C/ HASTE E CONTRA-PINO EM CHAPA DE FERRO GALV 3/16" C/ 1 ESTRIBO E 1 ISOLADOR"</v>
          </cell>
          <cell r="D767" t="str">
            <v>UN</v>
          </cell>
          <cell r="E767">
            <v>10.91</v>
          </cell>
        </row>
        <row r="768">
          <cell r="A768">
            <v>1094</v>
          </cell>
          <cell r="B768" t="str">
            <v>SINAPI/CEF</v>
          </cell>
          <cell r="C768" t="str">
            <v>ARMACAO VERTICAL C/ HASTE E CONTRA-PINO EM CHAPA DE FERRO GALV 3/16" C/ 1 ESTRIBO SEM ISOLADORES"</v>
          </cell>
          <cell r="D768" t="str">
            <v>UN</v>
          </cell>
          <cell r="E768">
            <v>8.19</v>
          </cell>
        </row>
        <row r="769">
          <cell r="A769">
            <v>1095</v>
          </cell>
          <cell r="B769" t="str">
            <v>SINAPI/CEF</v>
          </cell>
          <cell r="C769" t="str">
            <v>ARMACAO VERTICAL C/ HASTE E CONTRA-PINO EM CHAPA DE FERRO GALV 3/16" C/ 2 ESTRIBOS SEM</v>
          </cell>
          <cell r="D769" t="str">
            <v>UN</v>
          </cell>
          <cell r="E769">
            <v>15.87</v>
          </cell>
        </row>
        <row r="770">
          <cell r="A770">
            <v>0</v>
          </cell>
          <cell r="B770" t="str">
            <v>SINAPI/CEF</v>
          </cell>
          <cell r="C770" t="str">
            <v>ISOLADORES"</v>
          </cell>
          <cell r="D770">
            <v>0</v>
          </cell>
          <cell r="E770">
            <v>0</v>
          </cell>
        </row>
        <row r="771">
          <cell r="A771">
            <v>1093</v>
          </cell>
          <cell r="B771" t="str">
            <v>SINAPI/CEF</v>
          </cell>
          <cell r="C771" t="str">
            <v>ARMACAO VERTICAL C/ HASTE E CONTRA-PINO EM CHAPA DE FERRO GALV 3/16" C/ 3 ESTRIBOS E 3 ISOLADORES"</v>
          </cell>
          <cell r="D771" t="str">
            <v>UN</v>
          </cell>
          <cell r="E771">
            <v>27.34</v>
          </cell>
        </row>
        <row r="772">
          <cell r="A772">
            <v>1090</v>
          </cell>
          <cell r="B772" t="str">
            <v>SINAPI/CEF</v>
          </cell>
          <cell r="C772" t="str">
            <v>ARMACAO VERTICAL C/ HASTE E CONTRA-PINO EM CHAPA DE FERRO GALV 3/16" C/ 3 ESTRIBOS SEM ISOLADOR"</v>
          </cell>
          <cell r="D772" t="str">
            <v>UN</v>
          </cell>
          <cell r="E772">
            <v>21.42</v>
          </cell>
        </row>
        <row r="773">
          <cell r="A773">
            <v>1096</v>
          </cell>
          <cell r="B773" t="str">
            <v>SINAPI/CEF</v>
          </cell>
          <cell r="C773" t="str">
            <v>ARMACAO VERTICAL C/ HASTE E CONTRA-PINO EM CHAPA DE FERRO GALV 3/16" C/ 4 ESTRIBOS E 4 ISOLADORES"</v>
          </cell>
          <cell r="D773" t="str">
            <v>UN</v>
          </cell>
          <cell r="E773">
            <v>39.93</v>
          </cell>
        </row>
        <row r="774">
          <cell r="A774">
            <v>1092</v>
          </cell>
          <cell r="B774" t="str">
            <v>SINAPI/CEF</v>
          </cell>
          <cell r="C774" t="str">
            <v>ARMACAO VERTICAL EM CHAPA DE FERRO GALVANIZADO 3/16" (PESADA) DE 2 ESTRIBOS</v>
          </cell>
          <cell r="D774" t="str">
            <v>UN</v>
          </cell>
          <cell r="E774">
            <v>19.89</v>
          </cell>
        </row>
        <row r="775">
          <cell r="A775">
            <v>378</v>
          </cell>
          <cell r="B775" t="str">
            <v>SINAPI/CEF</v>
          </cell>
          <cell r="C775" t="str">
            <v>ARMADOR</v>
          </cell>
          <cell r="D775" t="str">
            <v>H</v>
          </cell>
          <cell r="E775">
            <v>9.06</v>
          </cell>
        </row>
        <row r="776">
          <cell r="A776">
            <v>376</v>
          </cell>
          <cell r="B776" t="str">
            <v>SINAPI/CEF</v>
          </cell>
          <cell r="C776" t="str">
            <v>ARMARIO PLASTICO PARA BANHEIRO, DE EMBUTIR, UMA PORTA COM ESPELHO, DE * 35 X 45 * CM</v>
          </cell>
          <cell r="D776" t="str">
            <v>UN</v>
          </cell>
          <cell r="E776">
            <v>32</v>
          </cell>
        </row>
        <row r="777">
          <cell r="A777">
            <v>33939</v>
          </cell>
          <cell r="B777" t="str">
            <v>SINAPI/CEF</v>
          </cell>
          <cell r="C777" t="str">
            <v>ARQUITETO DE OBRA JUNIOR</v>
          </cell>
          <cell r="D777" t="str">
            <v>H</v>
          </cell>
          <cell r="E777">
            <v>52.81</v>
          </cell>
        </row>
        <row r="778">
          <cell r="A778">
            <v>33952</v>
          </cell>
          <cell r="B778" t="str">
            <v>SINAPI/CEF</v>
          </cell>
          <cell r="C778" t="str">
            <v>ARQUITETO DE OBRA PLENO</v>
          </cell>
          <cell r="D778" t="str">
            <v>H</v>
          </cell>
          <cell r="E778">
            <v>97.13</v>
          </cell>
        </row>
        <row r="779">
          <cell r="A779">
            <v>33953</v>
          </cell>
          <cell r="B779" t="str">
            <v>SINAPI/CEF</v>
          </cell>
          <cell r="C779" t="str">
            <v>ARQUITETO DE OBRA SENIOR</v>
          </cell>
          <cell r="D779" t="str">
            <v>H</v>
          </cell>
          <cell r="E779">
            <v>165.4</v>
          </cell>
        </row>
        <row r="780">
          <cell r="A780">
            <v>11267</v>
          </cell>
          <cell r="B780" t="str">
            <v>SINAPI/CEF</v>
          </cell>
          <cell r="C780" t="str">
            <v>ARRUELA DE LATAO FURO D=34 MM ESP=2,5 MM DIAM FURO=17 MM</v>
          </cell>
          <cell r="D780" t="str">
            <v>UN</v>
          </cell>
          <cell r="E780">
            <v>1.21</v>
          </cell>
        </row>
        <row r="781">
          <cell r="A781">
            <v>4359</v>
          </cell>
          <cell r="B781" t="str">
            <v>SINAPI/CEF</v>
          </cell>
          <cell r="C781" t="str">
            <v>ARRUELA PLASTICA 4 X 16</v>
          </cell>
          <cell r="D781" t="str">
            <v>UN</v>
          </cell>
          <cell r="E781">
            <v>0.2</v>
          </cell>
        </row>
        <row r="782">
          <cell r="A782">
            <v>379</v>
          </cell>
          <cell r="B782" t="str">
            <v>SINAPI/CEF</v>
          </cell>
          <cell r="C782" t="str">
            <v>ARRUELA QUADRADA ACO GALV D = 38MM ESP= 3MM DFURO= 18 MM</v>
          </cell>
          <cell r="D782" t="str">
            <v>UN</v>
          </cell>
          <cell r="E782">
            <v>1.37</v>
          </cell>
        </row>
        <row r="783">
          <cell r="A783">
            <v>13348</v>
          </cell>
          <cell r="B783" t="str">
            <v>SINAPI/CEF</v>
          </cell>
          <cell r="C783" t="str">
            <v>ARRUELA REDONDA FG DIAM EXT= 35MM ESP= 3MM DIAM FURO= 18MM</v>
          </cell>
          <cell r="D783" t="str">
            <v>UN</v>
          </cell>
          <cell r="E783">
            <v>0.16</v>
          </cell>
        </row>
        <row r="784">
          <cell r="A784">
            <v>359</v>
          </cell>
          <cell r="B784" t="str">
            <v>SINAPI/CEF</v>
          </cell>
          <cell r="C784" t="str">
            <v>ARVORE REGIONAL MAIOR QUE 2M</v>
          </cell>
          <cell r="D784" t="str">
            <v>UN</v>
          </cell>
          <cell r="E784">
            <v>37.5</v>
          </cell>
        </row>
        <row r="785">
          <cell r="A785">
            <v>10540</v>
          </cell>
          <cell r="B785" t="str">
            <v>SINAPI/CEF</v>
          </cell>
          <cell r="C785" t="str">
            <v>ASFALTO DILUIDO DE PETROLEO A GRANEL CR-250 PARA PAVIMENTACAO ASFALTICA</v>
          </cell>
          <cell r="D785" t="str">
            <v>KG</v>
          </cell>
          <cell r="E785">
            <v>2.79</v>
          </cell>
        </row>
        <row r="786">
          <cell r="A786">
            <v>501</v>
          </cell>
          <cell r="B786" t="str">
            <v>SINAPI/CEF</v>
          </cell>
          <cell r="C786" t="str">
            <v>ASFALTO DILUIDO DE PETROLEO CM-30</v>
          </cell>
          <cell r="D786" t="str">
            <v>KG</v>
          </cell>
          <cell r="E786">
            <v>2.2400000000000002</v>
          </cell>
        </row>
        <row r="787">
          <cell r="A787">
            <v>517</v>
          </cell>
          <cell r="B787" t="str">
            <v>SINAPI/CEF</v>
          </cell>
          <cell r="C787" t="str">
            <v>ASFALTO EMULSIONADO TP VITBASE (ALFALTOS VITORIA), TP II (TORO) OU EQUIV</v>
          </cell>
          <cell r="D787" t="str">
            <v>L</v>
          </cell>
          <cell r="E787">
            <v>3.66</v>
          </cell>
        </row>
        <row r="788">
          <cell r="A788">
            <v>516</v>
          </cell>
          <cell r="B788" t="str">
            <v>SINAPI/CEF</v>
          </cell>
          <cell r="C788" t="str">
            <v>ASFALTO OXIDADO P/ IMPERM C/ COEFICIENTE DE PENETRACAO 20-35</v>
          </cell>
          <cell r="D788" t="str">
            <v>KG</v>
          </cell>
          <cell r="E788">
            <v>3.03</v>
          </cell>
        </row>
        <row r="789">
          <cell r="A789">
            <v>0</v>
          </cell>
          <cell r="B789" t="str">
            <v>SINAPI/CEF</v>
          </cell>
          <cell r="C789">
            <v>0</v>
          </cell>
          <cell r="D789">
            <v>0</v>
          </cell>
          <cell r="E789">
            <v>0</v>
          </cell>
        </row>
        <row r="790">
          <cell r="A790">
            <v>0</v>
          </cell>
          <cell r="B790" t="str">
            <v>SINAPI/CEF</v>
          </cell>
          <cell r="C790" t="str">
            <v>PREÇOS DE INSUMOS</v>
          </cell>
          <cell r="D790" t="str">
            <v>Página:</v>
          </cell>
          <cell r="E790" t="str">
            <v>13 / 107</v>
          </cell>
        </row>
        <row r="791">
          <cell r="A791" t="str">
            <v>Mês de Coleta:</v>
          </cell>
          <cell r="B791" t="str">
            <v>SINAPI/CEF</v>
          </cell>
          <cell r="C791" t="str">
            <v>05/2014 Pesquisa: IBGE</v>
          </cell>
          <cell r="D791">
            <v>0</v>
          </cell>
          <cell r="E791">
            <v>0</v>
          </cell>
        </row>
        <row r="792">
          <cell r="A792">
            <v>0</v>
          </cell>
          <cell r="B792" t="str">
            <v>SINAPI/CEF</v>
          </cell>
          <cell r="C792" t="str">
            <v>FORTALEZA 88,81</v>
          </cell>
          <cell r="D792">
            <v>0</v>
          </cell>
          <cell r="E792">
            <v>50.72</v>
          </cell>
        </row>
        <row r="793">
          <cell r="A793" t="str">
            <v>Localidade:</v>
          </cell>
          <cell r="B793" t="str">
            <v>SINAPI/CEF</v>
          </cell>
          <cell r="C793" t="str">
            <v>Encargos Sociais Desonerados(%) Horista:</v>
          </cell>
          <cell r="D793" t="str">
            <v>Mensalista:</v>
          </cell>
          <cell r="E793">
            <v>0</v>
          </cell>
        </row>
        <row r="794">
          <cell r="A794" t="str">
            <v>Código</v>
          </cell>
          <cell r="B794" t="str">
            <v>SINAPI/CEF</v>
          </cell>
          <cell r="C794" t="str">
            <v>Descriçao do Insumo</v>
          </cell>
          <cell r="D794" t="str">
            <v>Unid</v>
          </cell>
          <cell r="E794" t="str">
            <v>Preço</v>
          </cell>
        </row>
        <row r="795">
          <cell r="A795">
            <v>0</v>
          </cell>
          <cell r="B795" t="str">
            <v>SINAPI/CEF</v>
          </cell>
          <cell r="C795">
            <v>0</v>
          </cell>
          <cell r="D795">
            <v>0</v>
          </cell>
          <cell r="E795" t="str">
            <v>Mediano (R$)</v>
          </cell>
        </row>
        <row r="796">
          <cell r="A796">
            <v>510</v>
          </cell>
          <cell r="B796" t="str">
            <v>SINAPI/CEF</v>
          </cell>
          <cell r="C796" t="str">
            <v>ASFALTO OXIDADO P/ IMPERM C/ COEFICIENTE DE PENETRACAO 25-40</v>
          </cell>
          <cell r="D796" t="str">
            <v>KG</v>
          </cell>
          <cell r="E796">
            <v>3.25</v>
          </cell>
        </row>
        <row r="797">
          <cell r="A797">
            <v>513</v>
          </cell>
          <cell r="B797" t="str">
            <v>SINAPI/CEF</v>
          </cell>
          <cell r="C797" t="str">
            <v>ASFALTO OXIDADO P/ IMPERM C/ COEFICIENTE DE PENETRACAO 40-55</v>
          </cell>
          <cell r="D797" t="str">
            <v>KG</v>
          </cell>
          <cell r="E797">
            <v>2.98</v>
          </cell>
        </row>
        <row r="798">
          <cell r="A798">
            <v>509</v>
          </cell>
          <cell r="B798" t="str">
            <v>SINAPI/CEF</v>
          </cell>
          <cell r="C798" t="str">
            <v>ASFALTO OXIDADO PARA IMPERMEABILIZAÇÃO, COEFICIENTE DE PENETRAÇÃO 15-25</v>
          </cell>
          <cell r="D798" t="str">
            <v>KG</v>
          </cell>
          <cell r="E798">
            <v>4.3600000000000003</v>
          </cell>
        </row>
        <row r="799">
          <cell r="A799">
            <v>2699</v>
          </cell>
          <cell r="B799" t="str">
            <v>SINAPI/CEF</v>
          </cell>
          <cell r="C799" t="str">
            <v>ASSENTADOR DE TUBOS</v>
          </cell>
          <cell r="D799" t="str">
            <v>H</v>
          </cell>
          <cell r="E799">
            <v>11.8</v>
          </cell>
        </row>
        <row r="800">
          <cell r="A800">
            <v>20278</v>
          </cell>
          <cell r="B800" t="str">
            <v>SINAPI/CEF</v>
          </cell>
          <cell r="C800" t="str">
            <v>ASSENTAMENTO DE CARPETE - SOMENTE MAO DE OBRA</v>
          </cell>
          <cell r="D800" t="str">
            <v>M2</v>
          </cell>
          <cell r="E800">
            <v>6.25</v>
          </cell>
        </row>
        <row r="801">
          <cell r="A801">
            <v>20277</v>
          </cell>
          <cell r="B801" t="str">
            <v>SINAPI/CEF</v>
          </cell>
          <cell r="C801" t="str">
            <v>ASSENTAMENTO DE FORMICA - SOMENTE MAO DE OBRA</v>
          </cell>
          <cell r="D801" t="str">
            <v>M2</v>
          </cell>
          <cell r="E801">
            <v>18.75</v>
          </cell>
        </row>
        <row r="802">
          <cell r="A802">
            <v>518</v>
          </cell>
          <cell r="B802" t="str">
            <v>SINAPI/CEF</v>
          </cell>
          <cell r="C802" t="str">
            <v>ASSENTAMENTO DE PISO VINILICO EM PLACAS - SOMENTE MAO DE OBRA</v>
          </cell>
          <cell r="D802" t="str">
            <v>M2</v>
          </cell>
          <cell r="E802">
            <v>8.75</v>
          </cell>
        </row>
        <row r="803">
          <cell r="A803">
            <v>522</v>
          </cell>
          <cell r="B803" t="str">
            <v>SINAPI/CEF</v>
          </cell>
          <cell r="C803" t="str">
            <v>ASSENTAMENTO DE RODAPE VINILICO - SOMENTE MAO DE OBRA</v>
          </cell>
          <cell r="D803" t="str">
            <v>M</v>
          </cell>
          <cell r="E803">
            <v>0.88</v>
          </cell>
        </row>
        <row r="804">
          <cell r="A804">
            <v>11761</v>
          </cell>
          <cell r="B804" t="str">
            <v>SINAPI/CEF</v>
          </cell>
          <cell r="C804" t="str">
            <v>ASSENTO P/ VASO SANITARIO INFANTIL DE PLASTICO</v>
          </cell>
          <cell r="D804" t="str">
            <v>UN</v>
          </cell>
          <cell r="E804">
            <v>19.37</v>
          </cell>
        </row>
        <row r="805">
          <cell r="A805">
            <v>377</v>
          </cell>
          <cell r="B805" t="str">
            <v>SINAPI/CEF</v>
          </cell>
          <cell r="C805" t="str">
            <v>ASSENTO SANITARIO DE PLASTICO, TIPO CONVENCIONAL</v>
          </cell>
          <cell r="D805" t="str">
            <v>UN</v>
          </cell>
          <cell r="E805">
            <v>18.899999999999999</v>
          </cell>
        </row>
        <row r="806">
          <cell r="A806">
            <v>26036</v>
          </cell>
          <cell r="B806" t="str">
            <v>SINAPI/CEF</v>
          </cell>
          <cell r="C806" t="str">
            <v>AUTOBETONEIRA CAPACIDADE 5 M3 (11,5T), 160 KW, 24,0 L/H  PESO BRUTO TOTAL 23.000 KG A SER MONTADA EM</v>
          </cell>
          <cell r="D806" t="str">
            <v>UN</v>
          </cell>
          <cell r="E806">
            <v>361945.99</v>
          </cell>
        </row>
        <row r="807">
          <cell r="A807">
            <v>0</v>
          </cell>
          <cell r="B807" t="str">
            <v>SINAPI/CEF</v>
          </cell>
          <cell r="C807" t="str">
            <v>CAMINHÃO - (INCLUSIVE CAMINHÃO)</v>
          </cell>
          <cell r="D807">
            <v>0</v>
          </cell>
          <cell r="E807">
            <v>0</v>
          </cell>
        </row>
        <row r="808">
          <cell r="A808">
            <v>12332</v>
          </cell>
          <cell r="B808" t="str">
            <v>SINAPI/CEF</v>
          </cell>
          <cell r="C808" t="str">
            <v>AUTOMATICO DE BOIA INFERIOR 10A/250V</v>
          </cell>
          <cell r="D808" t="str">
            <v>CJ</v>
          </cell>
          <cell r="E808">
            <v>35.17</v>
          </cell>
        </row>
        <row r="809">
          <cell r="A809">
            <v>7588</v>
          </cell>
          <cell r="B809" t="str">
            <v>SINAPI/CEF</v>
          </cell>
          <cell r="C809" t="str">
            <v>AUTOMATICO DE BOIA SUPERIOR 10A/250V</v>
          </cell>
          <cell r="D809" t="str">
            <v>UN</v>
          </cell>
          <cell r="E809">
            <v>31.87</v>
          </cell>
        </row>
        <row r="810">
          <cell r="A810">
            <v>34551</v>
          </cell>
          <cell r="B810" t="str">
            <v>SINAPI/CEF</v>
          </cell>
          <cell r="C810" t="str">
            <v>AUXILIAR DE AZULEJISTA</v>
          </cell>
          <cell r="D810" t="str">
            <v>H</v>
          </cell>
          <cell r="E810">
            <v>6.19</v>
          </cell>
        </row>
        <row r="811">
          <cell r="A811">
            <v>2359</v>
          </cell>
          <cell r="B811" t="str">
            <v>SINAPI/CEF</v>
          </cell>
          <cell r="C811" t="str">
            <v>AUXILIAR DE DESENHISTA</v>
          </cell>
          <cell r="D811" t="str">
            <v>H</v>
          </cell>
          <cell r="E811">
            <v>15.33</v>
          </cell>
        </row>
        <row r="812">
          <cell r="A812">
            <v>247</v>
          </cell>
          <cell r="B812" t="str">
            <v>SINAPI/CEF</v>
          </cell>
          <cell r="C812" t="str">
            <v>AUXILIAR DE ELETRICISTA</v>
          </cell>
          <cell r="D812" t="str">
            <v>H</v>
          </cell>
          <cell r="E812">
            <v>6.76</v>
          </cell>
        </row>
        <row r="813">
          <cell r="A813">
            <v>246</v>
          </cell>
          <cell r="B813" t="str">
            <v>SINAPI/CEF</v>
          </cell>
          <cell r="C813" t="str">
            <v>AUXILIAR DE ENCANADOR OU BOMBEIRO HIDRAULICO</v>
          </cell>
          <cell r="D813" t="str">
            <v>H</v>
          </cell>
          <cell r="E813">
            <v>6.82</v>
          </cell>
        </row>
        <row r="814">
          <cell r="A814">
            <v>2350</v>
          </cell>
          <cell r="B814" t="str">
            <v>SINAPI/CEF</v>
          </cell>
          <cell r="C814" t="str">
            <v>AUXILIAR DE ESCRITORIO</v>
          </cell>
          <cell r="D814" t="str">
            <v>H</v>
          </cell>
          <cell r="E814">
            <v>8.0299999999999994</v>
          </cell>
        </row>
        <row r="815">
          <cell r="A815">
            <v>245</v>
          </cell>
          <cell r="B815" t="str">
            <v>SINAPI/CEF</v>
          </cell>
          <cell r="C815" t="str">
            <v>AUXILIAR DE LABORATORIO</v>
          </cell>
          <cell r="D815" t="str">
            <v>H</v>
          </cell>
          <cell r="E815">
            <v>6.91</v>
          </cell>
        </row>
        <row r="816">
          <cell r="A816">
            <v>251</v>
          </cell>
          <cell r="B816" t="str">
            <v>SINAPI/CEF</v>
          </cell>
          <cell r="C816" t="str">
            <v>AUXILIAR DE MECANICO</v>
          </cell>
          <cell r="D816" t="str">
            <v>H</v>
          </cell>
          <cell r="E816">
            <v>6.71</v>
          </cell>
        </row>
        <row r="817">
          <cell r="A817">
            <v>252</v>
          </cell>
          <cell r="B817" t="str">
            <v>SINAPI/CEF</v>
          </cell>
          <cell r="C817" t="str">
            <v>AUXILIAR DE SERRALHEIRO</v>
          </cell>
          <cell r="D817" t="str">
            <v>H</v>
          </cell>
          <cell r="E817">
            <v>6.44</v>
          </cell>
        </row>
        <row r="818">
          <cell r="A818">
            <v>6121</v>
          </cell>
          <cell r="B818" t="str">
            <v>SINAPI/CEF</v>
          </cell>
          <cell r="C818" t="str">
            <v>AUXILIAR DE SERVICOS GERAIS</v>
          </cell>
          <cell r="D818" t="str">
            <v>H</v>
          </cell>
          <cell r="E818">
            <v>6.08</v>
          </cell>
        </row>
        <row r="819">
          <cell r="A819">
            <v>244</v>
          </cell>
          <cell r="B819" t="str">
            <v>SINAPI/CEF</v>
          </cell>
          <cell r="C819" t="str">
            <v>AUXILIAR DE TOPOGRAFO</v>
          </cell>
          <cell r="D819" t="str">
            <v>H</v>
          </cell>
          <cell r="E819">
            <v>13.86</v>
          </cell>
        </row>
        <row r="820">
          <cell r="A820">
            <v>528</v>
          </cell>
          <cell r="B820" t="str">
            <v>SINAPI/CEF</v>
          </cell>
          <cell r="C820" t="str">
            <v>AUXILIAR TECNICO</v>
          </cell>
          <cell r="D820" t="str">
            <v>H</v>
          </cell>
          <cell r="E820">
            <v>18.62</v>
          </cell>
        </row>
        <row r="821">
          <cell r="A821">
            <v>532</v>
          </cell>
          <cell r="B821" t="str">
            <v>SINAPI/CEF</v>
          </cell>
          <cell r="C821" t="str">
            <v>AUXILIAR TECNICO DE ENGENHARIA</v>
          </cell>
          <cell r="D821" t="str">
            <v>H</v>
          </cell>
          <cell r="E821">
            <v>15.47</v>
          </cell>
        </row>
        <row r="822">
          <cell r="A822">
            <v>4760</v>
          </cell>
          <cell r="B822" t="str">
            <v>SINAPI/CEF</v>
          </cell>
          <cell r="C822" t="str">
            <v>AZULEJISTA OU LADRILHISTA</v>
          </cell>
          <cell r="D822" t="str">
            <v>H</v>
          </cell>
          <cell r="E822">
            <v>8.24</v>
          </cell>
        </row>
        <row r="823">
          <cell r="A823">
            <v>533</v>
          </cell>
          <cell r="B823" t="str">
            <v>SINAPI/CEF</v>
          </cell>
          <cell r="C823" t="str">
            <v>AZULEJO BRANCO BRILHANTE 15 X 15 CM COMERCIAL</v>
          </cell>
          <cell r="D823" t="str">
            <v>M2</v>
          </cell>
          <cell r="E823">
            <v>17.87</v>
          </cell>
        </row>
        <row r="824">
          <cell r="A824">
            <v>10420</v>
          </cell>
          <cell r="B824" t="str">
            <v>SINAPI/CEF</v>
          </cell>
          <cell r="C824" t="str">
            <v>BACIA SANITARIA (VASO) CONVENCIONAL DE LOUCA BRANCA</v>
          </cell>
          <cell r="D824" t="str">
            <v>UN</v>
          </cell>
          <cell r="E824">
            <v>98.6</v>
          </cell>
        </row>
        <row r="825">
          <cell r="A825">
            <v>11784</v>
          </cell>
          <cell r="B825" t="str">
            <v>SINAPI/CEF</v>
          </cell>
          <cell r="C825" t="str">
            <v>BACIA TURCA BRANCA 51 X 71CM</v>
          </cell>
          <cell r="D825" t="str">
            <v>UN</v>
          </cell>
          <cell r="E825">
            <v>124.86</v>
          </cell>
        </row>
        <row r="826">
          <cell r="A826">
            <v>11785</v>
          </cell>
          <cell r="B826" t="str">
            <v>SINAPI/CEF</v>
          </cell>
          <cell r="C826" t="str">
            <v>BACIA TURCA C/SIFAO 60 X 48 X 37CM</v>
          </cell>
          <cell r="D826" t="str">
            <v>UN</v>
          </cell>
          <cell r="E826">
            <v>139.77000000000001</v>
          </cell>
        </row>
        <row r="827">
          <cell r="A827">
            <v>11788</v>
          </cell>
          <cell r="B827" t="str">
            <v>SINAPI/CEF</v>
          </cell>
          <cell r="C827" t="str">
            <v>BACIA TURCA CELITE 003. 006 - SIFAO INTEGRADO</v>
          </cell>
          <cell r="D827" t="str">
            <v>UN</v>
          </cell>
          <cell r="E827">
            <v>131.28</v>
          </cell>
        </row>
        <row r="828">
          <cell r="A828">
            <v>20259</v>
          </cell>
          <cell r="B828" t="str">
            <v>SINAPI/CEF</v>
          </cell>
          <cell r="C828" t="str">
            <v>BAGUETE DE BORRACHA P/ JANELA 1,5 X 1,0CM</v>
          </cell>
          <cell r="D828" t="str">
            <v>M</v>
          </cell>
          <cell r="E828">
            <v>1.47</v>
          </cell>
        </row>
        <row r="829">
          <cell r="A829">
            <v>10</v>
          </cell>
          <cell r="B829" t="str">
            <v>SINAPI/CEF</v>
          </cell>
          <cell r="C829" t="str">
            <v>BALDE PLASTICO CAP 10L</v>
          </cell>
          <cell r="D829" t="str">
            <v>UN</v>
          </cell>
          <cell r="E829">
            <v>4.83</v>
          </cell>
        </row>
        <row r="830">
          <cell r="A830">
            <v>9</v>
          </cell>
          <cell r="B830" t="str">
            <v>SINAPI/CEF</v>
          </cell>
          <cell r="C830" t="str">
            <v>BALDE PLASTICO CAP 4L</v>
          </cell>
          <cell r="D830" t="str">
            <v>UN</v>
          </cell>
          <cell r="E830">
            <v>2.9</v>
          </cell>
        </row>
        <row r="831">
          <cell r="A831">
            <v>4815</v>
          </cell>
          <cell r="B831" t="str">
            <v>SINAPI/CEF</v>
          </cell>
          <cell r="C831" t="str">
            <v>BALDE VERMELHO P/ SINALIZACAO</v>
          </cell>
          <cell r="D831" t="str">
            <v>UN</v>
          </cell>
          <cell r="E831">
            <v>3.86</v>
          </cell>
        </row>
        <row r="832">
          <cell r="A832">
            <v>11687</v>
          </cell>
          <cell r="B832" t="str">
            <v>SINAPI/CEF</v>
          </cell>
          <cell r="C832" t="str">
            <v>BANCA ACO INOX L=60 CM</v>
          </cell>
          <cell r="D832" t="str">
            <v>M</v>
          </cell>
          <cell r="E832">
            <v>162.65</v>
          </cell>
        </row>
        <row r="833">
          <cell r="A833">
            <v>11689</v>
          </cell>
          <cell r="B833" t="str">
            <v>SINAPI/CEF</v>
          </cell>
          <cell r="C833" t="str">
            <v>BANCA ACO INOX L=70 CM</v>
          </cell>
          <cell r="D833" t="str">
            <v>M</v>
          </cell>
          <cell r="E833">
            <v>200.24</v>
          </cell>
        </row>
        <row r="834">
          <cell r="A834">
            <v>537</v>
          </cell>
          <cell r="B834" t="str">
            <v>SINAPI/CEF</v>
          </cell>
          <cell r="C834" t="str">
            <v>BANCA C/ CUBA - MARMORITE/GRANILITE OU GRANITINA - 120 X 60CM P/ PIA COZINHA</v>
          </cell>
          <cell r="D834" t="str">
            <v>UN</v>
          </cell>
          <cell r="E834">
            <v>63.46</v>
          </cell>
        </row>
        <row r="835">
          <cell r="A835">
            <v>539</v>
          </cell>
          <cell r="B835" t="str">
            <v>SINAPI/CEF</v>
          </cell>
          <cell r="C835" t="str">
            <v>BANCA C/ CUBA - MARMORITE/GRANILITE OU GRANITINA - 150 X 60CM P/ PIA COZINHA</v>
          </cell>
          <cell r="D835" t="str">
            <v>UN</v>
          </cell>
          <cell r="E835">
            <v>83.48</v>
          </cell>
        </row>
        <row r="836">
          <cell r="A836">
            <v>540</v>
          </cell>
          <cell r="B836" t="str">
            <v>SINAPI/CEF</v>
          </cell>
          <cell r="C836" t="str">
            <v>BANCA C/ CUBA - MARMORITE/GRANILITE OU GRANITINA - 200 X 60CM P/ PIA COZINHA</v>
          </cell>
          <cell r="D836" t="str">
            <v>UN</v>
          </cell>
          <cell r="E836">
            <v>109.94</v>
          </cell>
        </row>
        <row r="837">
          <cell r="A837">
            <v>1746</v>
          </cell>
          <cell r="B837" t="str">
            <v>SINAPI/CEF</v>
          </cell>
          <cell r="C837" t="str">
            <v>BANCA DE ACO INOXIDAVEL COM 1 CUBA CENTRAL (ACO 430), DE *0,55 X 1,20* M</v>
          </cell>
          <cell r="D837" t="str">
            <v>UN</v>
          </cell>
          <cell r="E837">
            <v>114.4</v>
          </cell>
        </row>
        <row r="838">
          <cell r="A838">
            <v>544</v>
          </cell>
          <cell r="B838" t="str">
            <v>SINAPI/CEF</v>
          </cell>
          <cell r="C838" t="str">
            <v>BANCA DE MARMORE BRANCO NACIONAL (SEM A CUBA) COM BORDA E FURO PARA PIA DE COZINHA N. 1,</v>
          </cell>
          <cell r="D838" t="str">
            <v>UN</v>
          </cell>
          <cell r="E838">
            <v>203.5</v>
          </cell>
        </row>
        <row r="839">
          <cell r="A839">
            <v>0</v>
          </cell>
          <cell r="B839" t="str">
            <v>SINAPI/CEF</v>
          </cell>
          <cell r="C839" t="str">
            <v>ESPESSURA IGUAL A *3 CM*, DE * 1,20 X 0,60 * M</v>
          </cell>
          <cell r="D839">
            <v>0</v>
          </cell>
          <cell r="E839">
            <v>0</v>
          </cell>
        </row>
        <row r="840">
          <cell r="A840">
            <v>11693</v>
          </cell>
          <cell r="B840" t="str">
            <v>SINAPI/CEF</v>
          </cell>
          <cell r="C840" t="str">
            <v>BANCA GRANILITE P/ PIA OU LAVATORIO (SEM CUBA)</v>
          </cell>
          <cell r="D840" t="str">
            <v>M2</v>
          </cell>
          <cell r="E840">
            <v>190.19</v>
          </cell>
        </row>
        <row r="841">
          <cell r="A841">
            <v>11791</v>
          </cell>
          <cell r="B841" t="str">
            <v>SINAPI/CEF</v>
          </cell>
          <cell r="C841" t="str">
            <v>BANCA GRANITO PRETO 100 X 60CM, E = 2CM, C/1 ABERTURA</v>
          </cell>
          <cell r="D841" t="str">
            <v>UN</v>
          </cell>
          <cell r="E841">
            <v>260.45999999999998</v>
          </cell>
        </row>
        <row r="842">
          <cell r="A842">
            <v>11792</v>
          </cell>
          <cell r="B842" t="str">
            <v>SINAPI/CEF</v>
          </cell>
          <cell r="C842" t="str">
            <v>BANCA GRANITO PRETO 200 X 60CM, E = 3CM, C/2 ABERTURAS</v>
          </cell>
          <cell r="D842" t="str">
            <v>UN</v>
          </cell>
          <cell r="E842">
            <v>650.05999999999995</v>
          </cell>
        </row>
        <row r="843">
          <cell r="A843">
            <v>11793</v>
          </cell>
          <cell r="B843" t="str">
            <v>SINAPI/CEF</v>
          </cell>
          <cell r="C843" t="str">
            <v>BANCA GRANITO PRETO 200 X 60CM, ESP = 2CM, SEM ABERTURA</v>
          </cell>
          <cell r="D843" t="str">
            <v>UN</v>
          </cell>
          <cell r="E843">
            <v>454.59</v>
          </cell>
        </row>
        <row r="844">
          <cell r="A844">
            <v>545</v>
          </cell>
          <cell r="B844" t="str">
            <v>SINAPI/CEF</v>
          </cell>
          <cell r="C844" t="str">
            <v>BANCA MARMORE BRANCO NACIONAL E = 3CM, POLIDO C/ FURO PARA CUBA</v>
          </cell>
          <cell r="D844" t="str">
            <v>M2</v>
          </cell>
          <cell r="E844">
            <v>361.88</v>
          </cell>
        </row>
        <row r="845">
          <cell r="A845">
            <v>541</v>
          </cell>
          <cell r="B845" t="str">
            <v>SINAPI/CEF</v>
          </cell>
          <cell r="C845" t="str">
            <v>BANCA MARMORE SINTETICO 120 X 60CM C/ CUBA</v>
          </cell>
          <cell r="D845" t="str">
            <v>UN</v>
          </cell>
          <cell r="E845">
            <v>55.69</v>
          </cell>
        </row>
        <row r="846">
          <cell r="A846">
            <v>542</v>
          </cell>
          <cell r="B846" t="str">
            <v>SINAPI/CEF</v>
          </cell>
          <cell r="C846" t="str">
            <v>BANCA MARMORE SINTETICO 150 X 50CM C/ CUBA</v>
          </cell>
          <cell r="D846" t="str">
            <v>UN</v>
          </cell>
          <cell r="E846">
            <v>74.540000000000006</v>
          </cell>
        </row>
        <row r="847">
          <cell r="A847">
            <v>14618</v>
          </cell>
          <cell r="B847" t="str">
            <v>SINAPI/CEF</v>
          </cell>
          <cell r="C847" t="str">
            <v>BANCADA DE SERRA CIRCULAR, PICAPAU, C/ MOTOR ELETRICO 5 HP,  COM COIFA PROTETORA P/ DISCO DE 10".</v>
          </cell>
          <cell r="D847" t="str">
            <v>UN</v>
          </cell>
          <cell r="E847">
            <v>1212.2</v>
          </cell>
        </row>
        <row r="848">
          <cell r="A848">
            <v>10790</v>
          </cell>
          <cell r="B848" t="str">
            <v>SINAPI/CEF</v>
          </cell>
          <cell r="C848" t="str">
            <v>BANCADA PARA CARPINTARIA (SEM O DISCO DE SERRA) COM MOTOR ELETRICO TRIFASICO DE *3 A 5* HP, CHAVE</v>
          </cell>
          <cell r="D848" t="str">
            <v>H</v>
          </cell>
          <cell r="E848">
            <v>0.72</v>
          </cell>
        </row>
        <row r="849">
          <cell r="A849">
            <v>0</v>
          </cell>
          <cell r="B849" t="str">
            <v>SINAPI/CEF</v>
          </cell>
          <cell r="C849" t="str">
            <v>E COIFA PROTETORA (LOCACAO)</v>
          </cell>
          <cell r="D849">
            <v>0</v>
          </cell>
          <cell r="E849">
            <v>0</v>
          </cell>
        </row>
        <row r="850">
          <cell r="A850">
            <v>3425</v>
          </cell>
          <cell r="B850" t="str">
            <v>SINAPI/CEF</v>
          </cell>
          <cell r="C850" t="str">
            <v>BANDEIRA P/ PORTA/ JAN MAD REGIONAL 1A P/ VIDRO</v>
          </cell>
          <cell r="D850" t="str">
            <v>M2</v>
          </cell>
          <cell r="E850">
            <v>85.38</v>
          </cell>
        </row>
        <row r="851">
          <cell r="A851">
            <v>0</v>
          </cell>
          <cell r="B851" t="str">
            <v>SINAPI/CEF</v>
          </cell>
          <cell r="C851">
            <v>0</v>
          </cell>
          <cell r="D851">
            <v>0</v>
          </cell>
          <cell r="E851">
            <v>0</v>
          </cell>
        </row>
        <row r="852">
          <cell r="A852">
            <v>0</v>
          </cell>
          <cell r="B852" t="str">
            <v>SINAPI/CEF</v>
          </cell>
          <cell r="C852" t="str">
            <v>PREÇOS DE INSUMOS</v>
          </cell>
          <cell r="D852" t="str">
            <v>Página:</v>
          </cell>
          <cell r="E852" t="str">
            <v>14 / 107</v>
          </cell>
        </row>
        <row r="853">
          <cell r="A853" t="str">
            <v>Mês de Coleta:</v>
          </cell>
          <cell r="B853" t="str">
            <v>SINAPI/CEF</v>
          </cell>
          <cell r="C853" t="str">
            <v>05/2014 Pesquisa: IBGE</v>
          </cell>
          <cell r="D853">
            <v>0</v>
          </cell>
          <cell r="E853">
            <v>0</v>
          </cell>
        </row>
        <row r="854">
          <cell r="A854">
            <v>0</v>
          </cell>
          <cell r="B854" t="str">
            <v>SINAPI/CEF</v>
          </cell>
          <cell r="C854" t="str">
            <v>FORTALEZA 88,81</v>
          </cell>
          <cell r="D854">
            <v>0</v>
          </cell>
          <cell r="E854">
            <v>50.72</v>
          </cell>
        </row>
        <row r="855">
          <cell r="A855" t="str">
            <v>Localidade:</v>
          </cell>
          <cell r="B855" t="str">
            <v>SINAPI/CEF</v>
          </cell>
          <cell r="C855" t="str">
            <v>Encargos Sociais Desonerados(%) Horista:</v>
          </cell>
          <cell r="D855" t="str">
            <v>Mensalista:</v>
          </cell>
          <cell r="E855">
            <v>0</v>
          </cell>
        </row>
        <row r="856">
          <cell r="A856" t="str">
            <v>Código</v>
          </cell>
          <cell r="B856" t="str">
            <v>SINAPI/CEF</v>
          </cell>
          <cell r="C856" t="str">
            <v>Descriçao do Insumo</v>
          </cell>
          <cell r="D856" t="str">
            <v>Unid</v>
          </cell>
          <cell r="E856" t="str">
            <v>Preço</v>
          </cell>
        </row>
        <row r="857">
          <cell r="A857">
            <v>0</v>
          </cell>
          <cell r="B857" t="str">
            <v>SINAPI/CEF</v>
          </cell>
          <cell r="C857">
            <v>0</v>
          </cell>
          <cell r="D857">
            <v>0</v>
          </cell>
          <cell r="E857" t="str">
            <v>Mediano (R$)</v>
          </cell>
        </row>
        <row r="858">
          <cell r="A858">
            <v>3426</v>
          </cell>
          <cell r="B858" t="str">
            <v>SINAPI/CEF</v>
          </cell>
          <cell r="C858" t="str">
            <v>BANDEIRA P/ PORTA/ JAN MAD REGIONAL 2A P/ VIDRO</v>
          </cell>
          <cell r="D858" t="str">
            <v>M2</v>
          </cell>
          <cell r="E858">
            <v>55.68</v>
          </cell>
        </row>
        <row r="859">
          <cell r="A859">
            <v>3427</v>
          </cell>
          <cell r="B859" t="str">
            <v>SINAPI/CEF</v>
          </cell>
          <cell r="C859" t="str">
            <v>BANDEIRA P/ PORTA/ JAN MAD REGIONAL 3A P/ VIDRO</v>
          </cell>
          <cell r="D859" t="str">
            <v>M2</v>
          </cell>
          <cell r="E859">
            <v>37.119999999999997</v>
          </cell>
        </row>
        <row r="860">
          <cell r="A860">
            <v>20238</v>
          </cell>
          <cell r="B860" t="str">
            <v>SINAPI/CEF</v>
          </cell>
          <cell r="C860" t="str">
            <v>BANHEIRA EM POLIESTER COM FIBRA DE VIDRO, CAPACIDADE DE *174* L, COM 170,0 X 79,5 X 38,0 CM, NAO</v>
          </cell>
          <cell r="D860" t="str">
            <v>UN</v>
          </cell>
          <cell r="E860">
            <v>1750</v>
          </cell>
        </row>
        <row r="861">
          <cell r="A861">
            <v>0</v>
          </cell>
          <cell r="B861" t="str">
            <v>SINAPI/CEF</v>
          </cell>
          <cell r="C861" t="str">
            <v>INCLUSO ACESSORIOS PARA HIDROMASSAGEM</v>
          </cell>
          <cell r="D861">
            <v>0</v>
          </cell>
          <cell r="E861">
            <v>0</v>
          </cell>
        </row>
        <row r="862">
          <cell r="A862">
            <v>27399</v>
          </cell>
          <cell r="B862" t="str">
            <v>SINAPI/CEF</v>
          </cell>
          <cell r="C862" t="str">
            <v>BARRA DE APOIO TUBULAR COM ALMA EM FERRO, ESPESSURA DE 2,25MM, COMPRIMENTO DE 80CM,</v>
          </cell>
          <cell r="D862" t="str">
            <v>UN</v>
          </cell>
          <cell r="E862">
            <v>69.459999999999994</v>
          </cell>
        </row>
        <row r="863">
          <cell r="A863">
            <v>0</v>
          </cell>
          <cell r="B863" t="str">
            <v>SINAPI/CEF</v>
          </cell>
          <cell r="C863" t="str">
            <v>ACABAMENTO COM PINTURA EM ESMALTE SINTÉTICO,</v>
          </cell>
          <cell r="D863">
            <v>0</v>
          </cell>
          <cell r="E863">
            <v>0</v>
          </cell>
        </row>
        <row r="864">
          <cell r="A864">
            <v>546</v>
          </cell>
          <cell r="B864" t="str">
            <v>SINAPI/CEF</v>
          </cell>
          <cell r="C864" t="str">
            <v>BARRA DE FERRO RETANGULAR (BARRA CHATA), DE E=1/8"  X (QUALQUER BITOLA)</v>
          </cell>
          <cell r="D864" t="str">
            <v>KG</v>
          </cell>
          <cell r="E864">
            <v>4.3499999999999996</v>
          </cell>
        </row>
        <row r="865">
          <cell r="A865">
            <v>556</v>
          </cell>
          <cell r="B865" t="str">
            <v>SINAPI/CEF</v>
          </cell>
          <cell r="C865" t="str">
            <v>BARRA FERRO RETANGULAR CHATA QUALQUER BITOLA X E = 1/2"</v>
          </cell>
          <cell r="D865" t="str">
            <v>KG</v>
          </cell>
          <cell r="E865">
            <v>4.21</v>
          </cell>
        </row>
        <row r="866">
          <cell r="A866">
            <v>554</v>
          </cell>
          <cell r="B866" t="str">
            <v>SINAPI/CEF</v>
          </cell>
          <cell r="C866" t="str">
            <v>BARRA FERRO RETANGULAR CHATA QUALQUER BITOLA X E = 1/4"</v>
          </cell>
          <cell r="D866" t="str">
            <v>KG</v>
          </cell>
          <cell r="E866">
            <v>4.0199999999999996</v>
          </cell>
        </row>
        <row r="867">
          <cell r="A867">
            <v>550</v>
          </cell>
          <cell r="B867" t="str">
            <v>SINAPI/CEF</v>
          </cell>
          <cell r="C867" t="str">
            <v>BARRA FERRO RETANGULAR CHATA QUALQUER BITOLA X E = 3/16"</v>
          </cell>
          <cell r="D867" t="str">
            <v>KG</v>
          </cell>
          <cell r="E867">
            <v>4.07</v>
          </cell>
        </row>
        <row r="868">
          <cell r="A868">
            <v>561</v>
          </cell>
          <cell r="B868" t="str">
            <v>SINAPI/CEF</v>
          </cell>
          <cell r="C868" t="str">
            <v>BARRA FERRO RETANGULAR CHATA QUALQUER BITOLA X E = 3/8"</v>
          </cell>
          <cell r="D868" t="str">
            <v>KG</v>
          </cell>
          <cell r="E868">
            <v>4.16</v>
          </cell>
        </row>
        <row r="869">
          <cell r="A869">
            <v>555</v>
          </cell>
          <cell r="B869" t="str">
            <v>SINAPI/CEF</v>
          </cell>
          <cell r="C869" t="str">
            <v>BARRA FERRO RETANGULAR CHATA 1 X 1/4" - (1,2265KG/M)</v>
          </cell>
          <cell r="D869" t="str">
            <v>M</v>
          </cell>
          <cell r="E869">
            <v>5.09</v>
          </cell>
        </row>
        <row r="870">
          <cell r="A870">
            <v>565</v>
          </cell>
          <cell r="B870" t="str">
            <v>SINAPI/CEF</v>
          </cell>
          <cell r="C870" t="str">
            <v>BARRA FERRO RETANGULAR CHATA 1 X 3/16" - (1,73 KG/M)</v>
          </cell>
          <cell r="D870" t="str">
            <v>M</v>
          </cell>
          <cell r="E870">
            <v>6.96</v>
          </cell>
        </row>
        <row r="871">
          <cell r="A871">
            <v>557</v>
          </cell>
          <cell r="B871" t="str">
            <v>SINAPI/CEF</v>
          </cell>
          <cell r="C871" t="str">
            <v>BARRA FERRO RETANGULAR CHATA 1 1/2 X 1/2" - (3,79 KG/M)</v>
          </cell>
          <cell r="D871" t="str">
            <v>M</v>
          </cell>
          <cell r="E871">
            <v>15.42</v>
          </cell>
        </row>
        <row r="872">
          <cell r="A872">
            <v>552</v>
          </cell>
          <cell r="B872" t="str">
            <v>SINAPI/CEF</v>
          </cell>
          <cell r="C872" t="str">
            <v>BARRA FERRO RETANGULAR CHATA 1 1/2 X 1/4" - (1,89 KG/M)</v>
          </cell>
          <cell r="D872" t="str">
            <v>M</v>
          </cell>
          <cell r="E872">
            <v>7.69</v>
          </cell>
        </row>
        <row r="873">
          <cell r="A873">
            <v>566</v>
          </cell>
          <cell r="B873" t="str">
            <v>SINAPI/CEF</v>
          </cell>
          <cell r="C873" t="str">
            <v>BARRA FERRO RETANGULAR CHATA 1/8 X 3/4" - (0,47 KG/M)</v>
          </cell>
          <cell r="D873" t="str">
            <v>M</v>
          </cell>
          <cell r="E873">
            <v>2.13</v>
          </cell>
        </row>
        <row r="874">
          <cell r="A874">
            <v>549</v>
          </cell>
          <cell r="B874" t="str">
            <v>SINAPI/CEF</v>
          </cell>
          <cell r="C874" t="str">
            <v>BARRA FERRO RETANGULAR CHATA 2 X 1/2" - (5,06 KG/M)</v>
          </cell>
          <cell r="D874" t="str">
            <v>M</v>
          </cell>
          <cell r="E874">
            <v>20.12</v>
          </cell>
        </row>
        <row r="875">
          <cell r="A875">
            <v>558</v>
          </cell>
          <cell r="B875" t="str">
            <v>SINAPI/CEF</v>
          </cell>
          <cell r="C875" t="str">
            <v>BARRA FERRO RETANGULAR CHATA 2 X 1/4" - (2,53KG/M)</v>
          </cell>
          <cell r="D875" t="str">
            <v>KG</v>
          </cell>
          <cell r="E875">
            <v>4.07</v>
          </cell>
        </row>
        <row r="876">
          <cell r="A876">
            <v>551</v>
          </cell>
          <cell r="B876" t="str">
            <v>SINAPI/CEF</v>
          </cell>
          <cell r="C876" t="str">
            <v>BARRA FERRO RETANGULAR CHATA 2 X 1" - (10,12 KG/M)</v>
          </cell>
          <cell r="D876" t="str">
            <v>M</v>
          </cell>
          <cell r="E876">
            <v>41.66</v>
          </cell>
        </row>
        <row r="877">
          <cell r="A877">
            <v>547</v>
          </cell>
          <cell r="B877" t="str">
            <v>SINAPI/CEF</v>
          </cell>
          <cell r="C877" t="str">
            <v>BARRA FERRO RETANGULAR CHATA 2 X 3/8" - (3,79 KG/M)</v>
          </cell>
          <cell r="D877" t="str">
            <v>M</v>
          </cell>
          <cell r="E877">
            <v>14.89</v>
          </cell>
        </row>
        <row r="878">
          <cell r="A878">
            <v>560</v>
          </cell>
          <cell r="B878" t="str">
            <v>SINAPI/CEF</v>
          </cell>
          <cell r="C878" t="str">
            <v>BARRA FERRO RETANGULAR CHATA 2 X 5/16" - (3,162KG/M)</v>
          </cell>
          <cell r="D878" t="str">
            <v>M</v>
          </cell>
          <cell r="E878">
            <v>12.72</v>
          </cell>
        </row>
        <row r="879">
          <cell r="A879">
            <v>559</v>
          </cell>
          <cell r="B879" t="str">
            <v>SINAPI/CEF</v>
          </cell>
          <cell r="C879" t="str">
            <v>BARRA FERRO RETANGULAR CHATA 2 X1/4" - (2,53KG/M)</v>
          </cell>
          <cell r="D879" t="str">
            <v>M</v>
          </cell>
          <cell r="E879">
            <v>10.3</v>
          </cell>
        </row>
        <row r="880">
          <cell r="A880">
            <v>563</v>
          </cell>
          <cell r="B880" t="str">
            <v>SINAPI/CEF</v>
          </cell>
          <cell r="C880" t="str">
            <v>BARRA FERRO RETANGULAR CHATA 3/8 X 1 1/2" - (2,84KG/M)</v>
          </cell>
          <cell r="D880" t="str">
            <v>M</v>
          </cell>
          <cell r="E880">
            <v>11.42</v>
          </cell>
        </row>
        <row r="881">
          <cell r="A881">
            <v>11183</v>
          </cell>
          <cell r="B881" t="str">
            <v>SINAPI/CEF</v>
          </cell>
          <cell r="C881" t="str">
            <v>BASCULANTE ACO 100 X 100 X 8 CM - 4 BASCULAS</v>
          </cell>
          <cell r="D881" t="str">
            <v>UN</v>
          </cell>
          <cell r="E881">
            <v>115.88</v>
          </cell>
        </row>
        <row r="882">
          <cell r="A882">
            <v>581</v>
          </cell>
          <cell r="B882" t="str">
            <v>SINAPI/CEF</v>
          </cell>
          <cell r="C882" t="str">
            <v>BASCULANTE ALUMINIO 80 X 60CM - SERIE 25</v>
          </cell>
          <cell r="D882" t="str">
            <v>M2</v>
          </cell>
          <cell r="E882">
            <v>286.05</v>
          </cell>
        </row>
        <row r="883">
          <cell r="A883">
            <v>615</v>
          </cell>
          <cell r="B883" t="str">
            <v>SINAPI/CEF</v>
          </cell>
          <cell r="C883" t="str">
            <v>BASCULANTE CHAPA DOBRADA ACO GALVANIZADO A FOGO 60 X 80 CM (3/4" X 1/8")</v>
          </cell>
          <cell r="D883" t="str">
            <v>M2</v>
          </cell>
          <cell r="E883">
            <v>230.25</v>
          </cell>
        </row>
        <row r="884">
          <cell r="A884">
            <v>603</v>
          </cell>
          <cell r="B884" t="str">
            <v>SINAPI/CEF</v>
          </cell>
          <cell r="C884" t="str">
            <v>BASCULANTE EM CANTONEIRA DE FERRO (5/8" X 1/8"), DE 0,60 X 0,80 M</v>
          </cell>
          <cell r="D884" t="str">
            <v>M2</v>
          </cell>
          <cell r="E884">
            <v>250.74</v>
          </cell>
        </row>
        <row r="885">
          <cell r="A885">
            <v>11231</v>
          </cell>
          <cell r="B885" t="str">
            <v>SINAPI/CEF</v>
          </cell>
          <cell r="C885" t="str">
            <v>BASCULANTE EM CANTONEIRA DE FERRO 3/4" X 1/8" - 80 X 80CM</v>
          </cell>
          <cell r="D885" t="str">
            <v>M2</v>
          </cell>
          <cell r="E885">
            <v>921.14</v>
          </cell>
        </row>
        <row r="886">
          <cell r="A886">
            <v>616</v>
          </cell>
          <cell r="B886" t="str">
            <v>SINAPI/CEF</v>
          </cell>
          <cell r="C886" t="str">
            <v>BASCULANTE EM CANTONEIRA DE FERRO 5/8" X 1/8" - LINHA POPULAR - 60 X 80CM</v>
          </cell>
          <cell r="D886" t="str">
            <v>UN</v>
          </cell>
          <cell r="E886">
            <v>120.36</v>
          </cell>
        </row>
        <row r="887">
          <cell r="A887">
            <v>11192</v>
          </cell>
          <cell r="B887" t="str">
            <v>SINAPI/CEF</v>
          </cell>
          <cell r="C887" t="str">
            <v>BASCULANTE EM CANTONEIRA DE FERRO 5/8" X 1/8" - 4 BANDEIRAS (2 FIXAS, 2 MOVEIS) - 80 X 80CM</v>
          </cell>
          <cell r="D887" t="str">
            <v>UN</v>
          </cell>
          <cell r="E887">
            <v>576.99</v>
          </cell>
        </row>
        <row r="888">
          <cell r="A888">
            <v>11190</v>
          </cell>
          <cell r="B888" t="str">
            <v>SINAPI/CEF</v>
          </cell>
          <cell r="C888" t="str">
            <v>BASCULANTE EM CHAPA DOBRADA DE ACO COM ADICAO DE COBRE, DE 0,60 X 0,60 M (4 FOLHAS, SENDO 2 OU 3</v>
          </cell>
          <cell r="D888" t="str">
            <v>UN</v>
          </cell>
          <cell r="E888">
            <v>87.17</v>
          </cell>
        </row>
        <row r="889">
          <cell r="A889">
            <v>0</v>
          </cell>
          <cell r="B889" t="str">
            <v>SINAPI/CEF</v>
          </cell>
          <cell r="C889" t="str">
            <v>MOVEIS)</v>
          </cell>
          <cell r="D889">
            <v>0</v>
          </cell>
          <cell r="E889">
            <v>0</v>
          </cell>
        </row>
        <row r="890">
          <cell r="A890">
            <v>3437</v>
          </cell>
          <cell r="B890" t="str">
            <v>SINAPI/CEF</v>
          </cell>
          <cell r="C890" t="str">
            <v>BASCULANTE MAD REGIONAL 3A</v>
          </cell>
          <cell r="D890" t="str">
            <v>M2</v>
          </cell>
          <cell r="E890">
            <v>91.89</v>
          </cell>
        </row>
        <row r="891">
          <cell r="A891">
            <v>625</v>
          </cell>
          <cell r="B891" t="str">
            <v>SINAPI/CEF</v>
          </cell>
          <cell r="C891" t="str">
            <v>BASE CIMENTO CRISTALIZANTE TIPO DENVERLIT OU SIMILAR</v>
          </cell>
          <cell r="D891" t="str">
            <v>KG</v>
          </cell>
          <cell r="E891">
            <v>2.38</v>
          </cell>
        </row>
        <row r="892">
          <cell r="A892">
            <v>13373</v>
          </cell>
          <cell r="B892" t="str">
            <v>SINAPI/CEF</v>
          </cell>
          <cell r="C892" t="str">
            <v>BASE P/ FUSIVEIS NH TAMANHO 00, DE 6 A 160A, TIPO 3 NH 3 030-Z DA SIEMENS OU EQUIV</v>
          </cell>
          <cell r="D892" t="str">
            <v>UN</v>
          </cell>
          <cell r="E892">
            <v>14.66</v>
          </cell>
        </row>
        <row r="893">
          <cell r="A893">
            <v>13374</v>
          </cell>
          <cell r="B893" t="str">
            <v>SINAPI/CEF</v>
          </cell>
          <cell r="C893" t="str">
            <v>BASE P/ FUSIVEIS NH TAMANHO 01, DE 40 A 250A, TIPO 3 NH 3 230-Z DA SIEMENS OU EQUIV</v>
          </cell>
          <cell r="D893" t="str">
            <v>UN</v>
          </cell>
          <cell r="E893">
            <v>41.7</v>
          </cell>
        </row>
        <row r="894">
          <cell r="A894">
            <v>10956</v>
          </cell>
          <cell r="B894" t="str">
            <v>SINAPI/CEF</v>
          </cell>
          <cell r="C894" t="str">
            <v>BASE P/ MASTRO DE PARA-RAIOS - 2"</v>
          </cell>
          <cell r="D894" t="str">
            <v>UN</v>
          </cell>
          <cell r="E894">
            <v>57.19</v>
          </cell>
        </row>
        <row r="895">
          <cell r="A895">
            <v>641</v>
          </cell>
          <cell r="B895" t="str">
            <v>SINAPI/CEF</v>
          </cell>
          <cell r="C895" t="str">
            <v>BATE ESTACA-MARTELO ATE 3,0T DIESEL 160 HP TORRE 15 M MAGAN IM 1520 BS</v>
          </cell>
          <cell r="D895" t="str">
            <v>H</v>
          </cell>
          <cell r="E895">
            <v>84.17</v>
          </cell>
        </row>
        <row r="896">
          <cell r="A896">
            <v>10535</v>
          </cell>
          <cell r="B896" t="str">
            <v>SINAPI/CEF</v>
          </cell>
          <cell r="C896" t="str">
            <v>BETONEIRA DE 320 A 400 LITROS SEM CARREGADOR E COM MOTOR ELETRICO TRIFASICO DE *2* HP</v>
          </cell>
          <cell r="D896" t="str">
            <v>UN</v>
          </cell>
          <cell r="E896">
            <v>3850</v>
          </cell>
        </row>
        <row r="897">
          <cell r="A897">
            <v>10532</v>
          </cell>
          <cell r="B897" t="str">
            <v>SINAPI/CEF</v>
          </cell>
          <cell r="C897" t="str">
            <v>BETONEIRA DE 320 A 600 LITROS COM CARREGADOR E MOTOR ELETRICO TRIFASICO (LOCACAO)</v>
          </cell>
          <cell r="D897" t="str">
            <v>H</v>
          </cell>
          <cell r="E897">
            <v>0.81</v>
          </cell>
        </row>
        <row r="898">
          <cell r="A898">
            <v>10537</v>
          </cell>
          <cell r="B898" t="str">
            <v>SINAPI/CEF</v>
          </cell>
          <cell r="C898" t="str">
            <v>BETONEIRA 320 LITROS, SEM CARREGADOR, MOTOR A DIESEL DE 5,5 HP</v>
          </cell>
          <cell r="D898" t="str">
            <v>UN</v>
          </cell>
          <cell r="E898">
            <v>7581.62</v>
          </cell>
        </row>
        <row r="899">
          <cell r="A899">
            <v>13891</v>
          </cell>
          <cell r="B899" t="str">
            <v>SINAPI/CEF</v>
          </cell>
          <cell r="C899" t="str">
            <v>BETONEIRA 320 LITROS, SEM CARREGADOR, MOTOR A GASOLINA</v>
          </cell>
          <cell r="D899" t="str">
            <v>UN</v>
          </cell>
          <cell r="E899">
            <v>5691.23</v>
          </cell>
        </row>
        <row r="900">
          <cell r="A900">
            <v>646</v>
          </cell>
          <cell r="B900" t="str">
            <v>SINAPI/CEF</v>
          </cell>
          <cell r="C900" t="str">
            <v>BETONEIRA 320L DIESEL 5,5HP C/ CARREGADOR MECANICO</v>
          </cell>
          <cell r="D900" t="str">
            <v>H</v>
          </cell>
          <cell r="E900">
            <v>3.49</v>
          </cell>
        </row>
        <row r="901">
          <cell r="A901">
            <v>643</v>
          </cell>
          <cell r="B901" t="str">
            <v>SINAPI/CEF</v>
          </cell>
          <cell r="C901" t="str">
            <v>BETONEIRA 320L DIESEL 5,5HP S/ CARREGADOR MECANICO</v>
          </cell>
          <cell r="D901" t="str">
            <v>H</v>
          </cell>
          <cell r="E901">
            <v>2.4300000000000002</v>
          </cell>
        </row>
        <row r="902">
          <cell r="A902">
            <v>10531</v>
          </cell>
          <cell r="B902" t="str">
            <v>SINAPI/CEF</v>
          </cell>
          <cell r="C902" t="str">
            <v>BETONEIRA 320L ELETRICA TRIFASICA 3HP C/ CARREGADOR MECANICO</v>
          </cell>
          <cell r="D902" t="str">
            <v>H</v>
          </cell>
          <cell r="E902">
            <v>1.89</v>
          </cell>
        </row>
        <row r="903">
          <cell r="A903">
            <v>25975</v>
          </cell>
          <cell r="B903" t="str">
            <v>SINAPI/CEF</v>
          </cell>
          <cell r="C903" t="str">
            <v>BETONEIRA 580L , A GASOLINA, 10 KW, CONSUMO 3L/H, ROTATIVA, COM CARREGADOR DE MATERIAL E MEDIDOR</v>
          </cell>
          <cell r="D903" t="str">
            <v>UN</v>
          </cell>
          <cell r="E903">
            <v>23835.01</v>
          </cell>
        </row>
        <row r="904">
          <cell r="A904">
            <v>0</v>
          </cell>
          <cell r="B904" t="str">
            <v>SINAPI/CEF</v>
          </cell>
          <cell r="C904" t="str">
            <v>DE AGUA</v>
          </cell>
          <cell r="D904">
            <v>0</v>
          </cell>
          <cell r="E904">
            <v>0</v>
          </cell>
        </row>
        <row r="905">
          <cell r="A905">
            <v>644</v>
          </cell>
          <cell r="B905" t="str">
            <v>SINAPI/CEF</v>
          </cell>
          <cell r="C905" t="str">
            <v>BETONEIRA 580L DIESEL 7,5HP C/ CARREGADOR MECANICO</v>
          </cell>
          <cell r="D905" t="str">
            <v>H</v>
          </cell>
          <cell r="E905">
            <v>4.05</v>
          </cell>
        </row>
        <row r="906">
          <cell r="A906">
            <v>10533</v>
          </cell>
          <cell r="B906" t="str">
            <v>SINAPI/CEF</v>
          </cell>
          <cell r="C906" t="str">
            <v>BETONEIRA 580L ELETRICA TRIFASICA 7,5HP C/ CARREGADOR MECANICO</v>
          </cell>
          <cell r="D906" t="str">
            <v>H</v>
          </cell>
          <cell r="E906">
            <v>2.7</v>
          </cell>
        </row>
        <row r="907">
          <cell r="A907">
            <v>11797</v>
          </cell>
          <cell r="B907" t="str">
            <v>SINAPI/CEF</v>
          </cell>
          <cell r="C907" t="str">
            <v>BIDE LOUCA BRANCA C/ 3 FUROS - LINHA PADRAO MEDIO</v>
          </cell>
          <cell r="D907" t="str">
            <v>UN</v>
          </cell>
          <cell r="E907">
            <v>97.31</v>
          </cell>
        </row>
        <row r="908">
          <cell r="A908">
            <v>647</v>
          </cell>
          <cell r="B908" t="str">
            <v>SINAPI/CEF</v>
          </cell>
          <cell r="C908" t="str">
            <v>BLASTER, DINAMITADOR OU CABO DE FOGO</v>
          </cell>
          <cell r="D908" t="str">
            <v>H</v>
          </cell>
          <cell r="E908">
            <v>10.29</v>
          </cell>
        </row>
        <row r="909">
          <cell r="A909">
            <v>7271</v>
          </cell>
          <cell r="B909" t="str">
            <v>SINAPI/CEF</v>
          </cell>
          <cell r="C909" t="str">
            <v>BLOCO CERÂMICO VEDAÇÃO 8 FUROS - 9 X 19 X 19 CM</v>
          </cell>
          <cell r="D909" t="str">
            <v>UN</v>
          </cell>
          <cell r="E909">
            <v>0.4</v>
          </cell>
        </row>
        <row r="910">
          <cell r="A910">
            <v>7266</v>
          </cell>
          <cell r="B910" t="str">
            <v>SINAPI/CEF</v>
          </cell>
          <cell r="C910" t="str">
            <v>BLOCO CERAMICO (ALVENARIA DE VEDACAO), DE *9 X 19 X 19* CM</v>
          </cell>
          <cell r="D910" t="str">
            <v>MIL</v>
          </cell>
          <cell r="E910">
            <v>400</v>
          </cell>
        </row>
        <row r="911">
          <cell r="A911">
            <v>7270</v>
          </cell>
          <cell r="B911" t="str">
            <v>SINAPI/CEF</v>
          </cell>
          <cell r="C911" t="str">
            <v>BLOCO CERAMICO VEDAÇÃO 4 FUROS - 9 X 9 X 19 CM</v>
          </cell>
          <cell r="D911" t="str">
            <v>UN</v>
          </cell>
          <cell r="E911">
            <v>0.35</v>
          </cell>
        </row>
        <row r="912">
          <cell r="A912">
            <v>7267</v>
          </cell>
          <cell r="B912" t="str">
            <v>SINAPI/CEF</v>
          </cell>
          <cell r="C912" t="str">
            <v>BLOCO CERAMICO VEDAÇÃO 6 FUROS - 9 X 14 X 19 CM</v>
          </cell>
          <cell r="D912" t="str">
            <v>UN</v>
          </cell>
          <cell r="E912">
            <v>0.35</v>
          </cell>
        </row>
        <row r="913">
          <cell r="A913">
            <v>0</v>
          </cell>
          <cell r="B913" t="str">
            <v>SINAPI/CEF</v>
          </cell>
          <cell r="C913">
            <v>0</v>
          </cell>
          <cell r="D913">
            <v>0</v>
          </cell>
          <cell r="E913">
            <v>0</v>
          </cell>
        </row>
        <row r="914">
          <cell r="A914">
            <v>0</v>
          </cell>
          <cell r="B914" t="str">
            <v>SINAPI/CEF</v>
          </cell>
          <cell r="C914" t="str">
            <v>PREÇOS DE INSUMOS</v>
          </cell>
          <cell r="D914" t="str">
            <v>Página:</v>
          </cell>
          <cell r="E914" t="str">
            <v>15 / 107</v>
          </cell>
        </row>
        <row r="915">
          <cell r="A915" t="str">
            <v>Mês de Coleta:</v>
          </cell>
          <cell r="B915" t="str">
            <v>SINAPI/CEF</v>
          </cell>
          <cell r="C915" t="str">
            <v>05/2014 Pesquisa: IBGE</v>
          </cell>
          <cell r="D915">
            <v>0</v>
          </cell>
          <cell r="E915">
            <v>0</v>
          </cell>
        </row>
        <row r="916">
          <cell r="A916">
            <v>0</v>
          </cell>
          <cell r="B916" t="str">
            <v>SINAPI/CEF</v>
          </cell>
          <cell r="C916" t="str">
            <v>FORTALEZA 88,81</v>
          </cell>
          <cell r="D916">
            <v>0</v>
          </cell>
          <cell r="E916">
            <v>50.72</v>
          </cell>
        </row>
        <row r="917">
          <cell r="A917" t="str">
            <v>Localidade:</v>
          </cell>
          <cell r="B917" t="str">
            <v>SINAPI/CEF</v>
          </cell>
          <cell r="C917" t="str">
            <v>Encargos Sociais Desonerados(%) Horista:</v>
          </cell>
          <cell r="D917" t="str">
            <v>Mensalista:</v>
          </cell>
          <cell r="E917">
            <v>0</v>
          </cell>
        </row>
        <row r="918">
          <cell r="A918" t="str">
            <v>Código</v>
          </cell>
          <cell r="B918" t="str">
            <v>SINAPI/CEF</v>
          </cell>
          <cell r="C918" t="str">
            <v>Descriçao do Insumo</v>
          </cell>
          <cell r="D918" t="str">
            <v>Unid</v>
          </cell>
          <cell r="E918" t="str">
            <v>Preço</v>
          </cell>
        </row>
        <row r="919">
          <cell r="A919">
            <v>0</v>
          </cell>
          <cell r="B919" t="str">
            <v>SINAPI/CEF</v>
          </cell>
          <cell r="C919">
            <v>0</v>
          </cell>
          <cell r="D919">
            <v>0</v>
          </cell>
          <cell r="E919" t="str">
            <v>Mediano (R$)</v>
          </cell>
        </row>
        <row r="920">
          <cell r="A920">
            <v>7269</v>
          </cell>
          <cell r="B920" t="str">
            <v>SINAPI/CEF</v>
          </cell>
          <cell r="C920" t="str">
            <v>BLOCO CERAMICO VEDAÇÃO 6 FUROS - 9 X 9 X 19 CM</v>
          </cell>
          <cell r="D920" t="str">
            <v>UN</v>
          </cell>
          <cell r="E920">
            <v>0.34</v>
          </cell>
        </row>
        <row r="921">
          <cell r="A921">
            <v>7268</v>
          </cell>
          <cell r="B921" t="str">
            <v>SINAPI/CEF</v>
          </cell>
          <cell r="C921" t="str">
            <v>BLOCO CERAMICO VEDAÇÃO 8 FUROS - 9 X 19 X 29 CM</v>
          </cell>
          <cell r="D921" t="str">
            <v>UN</v>
          </cell>
          <cell r="E921">
            <v>0.48</v>
          </cell>
        </row>
        <row r="922">
          <cell r="A922">
            <v>25070</v>
          </cell>
          <cell r="B922" t="str">
            <v>SINAPI/CEF</v>
          </cell>
          <cell r="C922" t="str">
            <v>BLOCO CONCRETO ESTRUTURAL 14 X 19 X 39 CM, FBK 4,5 MPA (NBR 6136)</v>
          </cell>
          <cell r="D922" t="str">
            <v>UN</v>
          </cell>
          <cell r="E922">
            <v>2.42</v>
          </cell>
        </row>
        <row r="923">
          <cell r="A923">
            <v>25067</v>
          </cell>
          <cell r="B923" t="str">
            <v>SINAPI/CEF</v>
          </cell>
          <cell r="C923" t="str">
            <v>BLOCO CONCRETO ESTRUTURAL 19 X 19 X 39 CM, FBK 4,5 MPA (NBR 6136)</v>
          </cell>
          <cell r="D923" t="str">
            <v>UN</v>
          </cell>
          <cell r="E923">
            <v>3.05</v>
          </cell>
        </row>
        <row r="924">
          <cell r="A924">
            <v>25071</v>
          </cell>
          <cell r="B924" t="str">
            <v>SINAPI/CEF</v>
          </cell>
          <cell r="C924" t="str">
            <v>BLOCO CONCRETO ESTRUTURAL 9 X 19 X 39 CM, FBK 4,5 MPA (NBR 6136)</v>
          </cell>
          <cell r="D924" t="str">
            <v>UN</v>
          </cell>
          <cell r="E924">
            <v>1.72</v>
          </cell>
        </row>
        <row r="925">
          <cell r="A925">
            <v>34555</v>
          </cell>
          <cell r="B925" t="str">
            <v>SINAPI/CEF</v>
          </cell>
          <cell r="C925" t="str">
            <v>BLOCO CONCRETO VEDACAO  19 X 19 X 39 CM  (CLASSE D - NBR 6136/07)</v>
          </cell>
          <cell r="D925" t="str">
            <v>UN</v>
          </cell>
          <cell r="E925">
            <v>2.2599999999999998</v>
          </cell>
        </row>
        <row r="926">
          <cell r="A926">
            <v>650</v>
          </cell>
          <cell r="B926" t="str">
            <v>SINAPI/CEF</v>
          </cell>
          <cell r="C926" t="str">
            <v>BLOCO DE CONCRETO (ALVENARIA DE VEDACAO), DE *9 X 19 X 39* CM</v>
          </cell>
          <cell r="D926" t="str">
            <v>UN</v>
          </cell>
          <cell r="E926">
            <v>1.4</v>
          </cell>
        </row>
        <row r="927">
          <cell r="A927">
            <v>34583</v>
          </cell>
          <cell r="B927" t="str">
            <v>SINAPI/CEF</v>
          </cell>
          <cell r="C927" t="str">
            <v>BLOCO DE GESSO E = 10 CM, *67 X 50* CM</v>
          </cell>
          <cell r="D927" t="str">
            <v>M2</v>
          </cell>
          <cell r="E927">
            <v>30.32</v>
          </cell>
        </row>
        <row r="928">
          <cell r="A928">
            <v>34584</v>
          </cell>
          <cell r="B928" t="str">
            <v>SINAPI/CEF</v>
          </cell>
          <cell r="C928" t="str">
            <v>BLOCO DE GESSO E= 7,5 CM -  67 X 50 CM</v>
          </cell>
          <cell r="D928" t="str">
            <v>M2</v>
          </cell>
          <cell r="E928">
            <v>16.97</v>
          </cell>
        </row>
        <row r="929">
          <cell r="A929">
            <v>715</v>
          </cell>
          <cell r="B929" t="str">
            <v>SINAPI/CEF</v>
          </cell>
          <cell r="C929" t="str">
            <v>BLOCO DE VIDRO INCOLOR, DE *19 X 19 X 8* CM</v>
          </cell>
          <cell r="D929" t="str">
            <v>UN</v>
          </cell>
          <cell r="E929">
            <v>11.2</v>
          </cell>
        </row>
        <row r="930">
          <cell r="A930">
            <v>10610</v>
          </cell>
          <cell r="B930" t="str">
            <v>SINAPI/CEF</v>
          </cell>
          <cell r="C930" t="str">
            <v>BLOCO ESTRUTURAL CERAMICO - 14 X 19 X 29 CM - 4,0 MPA -  NBR 15270</v>
          </cell>
          <cell r="D930" t="str">
            <v>UN</v>
          </cell>
          <cell r="E930">
            <v>1.1599999999999999</v>
          </cell>
        </row>
        <row r="931">
          <cell r="A931">
            <v>709</v>
          </cell>
          <cell r="B931" t="str">
            <v>SINAPI/CEF</v>
          </cell>
          <cell r="C931" t="str">
            <v>BLOCO POLIETILENO ALTA DENSIDADE 27 X 30 X 100 CM MODELO MAXBLOCO  LEOTECH, ACOMPANHADOS</v>
          </cell>
          <cell r="D931" t="str">
            <v>UN</v>
          </cell>
          <cell r="E931">
            <v>441.31</v>
          </cell>
        </row>
        <row r="932">
          <cell r="A932">
            <v>0</v>
          </cell>
          <cell r="B932" t="str">
            <v>SINAPI/CEF</v>
          </cell>
          <cell r="C932" t="str">
            <v>PLACAS  TERMINAIS  E LONGARINAS</v>
          </cell>
          <cell r="D932">
            <v>0</v>
          </cell>
          <cell r="E932">
            <v>0</v>
          </cell>
        </row>
        <row r="933">
          <cell r="A933">
            <v>679</v>
          </cell>
          <cell r="B933" t="str">
            <v>SINAPI/CEF</v>
          </cell>
          <cell r="C933" t="str">
            <v>BLOCO SEXTAVADO EM CONCRETO P/ PAVIMENTAÇÃO DE 35 MPA, DE  25 X 25 X 10 CM, DE ACORDO COM NBR</v>
          </cell>
          <cell r="D933" t="str">
            <v>M2</v>
          </cell>
          <cell r="E933">
            <v>54.85</v>
          </cell>
        </row>
        <row r="934">
          <cell r="A934">
            <v>0</v>
          </cell>
          <cell r="B934" t="str">
            <v>SINAPI/CEF</v>
          </cell>
          <cell r="C934" t="str">
            <v>9780 / 9781</v>
          </cell>
          <cell r="D934">
            <v>0</v>
          </cell>
          <cell r="E934">
            <v>0</v>
          </cell>
        </row>
        <row r="935">
          <cell r="A935">
            <v>711</v>
          </cell>
          <cell r="B935" t="str">
            <v>SINAPI/CEF</v>
          </cell>
          <cell r="C935" t="str">
            <v>BLOCO SEXTAVADO P/ PAVIMENTAÇÃO EM CONCRETO DE 35 MPA, DE 25 X 25 X 6 CM, DE ACORDO COM NBR 9780</v>
          </cell>
          <cell r="D935" t="str">
            <v>M2</v>
          </cell>
          <cell r="E935">
            <v>33.11</v>
          </cell>
        </row>
        <row r="936">
          <cell r="A936">
            <v>0</v>
          </cell>
          <cell r="B936" t="str">
            <v>SINAPI/CEF</v>
          </cell>
          <cell r="C936" t="str">
            <v>/ 9781</v>
          </cell>
          <cell r="D936">
            <v>0</v>
          </cell>
          <cell r="E936">
            <v>0</v>
          </cell>
        </row>
        <row r="937">
          <cell r="A937">
            <v>712</v>
          </cell>
          <cell r="B937" t="str">
            <v>SINAPI/CEF</v>
          </cell>
          <cell r="C937" t="str">
            <v>BLOCO SEXTAVADO P/ PAVIMENTAÇÃO EM CONCRETO DE 35 MPA, DE 25 X 25 X 8 CM, DE ACORDO COM NBR 9780/</v>
          </cell>
          <cell r="D937" t="str">
            <v>M2</v>
          </cell>
          <cell r="E937">
            <v>39.28</v>
          </cell>
        </row>
        <row r="938">
          <cell r="A938">
            <v>0</v>
          </cell>
          <cell r="B938" t="str">
            <v>SINAPI/CEF</v>
          </cell>
          <cell r="C938">
            <v>9781</v>
          </cell>
          <cell r="D938">
            <v>0</v>
          </cell>
          <cell r="E938">
            <v>0</v>
          </cell>
        </row>
        <row r="939">
          <cell r="A939">
            <v>695</v>
          </cell>
          <cell r="B939" t="str">
            <v>SINAPI/CEF</v>
          </cell>
          <cell r="C939" t="str">
            <v>BLOCO TIPO RAQUETE P/PAVIMENTAÇÃP E=6CM PISO 10 FACES COD 1035 N, EM CONCRETO DE 35MPA, DE</v>
          </cell>
          <cell r="D939" t="str">
            <v>M2</v>
          </cell>
          <cell r="E939">
            <v>34.56</v>
          </cell>
        </row>
        <row r="940">
          <cell r="A940">
            <v>0</v>
          </cell>
          <cell r="B940" t="str">
            <v>SINAPI/CEF</v>
          </cell>
          <cell r="C940" t="str">
            <v>ACORDO COM NBR 9780 / 9781</v>
          </cell>
          <cell r="D940">
            <v>0</v>
          </cell>
          <cell r="E940">
            <v>0</v>
          </cell>
        </row>
        <row r="941">
          <cell r="A941">
            <v>674</v>
          </cell>
          <cell r="B941" t="str">
            <v>SINAPI/CEF</v>
          </cell>
          <cell r="C941" t="str">
            <v>BLOCO VEDACAO CONCRETO CELULAR AUTOCLAVADO 10 X 30 X 60 CM</v>
          </cell>
          <cell r="D941" t="str">
            <v>M2</v>
          </cell>
          <cell r="E941">
            <v>39</v>
          </cell>
        </row>
        <row r="942">
          <cell r="A942">
            <v>652</v>
          </cell>
          <cell r="B942" t="str">
            <v>SINAPI/CEF</v>
          </cell>
          <cell r="C942" t="str">
            <v>BLOCO VEDACAO CONCRETO CELULAR AUTOCLAVADO 20 X 30 X 60 CM</v>
          </cell>
          <cell r="D942" t="str">
            <v>M2</v>
          </cell>
          <cell r="E942">
            <v>78</v>
          </cell>
        </row>
        <row r="943">
          <cell r="A943">
            <v>34592</v>
          </cell>
          <cell r="B943" t="str">
            <v>SINAPI/CEF</v>
          </cell>
          <cell r="C943" t="str">
            <v>BLOCO VEDACAO CONCRETO 14 X 19 X 29 CM (CLASSE D - NBR 6136/07)</v>
          </cell>
          <cell r="D943" t="str">
            <v>UN</v>
          </cell>
          <cell r="E943">
            <v>1.54</v>
          </cell>
        </row>
        <row r="944">
          <cell r="A944">
            <v>651</v>
          </cell>
          <cell r="B944" t="str">
            <v>SINAPI/CEF</v>
          </cell>
          <cell r="C944" t="str">
            <v>BLOCO VEDACAO CONCRETO 14 X 19 X 39 CM (CLASSE D - NBR 6136/07)</v>
          </cell>
          <cell r="D944" t="str">
            <v>UN</v>
          </cell>
          <cell r="E944">
            <v>1.73</v>
          </cell>
        </row>
        <row r="945">
          <cell r="A945">
            <v>654</v>
          </cell>
          <cell r="B945" t="str">
            <v>SINAPI/CEF</v>
          </cell>
          <cell r="C945" t="str">
            <v>BLOCO VEDACAO CONCRETO 19 X 19 X 39CM (CLASSE D - NBR 6136/07)</v>
          </cell>
          <cell r="D945" t="str">
            <v>UN</v>
          </cell>
          <cell r="E945">
            <v>2.0499999999999998</v>
          </cell>
        </row>
        <row r="946">
          <cell r="A946">
            <v>34599</v>
          </cell>
          <cell r="B946" t="str">
            <v>SINAPI/CEF</v>
          </cell>
          <cell r="C946" t="str">
            <v>BLOCO VEDACAO CONCRETO 9 X 19 X 39 CM APARENTE (CLASSE D - NBR 6136/07)</v>
          </cell>
          <cell r="D946" t="str">
            <v>UN</v>
          </cell>
          <cell r="E946">
            <v>1.62</v>
          </cell>
        </row>
        <row r="947">
          <cell r="A947">
            <v>11981</v>
          </cell>
          <cell r="B947" t="str">
            <v>SINAPI/CEF</v>
          </cell>
          <cell r="C947" t="str">
            <v>BLOCO VIDRO INCOLOR VENEZIANA 20 X 10 X 8CM</v>
          </cell>
          <cell r="D947" t="str">
            <v>UN</v>
          </cell>
          <cell r="E947">
            <v>6.66</v>
          </cell>
        </row>
        <row r="948">
          <cell r="A948">
            <v>716</v>
          </cell>
          <cell r="B948" t="str">
            <v>SINAPI/CEF</v>
          </cell>
          <cell r="C948" t="str">
            <v>BLOCO VIDRO INCOLOR XADREZ 20 X 20 X 10CM</v>
          </cell>
          <cell r="D948" t="str">
            <v>UN</v>
          </cell>
          <cell r="E948">
            <v>12.13</v>
          </cell>
        </row>
        <row r="949">
          <cell r="A949">
            <v>12614</v>
          </cell>
          <cell r="B949" t="str">
            <v>SINAPI/CEF</v>
          </cell>
          <cell r="C949" t="str">
            <v>BOCAL PVC MR AQUAPLUV BEIRAL D =125X88 MM</v>
          </cell>
          <cell r="D949" t="str">
            <v>UN</v>
          </cell>
          <cell r="E949">
            <v>59.94</v>
          </cell>
        </row>
        <row r="950">
          <cell r="A950">
            <v>12294</v>
          </cell>
          <cell r="B950" t="str">
            <v>SINAPI/CEF</v>
          </cell>
          <cell r="C950" t="str">
            <v>BOCAL/SOQUETE/RECEPTACULO CONTRA INTEMPERIES C/ RABICHO</v>
          </cell>
          <cell r="D950" t="str">
            <v>UN</v>
          </cell>
          <cell r="E950">
            <v>2.1800000000000002</v>
          </cell>
        </row>
        <row r="951">
          <cell r="A951">
            <v>12295</v>
          </cell>
          <cell r="B951" t="str">
            <v>SINAPI/CEF</v>
          </cell>
          <cell r="C951" t="str">
            <v>BOCAL/SOQUETE/RECEPTACULO DE BAQUELITE</v>
          </cell>
          <cell r="D951" t="str">
            <v>UN</v>
          </cell>
          <cell r="E951">
            <v>2.5099999999999998</v>
          </cell>
        </row>
        <row r="952">
          <cell r="A952">
            <v>12296</v>
          </cell>
          <cell r="B952" t="str">
            <v>SINAPI/CEF</v>
          </cell>
          <cell r="C952" t="str">
            <v>BOCAL/SOQUETE/RECEPTACULO DE PORCELANA</v>
          </cell>
          <cell r="D952" t="str">
            <v>UN</v>
          </cell>
          <cell r="E952">
            <v>1.93</v>
          </cell>
        </row>
        <row r="953">
          <cell r="A953">
            <v>6140</v>
          </cell>
          <cell r="B953" t="str">
            <v>SINAPI/CEF</v>
          </cell>
          <cell r="C953" t="str">
            <v>BOLSA DE LIGACAO EM PVC FLEXIVEL P/ VASO SANITARIO 1.1/2" (40MM)</v>
          </cell>
          <cell r="D953" t="str">
            <v>UN</v>
          </cell>
          <cell r="E953">
            <v>1.91</v>
          </cell>
        </row>
        <row r="954">
          <cell r="A954">
            <v>10575</v>
          </cell>
          <cell r="B954" t="str">
            <v>SINAPI/CEF</v>
          </cell>
          <cell r="C954" t="str">
            <v>BOMBA AUTO-ASPIRANTE C/ MOTOR ELETRICO MONOFASICO 1/4 CV BOCAIS 3/4" X 3/4" SCHNEIDER MOD. ASP-56</v>
          </cell>
          <cell r="D954" t="str">
            <v>UN</v>
          </cell>
          <cell r="E954">
            <v>693.68</v>
          </cell>
        </row>
        <row r="955">
          <cell r="A955">
            <v>0</v>
          </cell>
          <cell r="B955" t="str">
            <v>SINAPI/CEF</v>
          </cell>
          <cell r="C955" t="str">
            <v>**CAIXA**"</v>
          </cell>
          <cell r="D955">
            <v>0</v>
          </cell>
          <cell r="E955">
            <v>0</v>
          </cell>
        </row>
        <row r="956">
          <cell r="A956">
            <v>14013</v>
          </cell>
          <cell r="B956" t="str">
            <v>SINAPI/CEF</v>
          </cell>
          <cell r="C956" t="str">
            <v>BOMBA C/MOTOR NACIONAL P/SONDAGEM</v>
          </cell>
          <cell r="D956" t="str">
            <v>UN</v>
          </cell>
          <cell r="E956">
            <v>41034.480000000003</v>
          </cell>
        </row>
        <row r="957">
          <cell r="A957">
            <v>733</v>
          </cell>
          <cell r="B957" t="str">
            <v>SINAPI/CEF</v>
          </cell>
          <cell r="C957" t="str">
            <v>BOMBA CENTRIFUGA C/ MOTOR ELETRICO MONOFASICO MOD. BC 91S 3/4 CV - AMT= 11 MCA, Q= 7,3 M³/H- AMT= 23</v>
          </cell>
          <cell r="D957" t="str">
            <v>UN</v>
          </cell>
          <cell r="E957">
            <v>681.3</v>
          </cell>
        </row>
        <row r="958">
          <cell r="A958">
            <v>0</v>
          </cell>
          <cell r="B958" t="str">
            <v>SINAPI/CEF</v>
          </cell>
          <cell r="C958" t="str">
            <v>MCA, Q= 3,4 M³, SCHEIDER**CAIXA**.       PARA UTILIZACAO EM AGUAS LIMPAS, APLIC. AGRICULTURA, INDUSTRIA E</v>
          </cell>
          <cell r="D958">
            <v>0</v>
          </cell>
          <cell r="E958">
            <v>0</v>
          </cell>
        </row>
        <row r="959">
          <cell r="A959">
            <v>0</v>
          </cell>
          <cell r="B959" t="str">
            <v>SINAPI/CEF</v>
          </cell>
          <cell r="C959" t="str">
            <v>RESI</v>
          </cell>
          <cell r="D959">
            <v>0</v>
          </cell>
          <cell r="E959">
            <v>0</v>
          </cell>
        </row>
        <row r="960">
          <cell r="A960">
            <v>731</v>
          </cell>
          <cell r="B960" t="str">
            <v>SINAPI/CEF</v>
          </cell>
          <cell r="C960" t="str">
            <v>BOMBA CENTRIFUGA C/ MOTOR ELETRICO MONOFASICO 1/2CV BOCAIS 1"    X 3/4" DANCOR SERIE CAMW4 MOD.</v>
          </cell>
          <cell r="D960" t="str">
            <v>UN</v>
          </cell>
          <cell r="E960">
            <v>528.52</v>
          </cell>
        </row>
        <row r="961">
          <cell r="A961">
            <v>0</v>
          </cell>
          <cell r="B961" t="str">
            <v>SINAPI/CEF</v>
          </cell>
          <cell r="C961" t="str">
            <v>114 **CAIXA**"</v>
          </cell>
          <cell r="D961">
            <v>0</v>
          </cell>
          <cell r="E961">
            <v>0</v>
          </cell>
        </row>
        <row r="962">
          <cell r="A962">
            <v>729</v>
          </cell>
          <cell r="B962" t="str">
            <v>SINAPI/CEF</v>
          </cell>
          <cell r="C962" t="str">
            <v>BOMBA CENTRIFUGA C/ MOTOR ELETRICO MONOFASICO 1/3HP BOCAIS 1    X 3/4 DANCOR SERIE CAMW4 MOD. 103</v>
          </cell>
          <cell r="D962" t="str">
            <v>UN</v>
          </cell>
          <cell r="E962">
            <v>476</v>
          </cell>
        </row>
        <row r="963">
          <cell r="A963">
            <v>738</v>
          </cell>
          <cell r="B963" t="str">
            <v>SINAPI/CEF</v>
          </cell>
          <cell r="C963" t="str">
            <v>BOMBA CENTRIFUGA C/ MOTOR ELETRICO TRIFASICO 5CV  BOCAIS 2"    X 1.1/2" X 1" DANCOR SERIE CAM MOD.</v>
          </cell>
          <cell r="D963" t="str">
            <v>UN</v>
          </cell>
          <cell r="E963">
            <v>2539.38</v>
          </cell>
        </row>
        <row r="964">
          <cell r="A964">
            <v>0</v>
          </cell>
          <cell r="B964" t="str">
            <v>SINAPI/CEF</v>
          </cell>
          <cell r="C964" t="str">
            <v>618 - TJM HM/ Q = 40M / 25M3/H A 47M / 16M3/H**CAIXA**"</v>
          </cell>
          <cell r="D964">
            <v>0</v>
          </cell>
          <cell r="E964">
            <v>0</v>
          </cell>
        </row>
        <row r="965">
          <cell r="A965">
            <v>734</v>
          </cell>
          <cell r="B965" t="str">
            <v>SINAPI/CEF</v>
          </cell>
          <cell r="C965" t="str">
            <v>BOMBA CENTRIFUGA C/ MOTOR ELETRICO TRIFASICO 1 1/2CV    BOCAIS 1  1/4" X 1" SCHNEIDER MOD.BC92</v>
          </cell>
          <cell r="D965" t="str">
            <v>UN</v>
          </cell>
          <cell r="E965">
            <v>1015.75</v>
          </cell>
        </row>
        <row r="966">
          <cell r="A966">
            <v>0</v>
          </cell>
          <cell r="B966" t="str">
            <v>SINAPI/CEF</v>
          </cell>
          <cell r="C966" t="str">
            <v>**CAIXA**"</v>
          </cell>
          <cell r="D966">
            <v>0</v>
          </cell>
          <cell r="E966">
            <v>0</v>
          </cell>
        </row>
        <row r="967">
          <cell r="A967">
            <v>732</v>
          </cell>
          <cell r="B967" t="str">
            <v>SINAPI/CEF</v>
          </cell>
          <cell r="C967" t="str">
            <v>BOMBA CENTRIFUGA C/ MOTOR ELETRICO TRIFASICO 1CV BOCAIS 1" X 1 " DANCOR SERIE CAM MOD. 250, HM /Q =</v>
          </cell>
          <cell r="D967" t="str">
            <v>UN</v>
          </cell>
          <cell r="E967">
            <v>731.59</v>
          </cell>
        </row>
        <row r="968">
          <cell r="A968">
            <v>0</v>
          </cell>
          <cell r="B968" t="str">
            <v>SINAPI/CEF</v>
          </cell>
          <cell r="C968" t="str">
            <v>14M / 7,1M3 /H A 34M / 5M3 / H**CAIXA**"</v>
          </cell>
          <cell r="D968">
            <v>0</v>
          </cell>
          <cell r="E968">
            <v>0</v>
          </cell>
        </row>
        <row r="969">
          <cell r="A969">
            <v>737</v>
          </cell>
          <cell r="B969" t="str">
            <v>SINAPI/CEF</v>
          </cell>
          <cell r="C969" t="str">
            <v>BOMBA CENTRIFUGA C/ MOTOR ELETRICO TRIFASICO 15CV BOCAIS 2 1/2" " X 2" DANCOR SERIE CAM MOD. 687 -</v>
          </cell>
          <cell r="D969" t="str">
            <v>UN</v>
          </cell>
          <cell r="E969">
            <v>4335.53</v>
          </cell>
        </row>
        <row r="970">
          <cell r="A970">
            <v>0</v>
          </cell>
          <cell r="B970" t="str">
            <v>SINAPI/CEF</v>
          </cell>
          <cell r="C970" t="str">
            <v>TJM HM/Q = 54M / 47M3 / H A 70M / 25M3 / H**CAIXA**"</v>
          </cell>
          <cell r="D970">
            <v>0</v>
          </cell>
          <cell r="E970">
            <v>0</v>
          </cell>
        </row>
        <row r="971">
          <cell r="A971">
            <v>736</v>
          </cell>
          <cell r="B971" t="str">
            <v>SINAPI/CEF</v>
          </cell>
          <cell r="C971" t="str">
            <v>BOMBA CENTRIFUGA C/ MOTOR ELETRICO TRIFASICO 3CV BOCAIS 1 1/2"    X 1 1/4" DANCOR SERIE CAM MOD.510</v>
          </cell>
          <cell r="D971" t="str">
            <v>UN</v>
          </cell>
          <cell r="E971">
            <v>1206.3499999999999</v>
          </cell>
        </row>
        <row r="972">
          <cell r="A972">
            <v>0</v>
          </cell>
          <cell r="B972" t="str">
            <v>SINAPI/CEF</v>
          </cell>
          <cell r="C972" t="str">
            <v>**CAIXA**"</v>
          </cell>
          <cell r="D972">
            <v>0</v>
          </cell>
          <cell r="E972">
            <v>0</v>
          </cell>
        </row>
        <row r="973">
          <cell r="A973">
            <v>740</v>
          </cell>
          <cell r="B973" t="str">
            <v>SINAPI/CEF</v>
          </cell>
          <cell r="C973" t="str">
            <v>BOMBA CENTRIFUGA DE ESTAGIOS C/ MOTOR ELETRICO TRIFASICO 10CV B OCAIS 1 1/2" X 1" SCHNEIDER MOD.</v>
          </cell>
          <cell r="D973" t="str">
            <v>UN</v>
          </cell>
          <cell r="E973">
            <v>3785.46</v>
          </cell>
        </row>
        <row r="974">
          <cell r="A974">
            <v>0</v>
          </cell>
          <cell r="B974" t="str">
            <v>SINAPI/CEF</v>
          </cell>
          <cell r="C974" t="str">
            <v>ME-BR 24100 **CAIXA**"</v>
          </cell>
          <cell r="D974">
            <v>0</v>
          </cell>
          <cell r="E974">
            <v>0</v>
          </cell>
        </row>
        <row r="975">
          <cell r="A975">
            <v>735</v>
          </cell>
          <cell r="B975" t="str">
            <v>SINAPI/CEF</v>
          </cell>
          <cell r="C975" t="str">
            <v>BOMBA CENTRIFUGA DE ESTAGIOS C/ MOTOR ELETRICO TRIFASICO 2CV     BOCAIS 1" X 3/4" SCHNEIDER MOD. ME</v>
          </cell>
          <cell r="D975" t="str">
            <v>UN</v>
          </cell>
          <cell r="E975">
            <v>1624.38</v>
          </cell>
        </row>
        <row r="976">
          <cell r="A976">
            <v>0</v>
          </cell>
          <cell r="B976" t="str">
            <v>SINAPI/CEF</v>
          </cell>
          <cell r="C976" t="str">
            <v>BR-1420,HM/ Q = 30M / 7,2M3 / H A 70M / 1,9M3 / H**CAIXA**"</v>
          </cell>
          <cell r="D976">
            <v>0</v>
          </cell>
          <cell r="E976">
            <v>0</v>
          </cell>
        </row>
        <row r="977">
          <cell r="A977">
            <v>25932</v>
          </cell>
          <cell r="B977" t="str">
            <v>SINAPI/CEF</v>
          </cell>
          <cell r="C977" t="str">
            <v>BOMBA HIDRAULICA ALTA PRESSÃO (UNIDADE MOTRIZ), VAZÃO DE 3,0L/MIN, ATINGINDO PRESSÕES</v>
          </cell>
          <cell r="D977" t="str">
            <v>DIA</v>
          </cell>
          <cell r="E977">
            <v>185</v>
          </cell>
        </row>
        <row r="978">
          <cell r="A978">
            <v>0</v>
          </cell>
          <cell r="B978" t="str">
            <v>SINAPI/CEF</v>
          </cell>
          <cell r="C978" t="str">
            <v>MANOMÉTRICAS DE ATÉ 100KGF/CM2 - LOCAÇÃO</v>
          </cell>
          <cell r="D978">
            <v>0</v>
          </cell>
          <cell r="E978">
            <v>0</v>
          </cell>
        </row>
        <row r="979">
          <cell r="A979">
            <v>745</v>
          </cell>
          <cell r="B979" t="str">
            <v>SINAPI/CEF</v>
          </cell>
          <cell r="C979" t="str">
            <v>BOMBA PARA TESTE HIDROSTATICO ATE 850 LIBRAS (LOCACAO)</v>
          </cell>
          <cell r="D979" t="str">
            <v>H</v>
          </cell>
          <cell r="E979">
            <v>1.23</v>
          </cell>
        </row>
        <row r="980">
          <cell r="A980">
            <v>10753</v>
          </cell>
          <cell r="B980" t="str">
            <v>SINAPI/CEF</v>
          </cell>
          <cell r="C980" t="str">
            <v>BOMBA PRESSURIZADORA ELETRICA ATE 2HP, 1 1/2"</v>
          </cell>
          <cell r="D980" t="str">
            <v>H</v>
          </cell>
          <cell r="E980">
            <v>0.78</v>
          </cell>
        </row>
        <row r="981">
          <cell r="A981">
            <v>0</v>
          </cell>
          <cell r="B981" t="str">
            <v>SINAPI/CEF</v>
          </cell>
          <cell r="C981">
            <v>0</v>
          </cell>
          <cell r="D981">
            <v>0</v>
          </cell>
          <cell r="E981">
            <v>0</v>
          </cell>
        </row>
        <row r="982">
          <cell r="A982">
            <v>0</v>
          </cell>
          <cell r="B982" t="str">
            <v>SINAPI/CEF</v>
          </cell>
          <cell r="C982" t="str">
            <v>PREÇOS DE INSUMOS</v>
          </cell>
          <cell r="D982" t="str">
            <v>Página:</v>
          </cell>
          <cell r="E982" t="str">
            <v>16 / 107</v>
          </cell>
        </row>
        <row r="983">
          <cell r="A983" t="str">
            <v>Mês de Coleta:</v>
          </cell>
          <cell r="B983" t="str">
            <v>SINAPI/CEF</v>
          </cell>
          <cell r="C983" t="str">
            <v>05/2014 Pesquisa: IBGE</v>
          </cell>
          <cell r="D983">
            <v>0</v>
          </cell>
          <cell r="E983">
            <v>0</v>
          </cell>
        </row>
        <row r="984">
          <cell r="A984">
            <v>0</v>
          </cell>
          <cell r="B984" t="str">
            <v>SINAPI/CEF</v>
          </cell>
          <cell r="C984" t="str">
            <v>FORTALEZA 88,81</v>
          </cell>
          <cell r="D984">
            <v>0</v>
          </cell>
          <cell r="E984">
            <v>50.72</v>
          </cell>
        </row>
        <row r="985">
          <cell r="A985" t="str">
            <v>Localidade:</v>
          </cell>
          <cell r="B985" t="str">
            <v>SINAPI/CEF</v>
          </cell>
          <cell r="C985" t="str">
            <v>Encargos Sociais Desonerados(%) Horista:</v>
          </cell>
          <cell r="D985" t="str">
            <v>Mensalista:</v>
          </cell>
          <cell r="E985">
            <v>0</v>
          </cell>
        </row>
        <row r="986">
          <cell r="A986" t="str">
            <v>Código</v>
          </cell>
          <cell r="B986" t="str">
            <v>SINAPI/CEF</v>
          </cell>
          <cell r="C986" t="str">
            <v>Descriçao do Insumo</v>
          </cell>
          <cell r="D986" t="str">
            <v>Unid</v>
          </cell>
          <cell r="E986" t="str">
            <v>Preço</v>
          </cell>
        </row>
        <row r="987">
          <cell r="A987">
            <v>0</v>
          </cell>
          <cell r="B987" t="str">
            <v>SINAPI/CEF</v>
          </cell>
          <cell r="C987">
            <v>0</v>
          </cell>
          <cell r="D987">
            <v>0</v>
          </cell>
          <cell r="E987" t="str">
            <v>Mediano (R$)</v>
          </cell>
        </row>
        <row r="988">
          <cell r="A988">
            <v>755</v>
          </cell>
          <cell r="B988" t="str">
            <v>SINAPI/CEF</v>
          </cell>
          <cell r="C988" t="str">
            <v>BOMBA SUBMERSA DA MARCA LEAO S65-7, 27HP, ELETR. TRIFASICA, 220/380V</v>
          </cell>
          <cell r="D988" t="str">
            <v>UN</v>
          </cell>
          <cell r="E988">
            <v>17798.830000000002</v>
          </cell>
        </row>
        <row r="989">
          <cell r="A989">
            <v>756</v>
          </cell>
          <cell r="B989" t="str">
            <v>SINAPI/CEF</v>
          </cell>
          <cell r="C989" t="str">
            <v>BOMBA SUBMERSA DA MARCA LEAO S65-9, 32HP, ELETR. TRIFASICA 220/380V</v>
          </cell>
          <cell r="D989" t="str">
            <v>UN</v>
          </cell>
          <cell r="E989">
            <v>38304.74</v>
          </cell>
        </row>
        <row r="990">
          <cell r="A990">
            <v>749</v>
          </cell>
          <cell r="B990" t="str">
            <v>SINAPI/CEF</v>
          </cell>
          <cell r="C990" t="str">
            <v>BOMBA SUBMERSA P/ POCO PROFUNDO ELETRICA TRIFASICA 4HP MARCA LEAO       MOD.4R8-14, SERIE 300, 220V-</v>
          </cell>
          <cell r="D990" t="str">
            <v>UN</v>
          </cell>
          <cell r="E990">
            <v>8275.86</v>
          </cell>
        </row>
        <row r="991">
          <cell r="A991">
            <v>0</v>
          </cell>
          <cell r="B991" t="str">
            <v>SINAPI/CEF</v>
          </cell>
          <cell r="C991" t="str">
            <v>22TR, HM/Q = 64,5M/10M³/H A 96M/6,0M³/H</v>
          </cell>
          <cell r="D991">
            <v>0</v>
          </cell>
          <cell r="E991">
            <v>0</v>
          </cell>
        </row>
        <row r="992">
          <cell r="A992">
            <v>750</v>
          </cell>
          <cell r="B992" t="str">
            <v>SINAPI/CEF</v>
          </cell>
          <cell r="C992" t="str">
            <v>BOMBA SUBMERSA P/ POCO PROFUNDO ELETRICA TRIFASICA 5CV DANCOR MOD 8.3S-29,HM/Q  = 30M/10M³/H</v>
          </cell>
          <cell r="D992" t="str">
            <v>UN</v>
          </cell>
          <cell r="E992">
            <v>8668.75</v>
          </cell>
        </row>
        <row r="993">
          <cell r="A993">
            <v>0</v>
          </cell>
          <cell r="B993" t="str">
            <v>SINAPI/CEF</v>
          </cell>
          <cell r="C993" t="str">
            <v>A 201M/3,4M³/H</v>
          </cell>
          <cell r="D993">
            <v>0</v>
          </cell>
          <cell r="E993">
            <v>0</v>
          </cell>
        </row>
        <row r="994">
          <cell r="A994">
            <v>10587</v>
          </cell>
          <cell r="B994" t="str">
            <v>SINAPI/CEF</v>
          </cell>
          <cell r="C994" t="str">
            <v>BOMBA SUBMERSA 4" P/ POCO PROFUNDO ELETRICA MONOFASICA 1/2CV SAIDA 1  1/2'' MARCA DANCOR SERIE</v>
          </cell>
          <cell r="D994" t="str">
            <v>UN</v>
          </cell>
          <cell r="E994">
            <v>3756.46</v>
          </cell>
        </row>
        <row r="995">
          <cell r="A995">
            <v>0</v>
          </cell>
          <cell r="B995" t="str">
            <v>SINAPI/CEF</v>
          </cell>
          <cell r="C995" t="str">
            <v>SSP MOD.1.1S-13</v>
          </cell>
          <cell r="D995">
            <v>0</v>
          </cell>
          <cell r="E995">
            <v>0</v>
          </cell>
        </row>
        <row r="996">
          <cell r="A996">
            <v>759</v>
          </cell>
          <cell r="B996" t="str">
            <v>SINAPI/CEF</v>
          </cell>
          <cell r="C996" t="str">
            <v>BOMBA SUBMERSA 4" P/ POCO PROFUNDO ELETRICA TRIFASICA 2CV, SAI DA 1, 1/2" MARCA DANCOR SERIE SPP</v>
          </cell>
          <cell r="D996" t="str">
            <v>UN</v>
          </cell>
          <cell r="E996">
            <v>5533.14</v>
          </cell>
        </row>
        <row r="997">
          <cell r="A997">
            <v>0</v>
          </cell>
          <cell r="B997" t="str">
            <v>SINAPI/CEF</v>
          </cell>
          <cell r="C997" t="str">
            <v>MOD 3.2S- 20, HM/Q = 18M/5,3 M3/H A 16,4M/1,64M³/H **CAIXA**</v>
          </cell>
          <cell r="D997">
            <v>0</v>
          </cell>
          <cell r="E997">
            <v>0</v>
          </cell>
        </row>
        <row r="998">
          <cell r="A998">
            <v>761</v>
          </cell>
          <cell r="B998" t="str">
            <v>SINAPI/CEF</v>
          </cell>
          <cell r="C998" t="str">
            <v>BOMBA SUBMERSA 4" P/ POCO PROFUNDO ELETRICA TRIFASICA 5CV, SAIDA 2" M ARCA DANCOR SERIE SPP MOD</v>
          </cell>
          <cell r="D998" t="str">
            <v>UN</v>
          </cell>
          <cell r="E998">
            <v>10838.49</v>
          </cell>
        </row>
        <row r="999">
          <cell r="A999">
            <v>0</v>
          </cell>
          <cell r="B999" t="str">
            <v>SINAPI/CEF</v>
          </cell>
          <cell r="C999" t="str">
            <v>11.2S-15,HM/Q = 42M/14,86M³/H A 121M/2,57M³/H  **CAIXA**"</v>
          </cell>
          <cell r="D999">
            <v>0</v>
          </cell>
          <cell r="E999">
            <v>0</v>
          </cell>
        </row>
        <row r="1000">
          <cell r="A1000">
            <v>10588</v>
          </cell>
          <cell r="B1000" t="str">
            <v>SINAPI/CEF</v>
          </cell>
          <cell r="C1000" t="str">
            <v>BOMBA SUBMERSIVEL P/ DRENAGEM ELETRICA TRIFASICA 1CV SAIDA 2'' C/ 5M CABO ELETRICO DANCOR SERIE</v>
          </cell>
          <cell r="D1000" t="str">
            <v>UN</v>
          </cell>
          <cell r="E1000">
            <v>2438.4</v>
          </cell>
        </row>
        <row r="1001">
          <cell r="A1001">
            <v>0</v>
          </cell>
          <cell r="B1001" t="str">
            <v>SINAPI/CEF</v>
          </cell>
          <cell r="C1001" t="str">
            <v>SDE MOD. 2063 **CAIXA**</v>
          </cell>
          <cell r="D1001">
            <v>0</v>
          </cell>
          <cell r="E1001">
            <v>0</v>
          </cell>
        </row>
        <row r="1002">
          <cell r="A1002">
            <v>10589</v>
          </cell>
          <cell r="B1002" t="str">
            <v>SINAPI/CEF</v>
          </cell>
          <cell r="C1002" t="str">
            <v>BOMBA SUBMERSIVEL P/ DRENAGEM ELETRICA TRIFASICA 2CV SAIDA 2'' C/ 5M CABO ELETRICO DANCOR SERIE</v>
          </cell>
          <cell r="D1002" t="str">
            <v>UN</v>
          </cell>
          <cell r="E1002">
            <v>2580.35</v>
          </cell>
        </row>
        <row r="1003">
          <cell r="A1003">
            <v>0</v>
          </cell>
          <cell r="B1003" t="str">
            <v>SINAPI/CEF</v>
          </cell>
          <cell r="C1003" t="str">
            <v>SDE MOD. 2213 **CAIXA**</v>
          </cell>
          <cell r="D1003">
            <v>0</v>
          </cell>
          <cell r="E1003">
            <v>0</v>
          </cell>
        </row>
        <row r="1004">
          <cell r="A1004">
            <v>751</v>
          </cell>
          <cell r="B1004" t="str">
            <v>SINAPI/CEF</v>
          </cell>
          <cell r="C1004" t="str">
            <v>BOMBA SUBMERSIVEL P/ DRENAGEM ELETRICA TRIFASICA 3CV SAIDA 2"    C/ 5M  CABO ELETRICO DANCOR SERIE</v>
          </cell>
          <cell r="D1004" t="str">
            <v>UN</v>
          </cell>
          <cell r="E1004">
            <v>3452.29</v>
          </cell>
        </row>
        <row r="1005">
          <cell r="A1005">
            <v>0</v>
          </cell>
          <cell r="B1005" t="str">
            <v>SINAPI/CEF</v>
          </cell>
          <cell r="C1005" t="str">
            <v>SDE MOD. 2301 HM/Q = 2M/38,8M3/H A 28M/5M3/H**CAIXA**"</v>
          </cell>
          <cell r="D1005">
            <v>0</v>
          </cell>
          <cell r="E1005">
            <v>0</v>
          </cell>
        </row>
        <row r="1006">
          <cell r="A1006">
            <v>754</v>
          </cell>
          <cell r="B1006" t="str">
            <v>SINAPI/CEF</v>
          </cell>
          <cell r="C1006" t="str">
            <v>BOMBA SUBMERSIVEL P/ DRENAGEM FLYGT B 2050 ELETRICA TRIFASICA,     SAIDA 2" 1,1 KW HM/Q = 0M / 28M3/H A</v>
          </cell>
          <cell r="D1006" t="str">
            <v>UN</v>
          </cell>
          <cell r="E1006">
            <v>6493.96</v>
          </cell>
        </row>
        <row r="1007">
          <cell r="A1007">
            <v>0</v>
          </cell>
          <cell r="B1007" t="str">
            <v>SINAPI/CEF</v>
          </cell>
          <cell r="C1007" t="str">
            <v>13 M/6M3/H C/5M CABO ELETRICO**CAIXA**"</v>
          </cell>
          <cell r="D1007">
            <v>0</v>
          </cell>
          <cell r="E1007">
            <v>0</v>
          </cell>
        </row>
        <row r="1008">
          <cell r="A1008">
            <v>757</v>
          </cell>
          <cell r="B1008" t="str">
            <v>SINAPI/CEF</v>
          </cell>
          <cell r="C1008" t="str">
            <v>BOMBA SUBMERSIVEL P/ DRENAGEM FLYGT B 2066 ELETRICA TRIFASICA 3 ,7CV SAIDA DE 3" HM/Q = 6M/60M3/H A</v>
          </cell>
          <cell r="D1008" t="str">
            <v>UN</v>
          </cell>
          <cell r="E1008">
            <v>11740.24</v>
          </cell>
        </row>
        <row r="1009">
          <cell r="A1009">
            <v>0</v>
          </cell>
          <cell r="B1009" t="str">
            <v>SINAPI/CEF</v>
          </cell>
          <cell r="C1009" t="str">
            <v>22M/12M3/H     C/ 5 M DE CABO ELETRICO**CAIXA**"</v>
          </cell>
          <cell r="D1009">
            <v>0</v>
          </cell>
          <cell r="E1009">
            <v>0</v>
          </cell>
        </row>
        <row r="1010">
          <cell r="A1010">
            <v>760</v>
          </cell>
          <cell r="B1010" t="str">
            <v>SINAPI/CEF</v>
          </cell>
          <cell r="C1010" t="str">
            <v>BOMBA SUBMERSIVEL P/ DRENAGEM FLYGT B 2102 HT ELETRICA TRIFASIC A 8,2 CV SAIDA 3",     ALTA PRESSAO,</v>
          </cell>
          <cell r="D1010" t="str">
            <v>UN</v>
          </cell>
          <cell r="E1010">
            <v>19706.09</v>
          </cell>
        </row>
        <row r="1011">
          <cell r="A1011">
            <v>0</v>
          </cell>
          <cell r="B1011" t="str">
            <v>SINAPI/CEF</v>
          </cell>
          <cell r="C1011" t="str">
            <v>HM/Q = 0M/72M3/H A 40M/21M3/H C/5M DE CABO ELETRICO**CAIXA**"</v>
          </cell>
          <cell r="D1011">
            <v>0</v>
          </cell>
          <cell r="E1011">
            <v>0</v>
          </cell>
        </row>
        <row r="1012">
          <cell r="A1012">
            <v>4086</v>
          </cell>
          <cell r="B1012" t="str">
            <v>SINAPI/CEF</v>
          </cell>
          <cell r="C1012" t="str">
            <v>BOMBA SUBMERSIVEL P/ DRENAGEM/ESGOTAMENTO, ELETRICA TRIFASICA     ACIMA  DE 5 CV DESCARGA 4" HM =</v>
          </cell>
          <cell r="D1012" t="str">
            <v>H</v>
          </cell>
          <cell r="E1012">
            <v>1.88</v>
          </cell>
        </row>
        <row r="1013">
          <cell r="A1013">
            <v>0</v>
          </cell>
          <cell r="B1013" t="str">
            <v>SINAPI/CEF</v>
          </cell>
          <cell r="C1013" t="str">
            <v>25M, Q= 162M3/H = 2700L/MIN. OU EQUIV</v>
          </cell>
          <cell r="D1013">
            <v>0</v>
          </cell>
          <cell r="E1013">
            <v>0</v>
          </cell>
        </row>
        <row r="1014">
          <cell r="A1014">
            <v>4085</v>
          </cell>
          <cell r="B1014" t="str">
            <v>SINAPI/CEF</v>
          </cell>
          <cell r="C1014" t="str">
            <v>BOMBA SUBMERSIVEL P/ DRENAGEM/ESGOTAMENTO, ELETRICA TRIFASICA     ACIMA 2 ATE 5CV DESCARGA 3", HM</v>
          </cell>
          <cell r="D1014" t="str">
            <v>H</v>
          </cell>
          <cell r="E1014">
            <v>1.44</v>
          </cell>
        </row>
        <row r="1015">
          <cell r="A1015">
            <v>0</v>
          </cell>
          <cell r="B1015" t="str">
            <v>SINAPI/CEF</v>
          </cell>
          <cell r="C1015" t="str">
            <v>= 24M, Q= 60M3/H = 1000L/MIN. OU EQUIV</v>
          </cell>
          <cell r="D1015">
            <v>0</v>
          </cell>
          <cell r="E1015">
            <v>0</v>
          </cell>
        </row>
        <row r="1016">
          <cell r="A1016">
            <v>743</v>
          </cell>
          <cell r="B1016" t="str">
            <v>SINAPI/CEF</v>
          </cell>
          <cell r="C1016" t="str">
            <v>BOMBA SUBMERSIVEL PARA DRENAGEM E ESGOTAMENTO COM MOTOR ELETRICO TRIFASICO DE *3 A 5* CV,</v>
          </cell>
          <cell r="D1016" t="str">
            <v>H</v>
          </cell>
          <cell r="E1016">
            <v>1.37</v>
          </cell>
        </row>
        <row r="1017">
          <cell r="A1017">
            <v>0</v>
          </cell>
          <cell r="B1017" t="str">
            <v>SINAPI/CEF</v>
          </cell>
          <cell r="C1017" t="str">
            <v>VAZAO = 35 M3/H E SAIDA = 2" (LOCACAO)</v>
          </cell>
          <cell r="D1017">
            <v>0</v>
          </cell>
          <cell r="E1017">
            <v>0</v>
          </cell>
        </row>
        <row r="1018">
          <cell r="A1018">
            <v>4084</v>
          </cell>
          <cell r="B1018" t="str">
            <v>SINAPI/CEF</v>
          </cell>
          <cell r="C1018" t="str">
            <v>BOMBA SUBMERSIVEL PARA DRENAGEM E ESGOTAMENTO COM MOTOR ELETRICO TRIFASICO DE ATE 2 CV,</v>
          </cell>
          <cell r="D1018" t="str">
            <v>H</v>
          </cell>
          <cell r="E1018">
            <v>1.1299999999999999</v>
          </cell>
        </row>
        <row r="1019">
          <cell r="A1019">
            <v>0</v>
          </cell>
          <cell r="B1019" t="str">
            <v>SINAPI/CEF</v>
          </cell>
          <cell r="C1019" t="str">
            <v>DESCARGA = 2", ALTURA MANOMETRICA = 10 M, VAZAO = 25 M3/H (417 LITROS/MINUTO) (LOCACAO)</v>
          </cell>
          <cell r="D1019">
            <v>0</v>
          </cell>
          <cell r="E1019">
            <v>0</v>
          </cell>
        </row>
        <row r="1020">
          <cell r="A1020">
            <v>10592</v>
          </cell>
          <cell r="B1020" t="str">
            <v>SINAPI/CEF</v>
          </cell>
          <cell r="C1020" t="str">
            <v>BOMBA SUBMERSIVEL SCHNEIDER BCS-220  1CV TRIFASICA, SAIDA 2", C/1,5M  DE CABO ELETR. AMT=8MCA, Q=</v>
          </cell>
          <cell r="D1020" t="str">
            <v>UN</v>
          </cell>
          <cell r="E1020">
            <v>2920</v>
          </cell>
        </row>
        <row r="1021">
          <cell r="A1021">
            <v>0</v>
          </cell>
          <cell r="B1021" t="str">
            <v>SINAPI/CEF</v>
          </cell>
          <cell r="C1021" t="str">
            <v>29,4M³/H A AMT=18MCA, Q=11M³/H,P/DRENAGEM</v>
          </cell>
          <cell r="D1021">
            <v>0</v>
          </cell>
          <cell r="E1021">
            <v>0</v>
          </cell>
        </row>
        <row r="1022">
          <cell r="A1022">
            <v>5082</v>
          </cell>
          <cell r="B1022" t="str">
            <v>SINAPI/CEF</v>
          </cell>
          <cell r="C1022" t="str">
            <v>BORBOLETA FERRO CROMADO P/ JANELA MADEIRA TP GUILHOTINA</v>
          </cell>
          <cell r="D1022" t="str">
            <v>PAR</v>
          </cell>
          <cell r="E1022">
            <v>9.41</v>
          </cell>
        </row>
        <row r="1023">
          <cell r="A1023">
            <v>5081</v>
          </cell>
          <cell r="B1023" t="str">
            <v>SINAPI/CEF</v>
          </cell>
          <cell r="C1023" t="str">
            <v>BORBOLETA LATAO FUNDIDO CROMADO P/ JANELA MADEIRA TP GUILHOTINA</v>
          </cell>
          <cell r="D1023" t="str">
            <v>PAR</v>
          </cell>
          <cell r="E1023">
            <v>24.88</v>
          </cell>
        </row>
        <row r="1024">
          <cell r="A1024">
            <v>12893</v>
          </cell>
          <cell r="B1024" t="str">
            <v>SINAPI/CEF</v>
          </cell>
          <cell r="C1024" t="str">
            <v>BOTA COURO SOLADO DE BORRACHA VULCANIZADA</v>
          </cell>
          <cell r="D1024" t="str">
            <v>PAR</v>
          </cell>
          <cell r="E1024">
            <v>23.18</v>
          </cell>
        </row>
        <row r="1025">
          <cell r="A1025">
            <v>11816</v>
          </cell>
          <cell r="B1025" t="str">
            <v>SINAPI/CEF</v>
          </cell>
          <cell r="C1025" t="str">
            <v>BOYLER ELETRICO HORIZONTAL COM CAPACIDADE DE 100 LITROS</v>
          </cell>
          <cell r="D1025" t="str">
            <v>UN</v>
          </cell>
          <cell r="E1025">
            <v>2468.6999999999998</v>
          </cell>
        </row>
        <row r="1026">
          <cell r="A1026">
            <v>11926</v>
          </cell>
          <cell r="B1026" t="str">
            <v>SINAPI/CEF</v>
          </cell>
          <cell r="C1026" t="str">
            <v>BRACADEIRA FERRO GALV MODULAR  E = 1/2" D = 2 1/2"</v>
          </cell>
          <cell r="D1026" t="str">
            <v>UN</v>
          </cell>
          <cell r="E1026">
            <v>1.77</v>
          </cell>
        </row>
        <row r="1027">
          <cell r="A1027">
            <v>11927</v>
          </cell>
          <cell r="B1027" t="str">
            <v>SINAPI/CEF</v>
          </cell>
          <cell r="C1027" t="str">
            <v>BRACADEIRA FERRO GALV MODULAR  E = 1/2" D = 2"</v>
          </cell>
          <cell r="D1027" t="str">
            <v>UN</v>
          </cell>
          <cell r="E1027">
            <v>3.43</v>
          </cell>
        </row>
        <row r="1028">
          <cell r="A1028">
            <v>11928</v>
          </cell>
          <cell r="B1028" t="str">
            <v>SINAPI/CEF</v>
          </cell>
          <cell r="C1028" t="str">
            <v>BRACADEIRA FERRO GALV MODULAR  E = 1/2" D = 3"</v>
          </cell>
          <cell r="D1028" t="str">
            <v>UN</v>
          </cell>
          <cell r="E1028">
            <v>4</v>
          </cell>
        </row>
        <row r="1029">
          <cell r="A1029">
            <v>11270</v>
          </cell>
          <cell r="B1029" t="str">
            <v>SINAPI/CEF</v>
          </cell>
          <cell r="C1029" t="str">
            <v>BRACADEIRA FIXACAO CABO PARA-RAIO - SIMPLES</v>
          </cell>
          <cell r="D1029" t="str">
            <v>UN</v>
          </cell>
          <cell r="E1029">
            <v>5.28</v>
          </cell>
        </row>
        <row r="1030">
          <cell r="A1030">
            <v>13343</v>
          </cell>
          <cell r="B1030" t="str">
            <v>SINAPI/CEF</v>
          </cell>
          <cell r="C1030" t="str">
            <v>BRACADEIRA OU CINTA EM FG 6" PARA FIXACAO EM POSTE CIRCULAR"</v>
          </cell>
          <cell r="D1030" t="str">
            <v>UN</v>
          </cell>
          <cell r="E1030">
            <v>28.27</v>
          </cell>
        </row>
        <row r="1031">
          <cell r="A1031">
            <v>12615</v>
          </cell>
          <cell r="B1031" t="str">
            <v>SINAPI/CEF</v>
          </cell>
          <cell r="C1031" t="str">
            <v>BRACADEIRA PVC AQUAPLUV D = 88MM</v>
          </cell>
          <cell r="D1031" t="str">
            <v>UN</v>
          </cell>
          <cell r="E1031">
            <v>11.7</v>
          </cell>
        </row>
        <row r="1032">
          <cell r="A1032">
            <v>11685</v>
          </cell>
          <cell r="B1032" t="str">
            <v>SINAPI/CEF</v>
          </cell>
          <cell r="C1032" t="str">
            <v>BRACO OU HASTE C/CANOPLA METAL CROMADO 1/2" P/ CHUVEIRO SIMPLES</v>
          </cell>
          <cell r="D1032" t="str">
            <v>UN</v>
          </cell>
          <cell r="E1032">
            <v>10.4</v>
          </cell>
        </row>
        <row r="1033">
          <cell r="A1033">
            <v>11679</v>
          </cell>
          <cell r="B1033" t="str">
            <v>SINAPI/CEF</v>
          </cell>
          <cell r="C1033" t="str">
            <v>BRACO OU HASTE C/CANOPLA PLASTICA 1/2" P/ CHUVEIRO ELETRICO"</v>
          </cell>
          <cell r="D1033" t="str">
            <v>UN</v>
          </cell>
          <cell r="E1033">
            <v>5.73</v>
          </cell>
        </row>
        <row r="1034">
          <cell r="A1034">
            <v>11680</v>
          </cell>
          <cell r="B1034" t="str">
            <v>SINAPI/CEF</v>
          </cell>
          <cell r="C1034" t="str">
            <v>BRACO OU HASTE C/CANOPLA PLASTICA 1/2" P/ CHUVEIRO SIMPLES</v>
          </cell>
          <cell r="D1034" t="str">
            <v>UN</v>
          </cell>
          <cell r="E1034">
            <v>5.0599999999999996</v>
          </cell>
        </row>
        <row r="1035">
          <cell r="A1035">
            <v>2512</v>
          </cell>
          <cell r="B1035" t="str">
            <v>SINAPI/CEF</v>
          </cell>
          <cell r="C1035" t="str">
            <v>BRACO P/ LUMINARIA PUBLICA 1 X 1,50M ROMAGNOLE OU EQUIV</v>
          </cell>
          <cell r="D1035" t="str">
            <v>UN</v>
          </cell>
          <cell r="E1035">
            <v>15.71</v>
          </cell>
        </row>
        <row r="1036">
          <cell r="A1036">
            <v>13385</v>
          </cell>
          <cell r="B1036" t="str">
            <v>SINAPI/CEF</v>
          </cell>
          <cell r="C1036" t="str">
            <v>BRACO RETO P/ LUMINARIA PUBLICA - FERRO GALV C/ PARAF - 3/4" X 1,5M</v>
          </cell>
          <cell r="D1036" t="str">
            <v>UN</v>
          </cell>
          <cell r="E1036">
            <v>87.01</v>
          </cell>
        </row>
        <row r="1037">
          <cell r="A1037">
            <v>764</v>
          </cell>
          <cell r="B1037" t="str">
            <v>SINAPI/CEF</v>
          </cell>
          <cell r="C1037" t="str">
            <v>BUCHA DE REDUCAO DE FERRO GALVANIZADO, COM ROSCA, DE 1" X 1/2"</v>
          </cell>
          <cell r="D1037" t="str">
            <v>UN</v>
          </cell>
          <cell r="E1037">
            <v>4.2</v>
          </cell>
        </row>
        <row r="1038">
          <cell r="A1038">
            <v>792</v>
          </cell>
          <cell r="B1038" t="str">
            <v>SINAPI/CEF</v>
          </cell>
          <cell r="C1038" t="str">
            <v>BUCHA DE REDUCAO DE PVC, ROSCAVEL, DE 1" X 3/4"</v>
          </cell>
          <cell r="D1038" t="str">
            <v>UN</v>
          </cell>
          <cell r="E1038">
            <v>1.36</v>
          </cell>
        </row>
        <row r="1039">
          <cell r="A1039">
            <v>812</v>
          </cell>
          <cell r="B1039" t="str">
            <v>SINAPI/CEF</v>
          </cell>
          <cell r="C1039" t="str">
            <v>BUCHA DE REDUCAO DE PVC, SOLDAVEL, CURTA, COM 40 X 32 MM</v>
          </cell>
          <cell r="D1039" t="str">
            <v>UN</v>
          </cell>
          <cell r="E1039">
            <v>1.0900000000000001</v>
          </cell>
        </row>
        <row r="1040">
          <cell r="A1040">
            <v>845</v>
          </cell>
          <cell r="B1040" t="str">
            <v>SINAPI/CEF</v>
          </cell>
          <cell r="C1040" t="str">
            <v>BUCHA E ARRUELA ALUMINIO FUNDIDO P/ ELETRODUTO 100MM (4'')</v>
          </cell>
          <cell r="D1040" t="str">
            <v>CJ</v>
          </cell>
          <cell r="E1040">
            <v>9.14</v>
          </cell>
        </row>
        <row r="1041">
          <cell r="A1041">
            <v>850</v>
          </cell>
          <cell r="B1041" t="str">
            <v>SINAPI/CEF</v>
          </cell>
          <cell r="C1041" t="str">
            <v>BUCHA E ARRUELA ALUMINIO FUNDIDO P/ ELETRODUTO 15MM (1/2'')</v>
          </cell>
          <cell r="D1041" t="str">
            <v>CJ</v>
          </cell>
          <cell r="E1041">
            <v>0.6</v>
          </cell>
        </row>
        <row r="1042">
          <cell r="A1042">
            <v>851</v>
          </cell>
          <cell r="B1042" t="str">
            <v>SINAPI/CEF</v>
          </cell>
          <cell r="C1042" t="str">
            <v>BUCHA E ARRUELA ALUMINIO FUNDIDO P/ ELETRODUTO 20MM (3/4'')</v>
          </cell>
          <cell r="D1042" t="str">
            <v>CJ</v>
          </cell>
          <cell r="E1042">
            <v>0.76</v>
          </cell>
        </row>
        <row r="1043">
          <cell r="A1043">
            <v>855</v>
          </cell>
          <cell r="B1043" t="str">
            <v>SINAPI/CEF</v>
          </cell>
          <cell r="C1043" t="str">
            <v>BUCHA E ARRUELA ALUMINIO FUNDIDO P/ ELETRODUTO 25MM (1'')</v>
          </cell>
          <cell r="D1043" t="str">
            <v>CJ</v>
          </cell>
          <cell r="E1043">
            <v>1.1200000000000001</v>
          </cell>
        </row>
        <row r="1044">
          <cell r="A1044">
            <v>852</v>
          </cell>
          <cell r="B1044" t="str">
            <v>SINAPI/CEF</v>
          </cell>
          <cell r="C1044" t="str">
            <v>BUCHA E ARRUELA ALUMINIO FUNDIDO P/ ELETRODUTO 32MM (1 1/4'')</v>
          </cell>
          <cell r="D1044" t="str">
            <v>CJ</v>
          </cell>
          <cell r="E1044">
            <v>1.72</v>
          </cell>
        </row>
        <row r="1045">
          <cell r="A1045">
            <v>853</v>
          </cell>
          <cell r="B1045" t="str">
            <v>SINAPI/CEF</v>
          </cell>
          <cell r="C1045" t="str">
            <v>BUCHA E ARRUELA ALUMINIO FUNDIDO P/ ELETRODUTO 40MM (1 1/2'')</v>
          </cell>
          <cell r="D1045" t="str">
            <v>CJ</v>
          </cell>
          <cell r="E1045">
            <v>1.75</v>
          </cell>
        </row>
        <row r="1046">
          <cell r="A1046">
            <v>843</v>
          </cell>
          <cell r="B1046" t="str">
            <v>SINAPI/CEF</v>
          </cell>
          <cell r="C1046" t="str">
            <v>BUCHA E ARRUELA ALUMINIO FUNDIDO P/ ELETRODUTO 50MM (2'')</v>
          </cell>
          <cell r="D1046" t="str">
            <v>CJ</v>
          </cell>
          <cell r="E1046">
            <v>2.5099999999999998</v>
          </cell>
        </row>
        <row r="1047">
          <cell r="A1047">
            <v>856</v>
          </cell>
          <cell r="B1047" t="str">
            <v>SINAPI/CEF</v>
          </cell>
          <cell r="C1047" t="str">
            <v>BUCHA E ARRUELA ALUMINIO FUNDIDO P/ ELETRODUTO 60MM (2 1/2'')</v>
          </cell>
          <cell r="D1047" t="str">
            <v>CJ</v>
          </cell>
          <cell r="E1047">
            <v>4.0999999999999996</v>
          </cell>
        </row>
        <row r="1048">
          <cell r="A1048">
            <v>844</v>
          </cell>
          <cell r="B1048" t="str">
            <v>SINAPI/CEF</v>
          </cell>
          <cell r="C1048" t="str">
            <v>BUCHA E ARRUELA ALUMINIO FUNDIDO P/ ELETRODUTO 75MM (3'')</v>
          </cell>
          <cell r="D1048" t="str">
            <v>CJ</v>
          </cell>
          <cell r="E1048">
            <v>5.2</v>
          </cell>
        </row>
        <row r="1049">
          <cell r="A1049">
            <v>0</v>
          </cell>
          <cell r="B1049" t="str">
            <v>SINAPI/CEF</v>
          </cell>
          <cell r="C1049">
            <v>0</v>
          </cell>
          <cell r="D1049">
            <v>0</v>
          </cell>
          <cell r="E1049">
            <v>0</v>
          </cell>
        </row>
        <row r="1050">
          <cell r="A1050">
            <v>0</v>
          </cell>
          <cell r="B1050" t="str">
            <v>SINAPI/CEF</v>
          </cell>
          <cell r="C1050" t="str">
            <v>PREÇOS DE INSUMOS</v>
          </cell>
          <cell r="D1050" t="str">
            <v>Página:</v>
          </cell>
          <cell r="E1050" t="str">
            <v>17 / 107</v>
          </cell>
        </row>
        <row r="1051">
          <cell r="A1051" t="str">
            <v>Mês de Coleta:</v>
          </cell>
          <cell r="B1051" t="str">
            <v>SINAPI/CEF</v>
          </cell>
          <cell r="C1051" t="str">
            <v>05/2014 Pesquisa: IBGE</v>
          </cell>
          <cell r="D1051">
            <v>0</v>
          </cell>
          <cell r="E1051">
            <v>0</v>
          </cell>
        </row>
        <row r="1052">
          <cell r="A1052">
            <v>0</v>
          </cell>
          <cell r="B1052" t="str">
            <v>SINAPI/CEF</v>
          </cell>
          <cell r="C1052" t="str">
            <v>FORTALEZA 88,81</v>
          </cell>
          <cell r="D1052">
            <v>0</v>
          </cell>
          <cell r="E1052">
            <v>50.72</v>
          </cell>
        </row>
        <row r="1053">
          <cell r="A1053" t="str">
            <v>Localidade:</v>
          </cell>
          <cell r="B1053" t="str">
            <v>SINAPI/CEF</v>
          </cell>
          <cell r="C1053" t="str">
            <v>Encargos Sociais Desonerados(%) Horista:</v>
          </cell>
          <cell r="D1053" t="str">
            <v>Mensalista:</v>
          </cell>
          <cell r="E1053">
            <v>0</v>
          </cell>
        </row>
        <row r="1054">
          <cell r="A1054" t="str">
            <v>Código</v>
          </cell>
          <cell r="B1054" t="str">
            <v>SINAPI/CEF</v>
          </cell>
          <cell r="C1054" t="str">
            <v>Descriçao do Insumo</v>
          </cell>
          <cell r="D1054" t="str">
            <v>Unid</v>
          </cell>
          <cell r="E1054" t="str">
            <v>Preço</v>
          </cell>
        </row>
        <row r="1055">
          <cell r="A1055">
            <v>0</v>
          </cell>
          <cell r="B1055" t="str">
            <v>SINAPI/CEF</v>
          </cell>
          <cell r="C1055">
            <v>0</v>
          </cell>
          <cell r="D1055">
            <v>0</v>
          </cell>
          <cell r="E1055" t="str">
            <v>Mediano (R$)</v>
          </cell>
        </row>
        <row r="1056">
          <cell r="A1056">
            <v>2538</v>
          </cell>
          <cell r="B1056" t="str">
            <v>SINAPI/CEF</v>
          </cell>
          <cell r="C1056" t="str">
            <v>BUCHA LIGA ALUMINIO P/ ELETRODUTO ROSCAVEL 1 1/2"</v>
          </cell>
          <cell r="D1056" t="str">
            <v>UN</v>
          </cell>
          <cell r="E1056">
            <v>0.95</v>
          </cell>
        </row>
        <row r="1057">
          <cell r="A1057">
            <v>2537</v>
          </cell>
          <cell r="B1057" t="str">
            <v>SINAPI/CEF</v>
          </cell>
          <cell r="C1057" t="str">
            <v>BUCHA LIGA ALUMINIO P/ ELETRODUTO ROSCAVEL 1 1/4"</v>
          </cell>
          <cell r="D1057" t="str">
            <v>UN</v>
          </cell>
          <cell r="E1057">
            <v>0.78</v>
          </cell>
        </row>
        <row r="1058">
          <cell r="A1058">
            <v>2543</v>
          </cell>
          <cell r="B1058" t="str">
            <v>SINAPI/CEF</v>
          </cell>
          <cell r="C1058" t="str">
            <v>BUCHA LIGA ALUMINIO P/ ELETRODUTO ROSCAVEL 1/2"</v>
          </cell>
          <cell r="D1058" t="str">
            <v>UN</v>
          </cell>
          <cell r="E1058">
            <v>0.32</v>
          </cell>
        </row>
        <row r="1059">
          <cell r="A1059">
            <v>2536</v>
          </cell>
          <cell r="B1059" t="str">
            <v>SINAPI/CEF</v>
          </cell>
          <cell r="C1059" t="str">
            <v>BUCHA LIGA ALUMINIO P/ ELETRODUTO ROSCAVEL 1"</v>
          </cell>
          <cell r="D1059" t="str">
            <v>UN</v>
          </cell>
          <cell r="E1059">
            <v>0.56000000000000005</v>
          </cell>
        </row>
        <row r="1060">
          <cell r="A1060">
            <v>2541</v>
          </cell>
          <cell r="B1060" t="str">
            <v>SINAPI/CEF</v>
          </cell>
          <cell r="C1060" t="str">
            <v>BUCHA LIGA ALUMINIO P/ ELETRODUTO ROSCAVEL 2 1/2"</v>
          </cell>
          <cell r="D1060" t="str">
            <v>UN</v>
          </cell>
          <cell r="E1060">
            <v>2.83</v>
          </cell>
        </row>
        <row r="1061">
          <cell r="A1061">
            <v>2542</v>
          </cell>
          <cell r="B1061" t="str">
            <v>SINAPI/CEF</v>
          </cell>
          <cell r="C1061" t="str">
            <v>BUCHA LIGA ALUMINIO P/ ELETRODUTO ROSCAVEL 2"</v>
          </cell>
          <cell r="D1061" t="str">
            <v>UN</v>
          </cell>
          <cell r="E1061">
            <v>1.59</v>
          </cell>
        </row>
        <row r="1062">
          <cell r="A1062">
            <v>2535</v>
          </cell>
          <cell r="B1062" t="str">
            <v>SINAPI/CEF</v>
          </cell>
          <cell r="C1062" t="str">
            <v>BUCHA LIGA ALUMINIO P/ ELETRODUTO ROSCAVEL 3/4"</v>
          </cell>
          <cell r="D1062" t="str">
            <v>UN</v>
          </cell>
          <cell r="E1062">
            <v>0.44</v>
          </cell>
        </row>
        <row r="1063">
          <cell r="A1063">
            <v>2539</v>
          </cell>
          <cell r="B1063" t="str">
            <v>SINAPI/CEF</v>
          </cell>
          <cell r="C1063" t="str">
            <v>BUCHA LIGA ALUMINIO P/ ELETRODUTO ROSCAVEL 3"</v>
          </cell>
          <cell r="D1063" t="str">
            <v>UN</v>
          </cell>
          <cell r="E1063">
            <v>3.32</v>
          </cell>
        </row>
        <row r="1064">
          <cell r="A1064">
            <v>2540</v>
          </cell>
          <cell r="B1064" t="str">
            <v>SINAPI/CEF</v>
          </cell>
          <cell r="C1064" t="str">
            <v>BUCHA LIGA ALUMINIO P/ ELETRODUTO ROSCAVEL 4"</v>
          </cell>
          <cell r="D1064" t="str">
            <v>UN</v>
          </cell>
          <cell r="E1064">
            <v>5.12</v>
          </cell>
        </row>
        <row r="1065">
          <cell r="A1065">
            <v>4374</v>
          </cell>
          <cell r="B1065" t="str">
            <v>SINAPI/CEF</v>
          </cell>
          <cell r="C1065" t="str">
            <v>BUCHA NYLON S-10</v>
          </cell>
          <cell r="D1065" t="str">
            <v>UN</v>
          </cell>
          <cell r="E1065">
            <v>0.37</v>
          </cell>
        </row>
        <row r="1066">
          <cell r="A1066">
            <v>7568</v>
          </cell>
          <cell r="B1066" t="str">
            <v>SINAPI/CEF</v>
          </cell>
          <cell r="C1066" t="str">
            <v>BUCHA NYLON S-10 C/ PARAFUSO ACO ZINC ROSCA SOBERBA CAB CHATA 5,5 X 65MM</v>
          </cell>
          <cell r="D1066" t="str">
            <v>UN</v>
          </cell>
          <cell r="E1066">
            <v>0.67</v>
          </cell>
        </row>
        <row r="1067">
          <cell r="A1067">
            <v>7584</v>
          </cell>
          <cell r="B1067" t="str">
            <v>SINAPI/CEF</v>
          </cell>
          <cell r="C1067" t="str">
            <v>BUCHA NYLON S-12 C/ PARAFUSO ACO ZINC CAB SEXTAVADA ROSCA SOBERBA 5/16" X 65MM</v>
          </cell>
          <cell r="D1067" t="str">
            <v>UN</v>
          </cell>
          <cell r="E1067">
            <v>1</v>
          </cell>
        </row>
        <row r="1068">
          <cell r="A1068">
            <v>11945</v>
          </cell>
          <cell r="B1068" t="str">
            <v>SINAPI/CEF</v>
          </cell>
          <cell r="C1068" t="str">
            <v>BUCHA NYLON S-4</v>
          </cell>
          <cell r="D1068" t="str">
            <v>UN</v>
          </cell>
          <cell r="E1068">
            <v>7.0000000000000007E-2</v>
          </cell>
        </row>
        <row r="1069">
          <cell r="A1069">
            <v>11946</v>
          </cell>
          <cell r="B1069" t="str">
            <v>SINAPI/CEF</v>
          </cell>
          <cell r="C1069" t="str">
            <v>BUCHA NYLON S-5</v>
          </cell>
          <cell r="D1069" t="str">
            <v>UN</v>
          </cell>
          <cell r="E1069">
            <v>0.1</v>
          </cell>
        </row>
        <row r="1070">
          <cell r="A1070">
            <v>11950</v>
          </cell>
          <cell r="B1070" t="str">
            <v>SINAPI/CEF</v>
          </cell>
          <cell r="C1070" t="str">
            <v>BUCHA NYLON S-6 C/ PARAFUSO ACO ZINC CAB CHATA ROSCA SOBERBA 4,2 X 45MM</v>
          </cell>
          <cell r="D1070" t="str">
            <v>UN</v>
          </cell>
          <cell r="E1070">
            <v>0.3</v>
          </cell>
        </row>
        <row r="1071">
          <cell r="A1071">
            <v>4376</v>
          </cell>
          <cell r="B1071" t="str">
            <v>SINAPI/CEF</v>
          </cell>
          <cell r="C1071" t="str">
            <v>BUCHA NYLON S-8</v>
          </cell>
          <cell r="D1071" t="str">
            <v>UN</v>
          </cell>
          <cell r="E1071">
            <v>0.2</v>
          </cell>
        </row>
        <row r="1072">
          <cell r="A1072">
            <v>4350</v>
          </cell>
          <cell r="B1072" t="str">
            <v>SINAPI/CEF</v>
          </cell>
          <cell r="C1072" t="str">
            <v>BUCHA NYLON S-8 C/ PARAF ROSCA SOBERBA ACO ZINCADO CAB CHATA FENDA SIMPLES 4,8 X 75MM</v>
          </cell>
          <cell r="D1072" t="str">
            <v>UN</v>
          </cell>
          <cell r="E1072">
            <v>0.45</v>
          </cell>
        </row>
        <row r="1073">
          <cell r="A1073">
            <v>7583</v>
          </cell>
          <cell r="B1073" t="str">
            <v>SINAPI/CEF</v>
          </cell>
          <cell r="C1073" t="str">
            <v>BUCHA NYLON S-8 C/ PARAFUSO ACO ZINC CAB CHATA ROSCA SOBERBA 4,8 X 50MM</v>
          </cell>
          <cell r="D1073" t="str">
            <v>UN</v>
          </cell>
          <cell r="E1073">
            <v>0.33</v>
          </cell>
        </row>
        <row r="1074">
          <cell r="A1074">
            <v>847</v>
          </cell>
          <cell r="B1074" t="str">
            <v>SINAPI/CEF</v>
          </cell>
          <cell r="C1074" t="str">
            <v>BUCHA REDUCAO ALUMINIO FUNDIDO P/ ELETRODUTO 1 1/2'' X 1''</v>
          </cell>
          <cell r="D1074" t="str">
            <v>UN</v>
          </cell>
          <cell r="E1074">
            <v>11.31</v>
          </cell>
        </row>
        <row r="1075">
          <cell r="A1075">
            <v>846</v>
          </cell>
          <cell r="B1075" t="str">
            <v>SINAPI/CEF</v>
          </cell>
          <cell r="C1075" t="str">
            <v>BUCHA REDUCAO ALUMINIO FUNDIDO P/ ELETRODUTO 1'' X 3/4''</v>
          </cell>
          <cell r="D1075" t="str">
            <v>UN</v>
          </cell>
          <cell r="E1075">
            <v>2.74</v>
          </cell>
        </row>
        <row r="1076">
          <cell r="A1076">
            <v>854</v>
          </cell>
          <cell r="B1076" t="str">
            <v>SINAPI/CEF</v>
          </cell>
          <cell r="C1076" t="str">
            <v>BUCHA REDUCAO ALUMINIO FUNDIDO P/ ELETRODUTO 2'' X 1 1/2''</v>
          </cell>
          <cell r="D1076" t="str">
            <v>UN</v>
          </cell>
          <cell r="E1076">
            <v>14.31</v>
          </cell>
        </row>
        <row r="1077">
          <cell r="A1077">
            <v>848</v>
          </cell>
          <cell r="B1077" t="str">
            <v>SINAPI/CEF</v>
          </cell>
          <cell r="C1077" t="str">
            <v>BUCHA REDUCAO ALUMINIO FUNDIDO P/ ELETRODUTO 2'' X 3/4''</v>
          </cell>
          <cell r="D1077" t="str">
            <v>UN</v>
          </cell>
          <cell r="E1077">
            <v>13.45</v>
          </cell>
        </row>
        <row r="1078">
          <cell r="A1078">
            <v>790</v>
          </cell>
          <cell r="B1078" t="str">
            <v>SINAPI/CEF</v>
          </cell>
          <cell r="C1078" t="str">
            <v>BUCHA REDUCAO FERRO GALV ROSCA REF. 1 1/2"X1 1/4"</v>
          </cell>
          <cell r="D1078" t="str">
            <v>UN</v>
          </cell>
          <cell r="E1078">
            <v>9.42</v>
          </cell>
        </row>
        <row r="1079">
          <cell r="A1079">
            <v>766</v>
          </cell>
          <cell r="B1079" t="str">
            <v>SINAPI/CEF</v>
          </cell>
          <cell r="C1079" t="str">
            <v>BUCHA REDUCAO FERRO GALV ROSCA REF. 1 1/2"X1/2"</v>
          </cell>
          <cell r="D1079" t="str">
            <v>UN</v>
          </cell>
          <cell r="E1079">
            <v>9.09</v>
          </cell>
        </row>
        <row r="1080">
          <cell r="A1080">
            <v>791</v>
          </cell>
          <cell r="B1080" t="str">
            <v>SINAPI/CEF</v>
          </cell>
          <cell r="C1080" t="str">
            <v>BUCHA REDUCAO FERRO GALV ROSCA REF. 1 1/2"X1"</v>
          </cell>
          <cell r="D1080" t="str">
            <v>UN</v>
          </cell>
          <cell r="E1080">
            <v>9.35</v>
          </cell>
        </row>
        <row r="1081">
          <cell r="A1081">
            <v>767</v>
          </cell>
          <cell r="B1081" t="str">
            <v>SINAPI/CEF</v>
          </cell>
          <cell r="C1081" t="str">
            <v>BUCHA REDUCAO FERRO GALV ROSCA REF. 1 1/2"X3/4"</v>
          </cell>
          <cell r="D1081" t="str">
            <v>UN</v>
          </cell>
          <cell r="E1081">
            <v>9.24</v>
          </cell>
        </row>
        <row r="1082">
          <cell r="A1082">
            <v>768</v>
          </cell>
          <cell r="B1082" t="str">
            <v>SINAPI/CEF</v>
          </cell>
          <cell r="C1082" t="str">
            <v>BUCHA REDUCAO FERRO GALV ROSCA REF. 1 1/4"X1/2"</v>
          </cell>
          <cell r="D1082" t="str">
            <v>UN</v>
          </cell>
          <cell r="E1082">
            <v>6.43</v>
          </cell>
        </row>
        <row r="1083">
          <cell r="A1083">
            <v>789</v>
          </cell>
          <cell r="B1083" t="str">
            <v>SINAPI/CEF</v>
          </cell>
          <cell r="C1083" t="str">
            <v>BUCHA REDUCAO FERRO GALV ROSCA REF. 1 1/4"X1"</v>
          </cell>
          <cell r="D1083" t="str">
            <v>UN</v>
          </cell>
          <cell r="E1083">
            <v>6.5</v>
          </cell>
        </row>
        <row r="1084">
          <cell r="A1084">
            <v>769</v>
          </cell>
          <cell r="B1084" t="str">
            <v>SINAPI/CEF</v>
          </cell>
          <cell r="C1084" t="str">
            <v>BUCHA REDUCAO FERRO GALV ROSCA REF. 1 1/4"X3/4"</v>
          </cell>
          <cell r="D1084" t="str">
            <v>UN</v>
          </cell>
          <cell r="E1084">
            <v>6.5</v>
          </cell>
        </row>
        <row r="1085">
          <cell r="A1085">
            <v>770</v>
          </cell>
          <cell r="B1085" t="str">
            <v>SINAPI/CEF</v>
          </cell>
          <cell r="C1085" t="str">
            <v>BUCHA REDUCAO FERRO GALV ROSCA REF. 1/2"X1/4"</v>
          </cell>
          <cell r="D1085" t="str">
            <v>UN</v>
          </cell>
          <cell r="E1085">
            <v>1.97</v>
          </cell>
        </row>
        <row r="1086">
          <cell r="A1086">
            <v>12394</v>
          </cell>
          <cell r="B1086" t="str">
            <v>SINAPI/CEF</v>
          </cell>
          <cell r="C1086" t="str">
            <v>BUCHA REDUCAO FERRO GALV ROSCA REF. 1/2"X3/8"</v>
          </cell>
          <cell r="D1086" t="str">
            <v>UN</v>
          </cell>
          <cell r="E1086">
            <v>1.94</v>
          </cell>
        </row>
        <row r="1087">
          <cell r="A1087">
            <v>765</v>
          </cell>
          <cell r="B1087" t="str">
            <v>SINAPI/CEF</v>
          </cell>
          <cell r="C1087" t="str">
            <v>BUCHA REDUCAO FERRO GALV ROSCA REF. 1"X3/4"</v>
          </cell>
          <cell r="D1087" t="str">
            <v>UN</v>
          </cell>
          <cell r="E1087">
            <v>4.13</v>
          </cell>
        </row>
        <row r="1088">
          <cell r="A1088">
            <v>787</v>
          </cell>
          <cell r="B1088" t="str">
            <v>SINAPI/CEF</v>
          </cell>
          <cell r="C1088" t="str">
            <v>BUCHA REDUCAO FERRO GALV ROSCA REF. 2 1/2"X1 1/2"</v>
          </cell>
          <cell r="D1088" t="str">
            <v>UN</v>
          </cell>
          <cell r="E1088">
            <v>15.7</v>
          </cell>
        </row>
        <row r="1089">
          <cell r="A1089">
            <v>774</v>
          </cell>
          <cell r="B1089" t="str">
            <v>SINAPI/CEF</v>
          </cell>
          <cell r="C1089" t="str">
            <v>BUCHA REDUCAO FERRO GALV ROSCA REF. 2 1/2"X1 1/4"</v>
          </cell>
          <cell r="D1089" t="str">
            <v>UN</v>
          </cell>
          <cell r="E1089">
            <v>15.96</v>
          </cell>
        </row>
        <row r="1090">
          <cell r="A1090">
            <v>773</v>
          </cell>
          <cell r="B1090" t="str">
            <v>SINAPI/CEF</v>
          </cell>
          <cell r="C1090" t="str">
            <v>BUCHA REDUCAO FERRO GALV ROSCA REF. 2 1/2"X1"</v>
          </cell>
          <cell r="D1090" t="str">
            <v>UN</v>
          </cell>
          <cell r="E1090">
            <v>15.96</v>
          </cell>
        </row>
        <row r="1091">
          <cell r="A1091">
            <v>775</v>
          </cell>
          <cell r="B1091" t="str">
            <v>SINAPI/CEF</v>
          </cell>
          <cell r="C1091" t="str">
            <v>BUCHA REDUCAO FERRO GALV ROSCA REF. 2 1/2"X2"</v>
          </cell>
          <cell r="D1091" t="str">
            <v>UN</v>
          </cell>
          <cell r="E1091">
            <v>16.22</v>
          </cell>
        </row>
        <row r="1092">
          <cell r="A1092">
            <v>788</v>
          </cell>
          <cell r="B1092" t="str">
            <v>SINAPI/CEF</v>
          </cell>
          <cell r="C1092" t="str">
            <v>BUCHA REDUCAO FERRO GALV ROSCA REF. 2"X1 1/2"</v>
          </cell>
          <cell r="D1092" t="str">
            <v>UN</v>
          </cell>
          <cell r="E1092">
            <v>11.07</v>
          </cell>
        </row>
        <row r="1093">
          <cell r="A1093">
            <v>772</v>
          </cell>
          <cell r="B1093" t="str">
            <v>SINAPI/CEF</v>
          </cell>
          <cell r="C1093" t="str">
            <v>BUCHA REDUCAO FERRO GALV ROSCA REF. 2"X1 1/4"</v>
          </cell>
          <cell r="D1093" t="str">
            <v>UN</v>
          </cell>
          <cell r="E1093">
            <v>10.81</v>
          </cell>
        </row>
        <row r="1094">
          <cell r="A1094">
            <v>771</v>
          </cell>
          <cell r="B1094" t="str">
            <v>SINAPI/CEF</v>
          </cell>
          <cell r="C1094" t="str">
            <v>BUCHA REDUCAO FERRO GALV ROSCA REF. 2"X1"</v>
          </cell>
          <cell r="D1094" t="str">
            <v>UN</v>
          </cell>
          <cell r="E1094">
            <v>10.96</v>
          </cell>
        </row>
        <row r="1095">
          <cell r="A1095">
            <v>779</v>
          </cell>
          <cell r="B1095" t="str">
            <v>SINAPI/CEF</v>
          </cell>
          <cell r="C1095" t="str">
            <v>BUCHA REDUCAO FERRO GALV ROSCA REF. 3/4"X1/2"</v>
          </cell>
          <cell r="D1095" t="str">
            <v>UN</v>
          </cell>
          <cell r="E1095">
            <v>2.89</v>
          </cell>
        </row>
        <row r="1096">
          <cell r="A1096">
            <v>776</v>
          </cell>
          <cell r="B1096" t="str">
            <v>SINAPI/CEF</v>
          </cell>
          <cell r="C1096" t="str">
            <v>BUCHA REDUCAO FERRO GALV ROSCA REF. 3"X1 1/2"</v>
          </cell>
          <cell r="D1096" t="str">
            <v>UN</v>
          </cell>
          <cell r="E1096">
            <v>18.37</v>
          </cell>
        </row>
        <row r="1097">
          <cell r="A1097">
            <v>777</v>
          </cell>
          <cell r="B1097" t="str">
            <v>SINAPI/CEF</v>
          </cell>
          <cell r="C1097" t="str">
            <v>BUCHA REDUCAO FERRO GALV ROSCA REF. 3"X1 1/4"</v>
          </cell>
          <cell r="D1097" t="str">
            <v>UN</v>
          </cell>
          <cell r="E1097">
            <v>18.989999999999998</v>
          </cell>
        </row>
        <row r="1098">
          <cell r="A1098">
            <v>778</v>
          </cell>
          <cell r="B1098" t="str">
            <v>SINAPI/CEF</v>
          </cell>
          <cell r="C1098" t="str">
            <v>BUCHA REDUCAO FERRO GALV ROSCA REF. 3"X2"</v>
          </cell>
          <cell r="D1098" t="str">
            <v>UN</v>
          </cell>
          <cell r="E1098">
            <v>18.989999999999998</v>
          </cell>
        </row>
        <row r="1099">
          <cell r="A1099">
            <v>780</v>
          </cell>
          <cell r="B1099" t="str">
            <v>SINAPI/CEF</v>
          </cell>
          <cell r="C1099" t="str">
            <v>BUCHA REDUCAO FERRO GALV ROSCA REF. 3X2 1/2"</v>
          </cell>
          <cell r="D1099" t="str">
            <v>UN</v>
          </cell>
          <cell r="E1099">
            <v>19.21</v>
          </cell>
        </row>
        <row r="1100">
          <cell r="A1100">
            <v>781</v>
          </cell>
          <cell r="B1100" t="str">
            <v>SINAPI/CEF</v>
          </cell>
          <cell r="C1100" t="str">
            <v>BUCHA REDUCAO FERRO GALV ROSCA REF. 4"X2 1/2"</v>
          </cell>
          <cell r="D1100" t="str">
            <v>UN</v>
          </cell>
          <cell r="E1100">
            <v>48.17</v>
          </cell>
        </row>
        <row r="1101">
          <cell r="A1101">
            <v>786</v>
          </cell>
          <cell r="B1101" t="str">
            <v>SINAPI/CEF</v>
          </cell>
          <cell r="C1101" t="str">
            <v>BUCHA REDUCAO FERRO GALV ROSCA REF. 4"X2"</v>
          </cell>
          <cell r="D1101" t="str">
            <v>UN</v>
          </cell>
          <cell r="E1101">
            <v>48.17</v>
          </cell>
        </row>
        <row r="1102">
          <cell r="A1102">
            <v>782</v>
          </cell>
          <cell r="B1102" t="str">
            <v>SINAPI/CEF</v>
          </cell>
          <cell r="C1102" t="str">
            <v>BUCHA REDUCAO FERRO GALV ROSCA REF. 4"X3"</v>
          </cell>
          <cell r="D1102" t="str">
            <v>UN</v>
          </cell>
          <cell r="E1102">
            <v>48.17</v>
          </cell>
        </row>
        <row r="1103">
          <cell r="A1103">
            <v>783</v>
          </cell>
          <cell r="B1103" t="str">
            <v>SINAPI/CEF</v>
          </cell>
          <cell r="C1103" t="str">
            <v>BUCHA REDUCAO FERRO GALV ROSCA REF. 5"X4"</v>
          </cell>
          <cell r="D1103" t="str">
            <v>UN</v>
          </cell>
          <cell r="E1103">
            <v>78.52</v>
          </cell>
        </row>
        <row r="1104">
          <cell r="A1104">
            <v>785</v>
          </cell>
          <cell r="B1104" t="str">
            <v>SINAPI/CEF</v>
          </cell>
          <cell r="C1104" t="str">
            <v>BUCHA REDUCAO FERRO GALV ROSCA REF. 6"X4"</v>
          </cell>
          <cell r="D1104" t="str">
            <v>UN</v>
          </cell>
          <cell r="E1104">
            <v>117.16</v>
          </cell>
        </row>
        <row r="1105">
          <cell r="A1105">
            <v>784</v>
          </cell>
          <cell r="B1105" t="str">
            <v>SINAPI/CEF</v>
          </cell>
          <cell r="C1105" t="str">
            <v>BUCHA REDUCAO FERRO GALV ROSCA REF. 6"X5"</v>
          </cell>
          <cell r="D1105" t="str">
            <v>UN</v>
          </cell>
          <cell r="E1105">
            <v>109.57</v>
          </cell>
        </row>
        <row r="1106">
          <cell r="A1106">
            <v>798</v>
          </cell>
          <cell r="B1106" t="str">
            <v>SINAPI/CEF</v>
          </cell>
          <cell r="C1106" t="str">
            <v>BUCHA REDUCAO PVC ROSCA REF 3/4" X 1/2"</v>
          </cell>
          <cell r="D1106" t="str">
            <v>UN</v>
          </cell>
          <cell r="E1106">
            <v>0.57999999999999996</v>
          </cell>
        </row>
        <row r="1107">
          <cell r="A1107">
            <v>797</v>
          </cell>
          <cell r="B1107" t="str">
            <v>SINAPI/CEF</v>
          </cell>
          <cell r="C1107" t="str">
            <v>BUCHA REDUCAO PVC ROSCA 1 1/2" X 1"</v>
          </cell>
          <cell r="D1107" t="str">
            <v>UN</v>
          </cell>
          <cell r="E1107">
            <v>3.62</v>
          </cell>
        </row>
        <row r="1108">
          <cell r="A1108">
            <v>796</v>
          </cell>
          <cell r="B1108" t="str">
            <v>SINAPI/CEF</v>
          </cell>
          <cell r="C1108" t="str">
            <v>BUCHA REDUCAO PVC ROSCA 1 1/2" X 3/4"</v>
          </cell>
          <cell r="D1108" t="str">
            <v>UN</v>
          </cell>
          <cell r="E1108">
            <v>3.92</v>
          </cell>
        </row>
        <row r="1109">
          <cell r="A1109">
            <v>0</v>
          </cell>
          <cell r="B1109" t="str">
            <v>SINAPI/CEF</v>
          </cell>
          <cell r="C1109">
            <v>0</v>
          </cell>
          <cell r="D1109">
            <v>0</v>
          </cell>
          <cell r="E1109">
            <v>0</v>
          </cell>
        </row>
        <row r="1110">
          <cell r="A1110">
            <v>0</v>
          </cell>
          <cell r="B1110" t="str">
            <v>SINAPI/CEF</v>
          </cell>
          <cell r="C1110" t="str">
            <v>PREÇOS DE INSUMOS</v>
          </cell>
          <cell r="D1110" t="str">
            <v>Página:</v>
          </cell>
          <cell r="E1110" t="str">
            <v>18 / 107</v>
          </cell>
        </row>
        <row r="1111">
          <cell r="A1111" t="str">
            <v>Mês de Coleta:</v>
          </cell>
          <cell r="B1111" t="str">
            <v>SINAPI/CEF</v>
          </cell>
          <cell r="C1111" t="str">
            <v>05/2014 Pesquisa: IBGE</v>
          </cell>
          <cell r="D1111">
            <v>0</v>
          </cell>
          <cell r="E1111">
            <v>0</v>
          </cell>
        </row>
        <row r="1112">
          <cell r="A1112">
            <v>0</v>
          </cell>
          <cell r="B1112" t="str">
            <v>SINAPI/CEF</v>
          </cell>
          <cell r="C1112" t="str">
            <v>FORTALEZA 88,81</v>
          </cell>
          <cell r="D1112">
            <v>0</v>
          </cell>
          <cell r="E1112">
            <v>50.72</v>
          </cell>
        </row>
        <row r="1113">
          <cell r="A1113" t="str">
            <v>Localidade:</v>
          </cell>
          <cell r="B1113" t="str">
            <v>SINAPI/CEF</v>
          </cell>
          <cell r="C1113" t="str">
            <v>Encargos Sociais Desonerados(%) Horista:</v>
          </cell>
          <cell r="D1113" t="str">
            <v>Mensalista:</v>
          </cell>
          <cell r="E1113">
            <v>0</v>
          </cell>
        </row>
        <row r="1114">
          <cell r="A1114" t="str">
            <v>Código</v>
          </cell>
          <cell r="B1114" t="str">
            <v>SINAPI/CEF</v>
          </cell>
          <cell r="C1114" t="str">
            <v>Descriçao do Insumo</v>
          </cell>
          <cell r="D1114" t="str">
            <v>Unid</v>
          </cell>
          <cell r="E1114" t="str">
            <v>Preço</v>
          </cell>
        </row>
        <row r="1115">
          <cell r="A1115">
            <v>0</v>
          </cell>
          <cell r="B1115" t="str">
            <v>SINAPI/CEF</v>
          </cell>
          <cell r="C1115">
            <v>0</v>
          </cell>
          <cell r="D1115">
            <v>0</v>
          </cell>
          <cell r="E1115" t="str">
            <v>Mediano (R$)</v>
          </cell>
        </row>
        <row r="1116">
          <cell r="A1116">
            <v>793</v>
          </cell>
          <cell r="B1116" t="str">
            <v>SINAPI/CEF</v>
          </cell>
          <cell r="C1116" t="str">
            <v>BUCHA REDUCAO PVC ROSCA 1 1/2"X1 1/4"</v>
          </cell>
          <cell r="D1116" t="str">
            <v>UN</v>
          </cell>
          <cell r="E1116">
            <v>1.92</v>
          </cell>
        </row>
        <row r="1117">
          <cell r="A1117">
            <v>794</v>
          </cell>
          <cell r="B1117" t="str">
            <v>SINAPI/CEF</v>
          </cell>
          <cell r="C1117" t="str">
            <v>BUCHA REDUCAO PVC ROSCA 1 1/4"X1"</v>
          </cell>
          <cell r="D1117" t="str">
            <v>UN</v>
          </cell>
          <cell r="E1117">
            <v>1.74</v>
          </cell>
        </row>
        <row r="1118">
          <cell r="A1118">
            <v>801</v>
          </cell>
          <cell r="B1118" t="str">
            <v>SINAPI/CEF</v>
          </cell>
          <cell r="C1118" t="str">
            <v>BUCHA REDUCAO PVC ROSCA 1 1/4"X3/4"</v>
          </cell>
          <cell r="D1118" t="str">
            <v>UN</v>
          </cell>
          <cell r="E1118">
            <v>1.71</v>
          </cell>
        </row>
        <row r="1119">
          <cell r="A1119">
            <v>799</v>
          </cell>
          <cell r="B1119" t="str">
            <v>SINAPI/CEF</v>
          </cell>
          <cell r="C1119" t="str">
            <v>BUCHA REDUCAO PVC ROSCA 1" X 1/2"</v>
          </cell>
          <cell r="D1119" t="str">
            <v>UN</v>
          </cell>
          <cell r="E1119">
            <v>1.75</v>
          </cell>
        </row>
        <row r="1120">
          <cell r="A1120">
            <v>804</v>
          </cell>
          <cell r="B1120" t="str">
            <v>SINAPI/CEF</v>
          </cell>
          <cell r="C1120" t="str">
            <v>BUCHA REDUCAO PVC ROSCA 2"X1 1/2"</v>
          </cell>
          <cell r="D1120" t="str">
            <v>UN</v>
          </cell>
          <cell r="E1120">
            <v>4.8600000000000003</v>
          </cell>
        </row>
        <row r="1121">
          <cell r="A1121">
            <v>803</v>
          </cell>
          <cell r="B1121" t="str">
            <v>SINAPI/CEF</v>
          </cell>
          <cell r="C1121" t="str">
            <v>BUCHA REDUCAO PVC ROSCA 2"X1 1/4"</v>
          </cell>
          <cell r="D1121" t="str">
            <v>UN</v>
          </cell>
          <cell r="E1121">
            <v>5.59</v>
          </cell>
        </row>
        <row r="1122">
          <cell r="A1122">
            <v>802</v>
          </cell>
          <cell r="B1122" t="str">
            <v>SINAPI/CEF</v>
          </cell>
          <cell r="C1122" t="str">
            <v>BUCHA REDUCAO PVC ROSCA 2"X1"</v>
          </cell>
          <cell r="D1122" t="str">
            <v>UN</v>
          </cell>
          <cell r="E1122">
            <v>6.83</v>
          </cell>
        </row>
        <row r="1123">
          <cell r="A1123">
            <v>831</v>
          </cell>
          <cell r="B1123" t="str">
            <v>SINAPI/CEF</v>
          </cell>
          <cell r="C1123" t="str">
            <v>BUCHA REDUCAO PVC SOLD CURTA P/ AGUA FRIA PRED - 110MM X 85MM</v>
          </cell>
          <cell r="D1123" t="str">
            <v>UN</v>
          </cell>
          <cell r="E1123">
            <v>33.92</v>
          </cell>
        </row>
        <row r="1124">
          <cell r="A1124">
            <v>828</v>
          </cell>
          <cell r="B1124" t="str">
            <v>SINAPI/CEF</v>
          </cell>
          <cell r="C1124" t="str">
            <v>BUCHA REDUCAO PVC SOLD CURTA P/ AGUA FRIA PRED 25MM X 20MM</v>
          </cell>
          <cell r="D1124" t="str">
            <v>UN</v>
          </cell>
          <cell r="E1124">
            <v>0.25</v>
          </cell>
        </row>
        <row r="1125">
          <cell r="A1125">
            <v>829</v>
          </cell>
          <cell r="B1125" t="str">
            <v>SINAPI/CEF</v>
          </cell>
          <cell r="C1125" t="str">
            <v>BUCHA REDUCAO PVC SOLD CURTA P/ AGUA FRIA PRED 32MM X 25MM</v>
          </cell>
          <cell r="D1125" t="str">
            <v>UN</v>
          </cell>
          <cell r="E1125">
            <v>0.42</v>
          </cell>
        </row>
        <row r="1126">
          <cell r="A1126">
            <v>819</v>
          </cell>
          <cell r="B1126" t="str">
            <v>SINAPI/CEF</v>
          </cell>
          <cell r="C1126" t="str">
            <v>BUCHA REDUCAO PVC SOLD CURTA P/ AGUA FRIA PRED 50MM X 40MM</v>
          </cell>
          <cell r="D1126" t="str">
            <v>UN</v>
          </cell>
          <cell r="E1126">
            <v>1.59</v>
          </cell>
        </row>
        <row r="1127">
          <cell r="A1127">
            <v>818</v>
          </cell>
          <cell r="B1127" t="str">
            <v>SINAPI/CEF</v>
          </cell>
          <cell r="C1127" t="str">
            <v>BUCHA REDUCAO PVC SOLD CURTA P/ AGUA FRIA PRED 60MM X 50MM</v>
          </cell>
          <cell r="D1127" t="str">
            <v>UN</v>
          </cell>
          <cell r="E1127">
            <v>3.1</v>
          </cell>
        </row>
        <row r="1128">
          <cell r="A1128">
            <v>823</v>
          </cell>
          <cell r="B1128" t="str">
            <v>SINAPI/CEF</v>
          </cell>
          <cell r="C1128" t="str">
            <v>BUCHA REDUCAO PVC SOLD CURTA P/ AGUA FRIA PRED 75MM X 60MM</v>
          </cell>
          <cell r="D1128" t="str">
            <v>UN</v>
          </cell>
          <cell r="E1128">
            <v>7.13</v>
          </cell>
        </row>
        <row r="1129">
          <cell r="A1129">
            <v>830</v>
          </cell>
          <cell r="B1129" t="str">
            <v>SINAPI/CEF</v>
          </cell>
          <cell r="C1129" t="str">
            <v>BUCHA REDUCAO PVC SOLD CURTA P/ AGUA FRIA PRED 85MM X 75MM</v>
          </cell>
          <cell r="D1129" t="str">
            <v>UN</v>
          </cell>
          <cell r="E1129">
            <v>9.27</v>
          </cell>
        </row>
        <row r="1130">
          <cell r="A1130">
            <v>826</v>
          </cell>
          <cell r="B1130" t="str">
            <v>SINAPI/CEF</v>
          </cell>
          <cell r="C1130" t="str">
            <v>BUCHA REDUCAO PVC SOLD LONGA P/ AGUA FRIA PRED 110MM X 60MM</v>
          </cell>
          <cell r="D1130" t="str">
            <v>UN</v>
          </cell>
          <cell r="E1130">
            <v>15.64</v>
          </cell>
        </row>
        <row r="1131">
          <cell r="A1131">
            <v>827</v>
          </cell>
          <cell r="B1131" t="str">
            <v>SINAPI/CEF</v>
          </cell>
          <cell r="C1131" t="str">
            <v>BUCHA REDUCAO PVC SOLD LONGA P/ AGUA FRIA PRED 110MM X 75MM</v>
          </cell>
          <cell r="D1131" t="str">
            <v>UN</v>
          </cell>
          <cell r="E1131">
            <v>18.07</v>
          </cell>
        </row>
        <row r="1132">
          <cell r="A1132">
            <v>832</v>
          </cell>
          <cell r="B1132" t="str">
            <v>SINAPI/CEF</v>
          </cell>
          <cell r="C1132" t="str">
            <v>BUCHA REDUCAO PVC SOLD LONGA P/ AGUA FRIA PRED 32MM X 20MM</v>
          </cell>
          <cell r="D1132" t="str">
            <v>UN</v>
          </cell>
          <cell r="E1132">
            <v>1.22</v>
          </cell>
        </row>
        <row r="1133">
          <cell r="A1133">
            <v>833</v>
          </cell>
          <cell r="B1133" t="str">
            <v>SINAPI/CEF</v>
          </cell>
          <cell r="C1133" t="str">
            <v>BUCHA REDUCAO PVC SOLD LONGA P/ AGUA FRIA PRED 40MM X 20MM</v>
          </cell>
          <cell r="D1133" t="str">
            <v>UN</v>
          </cell>
          <cell r="E1133">
            <v>1.84</v>
          </cell>
        </row>
        <row r="1134">
          <cell r="A1134">
            <v>834</v>
          </cell>
          <cell r="B1134" t="str">
            <v>SINAPI/CEF</v>
          </cell>
          <cell r="C1134" t="str">
            <v>BUCHA REDUCAO PVC SOLD LONGA P/ AGUA FRIA PRED 40MM X 25MM</v>
          </cell>
          <cell r="D1134" t="str">
            <v>UN</v>
          </cell>
          <cell r="E1134">
            <v>1.89</v>
          </cell>
        </row>
        <row r="1135">
          <cell r="A1135">
            <v>825</v>
          </cell>
          <cell r="B1135" t="str">
            <v>SINAPI/CEF</v>
          </cell>
          <cell r="C1135" t="str">
            <v>BUCHA REDUCAO PVC SOLD LONGA P/ AGUA FRIA PRED 50MM X 20MM</v>
          </cell>
          <cell r="D1135" t="str">
            <v>UN</v>
          </cell>
          <cell r="E1135">
            <v>1.97</v>
          </cell>
        </row>
        <row r="1136">
          <cell r="A1136">
            <v>813</v>
          </cell>
          <cell r="B1136" t="str">
            <v>SINAPI/CEF</v>
          </cell>
          <cell r="C1136" t="str">
            <v>BUCHA REDUCAO PVC SOLD LONGA P/ AGUA FRIA PRED 50MM X 25MM</v>
          </cell>
          <cell r="D1136" t="str">
            <v>UN</v>
          </cell>
          <cell r="E1136">
            <v>1.59</v>
          </cell>
        </row>
        <row r="1137">
          <cell r="A1137">
            <v>820</v>
          </cell>
          <cell r="B1137" t="str">
            <v>SINAPI/CEF</v>
          </cell>
          <cell r="C1137" t="str">
            <v>BUCHA REDUCAO PVC SOLD LONGA P/ AGUA FRIA PRED 50MM X 32MM</v>
          </cell>
          <cell r="D1137" t="str">
            <v>UN</v>
          </cell>
          <cell r="E1137">
            <v>2.35</v>
          </cell>
        </row>
        <row r="1138">
          <cell r="A1138">
            <v>816</v>
          </cell>
          <cell r="B1138" t="str">
            <v>SINAPI/CEF</v>
          </cell>
          <cell r="C1138" t="str">
            <v>BUCHA REDUCAO PVC SOLD LONGA P/ AGUA FRIA PRED 60MM X 25MM</v>
          </cell>
          <cell r="D1138" t="str">
            <v>UN</v>
          </cell>
          <cell r="E1138">
            <v>4.0199999999999996</v>
          </cell>
        </row>
        <row r="1139">
          <cell r="A1139">
            <v>814</v>
          </cell>
          <cell r="B1139" t="str">
            <v>SINAPI/CEF</v>
          </cell>
          <cell r="C1139" t="str">
            <v>BUCHA REDUCAO PVC SOLD LONGA P/ AGUA FRIA PRED 60MM X 32MM</v>
          </cell>
          <cell r="D1139" t="str">
            <v>UN</v>
          </cell>
          <cell r="E1139">
            <v>4.95</v>
          </cell>
        </row>
        <row r="1140">
          <cell r="A1140">
            <v>815</v>
          </cell>
          <cell r="B1140" t="str">
            <v>SINAPI/CEF</v>
          </cell>
          <cell r="C1140" t="str">
            <v>BUCHA REDUCAO PVC SOLD LONGA P/ AGUA FRIA PRED 60MM X 40MM</v>
          </cell>
          <cell r="D1140" t="str">
            <v>UN</v>
          </cell>
          <cell r="E1140">
            <v>5.24</v>
          </cell>
        </row>
        <row r="1141">
          <cell r="A1141">
            <v>822</v>
          </cell>
          <cell r="B1141" t="str">
            <v>SINAPI/CEF</v>
          </cell>
          <cell r="C1141" t="str">
            <v>BUCHA REDUCAO PVC SOLD LONGA P/ AGUA FRIA PRED 60MM X 50MM</v>
          </cell>
          <cell r="D1141" t="str">
            <v>UN</v>
          </cell>
          <cell r="E1141">
            <v>7.63</v>
          </cell>
        </row>
        <row r="1142">
          <cell r="A1142">
            <v>821</v>
          </cell>
          <cell r="B1142" t="str">
            <v>SINAPI/CEF</v>
          </cell>
          <cell r="C1142" t="str">
            <v>BUCHA REDUCAO PVC SOLD LONGA P/ AGUA FRIA PRED 75MM X 50MM</v>
          </cell>
          <cell r="D1142" t="str">
            <v>UN</v>
          </cell>
          <cell r="E1142">
            <v>8.89</v>
          </cell>
        </row>
        <row r="1143">
          <cell r="A1143">
            <v>817</v>
          </cell>
          <cell r="B1143" t="str">
            <v>SINAPI/CEF</v>
          </cell>
          <cell r="C1143" t="str">
            <v>BUCHA REDUCAO PVC SOLD LONGA P/ AGUA FRIA PRED 85MM X 60MM</v>
          </cell>
          <cell r="D1143" t="str">
            <v>UN</v>
          </cell>
          <cell r="E1143">
            <v>9.68</v>
          </cell>
        </row>
        <row r="1144">
          <cell r="A1144">
            <v>20086</v>
          </cell>
          <cell r="B1144" t="str">
            <v>SINAPI/CEF</v>
          </cell>
          <cell r="C1144" t="str">
            <v>BUCHA REDUCAO PVC SOLD LONGA P/ ESG PREDIAL 50MM X 40MM</v>
          </cell>
          <cell r="D1144" t="str">
            <v>UN</v>
          </cell>
          <cell r="E1144">
            <v>1.17</v>
          </cell>
        </row>
        <row r="1145">
          <cell r="A1145">
            <v>4375</v>
          </cell>
          <cell r="B1145" t="str">
            <v>SINAPI/CEF</v>
          </cell>
          <cell r="C1145" t="str">
            <v>BUCHA S 6</v>
          </cell>
          <cell r="D1145" t="str">
            <v>UN</v>
          </cell>
          <cell r="E1145">
            <v>0.1</v>
          </cell>
        </row>
        <row r="1146">
          <cell r="A1146">
            <v>12616</v>
          </cell>
          <cell r="B1146" t="str">
            <v>SINAPI/CEF</v>
          </cell>
          <cell r="C1146" t="str">
            <v>CABECEIRA DIREITA PVC AQUAPLUV D = 125 MM</v>
          </cell>
          <cell r="D1146" t="str">
            <v>UN</v>
          </cell>
          <cell r="E1146">
            <v>17.82</v>
          </cell>
        </row>
        <row r="1147">
          <cell r="A1147">
            <v>12617</v>
          </cell>
          <cell r="B1147" t="str">
            <v>SINAPI/CEF</v>
          </cell>
          <cell r="C1147" t="str">
            <v>CABECEIRA ESQUERDA PVC AQUAPLUV D = 125 MM</v>
          </cell>
          <cell r="D1147" t="str">
            <v>UN</v>
          </cell>
          <cell r="E1147">
            <v>18.63</v>
          </cell>
        </row>
        <row r="1148">
          <cell r="A1148">
            <v>4271</v>
          </cell>
          <cell r="B1148" t="str">
            <v>SINAPI/CEF</v>
          </cell>
          <cell r="C1148" t="str">
            <v>CABIDE DE LOUCA BRANCA SIMPLES TP GANCHO</v>
          </cell>
          <cell r="D1148" t="str">
            <v>UN</v>
          </cell>
          <cell r="E1148">
            <v>8.26</v>
          </cell>
        </row>
        <row r="1149">
          <cell r="A1149">
            <v>25004</v>
          </cell>
          <cell r="B1149" t="str">
            <v>SINAPI/CEF</v>
          </cell>
          <cell r="C1149" t="str">
            <v>CABO DE ALUMINIO C/ ALMA DE ACO, BITOLA 1/0 AWG</v>
          </cell>
          <cell r="D1149" t="str">
            <v>KG</v>
          </cell>
          <cell r="E1149">
            <v>12.95</v>
          </cell>
        </row>
        <row r="1150">
          <cell r="A1150">
            <v>25002</v>
          </cell>
          <cell r="B1150" t="str">
            <v>SINAPI/CEF</v>
          </cell>
          <cell r="C1150" t="str">
            <v>CABO DE ALUMINIO C/ ALMA DE ACO, BITOLA 2 AWG</v>
          </cell>
          <cell r="D1150" t="str">
            <v>KG</v>
          </cell>
          <cell r="E1150">
            <v>13.25</v>
          </cell>
        </row>
        <row r="1151">
          <cell r="A1151">
            <v>841</v>
          </cell>
          <cell r="B1151" t="str">
            <v>SINAPI/CEF</v>
          </cell>
          <cell r="C1151" t="str">
            <v>CABO DE ALUMINIO NU COM ALMA DE ACO, BITOLA 4 AWG</v>
          </cell>
          <cell r="D1151" t="str">
            <v>KG</v>
          </cell>
          <cell r="E1151">
            <v>17.5</v>
          </cell>
        </row>
        <row r="1152">
          <cell r="A1152">
            <v>25005</v>
          </cell>
          <cell r="B1152" t="str">
            <v>SINAPI/CEF</v>
          </cell>
          <cell r="C1152" t="str">
            <v>CABO DE ALUMINIO S/ ALMA DE ACO, BITOLA 1/0 AWG</v>
          </cell>
          <cell r="D1152" t="str">
            <v>KG</v>
          </cell>
          <cell r="E1152">
            <v>14.76</v>
          </cell>
        </row>
        <row r="1153">
          <cell r="A1153">
            <v>25003</v>
          </cell>
          <cell r="B1153" t="str">
            <v>SINAPI/CEF</v>
          </cell>
          <cell r="C1153" t="str">
            <v>CABO DE ALUMINIO S/ ALMA DE ACO, BITOLA 2 AWG</v>
          </cell>
          <cell r="D1153" t="str">
            <v>KG</v>
          </cell>
          <cell r="E1153">
            <v>15.81</v>
          </cell>
        </row>
        <row r="1154">
          <cell r="A1154">
            <v>842</v>
          </cell>
          <cell r="B1154" t="str">
            <v>SINAPI/CEF</v>
          </cell>
          <cell r="C1154" t="str">
            <v>CABO DE ALUMINIO S/ ALMA DE ACO, BITOLA 4AWG</v>
          </cell>
          <cell r="D1154" t="str">
            <v>KG</v>
          </cell>
          <cell r="E1154">
            <v>19.64</v>
          </cell>
        </row>
        <row r="1155">
          <cell r="A1155">
            <v>959</v>
          </cell>
          <cell r="B1155" t="str">
            <v>SINAPI/CEF</v>
          </cell>
          <cell r="C1155" t="str">
            <v>CABO DE COBRE EXTRA FLEXIVEL, ISOLACAO EM PVC, 16MM2 (P/ MAQUINA DE SOLDA)</v>
          </cell>
          <cell r="D1155" t="str">
            <v>M</v>
          </cell>
          <cell r="E1155">
            <v>12.38</v>
          </cell>
        </row>
        <row r="1156">
          <cell r="A1156">
            <v>960</v>
          </cell>
          <cell r="B1156" t="str">
            <v>SINAPI/CEF</v>
          </cell>
          <cell r="C1156" t="str">
            <v>CABO DE COBRE EXTRA FLEXIVEL, ISOLACAO EM PVC, 25MM2 (P/ MAQUINA DE SOLDA)</v>
          </cell>
          <cell r="D1156" t="str">
            <v>M</v>
          </cell>
          <cell r="E1156">
            <v>18.36</v>
          </cell>
        </row>
        <row r="1157">
          <cell r="A1157">
            <v>961</v>
          </cell>
          <cell r="B1157" t="str">
            <v>SINAPI/CEF</v>
          </cell>
          <cell r="C1157" t="str">
            <v>CABO DE COBRE EXTRA FLEXIVEL, ISOLACAO EM PVC, 35MM2 (P/ MAQUINA DE SOLDA)</v>
          </cell>
          <cell r="D1157" t="str">
            <v>M</v>
          </cell>
          <cell r="E1157">
            <v>26.13</v>
          </cell>
        </row>
        <row r="1158">
          <cell r="A1158">
            <v>962</v>
          </cell>
          <cell r="B1158" t="str">
            <v>SINAPI/CEF</v>
          </cell>
          <cell r="C1158" t="str">
            <v>CABO DE COBRE EXTRA FLEXIVEL, ISOLACAO EM PVC, 50MM2 (P/ MAQUINA DE SOLDA)</v>
          </cell>
          <cell r="D1158" t="str">
            <v>M</v>
          </cell>
          <cell r="E1158">
            <v>37.69</v>
          </cell>
        </row>
        <row r="1159">
          <cell r="A1159">
            <v>957</v>
          </cell>
          <cell r="B1159" t="str">
            <v>SINAPI/CEF</v>
          </cell>
          <cell r="C1159" t="str">
            <v>CABO DE COBRE EXTRA FLEXIVEL, ISOLACAO EM PVC, 70MM2 (P/ MAQUINA DE SOLDA)</v>
          </cell>
          <cell r="D1159" t="str">
            <v>M</v>
          </cell>
          <cell r="E1159">
            <v>48.55</v>
          </cell>
        </row>
        <row r="1160">
          <cell r="A1160">
            <v>958</v>
          </cell>
          <cell r="B1160" t="str">
            <v>SINAPI/CEF</v>
          </cell>
          <cell r="C1160" t="str">
            <v>CABO DE COBRE EXTRA FLEXIVEL, ISOLACAO EM PVC, 95MM2 (P/ MAQUINA DE SOLDA)</v>
          </cell>
          <cell r="D1160" t="str">
            <v>M</v>
          </cell>
          <cell r="E1160">
            <v>60.72</v>
          </cell>
        </row>
        <row r="1161">
          <cell r="A1161">
            <v>979</v>
          </cell>
          <cell r="B1161" t="str">
            <v>SINAPI/CEF</v>
          </cell>
          <cell r="C1161" t="str">
            <v>CABO DE COBRE FLEXÍVEL DE 16 MM2, COM ISOLAMENTO ANTI-CHAMA 450/750 V</v>
          </cell>
          <cell r="D1161" t="str">
            <v>M</v>
          </cell>
          <cell r="E1161">
            <v>6.49</v>
          </cell>
        </row>
        <row r="1162">
          <cell r="A1162">
            <v>993</v>
          </cell>
          <cell r="B1162" t="str">
            <v>SINAPI/CEF</v>
          </cell>
          <cell r="C1162" t="str">
            <v>CABO DE COBRE ISOLAMENTO ANTI-CHAMA 0,6/1KV 1,5MM2 (1 CONDUTOR) TP SINTENAX PIRELLI OU EQUIV</v>
          </cell>
          <cell r="D1162" t="str">
            <v>M</v>
          </cell>
          <cell r="E1162">
            <v>1.24</v>
          </cell>
        </row>
        <row r="1163">
          <cell r="A1163">
            <v>1020</v>
          </cell>
          <cell r="B1163" t="str">
            <v>SINAPI/CEF</v>
          </cell>
          <cell r="C1163" t="str">
            <v>CABO DE COBRE ISOLAMENTO ANTI-CHAMA 0,6/1KV 10MM2 (1 CONDUTOR) TP SINTENAX    PIRELLI OU EQUIV</v>
          </cell>
          <cell r="D1163" t="str">
            <v>M</v>
          </cell>
          <cell r="E1163">
            <v>5.07</v>
          </cell>
        </row>
        <row r="1164">
          <cell r="A1164">
            <v>1017</v>
          </cell>
          <cell r="B1164" t="str">
            <v>SINAPI/CEF</v>
          </cell>
          <cell r="C1164" t="str">
            <v>CABO DE COBRE ISOLAMENTO ANTI-CHAMA 0,6/1KV 120MM2 (1 CONDUTOR) TP SINTENAX    PIRELLI OU EQUIV</v>
          </cell>
          <cell r="D1164" t="str">
            <v>M</v>
          </cell>
          <cell r="E1164">
            <v>47.38</v>
          </cell>
        </row>
        <row r="1165">
          <cell r="A1165">
            <v>999</v>
          </cell>
          <cell r="B1165" t="str">
            <v>SINAPI/CEF</v>
          </cell>
          <cell r="C1165" t="str">
            <v>CABO DE COBRE ISOLAMENTO ANTI-CHAMA 0,6/1KV 150MM2 (1 CONDUTOR) TP SINTENAX PIRELLI OU EQUIV</v>
          </cell>
          <cell r="D1165" t="str">
            <v>M</v>
          </cell>
          <cell r="E1165">
            <v>60.18</v>
          </cell>
        </row>
        <row r="1166">
          <cell r="A1166">
            <v>995</v>
          </cell>
          <cell r="B1166" t="str">
            <v>SINAPI/CEF</v>
          </cell>
          <cell r="C1166" t="str">
            <v>CABO DE COBRE ISOLAMENTO ANTI-CHAMA 0,6/1KV 16MM2 (1 CONDUTOR) TP SINTENAX PIRELLI OU EQUIV</v>
          </cell>
          <cell r="D1166" t="str">
            <v>M</v>
          </cell>
          <cell r="E1166">
            <v>7.61</v>
          </cell>
        </row>
        <row r="1167">
          <cell r="A1167">
            <v>1000</v>
          </cell>
          <cell r="B1167" t="str">
            <v>SINAPI/CEF</v>
          </cell>
          <cell r="C1167" t="str">
            <v>CABO DE COBRE ISOLAMENTO ANTI-CHAMA 0,6/1KV 185MM2 (1 CONDUTOR)TP SINTENAX PIRELLI OU EQUIV</v>
          </cell>
          <cell r="D1167" t="str">
            <v>M</v>
          </cell>
          <cell r="E1167">
            <v>73.75</v>
          </cell>
        </row>
        <row r="1168">
          <cell r="A1168">
            <v>1022</v>
          </cell>
          <cell r="B1168" t="str">
            <v>SINAPI/CEF</v>
          </cell>
          <cell r="C1168" t="str">
            <v>CABO DE COBRE ISOLAMENTO ANTI-CHAMA 0,6/1KV 2,5MM2 (1 CONDUTOR) TP SINTENAX    PIRELLI OU EQUIV</v>
          </cell>
          <cell r="D1168" t="str">
            <v>M</v>
          </cell>
          <cell r="E1168">
            <v>1.59</v>
          </cell>
        </row>
        <row r="1169">
          <cell r="A1169">
            <v>0</v>
          </cell>
          <cell r="B1169" t="str">
            <v>SINAPI/CEF</v>
          </cell>
          <cell r="C1169">
            <v>0</v>
          </cell>
          <cell r="D1169">
            <v>0</v>
          </cell>
          <cell r="E1169">
            <v>0</v>
          </cell>
        </row>
        <row r="1170">
          <cell r="A1170">
            <v>0</v>
          </cell>
          <cell r="B1170" t="str">
            <v>SINAPI/CEF</v>
          </cell>
          <cell r="C1170" t="str">
            <v>PREÇOS DE INSUMOS</v>
          </cell>
          <cell r="D1170" t="str">
            <v>Página:</v>
          </cell>
          <cell r="E1170" t="str">
            <v>19 / 107</v>
          </cell>
        </row>
        <row r="1171">
          <cell r="A1171" t="str">
            <v>Mês de Coleta:</v>
          </cell>
          <cell r="B1171" t="str">
            <v>SINAPI/CEF</v>
          </cell>
          <cell r="C1171" t="str">
            <v>05/2014 Pesquisa: IBGE</v>
          </cell>
          <cell r="D1171">
            <v>0</v>
          </cell>
          <cell r="E1171">
            <v>0</v>
          </cell>
        </row>
        <row r="1172">
          <cell r="A1172">
            <v>0</v>
          </cell>
          <cell r="B1172" t="str">
            <v>SINAPI/CEF</v>
          </cell>
          <cell r="C1172" t="str">
            <v>FORTALEZA 88,81</v>
          </cell>
          <cell r="D1172">
            <v>0</v>
          </cell>
          <cell r="E1172">
            <v>50.72</v>
          </cell>
        </row>
        <row r="1173">
          <cell r="A1173" t="str">
            <v>Localidade:</v>
          </cell>
          <cell r="B1173" t="str">
            <v>SINAPI/CEF</v>
          </cell>
          <cell r="C1173" t="str">
            <v>Encargos Sociais Desonerados(%) Horista:</v>
          </cell>
          <cell r="D1173" t="str">
            <v>Mensalista:</v>
          </cell>
          <cell r="E1173">
            <v>0</v>
          </cell>
        </row>
        <row r="1174">
          <cell r="A1174" t="str">
            <v>Código</v>
          </cell>
          <cell r="B1174" t="str">
            <v>SINAPI/CEF</v>
          </cell>
          <cell r="C1174" t="str">
            <v>Descriçao do Insumo</v>
          </cell>
          <cell r="D1174" t="str">
            <v>Unid</v>
          </cell>
          <cell r="E1174" t="str">
            <v>Preço</v>
          </cell>
        </row>
        <row r="1175">
          <cell r="A1175">
            <v>0</v>
          </cell>
          <cell r="B1175" t="str">
            <v>SINAPI/CEF</v>
          </cell>
          <cell r="C1175">
            <v>0</v>
          </cell>
          <cell r="D1175">
            <v>0</v>
          </cell>
          <cell r="E1175" t="str">
            <v>Mediano (R$)</v>
          </cell>
        </row>
        <row r="1176">
          <cell r="A1176">
            <v>1015</v>
          </cell>
          <cell r="B1176" t="str">
            <v>SINAPI/CEF</v>
          </cell>
          <cell r="C1176" t="str">
            <v>CABO DE COBRE ISOLAMENTO ANTI-CHAMA 0,6/1KV 240MM2 (1 CONDUTOR)TP SINTENAX PIRELLI OU EQUIV</v>
          </cell>
          <cell r="D1176" t="str">
            <v>M</v>
          </cell>
          <cell r="E1176">
            <v>99.89</v>
          </cell>
        </row>
        <row r="1177">
          <cell r="A1177">
            <v>996</v>
          </cell>
          <cell r="B1177" t="str">
            <v>SINAPI/CEF</v>
          </cell>
          <cell r="C1177" t="str">
            <v>CABO DE COBRE ISOLAMENTO ANTI-CHAMA 0,6/1KV 25MM2 (1 CONDUTOR) TP SINTENAX PIRELLI OU EQUIV</v>
          </cell>
          <cell r="D1177" t="str">
            <v>M</v>
          </cell>
          <cell r="E1177">
            <v>11.74</v>
          </cell>
        </row>
        <row r="1178">
          <cell r="A1178">
            <v>1001</v>
          </cell>
          <cell r="B1178" t="str">
            <v>SINAPI/CEF</v>
          </cell>
          <cell r="C1178" t="str">
            <v>CABO DE COBRE ISOLAMENTO ANTI-CHAMA 0,6/1KV 300MM2 (1 CONDUTOR) TP SINTENAX PIRELLI OU EQUIV</v>
          </cell>
          <cell r="D1178" t="str">
            <v>M</v>
          </cell>
          <cell r="E1178">
            <v>118.83</v>
          </cell>
        </row>
        <row r="1179">
          <cell r="A1179">
            <v>1019</v>
          </cell>
          <cell r="B1179" t="str">
            <v>SINAPI/CEF</v>
          </cell>
          <cell r="C1179" t="str">
            <v>CABO DE COBRE ISOLAMENTO ANTI-CHAMA 0,6/1KV 35MM2 (1 CONDUTOR) TP SINTENAX PIRELLI OU EQUIV</v>
          </cell>
          <cell r="D1179" t="str">
            <v>M</v>
          </cell>
          <cell r="E1179">
            <v>15.46</v>
          </cell>
        </row>
        <row r="1180">
          <cell r="A1180">
            <v>1021</v>
          </cell>
          <cell r="B1180" t="str">
            <v>SINAPI/CEF</v>
          </cell>
          <cell r="C1180" t="str">
            <v>CABO DE COBRE ISOLAMENTO ANTI-CHAMA 0,6/1KV 4MM2 (1 CONDUTOR) TP SINTENAX PIRELLI OU EQUIV</v>
          </cell>
          <cell r="D1180" t="str">
            <v>M</v>
          </cell>
          <cell r="E1180">
            <v>2.65</v>
          </cell>
        </row>
        <row r="1181">
          <cell r="A1181">
            <v>1018</v>
          </cell>
          <cell r="B1181" t="str">
            <v>SINAPI/CEF</v>
          </cell>
          <cell r="C1181" t="str">
            <v>CABO DE COBRE ISOLAMENTO ANTI-CHAMA 0,6/1KV 50MM2 (1 CONDUTOR) TP SINTENAX PIRELLI OU EQUIV</v>
          </cell>
          <cell r="D1181" t="str">
            <v>M</v>
          </cell>
          <cell r="E1181">
            <v>20.94</v>
          </cell>
        </row>
        <row r="1182">
          <cell r="A1182">
            <v>0</v>
          </cell>
          <cell r="B1182" t="str">
            <v>SINAPI/CEF</v>
          </cell>
          <cell r="C1182" t="str">
            <v>75 A 500 E PN-16 DN 75 A 400</v>
          </cell>
          <cell r="D1182">
            <v>0</v>
          </cell>
          <cell r="E1182">
            <v>0</v>
          </cell>
        </row>
        <row r="1183">
          <cell r="A1183">
            <v>994</v>
          </cell>
          <cell r="B1183" t="str">
            <v>SINAPI/CEF</v>
          </cell>
          <cell r="C1183" t="str">
            <v>CABO DE COBRE ISOLAMENTO ANTI-CHAMA0,6/1KV 6MM2 (1 CONDUTOR) TP SINTENAX PIRELLI OU EQUIV</v>
          </cell>
          <cell r="D1183" t="str">
            <v>M</v>
          </cell>
          <cell r="E1183">
            <v>3.3</v>
          </cell>
        </row>
        <row r="1184">
          <cell r="A1184">
            <v>977</v>
          </cell>
          <cell r="B1184" t="str">
            <v>SINAPI/CEF</v>
          </cell>
          <cell r="C1184" t="str">
            <v>CABO DE COBRE ISOLAMENTO ANTI-CHAMA0,6/1KV 70MM2 (1 CONDUTOR) TP SINTENAX PIRELLI OU EQUIV</v>
          </cell>
          <cell r="D1184" t="str">
            <v>M</v>
          </cell>
          <cell r="E1184">
            <v>29.26</v>
          </cell>
        </row>
        <row r="1185">
          <cell r="A1185">
            <v>998</v>
          </cell>
          <cell r="B1185" t="str">
            <v>SINAPI/CEF</v>
          </cell>
          <cell r="C1185" t="str">
            <v>CABO DE COBRE ISOLAMENTO ANTI-CHAMA0,6/1KV 95MM2 (1 CONDUTOR) TP SINTENAX PIRELLI OU EQUIV</v>
          </cell>
          <cell r="D1185" t="str">
            <v>M</v>
          </cell>
          <cell r="E1185">
            <v>41</v>
          </cell>
        </row>
        <row r="1186">
          <cell r="A1186">
            <v>876</v>
          </cell>
          <cell r="B1186" t="str">
            <v>SINAPI/CEF</v>
          </cell>
          <cell r="C1186" t="str">
            <v>CABO DE COBRE ISOLAMENTO ANTI-CHAMA20/35KV 120MM2 TP EPROTENAX FX3 PIRELLI OU EQUIV</v>
          </cell>
          <cell r="D1186" t="str">
            <v>M</v>
          </cell>
          <cell r="E1186">
            <v>184.91</v>
          </cell>
        </row>
        <row r="1187">
          <cell r="A1187">
            <v>877</v>
          </cell>
          <cell r="B1187" t="str">
            <v>SINAPI/CEF</v>
          </cell>
          <cell r="C1187" t="str">
            <v>CABO DE COBRE ISOLAMENTO ANTI-CHAMA20/35KV 150MM2 TP EPROTENAX FX3 PIRELLI OU EQUIV</v>
          </cell>
          <cell r="D1187" t="str">
            <v>M</v>
          </cell>
          <cell r="E1187">
            <v>206.09</v>
          </cell>
        </row>
        <row r="1188">
          <cell r="A1188">
            <v>882</v>
          </cell>
          <cell r="B1188" t="str">
            <v>SINAPI/CEF</v>
          </cell>
          <cell r="C1188" t="str">
            <v>CABO DE COBRE ISOLAMENTO ANTI-CHAMA20/35KV 185MM2 TP EPROTENAX FX3 PIRELLI OU EQUIV</v>
          </cell>
          <cell r="D1188" t="str">
            <v>M</v>
          </cell>
          <cell r="E1188">
            <v>234.52</v>
          </cell>
        </row>
        <row r="1189">
          <cell r="A1189">
            <v>878</v>
          </cell>
          <cell r="B1189" t="str">
            <v>SINAPI/CEF</v>
          </cell>
          <cell r="C1189" t="str">
            <v>CABO DE COBRE ISOLAMENTO ANTI-CHAMA20/35KV 240MM2 TP EPROTENAX FX3 PIRELLI OU EQUIV</v>
          </cell>
          <cell r="D1189" t="str">
            <v>M</v>
          </cell>
          <cell r="E1189">
            <v>279.66000000000003</v>
          </cell>
        </row>
        <row r="1190">
          <cell r="A1190">
            <v>879</v>
          </cell>
          <cell r="B1190" t="str">
            <v>SINAPI/CEF</v>
          </cell>
          <cell r="C1190" t="str">
            <v>CABO DE COBRE ISOLAMENTO ANTI-CHAMA20/35KV 300MM2 TP EPROTENAX FX3 PIRELLI OU EQUIV</v>
          </cell>
          <cell r="D1190" t="str">
            <v>M</v>
          </cell>
          <cell r="E1190">
            <v>325.02999999999997</v>
          </cell>
        </row>
        <row r="1191">
          <cell r="A1191">
            <v>880</v>
          </cell>
          <cell r="B1191" t="str">
            <v>SINAPI/CEF</v>
          </cell>
          <cell r="C1191" t="str">
            <v>CABO DE COBRE ISOLAMENTO ANTI-CHAMA20/35KV 400MM2 TP EPROTENAX FX3 PIRELLI OU EQUIV</v>
          </cell>
          <cell r="D1191" t="str">
            <v>M</v>
          </cell>
          <cell r="E1191">
            <v>384.27</v>
          </cell>
        </row>
        <row r="1192">
          <cell r="A1192">
            <v>873</v>
          </cell>
          <cell r="B1192" t="str">
            <v>SINAPI/CEF</v>
          </cell>
          <cell r="C1192" t="str">
            <v>CABO DE COBRE ISOLAMENTO ANTI-CHAMA20/35KV 50MM2 TP EPROTENAX FX3 PIRELLI OU EQUIV</v>
          </cell>
          <cell r="D1192" t="str">
            <v>M</v>
          </cell>
          <cell r="E1192">
            <v>118</v>
          </cell>
        </row>
        <row r="1193">
          <cell r="A1193">
            <v>881</v>
          </cell>
          <cell r="B1193" t="str">
            <v>SINAPI/CEF</v>
          </cell>
          <cell r="C1193" t="str">
            <v>CABO DE COBRE ISOLAMENTO ANTI-CHAMA20/35KV 500MM2 TP EPROTENAX FX3 PIRELLI OU EQUIV</v>
          </cell>
          <cell r="D1193" t="str">
            <v>M</v>
          </cell>
          <cell r="E1193">
            <v>458.31</v>
          </cell>
        </row>
        <row r="1194">
          <cell r="A1194">
            <v>874</v>
          </cell>
          <cell r="B1194" t="str">
            <v>SINAPI/CEF</v>
          </cell>
          <cell r="C1194" t="str">
            <v>CABO DE COBRE ISOLAMENTO ANTI-CHAMA20/35KV 70MM2 TP EPROTENAX FX3 PIRELLI OU EQUIV</v>
          </cell>
          <cell r="D1194" t="str">
            <v>M</v>
          </cell>
          <cell r="E1194">
            <v>140.77000000000001</v>
          </cell>
        </row>
        <row r="1195">
          <cell r="A1195">
            <v>875</v>
          </cell>
          <cell r="B1195" t="str">
            <v>SINAPI/CEF</v>
          </cell>
          <cell r="C1195" t="str">
            <v>CABO DE COBRE ISOLAMENTO ANTI-CHAMA20/35KV 95MM2 TP EPROTENAX FX3 PIRELLI OU EQUIV</v>
          </cell>
          <cell r="D1195" t="str">
            <v>M</v>
          </cell>
          <cell r="E1195">
            <v>163.61000000000001</v>
          </cell>
        </row>
        <row r="1196">
          <cell r="A1196">
            <v>1011</v>
          </cell>
          <cell r="B1196" t="str">
            <v>SINAPI/CEF</v>
          </cell>
          <cell r="C1196" t="str">
            <v>CABO DE COBRE ISOLAMENTO ANTI-CHAMA450/750V 0,75MM2, FLEXIVEL, TP FORESPLAST ALCOA OU EQUIV</v>
          </cell>
          <cell r="D1196" t="str">
            <v>M</v>
          </cell>
          <cell r="E1196">
            <v>0.53</v>
          </cell>
        </row>
        <row r="1197">
          <cell r="A1197">
            <v>1013</v>
          </cell>
          <cell r="B1197" t="str">
            <v>SINAPI/CEF</v>
          </cell>
          <cell r="C1197" t="str">
            <v>CABO DE COBRE ISOLAMENTO ANTI-CHAMA450/750V 1,5MM2, FLEXIVEL, TP FORESPLAST ALCOA OU EQUIV</v>
          </cell>
          <cell r="D1197" t="str">
            <v>M</v>
          </cell>
          <cell r="E1197">
            <v>0.88</v>
          </cell>
        </row>
        <row r="1198">
          <cell r="A1198">
            <v>983</v>
          </cell>
          <cell r="B1198" t="str">
            <v>SINAPI/CEF</v>
          </cell>
          <cell r="C1198" t="str">
            <v>CABO DE COBRE ISOLAMENTO ANTI-CHAMA450/750V 1,5MM2, TP PIRASTIC PIRELLI OU EQUIV</v>
          </cell>
          <cell r="D1198" t="str">
            <v>M</v>
          </cell>
          <cell r="E1198">
            <v>0.88</v>
          </cell>
        </row>
        <row r="1199">
          <cell r="A1199">
            <v>980</v>
          </cell>
          <cell r="B1199" t="str">
            <v>SINAPI/CEF</v>
          </cell>
          <cell r="C1199" t="str">
            <v>CABO DE COBRE ISOLAMENTO ANTI-CHAMA450/750V 10MM2, FLEXIVEL, TP FORESPLAST ALCOA OU EQUIV</v>
          </cell>
          <cell r="D1199" t="str">
            <v>M</v>
          </cell>
          <cell r="E1199">
            <v>5.61</v>
          </cell>
        </row>
        <row r="1200">
          <cell r="A1200">
            <v>985</v>
          </cell>
          <cell r="B1200" t="str">
            <v>SINAPI/CEF</v>
          </cell>
          <cell r="C1200" t="str">
            <v>CABO DE COBRE ISOLAMENTO ANTI-CHAMA450/750V 10MM2, TP PIRASTIC PIRELLI OU EQUIV</v>
          </cell>
          <cell r="D1200" t="str">
            <v>M</v>
          </cell>
          <cell r="E1200">
            <v>4.54</v>
          </cell>
        </row>
        <row r="1201">
          <cell r="A1201">
            <v>1006</v>
          </cell>
          <cell r="B1201" t="str">
            <v>SINAPI/CEF</v>
          </cell>
          <cell r="C1201" t="str">
            <v>CABO DE COBRE ISOLAMENTO ANTI-CHAMA450/750V 120MM2, TP PIRASTIC PIRELLI OU EQUIV</v>
          </cell>
          <cell r="D1201" t="str">
            <v>M</v>
          </cell>
          <cell r="E1201">
            <v>44.78</v>
          </cell>
        </row>
        <row r="1202">
          <cell r="A1202">
            <v>990</v>
          </cell>
          <cell r="B1202" t="str">
            <v>SINAPI/CEF</v>
          </cell>
          <cell r="C1202" t="str">
            <v>CABO DE COBRE ISOLAMENTO ANTI-CHAMA450/750V 150MM2, TP PIRASTIC PIRELLI OU EQUIV</v>
          </cell>
          <cell r="D1202" t="str">
            <v>M</v>
          </cell>
          <cell r="E1202">
            <v>54.1</v>
          </cell>
        </row>
        <row r="1203">
          <cell r="A1203">
            <v>1004</v>
          </cell>
          <cell r="B1203" t="str">
            <v>SINAPI/CEF</v>
          </cell>
          <cell r="C1203" t="str">
            <v>CABO DE COBRE ISOLAMENTO ANTI-CHAMA450/750V 16MM2, FLEXIVEL, TP FORESPLAST ALCOA OU EQUIV</v>
          </cell>
          <cell r="D1203" t="str">
            <v>M</v>
          </cell>
          <cell r="E1203">
            <v>9.44</v>
          </cell>
        </row>
        <row r="1204">
          <cell r="A1204">
            <v>1005</v>
          </cell>
          <cell r="B1204" t="str">
            <v>SINAPI/CEF</v>
          </cell>
          <cell r="C1204" t="str">
            <v>CABO DE COBRE ISOLAMENTO ANTI-CHAMA450/750V 185MM2, TP PIRASTIC PIRELLI OU EQUIV</v>
          </cell>
          <cell r="D1204" t="str">
            <v>M</v>
          </cell>
          <cell r="E1204">
            <v>67.67</v>
          </cell>
        </row>
        <row r="1205">
          <cell r="A1205">
            <v>1014</v>
          </cell>
          <cell r="B1205" t="str">
            <v>SINAPI/CEF</v>
          </cell>
          <cell r="C1205" t="str">
            <v>CABO DE COBRE ISOLAMENTO ANTI-CHAMA450/750V 2,5MM2, FLEXIVEL, TP FORESPLAST ALCOA OU EQUIV</v>
          </cell>
          <cell r="D1205" t="str">
            <v>M</v>
          </cell>
          <cell r="E1205">
            <v>1.47</v>
          </cell>
        </row>
        <row r="1206">
          <cell r="A1206">
            <v>984</v>
          </cell>
          <cell r="B1206" t="str">
            <v>SINAPI/CEF</v>
          </cell>
          <cell r="C1206" t="str">
            <v>CABO DE COBRE ISOLAMENTO ANTI-CHAMA450/750V 2,5MM2, TP PIRASTIC PIRELLI OU EQUIV</v>
          </cell>
          <cell r="D1206" t="str">
            <v>M</v>
          </cell>
          <cell r="E1206">
            <v>1.24</v>
          </cell>
        </row>
        <row r="1207">
          <cell r="A1207">
            <v>991</v>
          </cell>
          <cell r="B1207" t="str">
            <v>SINAPI/CEF</v>
          </cell>
          <cell r="C1207" t="str">
            <v>CABO DE COBRE ISOLAMENTO ANTI-CHAMA450/750V 240MM2, TP PIRASTIC PIRELLI OU EQUIV</v>
          </cell>
          <cell r="D1207" t="str">
            <v>M</v>
          </cell>
          <cell r="E1207">
            <v>88.09</v>
          </cell>
        </row>
        <row r="1208">
          <cell r="A1208">
            <v>986</v>
          </cell>
          <cell r="B1208" t="str">
            <v>SINAPI/CEF</v>
          </cell>
          <cell r="C1208" t="str">
            <v>CABO DE COBRE ISOLAMENTO ANTI-CHAMA450/750V 25MM2, TP PIRASTIC PIRELLI OU EQUIV</v>
          </cell>
          <cell r="D1208" t="str">
            <v>M</v>
          </cell>
          <cell r="E1208">
            <v>10.15</v>
          </cell>
        </row>
        <row r="1209">
          <cell r="A1209">
            <v>11798</v>
          </cell>
          <cell r="B1209" t="str">
            <v>SINAPI/CEF</v>
          </cell>
          <cell r="C1209" t="str">
            <v>CABO DE COBRE ISOLAMENTO ANTI-CHAMA450/750V 3 X 10MM2, TP FICAP OU EQUIV</v>
          </cell>
          <cell r="D1209" t="str">
            <v>M</v>
          </cell>
          <cell r="E1209">
            <v>21.83</v>
          </cell>
        </row>
        <row r="1210">
          <cell r="A1210">
            <v>11801</v>
          </cell>
          <cell r="B1210" t="str">
            <v>SINAPI/CEF</v>
          </cell>
          <cell r="C1210" t="str">
            <v>CABO DE COBRE ISOLAMENTO ANTI-CHAMA450/750V 3 X 16MM2, TP FICAP OU EQUIV</v>
          </cell>
          <cell r="D1210" t="str">
            <v>M</v>
          </cell>
          <cell r="E1210">
            <v>29.44</v>
          </cell>
        </row>
        <row r="1211">
          <cell r="A1211">
            <v>11804</v>
          </cell>
          <cell r="B1211" t="str">
            <v>SINAPI/CEF</v>
          </cell>
          <cell r="C1211" t="str">
            <v>CABO DE COBRE ISOLAMENTO ANTI-CHAMA450/750V 3 X 25MM2, TP FICAP OU EQUIV</v>
          </cell>
          <cell r="D1211" t="str">
            <v>M</v>
          </cell>
          <cell r="E1211">
            <v>43.78</v>
          </cell>
        </row>
        <row r="1212">
          <cell r="A1212">
            <v>1024</v>
          </cell>
          <cell r="B1212" t="str">
            <v>SINAPI/CEF</v>
          </cell>
          <cell r="C1212" t="str">
            <v>CABO DE COBRE ISOLAMENTO ANTI-CHAMA450/750V 300MM2, TP PIRASTIC PIRELLI OU EQUIV</v>
          </cell>
          <cell r="D1212" t="str">
            <v>M</v>
          </cell>
          <cell r="E1212">
            <v>107.09</v>
          </cell>
        </row>
        <row r="1213">
          <cell r="A1213">
            <v>987</v>
          </cell>
          <cell r="B1213" t="str">
            <v>SINAPI/CEF</v>
          </cell>
          <cell r="C1213" t="str">
            <v>CABO DE COBRE ISOLAMENTO ANTI-CHAMA450/750V 35MM2, TP PIRASTIC PIRELLI OU EQUIV</v>
          </cell>
          <cell r="D1213" t="str">
            <v>M</v>
          </cell>
          <cell r="E1213">
            <v>13.45</v>
          </cell>
        </row>
        <row r="1214">
          <cell r="A1214">
            <v>981</v>
          </cell>
          <cell r="B1214" t="str">
            <v>SINAPI/CEF</v>
          </cell>
          <cell r="C1214" t="str">
            <v>CABO DE COBRE ISOLAMENTO ANTI-CHAMA450/750V 4MM2, FLEXIVEL, TP FORESPLAST ALCOA OU EQUIV</v>
          </cell>
          <cell r="D1214" t="str">
            <v>M</v>
          </cell>
          <cell r="E1214">
            <v>2.12</v>
          </cell>
        </row>
        <row r="1215">
          <cell r="A1215">
            <v>1003</v>
          </cell>
          <cell r="B1215" t="str">
            <v>SINAPI/CEF</v>
          </cell>
          <cell r="C1215" t="str">
            <v>CABO DE COBRE ISOLAMENTO ANTI-CHAMA450/750V 4MM2, TP PIRASTIC PIRELLI OU EQUIV</v>
          </cell>
          <cell r="D1215" t="str">
            <v>M</v>
          </cell>
          <cell r="E1215">
            <v>1.77</v>
          </cell>
        </row>
        <row r="1216">
          <cell r="A1216">
            <v>992</v>
          </cell>
          <cell r="B1216" t="str">
            <v>SINAPI/CEF</v>
          </cell>
          <cell r="C1216" t="str">
            <v>CABO DE COBRE ISOLAMENTO ANTI-CHAMA450/750V 400MM2 TP PIRASTIC PIRELLI OU EQUIV</v>
          </cell>
          <cell r="D1216" t="str">
            <v>M</v>
          </cell>
          <cell r="E1216">
            <v>139.18</v>
          </cell>
        </row>
        <row r="1217">
          <cell r="A1217">
            <v>1007</v>
          </cell>
          <cell r="B1217" t="str">
            <v>SINAPI/CEF</v>
          </cell>
          <cell r="C1217" t="str">
            <v>CABO DE COBRE ISOLAMENTO ANTI-CHAMA450/750V 50MM2, TP PIRASTIC PIRELLI OU EQUIV</v>
          </cell>
          <cell r="D1217" t="str">
            <v>M</v>
          </cell>
          <cell r="E1217">
            <v>18.170000000000002</v>
          </cell>
        </row>
        <row r="1218">
          <cell r="A1218">
            <v>982</v>
          </cell>
          <cell r="B1218" t="str">
            <v>SINAPI/CEF</v>
          </cell>
          <cell r="C1218" t="str">
            <v>CABO DE COBRE ISOLAMENTO ANTI-CHAMA450/750V 6MM2, FLEXIVEL, TP FORESPLAST ALCOA OU EQUIV</v>
          </cell>
          <cell r="D1218" t="str">
            <v>M</v>
          </cell>
          <cell r="E1218">
            <v>3.19</v>
          </cell>
        </row>
        <row r="1219">
          <cell r="A1219">
            <v>1008</v>
          </cell>
          <cell r="B1219" t="str">
            <v>SINAPI/CEF</v>
          </cell>
          <cell r="C1219" t="str">
            <v>CABO DE COBRE ISOLAMENTO ANTI-CHAMA450/750V 6MM2, TP PIRASTIC PIRELLI OU EQUIV</v>
          </cell>
          <cell r="D1219" t="str">
            <v>M</v>
          </cell>
          <cell r="E1219">
            <v>2.71</v>
          </cell>
        </row>
        <row r="1220">
          <cell r="A1220">
            <v>988</v>
          </cell>
          <cell r="B1220" t="str">
            <v>SINAPI/CEF</v>
          </cell>
          <cell r="C1220" t="str">
            <v>CABO DE COBRE ISOLAMENTO ANTI-CHAMA450/750V 70MM2, TP PIRASTIC PIRELLI OU SIMILAR</v>
          </cell>
          <cell r="D1220" t="str">
            <v>M</v>
          </cell>
          <cell r="E1220">
            <v>26.67</v>
          </cell>
        </row>
        <row r="1221">
          <cell r="A1221">
            <v>989</v>
          </cell>
          <cell r="B1221" t="str">
            <v>SINAPI/CEF</v>
          </cell>
          <cell r="C1221" t="str">
            <v>CABO DE COBRE ISOLAMENTO ANTI-CHAMA450/750V 95MM2, TP PIRASTIC PIRELLI OU EQUIV</v>
          </cell>
          <cell r="D1221" t="str">
            <v>M</v>
          </cell>
          <cell r="E1221">
            <v>35.93</v>
          </cell>
        </row>
        <row r="1222">
          <cell r="A1222">
            <v>862</v>
          </cell>
          <cell r="B1222" t="str">
            <v>SINAPI/CEF</v>
          </cell>
          <cell r="C1222" t="str">
            <v>CABO DE COBRE NU 10MM2 MEIO-DURO</v>
          </cell>
          <cell r="D1222" t="str">
            <v>M</v>
          </cell>
          <cell r="E1222">
            <v>4.8099999999999996</v>
          </cell>
        </row>
        <row r="1223">
          <cell r="A1223">
            <v>866</v>
          </cell>
          <cell r="B1223" t="str">
            <v>SINAPI/CEF</v>
          </cell>
          <cell r="C1223" t="str">
            <v>CABO DE COBRE NU 120MM2 MEIO-DURO</v>
          </cell>
          <cell r="D1223" t="str">
            <v>M</v>
          </cell>
          <cell r="E1223">
            <v>44.74</v>
          </cell>
        </row>
        <row r="1224">
          <cell r="A1224">
            <v>892</v>
          </cell>
          <cell r="B1224" t="str">
            <v>SINAPI/CEF</v>
          </cell>
          <cell r="C1224" t="str">
            <v>CABO DE COBRE NU 150MM2 MEIO-DURO</v>
          </cell>
          <cell r="D1224" t="str">
            <v>M</v>
          </cell>
          <cell r="E1224">
            <v>54.29</v>
          </cell>
        </row>
        <row r="1225">
          <cell r="A1225">
            <v>857</v>
          </cell>
          <cell r="B1225" t="str">
            <v>SINAPI/CEF</v>
          </cell>
          <cell r="C1225" t="str">
            <v>CABO DE COBRE NU 16MM2 MEIO-DURO</v>
          </cell>
          <cell r="D1225" t="str">
            <v>M</v>
          </cell>
          <cell r="E1225">
            <v>6.16</v>
          </cell>
        </row>
        <row r="1226">
          <cell r="A1226">
            <v>868</v>
          </cell>
          <cell r="B1226" t="str">
            <v>SINAPI/CEF</v>
          </cell>
          <cell r="C1226" t="str">
            <v>CABO DE COBRE NU 25MM2 MEIO-DURO</v>
          </cell>
          <cell r="D1226" t="str">
            <v>M</v>
          </cell>
          <cell r="E1226">
            <v>10.97</v>
          </cell>
        </row>
        <row r="1227">
          <cell r="A1227">
            <v>870</v>
          </cell>
          <cell r="B1227" t="str">
            <v>SINAPI/CEF</v>
          </cell>
          <cell r="C1227" t="str">
            <v>CABO DE COBRE NU 300MM2 MEIO-DURO</v>
          </cell>
          <cell r="D1227" t="str">
            <v>M</v>
          </cell>
          <cell r="E1227">
            <v>113.38</v>
          </cell>
        </row>
        <row r="1228">
          <cell r="A1228">
            <v>863</v>
          </cell>
          <cell r="B1228" t="str">
            <v>SINAPI/CEF</v>
          </cell>
          <cell r="C1228" t="str">
            <v>CABO DE COBRE NU 35MM2 MEIO-DURO</v>
          </cell>
          <cell r="D1228" t="str">
            <v>M</v>
          </cell>
          <cell r="E1228">
            <v>14.08</v>
          </cell>
        </row>
        <row r="1229">
          <cell r="A1229">
            <v>867</v>
          </cell>
          <cell r="B1229" t="str">
            <v>SINAPI/CEF</v>
          </cell>
          <cell r="C1229" t="str">
            <v>CABO DE COBRE NU 50MM2 MEIO-DURO</v>
          </cell>
          <cell r="D1229" t="str">
            <v>M</v>
          </cell>
          <cell r="E1229">
            <v>18.34</v>
          </cell>
        </row>
        <row r="1230">
          <cell r="A1230">
            <v>0</v>
          </cell>
          <cell r="B1230" t="str">
            <v>SINAPI/CEF</v>
          </cell>
          <cell r="C1230">
            <v>0</v>
          </cell>
          <cell r="D1230">
            <v>0</v>
          </cell>
          <cell r="E1230">
            <v>0</v>
          </cell>
        </row>
        <row r="1231">
          <cell r="A1231">
            <v>0</v>
          </cell>
          <cell r="B1231" t="str">
            <v>SINAPI/CEF</v>
          </cell>
          <cell r="C1231" t="str">
            <v>PREÇOS DE INSUMOS</v>
          </cell>
          <cell r="D1231" t="str">
            <v>Página:</v>
          </cell>
          <cell r="E1231" t="str">
            <v>20 / 107</v>
          </cell>
        </row>
        <row r="1232">
          <cell r="A1232" t="str">
            <v>Mês de Coleta:</v>
          </cell>
          <cell r="B1232" t="str">
            <v>SINAPI/CEF</v>
          </cell>
          <cell r="C1232" t="str">
            <v>05/2014 Pesquisa: IBGE</v>
          </cell>
          <cell r="D1232">
            <v>0</v>
          </cell>
          <cell r="E1232">
            <v>0</v>
          </cell>
        </row>
        <row r="1233">
          <cell r="A1233">
            <v>0</v>
          </cell>
          <cell r="B1233" t="str">
            <v>SINAPI/CEF</v>
          </cell>
          <cell r="C1233" t="str">
            <v>FORTALEZA 88,81</v>
          </cell>
          <cell r="D1233">
            <v>0</v>
          </cell>
          <cell r="E1233">
            <v>50.72</v>
          </cell>
        </row>
        <row r="1234">
          <cell r="A1234" t="str">
            <v>Localidade:</v>
          </cell>
          <cell r="B1234" t="str">
            <v>SINAPI/CEF</v>
          </cell>
          <cell r="C1234" t="str">
            <v>Encargos Sociais Desonerados(%) Horista:</v>
          </cell>
          <cell r="D1234" t="str">
            <v>Mensalista:</v>
          </cell>
          <cell r="E1234">
            <v>0</v>
          </cell>
        </row>
        <row r="1235">
          <cell r="A1235" t="str">
            <v>Código</v>
          </cell>
          <cell r="B1235" t="str">
            <v>SINAPI/CEF</v>
          </cell>
          <cell r="C1235" t="str">
            <v>Descriçao do Insumo</v>
          </cell>
          <cell r="D1235" t="str">
            <v>Unid</v>
          </cell>
          <cell r="E1235" t="str">
            <v>Preço</v>
          </cell>
        </row>
        <row r="1236">
          <cell r="A1236">
            <v>0</v>
          </cell>
          <cell r="B1236" t="str">
            <v>SINAPI/CEF</v>
          </cell>
          <cell r="C1236">
            <v>0</v>
          </cell>
          <cell r="D1236">
            <v>0</v>
          </cell>
          <cell r="E1236" t="str">
            <v>Mediano (R$)</v>
          </cell>
        </row>
        <row r="1237">
          <cell r="A1237">
            <v>891</v>
          </cell>
          <cell r="B1237" t="str">
            <v>SINAPI/CEF</v>
          </cell>
          <cell r="C1237" t="str">
            <v>CABO DE COBRE NU 500MM2 MEIO-DURO</v>
          </cell>
          <cell r="D1237" t="str">
            <v>M</v>
          </cell>
          <cell r="E1237">
            <v>180.74</v>
          </cell>
        </row>
        <row r="1238">
          <cell r="A1238">
            <v>861</v>
          </cell>
          <cell r="B1238" t="str">
            <v>SINAPI/CEF</v>
          </cell>
          <cell r="C1238" t="str">
            <v>CABO DE COBRE NU 6MM2 MEIO-DURO</v>
          </cell>
          <cell r="D1238" t="str">
            <v>M</v>
          </cell>
          <cell r="E1238">
            <v>3.05</v>
          </cell>
        </row>
        <row r="1239">
          <cell r="A1239">
            <v>864</v>
          </cell>
          <cell r="B1239" t="str">
            <v>SINAPI/CEF</v>
          </cell>
          <cell r="C1239" t="str">
            <v>CABO DE COBRE NU 70MM2 MEIO-DURO</v>
          </cell>
          <cell r="D1239" t="str">
            <v>M</v>
          </cell>
          <cell r="E1239">
            <v>27.08</v>
          </cell>
        </row>
        <row r="1240">
          <cell r="A1240">
            <v>865</v>
          </cell>
          <cell r="B1240" t="str">
            <v>SINAPI/CEF</v>
          </cell>
          <cell r="C1240" t="str">
            <v>CABO DE COBRE NU 95MM2 MEIO-DURO</v>
          </cell>
          <cell r="D1240" t="str">
            <v>M</v>
          </cell>
          <cell r="E1240">
            <v>35.94</v>
          </cell>
        </row>
        <row r="1241">
          <cell r="A1241">
            <v>948</v>
          </cell>
          <cell r="B1241" t="str">
            <v>SINAPI/CEF</v>
          </cell>
          <cell r="C1241" t="str">
            <v>CABO DE COBRE UNIPOLAR 10 MM2, BLINDADO, ISOLACAO 3,6/6 KV EPR, COBERTURA EM PVC</v>
          </cell>
          <cell r="D1241" t="str">
            <v>M</v>
          </cell>
          <cell r="E1241">
            <v>18.78</v>
          </cell>
        </row>
        <row r="1242">
          <cell r="A1242">
            <v>947</v>
          </cell>
          <cell r="B1242" t="str">
            <v>SINAPI/CEF</v>
          </cell>
          <cell r="C1242" t="str">
            <v>CABO DE COBRE UNIPOLAR 16 MM2, BLINDADO, ISOLACAO 3,6/6 KV EPR, COBERTURA EM PVC</v>
          </cell>
          <cell r="D1242" t="str">
            <v>M</v>
          </cell>
          <cell r="E1242">
            <v>19.100000000000001</v>
          </cell>
        </row>
        <row r="1243">
          <cell r="A1243">
            <v>911</v>
          </cell>
          <cell r="B1243" t="str">
            <v>SINAPI/CEF</v>
          </cell>
          <cell r="C1243" t="str">
            <v>CABO DE COBRE UNIPOLAR 16 MM2, BLINDADO, ISOLACAO 6/10 KV EPR, COBERTURA EM PVC</v>
          </cell>
          <cell r="D1243" t="str">
            <v>M</v>
          </cell>
          <cell r="E1243">
            <v>27.77</v>
          </cell>
        </row>
        <row r="1244">
          <cell r="A1244">
            <v>925</v>
          </cell>
          <cell r="B1244" t="str">
            <v>SINAPI/CEF</v>
          </cell>
          <cell r="C1244" t="str">
            <v>CABO DE COBRE UNIPOLAR 25 MM2, BLINDADO, ISOLACAO 3,6/6 KV EPR, COBERTURA EM PVC</v>
          </cell>
          <cell r="D1244" t="str">
            <v>M</v>
          </cell>
          <cell r="E1244">
            <v>25.67</v>
          </cell>
        </row>
        <row r="1245">
          <cell r="A1245">
            <v>954</v>
          </cell>
          <cell r="B1245" t="str">
            <v>SINAPI/CEF</v>
          </cell>
          <cell r="C1245" t="str">
            <v>CABO DE COBRE UNIPOLAR 25MM2, BLINDADO, ISOLACAO 6/10 KV EPR, COBERTURA EM PVC</v>
          </cell>
          <cell r="D1245" t="str">
            <v>M</v>
          </cell>
          <cell r="E1245">
            <v>28.36</v>
          </cell>
        </row>
        <row r="1246">
          <cell r="A1246">
            <v>901</v>
          </cell>
          <cell r="B1246" t="str">
            <v>SINAPI/CEF</v>
          </cell>
          <cell r="C1246" t="str">
            <v>CABO DE COBRE UNIPOLAR 35 MM2, BLINDADO, ISOLACAO 12/20 KV EPR, COBERTURA EM PVC</v>
          </cell>
          <cell r="D1246" t="str">
            <v>M</v>
          </cell>
          <cell r="E1246">
            <v>30.35</v>
          </cell>
        </row>
        <row r="1247">
          <cell r="A1247">
            <v>926</v>
          </cell>
          <cell r="B1247" t="str">
            <v>SINAPI/CEF</v>
          </cell>
          <cell r="C1247" t="str">
            <v>CABO DE COBRE UNIPOLAR 35 MM2, BLINDADO, ISOLACAO 3,6/6 KV EPR, COBERTURA EM PVC</v>
          </cell>
          <cell r="D1247" t="str">
            <v>M</v>
          </cell>
          <cell r="E1247">
            <v>32.08</v>
          </cell>
        </row>
        <row r="1248">
          <cell r="A1248">
            <v>912</v>
          </cell>
          <cell r="B1248" t="str">
            <v>SINAPI/CEF</v>
          </cell>
          <cell r="C1248" t="str">
            <v>CABO DE COBRE UNIPOLAR 35 MM2, BLINDADO, ISOLACAO 6/10 KV EPR, COBERTURA EM PVC</v>
          </cell>
          <cell r="D1248" t="str">
            <v>M</v>
          </cell>
          <cell r="E1248">
            <v>32.270000000000003</v>
          </cell>
        </row>
        <row r="1249">
          <cell r="A1249">
            <v>955</v>
          </cell>
          <cell r="B1249" t="str">
            <v>SINAPI/CEF</v>
          </cell>
          <cell r="C1249" t="str">
            <v>CABO DE COBRE UNIPOLAR 50 MM2, BLINDADO, ISOLACAO 12/20 KV EPR, COBERTURA EM PVC</v>
          </cell>
          <cell r="D1249" t="str">
            <v>M</v>
          </cell>
          <cell r="E1249">
            <v>38.520000000000003</v>
          </cell>
        </row>
        <row r="1250">
          <cell r="A1250">
            <v>946</v>
          </cell>
          <cell r="B1250" t="str">
            <v>SINAPI/CEF</v>
          </cell>
          <cell r="C1250" t="str">
            <v>CABO DE COBRE UNIPOLAR 50 MM2, BLINDADO, ISOLACAO 3,6/6 KV EPR, COBERTURA EM PVC</v>
          </cell>
          <cell r="D1250" t="str">
            <v>M</v>
          </cell>
          <cell r="E1250">
            <v>43.31</v>
          </cell>
        </row>
        <row r="1251">
          <cell r="A1251">
            <v>953</v>
          </cell>
          <cell r="B1251" t="str">
            <v>SINAPI/CEF</v>
          </cell>
          <cell r="C1251" t="str">
            <v>CABO DE COBRE UNIPOLAR 50 MM2, BLINDADO, ISOLACAO 6/10 KV EPR, COBERTURA EM PVC</v>
          </cell>
          <cell r="D1251" t="str">
            <v>M</v>
          </cell>
          <cell r="E1251">
            <v>39.409999999999997</v>
          </cell>
        </row>
        <row r="1252">
          <cell r="A1252">
            <v>902</v>
          </cell>
          <cell r="B1252" t="str">
            <v>SINAPI/CEF</v>
          </cell>
          <cell r="C1252" t="str">
            <v>CABO DE COBRE UNIPOLAR 70 MM2, BLINDADO, ISOLACAO 12/20 KV EPR, COBERTURA EM PVC</v>
          </cell>
          <cell r="D1252" t="str">
            <v>M</v>
          </cell>
          <cell r="E1252">
            <v>47.91</v>
          </cell>
        </row>
        <row r="1253">
          <cell r="A1253">
            <v>927</v>
          </cell>
          <cell r="B1253" t="str">
            <v>SINAPI/CEF</v>
          </cell>
          <cell r="C1253" t="str">
            <v>CABO DE COBRE UNIPOLAR 70 MM2, BLINDADO, ISOLACAO 3,6/6 KV EPR, COBERTURA EM PVC</v>
          </cell>
          <cell r="D1253" t="str">
            <v>M</v>
          </cell>
          <cell r="E1253">
            <v>46.44</v>
          </cell>
        </row>
        <row r="1254">
          <cell r="A1254">
            <v>913</v>
          </cell>
          <cell r="B1254" t="str">
            <v>SINAPI/CEF</v>
          </cell>
          <cell r="C1254" t="str">
            <v>CABO DE COBRE UNIPOLAR 70 MM2, BLINDADO, ISOLACAO 6/10 KV EPR, COBERTURA EM PVC</v>
          </cell>
          <cell r="D1254" t="str">
            <v>M</v>
          </cell>
          <cell r="E1254">
            <v>51.83</v>
          </cell>
        </row>
        <row r="1255">
          <cell r="A1255">
            <v>903</v>
          </cell>
          <cell r="B1255" t="str">
            <v>SINAPI/CEF</v>
          </cell>
          <cell r="C1255" t="str">
            <v>CABO DE COBRE UNIPOLAR 95 MM2, BLINDADO, ISOLACAO 12/20 KV EPR, COBERTURA EM PVC</v>
          </cell>
          <cell r="D1255" t="str">
            <v>M</v>
          </cell>
          <cell r="E1255">
            <v>58.66</v>
          </cell>
        </row>
        <row r="1256">
          <cell r="A1256">
            <v>945</v>
          </cell>
          <cell r="B1256" t="str">
            <v>SINAPI/CEF</v>
          </cell>
          <cell r="C1256" t="str">
            <v>CABO DE COBRE UNIPOLAR 95 MM2, BLINDADO, ISOLACAO 3,6/6 KV EPR, COBERTURA EM PVC</v>
          </cell>
          <cell r="D1256" t="str">
            <v>M</v>
          </cell>
          <cell r="E1256">
            <v>62.05</v>
          </cell>
        </row>
        <row r="1257">
          <cell r="A1257">
            <v>914</v>
          </cell>
          <cell r="B1257" t="str">
            <v>SINAPI/CEF</v>
          </cell>
          <cell r="C1257" t="str">
            <v>CABO DE COBRE UNIPOLAR 95 MM2, BLINDADO, ISOLACAO 6/10 KV EPR, COBERTURA EM PVC</v>
          </cell>
          <cell r="D1257" t="str">
            <v>M</v>
          </cell>
          <cell r="E1257">
            <v>63.57</v>
          </cell>
        </row>
        <row r="1258">
          <cell r="A1258">
            <v>34602</v>
          </cell>
          <cell r="B1258" t="str">
            <v>SINAPI/CEF</v>
          </cell>
          <cell r="C1258" t="str">
            <v>CABO FLEXIVEL PVC 750 V, 2 CONDUTORES DE 1,5 MM2</v>
          </cell>
          <cell r="D1258" t="str">
            <v>M</v>
          </cell>
          <cell r="E1258">
            <v>1.77</v>
          </cell>
        </row>
        <row r="1259">
          <cell r="A1259">
            <v>34603</v>
          </cell>
          <cell r="B1259" t="str">
            <v>SINAPI/CEF</v>
          </cell>
          <cell r="C1259" t="str">
            <v>CABO FLEXIVEL PVC 750 V, 2 CONDUTORES DE 10,0 MM2</v>
          </cell>
          <cell r="D1259" t="str">
            <v>M</v>
          </cell>
          <cell r="E1259">
            <v>8.51</v>
          </cell>
        </row>
        <row r="1260">
          <cell r="A1260">
            <v>34607</v>
          </cell>
          <cell r="B1260" t="str">
            <v>SINAPI/CEF</v>
          </cell>
          <cell r="C1260" t="str">
            <v>CABO FLEXIVEL PVC 750 V, 2 CONDUTORES DE 4,0 MM2</v>
          </cell>
          <cell r="D1260" t="str">
            <v>M</v>
          </cell>
          <cell r="E1260">
            <v>3.79</v>
          </cell>
        </row>
        <row r="1261">
          <cell r="A1261">
            <v>34609</v>
          </cell>
          <cell r="B1261" t="str">
            <v>SINAPI/CEF</v>
          </cell>
          <cell r="C1261" t="str">
            <v>CABO FLEXIVEL PVC 750 V, 2 CONDUTORES DE 6,0 MM2</v>
          </cell>
          <cell r="D1261" t="str">
            <v>M</v>
          </cell>
          <cell r="E1261">
            <v>5.69</v>
          </cell>
        </row>
        <row r="1262">
          <cell r="A1262">
            <v>34618</v>
          </cell>
          <cell r="B1262" t="str">
            <v>SINAPI/CEF</v>
          </cell>
          <cell r="C1262" t="str">
            <v>CABO FLEXIVEL PVC 750 V, 3 CONDUTORES DE 1,5 MM2</v>
          </cell>
          <cell r="D1262" t="str">
            <v>M</v>
          </cell>
          <cell r="E1262">
            <v>2.35</v>
          </cell>
        </row>
        <row r="1263">
          <cell r="A1263">
            <v>34620</v>
          </cell>
          <cell r="B1263" t="str">
            <v>SINAPI/CEF</v>
          </cell>
          <cell r="C1263" t="str">
            <v>CABO FLEXIVEL PVC 750 V, 3 CONDUTORES DE 10,0 MM2</v>
          </cell>
          <cell r="D1263" t="str">
            <v>M</v>
          </cell>
          <cell r="E1263">
            <v>11.74</v>
          </cell>
        </row>
        <row r="1264">
          <cell r="A1264">
            <v>34621</v>
          </cell>
          <cell r="B1264" t="str">
            <v>SINAPI/CEF</v>
          </cell>
          <cell r="C1264" t="str">
            <v>CABO FLEXIVEL PVC 750 V, 3 CONDUTORES DE 4,0 MM2</v>
          </cell>
          <cell r="D1264" t="str">
            <v>M</v>
          </cell>
          <cell r="E1264">
            <v>5.45</v>
          </cell>
        </row>
        <row r="1265">
          <cell r="A1265">
            <v>34622</v>
          </cell>
          <cell r="B1265" t="str">
            <v>SINAPI/CEF</v>
          </cell>
          <cell r="C1265" t="str">
            <v>CABO FLEXIVEL PVC 750 V, 3 CONDUTORES DE 6,0 MM2</v>
          </cell>
          <cell r="D1265" t="str">
            <v>M</v>
          </cell>
          <cell r="E1265">
            <v>7.72</v>
          </cell>
        </row>
        <row r="1266">
          <cell r="A1266">
            <v>34624</v>
          </cell>
          <cell r="B1266" t="str">
            <v>SINAPI/CEF</v>
          </cell>
          <cell r="C1266" t="str">
            <v>CABO FLEXIVEL PVC 750 V, 4 CONDUTORES DE 1,5 MM2</v>
          </cell>
          <cell r="D1266" t="str">
            <v>M</v>
          </cell>
          <cell r="E1266">
            <v>3</v>
          </cell>
        </row>
        <row r="1267">
          <cell r="A1267">
            <v>34626</v>
          </cell>
          <cell r="B1267" t="str">
            <v>SINAPI/CEF</v>
          </cell>
          <cell r="C1267" t="str">
            <v>CABO FLEXIVEL PVC 750 V, 4 CONDUTORES DE 10,0 MM2</v>
          </cell>
          <cell r="D1267" t="str">
            <v>M</v>
          </cell>
          <cell r="E1267">
            <v>16.14</v>
          </cell>
        </row>
        <row r="1268">
          <cell r="A1268">
            <v>34627</v>
          </cell>
          <cell r="B1268" t="str">
            <v>SINAPI/CEF</v>
          </cell>
          <cell r="C1268" t="str">
            <v>CABO FLEXIVEL PVC 750 V, 4 CONDUTORES DE 4,0 MM2</v>
          </cell>
          <cell r="D1268" t="str">
            <v>M</v>
          </cell>
          <cell r="E1268">
            <v>6.95</v>
          </cell>
        </row>
        <row r="1269">
          <cell r="A1269">
            <v>34629</v>
          </cell>
          <cell r="B1269" t="str">
            <v>SINAPI/CEF</v>
          </cell>
          <cell r="C1269" t="str">
            <v>CABO FLEXIVEL PVC 750 V, 4 CONDUTORES DE 6,0 MM2</v>
          </cell>
          <cell r="D1269" t="str">
            <v>M</v>
          </cell>
          <cell r="E1269">
            <v>10.18</v>
          </cell>
        </row>
        <row r="1270">
          <cell r="A1270">
            <v>11902</v>
          </cell>
          <cell r="B1270" t="str">
            <v>SINAPI/CEF</v>
          </cell>
          <cell r="C1270" t="str">
            <v>CABO TELEFONICO S/ BLINDAGEM INT CCI 2 PARES</v>
          </cell>
          <cell r="D1270" t="str">
            <v>M</v>
          </cell>
          <cell r="E1270">
            <v>0.56999999999999995</v>
          </cell>
        </row>
        <row r="1271">
          <cell r="A1271">
            <v>11903</v>
          </cell>
          <cell r="B1271" t="str">
            <v>SINAPI/CEF</v>
          </cell>
          <cell r="C1271" t="str">
            <v>CABO TELEFONICO S/ BLINDAGEM INT CCI 3 PARES</v>
          </cell>
          <cell r="D1271" t="str">
            <v>M</v>
          </cell>
          <cell r="E1271">
            <v>0.83</v>
          </cell>
        </row>
        <row r="1272">
          <cell r="A1272">
            <v>11904</v>
          </cell>
          <cell r="B1272" t="str">
            <v>SINAPI/CEF</v>
          </cell>
          <cell r="C1272" t="str">
            <v>CABO TELEFONICO S/ BLINDAGEM INT CCI 4 PARES</v>
          </cell>
          <cell r="D1272" t="str">
            <v>M</v>
          </cell>
          <cell r="E1272">
            <v>0.85</v>
          </cell>
        </row>
        <row r="1273">
          <cell r="A1273">
            <v>11905</v>
          </cell>
          <cell r="B1273" t="str">
            <v>SINAPI/CEF</v>
          </cell>
          <cell r="C1273" t="str">
            <v>CABO TELEFONICO S/ BLINDAGEM INT CCI 5 PARES</v>
          </cell>
          <cell r="D1273" t="str">
            <v>M</v>
          </cell>
          <cell r="E1273">
            <v>0.92</v>
          </cell>
        </row>
        <row r="1274">
          <cell r="A1274">
            <v>11906</v>
          </cell>
          <cell r="B1274" t="str">
            <v>SINAPI/CEF</v>
          </cell>
          <cell r="C1274" t="str">
            <v>CABO TELEFONICO S/ BLINDAGEM INT CCI 6 PARES</v>
          </cell>
          <cell r="D1274" t="str">
            <v>M</v>
          </cell>
          <cell r="E1274">
            <v>1.18</v>
          </cell>
        </row>
        <row r="1275">
          <cell r="A1275">
            <v>11914</v>
          </cell>
          <cell r="B1275" t="str">
            <v>SINAPI/CEF</v>
          </cell>
          <cell r="C1275" t="str">
            <v>CABO TELEFONICO TP CT 0,50 PARA 100 PARES</v>
          </cell>
          <cell r="D1275" t="str">
            <v>M</v>
          </cell>
          <cell r="E1275">
            <v>16.8</v>
          </cell>
        </row>
        <row r="1276">
          <cell r="A1276">
            <v>11916</v>
          </cell>
          <cell r="B1276" t="str">
            <v>SINAPI/CEF</v>
          </cell>
          <cell r="C1276" t="str">
            <v>CABO TELEFONICO TP CTP-APL 0,50 PARA 10 PARES</v>
          </cell>
          <cell r="D1276" t="str">
            <v>M</v>
          </cell>
          <cell r="E1276">
            <v>3.28</v>
          </cell>
        </row>
        <row r="1277">
          <cell r="A1277">
            <v>11917</v>
          </cell>
          <cell r="B1277" t="str">
            <v>SINAPI/CEF</v>
          </cell>
          <cell r="C1277" t="str">
            <v>CABO TELEFONICO TP CTP-APL 0,50 PARA 20 PARES</v>
          </cell>
          <cell r="D1277" t="str">
            <v>M</v>
          </cell>
          <cell r="E1277">
            <v>5.58</v>
          </cell>
        </row>
        <row r="1278">
          <cell r="A1278">
            <v>11918</v>
          </cell>
          <cell r="B1278" t="str">
            <v>SINAPI/CEF</v>
          </cell>
          <cell r="C1278" t="str">
            <v>CABO TELEFONICO TP CTP-APL 0,50 PARA 30 PARES</v>
          </cell>
          <cell r="D1278" t="str">
            <v>M</v>
          </cell>
          <cell r="E1278">
            <v>6.56</v>
          </cell>
        </row>
        <row r="1279">
          <cell r="A1279">
            <v>11919</v>
          </cell>
          <cell r="B1279" t="str">
            <v>SINAPI/CEF</v>
          </cell>
          <cell r="C1279" t="str">
            <v>CABO TELEFONICO USO INTERNO TP CI PARA 10 PARES</v>
          </cell>
          <cell r="D1279" t="str">
            <v>M</v>
          </cell>
          <cell r="E1279">
            <v>2.6</v>
          </cell>
        </row>
        <row r="1280">
          <cell r="A1280">
            <v>11920</v>
          </cell>
          <cell r="B1280" t="str">
            <v>SINAPI/CEF</v>
          </cell>
          <cell r="C1280" t="str">
            <v>CABO TELEFONICO USO INTERNO TP CI PARA 20 PARES</v>
          </cell>
          <cell r="D1280" t="str">
            <v>M</v>
          </cell>
          <cell r="E1280">
            <v>4.18</v>
          </cell>
        </row>
        <row r="1281">
          <cell r="A1281">
            <v>11924</v>
          </cell>
          <cell r="B1281" t="str">
            <v>SINAPI/CEF</v>
          </cell>
          <cell r="C1281" t="str">
            <v>CABO TELEFONICO USO INTERNO TP CI PARA 200 PARES</v>
          </cell>
          <cell r="D1281" t="str">
            <v>M</v>
          </cell>
          <cell r="E1281">
            <v>38.43</v>
          </cell>
        </row>
        <row r="1282">
          <cell r="A1282">
            <v>11921</v>
          </cell>
          <cell r="B1282" t="str">
            <v>SINAPI/CEF</v>
          </cell>
          <cell r="C1282" t="str">
            <v>CABO TELEFONICO USO INTERNO TP CI PARA 30 PARES</v>
          </cell>
          <cell r="D1282" t="str">
            <v>M</v>
          </cell>
          <cell r="E1282">
            <v>5.84</v>
          </cell>
        </row>
        <row r="1283">
          <cell r="A1283">
            <v>11922</v>
          </cell>
          <cell r="B1283" t="str">
            <v>SINAPI/CEF</v>
          </cell>
          <cell r="C1283" t="str">
            <v>CABO TELEFONICO USO INTERNO TP CI PARA 50 PARES</v>
          </cell>
          <cell r="D1283" t="str">
            <v>M</v>
          </cell>
          <cell r="E1283">
            <v>10.19</v>
          </cell>
        </row>
        <row r="1284">
          <cell r="A1284">
            <v>11923</v>
          </cell>
          <cell r="B1284" t="str">
            <v>SINAPI/CEF</v>
          </cell>
          <cell r="C1284" t="str">
            <v>CABO TELEFONICO USO INTERNO TP CI PARA 75 PARES</v>
          </cell>
          <cell r="D1284" t="str">
            <v>M</v>
          </cell>
          <cell r="E1284">
            <v>12.53</v>
          </cell>
        </row>
        <row r="1285">
          <cell r="A1285">
            <v>11901</v>
          </cell>
          <cell r="B1285" t="str">
            <v>SINAPI/CEF</v>
          </cell>
          <cell r="C1285" t="str">
            <v>CABO TELEFÔNICO SEM BLINDAGEM INTERNA CCI 1 PAR</v>
          </cell>
          <cell r="D1285" t="str">
            <v>M</v>
          </cell>
          <cell r="E1285">
            <v>0.35</v>
          </cell>
        </row>
        <row r="1286">
          <cell r="A1286">
            <v>10721</v>
          </cell>
          <cell r="B1286" t="str">
            <v>SINAPI/CEF</v>
          </cell>
          <cell r="C1286" t="str">
            <v>CACO DE MARMORE PARA PISO</v>
          </cell>
          <cell r="D1286" t="str">
            <v>M2</v>
          </cell>
          <cell r="E1286">
            <v>9.0500000000000007</v>
          </cell>
        </row>
        <row r="1287">
          <cell r="A1287">
            <v>2354</v>
          </cell>
          <cell r="B1287" t="str">
            <v>SINAPI/CEF</v>
          </cell>
          <cell r="C1287" t="str">
            <v>CADASTRISTA DE USUARIOS</v>
          </cell>
          <cell r="D1287" t="str">
            <v>H</v>
          </cell>
          <cell r="E1287">
            <v>13.97</v>
          </cell>
        </row>
        <row r="1288">
          <cell r="A1288">
            <v>5089</v>
          </cell>
          <cell r="B1288" t="str">
            <v>SINAPI/CEF</v>
          </cell>
          <cell r="C1288" t="str">
            <v>CADEADO ACO GRAFITADO OXIDADO ENVERNIZADO 45MM</v>
          </cell>
          <cell r="D1288" t="str">
            <v>UN</v>
          </cell>
          <cell r="E1288">
            <v>19.57</v>
          </cell>
        </row>
        <row r="1289">
          <cell r="A1289">
            <v>5090</v>
          </cell>
          <cell r="B1289" t="str">
            <v>SINAPI/CEF</v>
          </cell>
          <cell r="C1289" t="str">
            <v>CADEADO DE LATAO (PADRAO COMUM), H = 25 MM</v>
          </cell>
          <cell r="D1289" t="str">
            <v>UN</v>
          </cell>
          <cell r="E1289">
            <v>9.4499999999999993</v>
          </cell>
        </row>
        <row r="1290">
          <cell r="A1290">
            <v>0</v>
          </cell>
          <cell r="B1290" t="str">
            <v>SINAPI/CEF</v>
          </cell>
          <cell r="C1290">
            <v>0</v>
          </cell>
          <cell r="D1290">
            <v>0</v>
          </cell>
          <cell r="E1290">
            <v>0</v>
          </cell>
        </row>
        <row r="1291">
          <cell r="A1291">
            <v>0</v>
          </cell>
          <cell r="B1291" t="str">
            <v>SINAPI/CEF</v>
          </cell>
          <cell r="C1291" t="str">
            <v>PREÇOS DE INSUMOS</v>
          </cell>
          <cell r="D1291" t="str">
            <v>Página:</v>
          </cell>
          <cell r="E1291" t="str">
            <v>21 / 107</v>
          </cell>
        </row>
        <row r="1292">
          <cell r="A1292" t="str">
            <v>Mês de Coleta:</v>
          </cell>
          <cell r="B1292" t="str">
            <v>SINAPI/CEF</v>
          </cell>
          <cell r="C1292" t="str">
            <v>05/2014 Pesquisa: IBGE</v>
          </cell>
          <cell r="D1292">
            <v>0</v>
          </cell>
          <cell r="E1292">
            <v>0</v>
          </cell>
        </row>
        <row r="1293">
          <cell r="A1293">
            <v>0</v>
          </cell>
          <cell r="B1293" t="str">
            <v>SINAPI/CEF</v>
          </cell>
          <cell r="C1293" t="str">
            <v>FORTALEZA 88,81</v>
          </cell>
          <cell r="D1293">
            <v>0</v>
          </cell>
          <cell r="E1293">
            <v>50.72</v>
          </cell>
        </row>
        <row r="1294">
          <cell r="A1294" t="str">
            <v>Localidade:</v>
          </cell>
          <cell r="B1294" t="str">
            <v>SINAPI/CEF</v>
          </cell>
          <cell r="C1294" t="str">
            <v>Encargos Sociais Desonerados(%) Horista:</v>
          </cell>
          <cell r="D1294" t="str">
            <v>Mensalista:</v>
          </cell>
          <cell r="E1294">
            <v>0</v>
          </cell>
        </row>
        <row r="1295">
          <cell r="A1295" t="str">
            <v>Código</v>
          </cell>
          <cell r="B1295" t="str">
            <v>SINAPI/CEF</v>
          </cell>
          <cell r="C1295" t="str">
            <v>Descriçao do Insumo</v>
          </cell>
          <cell r="D1295" t="str">
            <v>Unid</v>
          </cell>
          <cell r="E1295" t="str">
            <v>Preço</v>
          </cell>
        </row>
        <row r="1296">
          <cell r="A1296">
            <v>0</v>
          </cell>
          <cell r="B1296" t="str">
            <v>SINAPI/CEF</v>
          </cell>
          <cell r="C1296">
            <v>0</v>
          </cell>
          <cell r="D1296">
            <v>0</v>
          </cell>
          <cell r="E1296" t="str">
            <v>Mediano (R$)</v>
          </cell>
        </row>
        <row r="1297">
          <cell r="A1297">
            <v>5085</v>
          </cell>
          <cell r="B1297" t="str">
            <v>SINAPI/CEF</v>
          </cell>
          <cell r="C1297" t="str">
            <v>CADEADO LATAO CROMADO H = 35MM / 5 PINOS / HASTE CROMADA H = 30MM</v>
          </cell>
          <cell r="D1297" t="str">
            <v>UN</v>
          </cell>
          <cell r="E1297">
            <v>14.23</v>
          </cell>
        </row>
        <row r="1298">
          <cell r="A1298">
            <v>11848</v>
          </cell>
          <cell r="B1298" t="str">
            <v>SINAPI/CEF</v>
          </cell>
          <cell r="C1298" t="str">
            <v>CADERNETA DE TOPOGRAFO</v>
          </cell>
          <cell r="D1298" t="str">
            <v>UN</v>
          </cell>
          <cell r="E1298">
            <v>4.54</v>
          </cell>
        </row>
        <row r="1299">
          <cell r="A1299">
            <v>4496</v>
          </cell>
          <cell r="B1299" t="str">
            <v>SINAPI/CEF</v>
          </cell>
          <cell r="C1299" t="str">
            <v>CAIBRO DE MADEIRA NATIVA/REGIONAL 5 X 5 CM NAO APARELHADA (P/FORMA)</v>
          </cell>
          <cell r="D1299" t="str">
            <v>M</v>
          </cell>
          <cell r="E1299">
            <v>2.85</v>
          </cell>
        </row>
        <row r="1300">
          <cell r="A1300">
            <v>11638</v>
          </cell>
          <cell r="B1300" t="str">
            <v>SINAPI/CEF</v>
          </cell>
          <cell r="C1300" t="str">
            <v>CAIXA CONCRETO ARMADO P/AR CONDICIONADO 18000BTU</v>
          </cell>
          <cell r="D1300" t="str">
            <v>UN</v>
          </cell>
          <cell r="E1300">
            <v>98.36</v>
          </cell>
        </row>
        <row r="1301">
          <cell r="A1301">
            <v>11871</v>
          </cell>
          <cell r="B1301" t="str">
            <v>SINAPI/CEF</v>
          </cell>
          <cell r="C1301" t="str">
            <v>CAIXA D'AGUA DE FIBRA DE VIDRO, PARA 500 LITROS, COM TAMPA</v>
          </cell>
          <cell r="D1301" t="str">
            <v>UN</v>
          </cell>
          <cell r="E1301">
            <v>199.99</v>
          </cell>
        </row>
        <row r="1302">
          <cell r="A1302">
            <v>34636</v>
          </cell>
          <cell r="B1302" t="str">
            <v>SINAPI/CEF</v>
          </cell>
          <cell r="C1302" t="str">
            <v>CAIXA D'AGUA EM POLIETILENO 1000 LITROS, COM TAMPA</v>
          </cell>
          <cell r="D1302" t="str">
            <v>UN</v>
          </cell>
          <cell r="E1302">
            <v>298</v>
          </cell>
        </row>
        <row r="1303">
          <cell r="A1303">
            <v>34639</v>
          </cell>
          <cell r="B1303" t="str">
            <v>SINAPI/CEF</v>
          </cell>
          <cell r="C1303" t="str">
            <v>CAIXA D'AGUA EM POLIETILENO 1500 LITROS, COM TAMPA</v>
          </cell>
          <cell r="D1303" t="str">
            <v>UN</v>
          </cell>
          <cell r="E1303">
            <v>605.24</v>
          </cell>
        </row>
        <row r="1304">
          <cell r="A1304">
            <v>34640</v>
          </cell>
          <cell r="B1304" t="str">
            <v>SINAPI/CEF</v>
          </cell>
          <cell r="C1304" t="str">
            <v>CAIXA D'AGUA EM POLIETILENO 2000 LITROS, COM TAMPA</v>
          </cell>
          <cell r="D1304" t="str">
            <v>UN</v>
          </cell>
          <cell r="E1304">
            <v>679.84</v>
          </cell>
        </row>
        <row r="1305">
          <cell r="A1305">
            <v>34637</v>
          </cell>
          <cell r="B1305" t="str">
            <v>SINAPI/CEF</v>
          </cell>
          <cell r="C1305" t="str">
            <v>CAIXA D'AGUA EM POLIETILENO 500 LITROS, COM TAMPA</v>
          </cell>
          <cell r="D1305" t="str">
            <v>UN</v>
          </cell>
          <cell r="E1305">
            <v>171.1</v>
          </cell>
        </row>
        <row r="1306">
          <cell r="A1306">
            <v>34638</v>
          </cell>
          <cell r="B1306" t="str">
            <v>SINAPI/CEF</v>
          </cell>
          <cell r="C1306" t="str">
            <v>CAIXA D'AGUA EM POLIETILENO 750 LITROS, COM TAMPA</v>
          </cell>
          <cell r="D1306" t="str">
            <v>UN</v>
          </cell>
          <cell r="E1306">
            <v>293.41000000000003</v>
          </cell>
        </row>
        <row r="1307">
          <cell r="A1307">
            <v>11868</v>
          </cell>
          <cell r="B1307" t="str">
            <v>SINAPI/CEF</v>
          </cell>
          <cell r="C1307" t="str">
            <v>CAIXA D'AGUA FIBRA DE VIDRO PARA 1000 LITROS, COM TAMPA</v>
          </cell>
          <cell r="D1307" t="str">
            <v>UN</v>
          </cell>
          <cell r="E1307">
            <v>274.86</v>
          </cell>
        </row>
        <row r="1308">
          <cell r="A1308">
            <v>37106</v>
          </cell>
          <cell r="B1308" t="str">
            <v>SINAPI/CEF</v>
          </cell>
          <cell r="C1308" t="str">
            <v>CAIXA D'AGUA FIBRA DE VIDRO PARA 10000 LITROS, COM TAMPA</v>
          </cell>
          <cell r="D1308" t="str">
            <v>UN</v>
          </cell>
          <cell r="E1308">
            <v>2654.83</v>
          </cell>
        </row>
        <row r="1309">
          <cell r="A1309">
            <v>11869</v>
          </cell>
          <cell r="B1309" t="str">
            <v>SINAPI/CEF</v>
          </cell>
          <cell r="C1309" t="str">
            <v>CAIXA D'AGUA FIBRA DE VIDRO PARA 1500 LITROS, COM TAMPA</v>
          </cell>
          <cell r="D1309" t="str">
            <v>UN</v>
          </cell>
          <cell r="E1309">
            <v>445.96</v>
          </cell>
        </row>
        <row r="1310">
          <cell r="A1310">
            <v>37104</v>
          </cell>
          <cell r="B1310" t="str">
            <v>SINAPI/CEF</v>
          </cell>
          <cell r="C1310" t="str">
            <v>CAIXA D'AGUA FIBRA DE VIDRO PARA 2000 LITROS, COM TAMPA</v>
          </cell>
          <cell r="D1310" t="str">
            <v>UN</v>
          </cell>
          <cell r="E1310">
            <v>574.86</v>
          </cell>
        </row>
        <row r="1311">
          <cell r="A1311">
            <v>37105</v>
          </cell>
          <cell r="B1311" t="str">
            <v>SINAPI/CEF</v>
          </cell>
          <cell r="C1311" t="str">
            <v>CAIXA D'AGUA FIBRA DE VIDRO PARA 5000 LITROS, COM TAMPA</v>
          </cell>
          <cell r="D1311" t="str">
            <v>UN</v>
          </cell>
          <cell r="E1311">
            <v>1280.31</v>
          </cell>
        </row>
        <row r="1312">
          <cell r="A1312">
            <v>1030</v>
          </cell>
          <cell r="B1312" t="str">
            <v>SINAPI/CEF</v>
          </cell>
          <cell r="C1312" t="str">
            <v>CAIXA DE DESCARGA DE PLASTICO, EXTERNA, DE *9* L, PUXADOR FIO DE NYLON, NAO INCLUSO CANO, BOLSA,</v>
          </cell>
          <cell r="D1312" t="str">
            <v>UN</v>
          </cell>
          <cell r="E1312">
            <v>23.1</v>
          </cell>
        </row>
        <row r="1313">
          <cell r="A1313">
            <v>0</v>
          </cell>
          <cell r="B1313" t="str">
            <v>SINAPI/CEF</v>
          </cell>
          <cell r="C1313" t="str">
            <v>ENGATE</v>
          </cell>
          <cell r="D1313">
            <v>0</v>
          </cell>
          <cell r="E1313">
            <v>0</v>
          </cell>
        </row>
        <row r="1314">
          <cell r="A1314">
            <v>11241</v>
          </cell>
          <cell r="B1314" t="str">
            <v>SINAPI/CEF</v>
          </cell>
          <cell r="C1314" t="str">
            <v>CAIXA DE FERRO FUNDIDO P/ REGISTRO NA RUA - 38,5 X 38,5 X 22CM - 59KG</v>
          </cell>
          <cell r="D1314" t="str">
            <v>UN</v>
          </cell>
          <cell r="E1314">
            <v>367.44</v>
          </cell>
        </row>
        <row r="1315">
          <cell r="A1315">
            <v>10521</v>
          </cell>
          <cell r="B1315" t="str">
            <v>SINAPI/CEF</v>
          </cell>
          <cell r="C1315" t="str">
            <v>CAIXA DE INCENDIO/ABRIGO DE MANGUEIRAS EM CHAPA SAE 1020 LAMINADA A FRIO, PORTA C/ VENTILACAO E</v>
          </cell>
          <cell r="D1315" t="str">
            <v>UN</v>
          </cell>
          <cell r="E1315">
            <v>287.31</v>
          </cell>
        </row>
        <row r="1316">
          <cell r="A1316">
            <v>0</v>
          </cell>
          <cell r="B1316" t="str">
            <v>SINAPI/CEF</v>
          </cell>
          <cell r="C1316" t="str">
            <v>VISOR SUPORTE 1/2 LUA P/ MANG, DE EMBUTIR, INSCR. INCENDIO 75 X 45 X 17CM</v>
          </cell>
          <cell r="D1316">
            <v>0</v>
          </cell>
          <cell r="E1316">
            <v>0</v>
          </cell>
        </row>
        <row r="1317">
          <cell r="A1317">
            <v>10885</v>
          </cell>
          <cell r="B1317" t="str">
            <v>SINAPI/CEF</v>
          </cell>
          <cell r="C1317" t="str">
            <v>CAIXA DE INCENDIO/ABRIGO DE MANGUEIRAS EM CHAPA SAE 1020 LAMINADA A FRIO, PORTA C/ VENTILACAO E</v>
          </cell>
          <cell r="D1317" t="str">
            <v>UN</v>
          </cell>
          <cell r="E1317">
            <v>371.63</v>
          </cell>
        </row>
        <row r="1318">
          <cell r="A1318">
            <v>0</v>
          </cell>
          <cell r="B1318" t="str">
            <v>SINAPI/CEF</v>
          </cell>
          <cell r="C1318" t="str">
            <v>VISOR SUPORTE 1/2 LUA P/ MANG, DE EMBUTIR, INSCR. INCENDIO 90 X 60 X 17CM</v>
          </cell>
          <cell r="D1318">
            <v>0</v>
          </cell>
          <cell r="E1318">
            <v>0</v>
          </cell>
        </row>
        <row r="1319">
          <cell r="A1319">
            <v>20963</v>
          </cell>
          <cell r="B1319" t="str">
            <v>SINAPI/CEF</v>
          </cell>
          <cell r="C1319" t="str">
            <v>CAIXA DE INCENDIO/ABRIGO DE MANGUEIRAS EM CHAPA SAE 1020 LAMINADA A FRIO, PORTA C/ VENTILACAO E</v>
          </cell>
          <cell r="D1319" t="str">
            <v>UN</v>
          </cell>
          <cell r="E1319">
            <v>397.41</v>
          </cell>
        </row>
        <row r="1320">
          <cell r="A1320">
            <v>0</v>
          </cell>
          <cell r="B1320" t="str">
            <v>SINAPI/CEF</v>
          </cell>
          <cell r="C1320" t="str">
            <v>VISOR SUPORTE 1/2 LUA P/ MANG, EXTERNA, INSCR. INCENDIO 90 X 60 X 17CM</v>
          </cell>
          <cell r="D1320">
            <v>0</v>
          </cell>
          <cell r="E1320">
            <v>0</v>
          </cell>
        </row>
        <row r="1321">
          <cell r="A1321">
            <v>1062</v>
          </cell>
          <cell r="B1321" t="str">
            <v>SINAPI/CEF</v>
          </cell>
          <cell r="C1321" t="str">
            <v>CAIXA DE MEDICAO COM VISOR, PARA 1 MEDIDOR TRIFASICO, EM CHAPA DE ACO GALVANIZADO 18 USG (SEM</v>
          </cell>
          <cell r="D1321" t="str">
            <v>UN</v>
          </cell>
          <cell r="E1321">
            <v>144.74</v>
          </cell>
        </row>
        <row r="1322">
          <cell r="A1322">
            <v>0</v>
          </cell>
          <cell r="B1322" t="str">
            <v>SINAPI/CEF</v>
          </cell>
          <cell r="C1322" t="str">
            <v>MEDIDOR E DISJUNTOR) (PADRAO DA CONCESSIONARIA LOCAL)</v>
          </cell>
          <cell r="D1322">
            <v>0</v>
          </cell>
          <cell r="E1322">
            <v>0</v>
          </cell>
        </row>
        <row r="1323">
          <cell r="A1323">
            <v>11246</v>
          </cell>
          <cell r="B1323" t="str">
            <v>SINAPI/CEF</v>
          </cell>
          <cell r="C1323" t="str">
            <v>CAIXA DE PASSAGEM N 1 PADRAO TELEBRAS DIM 10 X10 X 5CM EM CHAPA DE ACO GALV</v>
          </cell>
          <cell r="D1323" t="str">
            <v>UN</v>
          </cell>
          <cell r="E1323">
            <v>9.3800000000000008</v>
          </cell>
        </row>
        <row r="1324">
          <cell r="A1324">
            <v>11250</v>
          </cell>
          <cell r="B1324" t="str">
            <v>SINAPI/CEF</v>
          </cell>
          <cell r="C1324" t="str">
            <v>CAIXA DE PASSAGEM N 2 PADRAO TELEBRAS DIM 20 X 20 X 12CM EM CHAPA DE ACO GALV</v>
          </cell>
          <cell r="D1324" t="str">
            <v>UN</v>
          </cell>
          <cell r="E1324">
            <v>45.96</v>
          </cell>
        </row>
        <row r="1325">
          <cell r="A1325">
            <v>11251</v>
          </cell>
          <cell r="B1325" t="str">
            <v>SINAPI/CEF</v>
          </cell>
          <cell r="C1325" t="str">
            <v>CAIXA DE PASSAGEM N 3 PADRAO TELEBRAS DIM 40 X 40 X 12CM EM CHAPA DE ACO GALV</v>
          </cell>
          <cell r="D1325" t="str">
            <v>UN</v>
          </cell>
          <cell r="E1325">
            <v>83.24</v>
          </cell>
        </row>
        <row r="1326">
          <cell r="A1326">
            <v>11253</v>
          </cell>
          <cell r="B1326" t="str">
            <v>SINAPI/CEF</v>
          </cell>
          <cell r="C1326" t="str">
            <v>CAIXA DE PASSAGEM N 4 PADRAO TELEBRAS DIM 60 X 60 X 12CM EM CHAPA DE ACO GALV</v>
          </cell>
          <cell r="D1326" t="str">
            <v>UN</v>
          </cell>
          <cell r="E1326">
            <v>132.22</v>
          </cell>
        </row>
        <row r="1327">
          <cell r="A1327">
            <v>11255</v>
          </cell>
          <cell r="B1327" t="str">
            <v>SINAPI/CEF</v>
          </cell>
          <cell r="C1327" t="str">
            <v>CAIXA DE PASSAGEM N 5 PADRAO TELEBRAS DIM 80 X 80 X 12CM EM CHAPA DE ACO GALV</v>
          </cell>
          <cell r="D1327" t="str">
            <v>UN</v>
          </cell>
          <cell r="E1327">
            <v>195.53</v>
          </cell>
        </row>
        <row r="1328">
          <cell r="A1328">
            <v>14055</v>
          </cell>
          <cell r="B1328" t="str">
            <v>SINAPI/CEF</v>
          </cell>
          <cell r="C1328" t="str">
            <v>CAIXA DE PASSAGEM N 6 PADRAO TELEBRAS DIM 120 X 120 X 12CM EM CHAPA DE ACO GALV</v>
          </cell>
          <cell r="D1328" t="str">
            <v>UN</v>
          </cell>
          <cell r="E1328">
            <v>472.22</v>
          </cell>
        </row>
        <row r="1329">
          <cell r="A1329">
            <v>10569</v>
          </cell>
          <cell r="B1329" t="str">
            <v>SINAPI/CEF</v>
          </cell>
          <cell r="C1329" t="str">
            <v>CAIXA DE PASSAGEM OCTOGONAL 4" X 4" FUNDO MOVEL, EM CHAPA GALVANIZADA"</v>
          </cell>
          <cell r="D1329" t="str">
            <v>UN</v>
          </cell>
          <cell r="E1329">
            <v>1.89</v>
          </cell>
        </row>
        <row r="1330">
          <cell r="A1330">
            <v>11247</v>
          </cell>
          <cell r="B1330" t="str">
            <v>SINAPI/CEF</v>
          </cell>
          <cell r="C1330" t="str">
            <v>CAIXA DE PASSAGEM P/ TELEFONE EM CHAPA DE ACO GALV 150 X 150 X 15CM</v>
          </cell>
          <cell r="D1330" t="str">
            <v>UN</v>
          </cell>
          <cell r="E1330">
            <v>850</v>
          </cell>
        </row>
        <row r="1331">
          <cell r="A1331">
            <v>11248</v>
          </cell>
          <cell r="B1331" t="str">
            <v>SINAPI/CEF</v>
          </cell>
          <cell r="C1331" t="str">
            <v>CAIXA DE PASSAGEM P/ TELEFONE EM CHAPA DE ACO GALV 200 X 200 X 15CM</v>
          </cell>
          <cell r="D1331" t="str">
            <v>UN</v>
          </cell>
          <cell r="E1331">
            <v>1159.31</v>
          </cell>
        </row>
        <row r="1332">
          <cell r="A1332">
            <v>11249</v>
          </cell>
          <cell r="B1332" t="str">
            <v>SINAPI/CEF</v>
          </cell>
          <cell r="C1332" t="str">
            <v>CAIXA DE PASSAGEM P/ TELEFONE EM CHAPA DE ACO GALV 200 X 200 X 21,8CM</v>
          </cell>
          <cell r="D1332" t="str">
            <v>UN</v>
          </cell>
          <cell r="E1332">
            <v>1621.3</v>
          </cell>
        </row>
        <row r="1333">
          <cell r="A1333">
            <v>11254</v>
          </cell>
          <cell r="B1333" t="str">
            <v>SINAPI/CEF</v>
          </cell>
          <cell r="C1333" t="str">
            <v>CAIXA DE PASSAGEM P/ TELEFONE EM CHAPA DE ACO GALV 60 X 60 X 15CM</v>
          </cell>
          <cell r="D1333" t="str">
            <v>UN</v>
          </cell>
          <cell r="E1333">
            <v>139.94</v>
          </cell>
        </row>
        <row r="1334">
          <cell r="A1334">
            <v>11256</v>
          </cell>
          <cell r="B1334" t="str">
            <v>SINAPI/CEF</v>
          </cell>
          <cell r="C1334" t="str">
            <v>CAIXA DE PASSAGEM P/ TELEFONE EM CHAPA DE ACO GALV 80 X 80 X 15CM</v>
          </cell>
          <cell r="D1334" t="str">
            <v>UN</v>
          </cell>
          <cell r="E1334">
            <v>232.93</v>
          </cell>
        </row>
        <row r="1335">
          <cell r="A1335">
            <v>11252</v>
          </cell>
          <cell r="B1335" t="str">
            <v>SINAPI/CEF</v>
          </cell>
          <cell r="C1335" t="str">
            <v>CAIXA DE PASSAGEM PADRAO TELESP/TELEBRAS DIM 50 X 50 X 12CM EM CHAPA DE ACO GALV</v>
          </cell>
          <cell r="D1335" t="str">
            <v>UN</v>
          </cell>
          <cell r="E1335">
            <v>94.6</v>
          </cell>
        </row>
        <row r="1336">
          <cell r="A1336">
            <v>2555</v>
          </cell>
          <cell r="B1336" t="str">
            <v>SINAPI/CEF</v>
          </cell>
          <cell r="C1336" t="str">
            <v>CAIXA DE PASSAGEM 3" X 3" SEXTAVADA EM FERRO GALV"</v>
          </cell>
          <cell r="D1336" t="str">
            <v>UN</v>
          </cell>
          <cell r="E1336">
            <v>1.57</v>
          </cell>
        </row>
        <row r="1337">
          <cell r="A1337">
            <v>2556</v>
          </cell>
          <cell r="B1337" t="str">
            <v>SINAPI/CEF</v>
          </cell>
          <cell r="C1337" t="str">
            <v>CAIXA DE PASSAGEM 4" X 2" EM FERRO GALV"</v>
          </cell>
          <cell r="D1337" t="str">
            <v>UN</v>
          </cell>
          <cell r="E1337">
            <v>0.94</v>
          </cell>
        </row>
        <row r="1338">
          <cell r="A1338">
            <v>2557</v>
          </cell>
          <cell r="B1338" t="str">
            <v>SINAPI/CEF</v>
          </cell>
          <cell r="C1338" t="str">
            <v>CAIXA DE PASSAGEM 4" X 4" EM FERRO GALV"</v>
          </cell>
          <cell r="D1338" t="str">
            <v>UN</v>
          </cell>
          <cell r="E1338">
            <v>1.57</v>
          </cell>
        </row>
        <row r="1339">
          <cell r="A1339">
            <v>1066</v>
          </cell>
          <cell r="B1339" t="str">
            <v>SINAPI/CEF</v>
          </cell>
          <cell r="C1339" t="str">
            <v>CAIXA DE PROTECAO P/ MEDIDOR HORO-SAZONAL EM CHAPA DE ALUMINIO DE 3MM</v>
          </cell>
          <cell r="D1339" t="str">
            <v>UN</v>
          </cell>
          <cell r="E1339">
            <v>945.34</v>
          </cell>
        </row>
        <row r="1340">
          <cell r="A1340">
            <v>1043</v>
          </cell>
          <cell r="B1340" t="str">
            <v>SINAPI/CEF</v>
          </cell>
          <cell r="C1340" t="str">
            <v>CAIXA DE PROTECAO P/ MEDIDOR MONOFASICO E DISJUNTOR EM CHAPA ALUMINIO 3MM</v>
          </cell>
          <cell r="D1340" t="str">
            <v>UN</v>
          </cell>
          <cell r="E1340">
            <v>100.23</v>
          </cell>
        </row>
        <row r="1341">
          <cell r="A1341">
            <v>1072</v>
          </cell>
          <cell r="B1341" t="str">
            <v>SINAPI/CEF</v>
          </cell>
          <cell r="C1341" t="str">
            <v>CAIXA DE PROTECAO P/ MEDIDOR MONOFASICO E DISJUNTOR EM CHAPA DE FERRO GALV</v>
          </cell>
          <cell r="D1341" t="str">
            <v>UN</v>
          </cell>
          <cell r="E1341">
            <v>54.84</v>
          </cell>
        </row>
        <row r="1342">
          <cell r="A1342">
            <v>1061</v>
          </cell>
          <cell r="B1342" t="str">
            <v>SINAPI/CEF</v>
          </cell>
          <cell r="C1342" t="str">
            <v>CAIXA DE PROTECAO P/ MEDIDOR TRIFASICO E DISJUNTOR EM CHAPA DE ALUMINIO 3MM</v>
          </cell>
          <cell r="D1342" t="str">
            <v>UN</v>
          </cell>
          <cell r="E1342">
            <v>223.24</v>
          </cell>
        </row>
        <row r="1343">
          <cell r="A1343">
            <v>1065</v>
          </cell>
          <cell r="B1343" t="str">
            <v>SINAPI/CEF</v>
          </cell>
          <cell r="C1343" t="str">
            <v>CAIXA DE PROTECAO P/ TRANSFORMADOR DE CORRENTE EM CHAPA DE ALUMINIO DE 3MM</v>
          </cell>
          <cell r="D1343" t="str">
            <v>UN</v>
          </cell>
          <cell r="E1343">
            <v>248.71</v>
          </cell>
        </row>
        <row r="1344">
          <cell r="A1344">
            <v>11694</v>
          </cell>
          <cell r="B1344" t="str">
            <v>SINAPI/CEF</v>
          </cell>
          <cell r="C1344" t="str">
            <v>CAIXA DESCARGA PLASTICA, EMBUTIR, COMPLETA, COM ESPELHO CROMADO - CAPACIDADE 12 A 14 L</v>
          </cell>
          <cell r="D1344" t="str">
            <v>UN</v>
          </cell>
          <cell r="E1344">
            <v>162.68</v>
          </cell>
        </row>
        <row r="1345">
          <cell r="A1345">
            <v>20962</v>
          </cell>
          <cell r="B1345" t="str">
            <v>SINAPI/CEF</v>
          </cell>
          <cell r="C1345" t="str">
            <v>CAIXA EXTERNA DE INCENDIO (ABRIGO PARA MANGUEIRAS) COM 75 X 45 X 17 CM, EM CHAPA SAE 1020 LAMINADA</v>
          </cell>
          <cell r="D1345" t="str">
            <v>UN</v>
          </cell>
          <cell r="E1345">
            <v>290</v>
          </cell>
        </row>
        <row r="1346">
          <cell r="A1346">
            <v>0</v>
          </cell>
          <cell r="B1346" t="str">
            <v>SINAPI/CEF</v>
          </cell>
          <cell r="C1346" t="str">
            <v>A FRIO, PORTA COM VENTILACAO, VISOR COM A INSCRICAO "INCENDIO" E SUPORTE MEIA LUA</v>
          </cell>
          <cell r="D1346">
            <v>0</v>
          </cell>
          <cell r="E1346">
            <v>0</v>
          </cell>
        </row>
        <row r="1347">
          <cell r="A1347">
            <v>3280</v>
          </cell>
          <cell r="B1347" t="str">
            <v>SINAPI/CEF</v>
          </cell>
          <cell r="C1347" t="str">
            <v>CAIXA GORDURA DUPLA, CONCRETO PRE MOLDADO, CIRCULAR, COM TAMPA, D = 60* CM</v>
          </cell>
          <cell r="D1347" t="str">
            <v>UN</v>
          </cell>
          <cell r="E1347">
            <v>102.65</v>
          </cell>
        </row>
        <row r="1348">
          <cell r="A1348">
            <v>11881</v>
          </cell>
          <cell r="B1348" t="str">
            <v>SINAPI/CEF</v>
          </cell>
          <cell r="C1348" t="str">
            <v>CAIXA GORDURA, SIMPLES, CONCRETO PRE MOLDADO, CIRCULAR, COM TAMPA, D = 40 CM</v>
          </cell>
          <cell r="D1348" t="str">
            <v>UN</v>
          </cell>
          <cell r="E1348">
            <v>47.67</v>
          </cell>
        </row>
        <row r="1349">
          <cell r="A1349">
            <v>3278</v>
          </cell>
          <cell r="B1349" t="str">
            <v>SINAPI/CEF</v>
          </cell>
          <cell r="C1349" t="str">
            <v>CAIXA INSPECAO, CONCRETO PRE MOLDADO, CIRCULAR, COM TAMPA, D = 40* CM</v>
          </cell>
          <cell r="D1349" t="str">
            <v>UN</v>
          </cell>
          <cell r="E1349">
            <v>53.82</v>
          </cell>
        </row>
        <row r="1350">
          <cell r="A1350">
            <v>3279</v>
          </cell>
          <cell r="B1350" t="str">
            <v>SINAPI/CEF</v>
          </cell>
          <cell r="C1350" t="str">
            <v>CAIXA INSPECAO, CONCRETO PRE MOLDADO, CIRCULAR, COM TAMPA, D = 60* CM, H= 60* CM</v>
          </cell>
          <cell r="D1350" t="str">
            <v>UN</v>
          </cell>
          <cell r="E1350">
            <v>88.81</v>
          </cell>
        </row>
        <row r="1351">
          <cell r="A1351">
            <v>13845</v>
          </cell>
          <cell r="B1351" t="str">
            <v>SINAPI/CEF</v>
          </cell>
          <cell r="C1351" t="str">
            <v>CAIXA METALICA P/ MEDICAO MONOFASICA CHAPA 18 (300 X 300 X 145MM) P/ USO EXTERNO C/ PORTA E CX. DE</v>
          </cell>
          <cell r="D1351" t="str">
            <v>UN</v>
          </cell>
          <cell r="E1351">
            <v>67.84</v>
          </cell>
        </row>
        <row r="1352">
          <cell r="A1352">
            <v>0</v>
          </cell>
          <cell r="B1352" t="str">
            <v>SINAPI/CEF</v>
          </cell>
          <cell r="C1352" t="str">
            <v>MUFLA, COR CINZA, SEM TRANSFORMADOR, PADRAO CELPE, MODELO D</v>
          </cell>
          <cell r="D1352">
            <v>0</v>
          </cell>
          <cell r="E1352">
            <v>0</v>
          </cell>
        </row>
        <row r="1353">
          <cell r="A1353">
            <v>13844</v>
          </cell>
          <cell r="B1353" t="str">
            <v>SINAPI/CEF</v>
          </cell>
          <cell r="C1353" t="str">
            <v>CAIXA METALICA P/ MEDICAO MONOFASICA CHAPA 18 (300 X 330 X 145MM) P/ USO INTERNO C/ PORTA E CX. DE</v>
          </cell>
          <cell r="D1353" t="str">
            <v>UN</v>
          </cell>
          <cell r="E1353">
            <v>72.09</v>
          </cell>
        </row>
        <row r="1354">
          <cell r="A1354">
            <v>0</v>
          </cell>
          <cell r="B1354" t="str">
            <v>SINAPI/CEF</v>
          </cell>
          <cell r="C1354">
            <v>0</v>
          </cell>
          <cell r="D1354">
            <v>0</v>
          </cell>
          <cell r="E1354">
            <v>0</v>
          </cell>
        </row>
        <row r="1355">
          <cell r="A1355">
            <v>0</v>
          </cell>
          <cell r="B1355" t="str">
            <v>SINAPI/CEF</v>
          </cell>
          <cell r="C1355" t="str">
            <v>PREÇOS DE INSUMOS</v>
          </cell>
          <cell r="D1355" t="str">
            <v>Página:</v>
          </cell>
          <cell r="E1355" t="str">
            <v>22 / 107</v>
          </cell>
        </row>
        <row r="1356">
          <cell r="A1356" t="str">
            <v>Mês de Coleta:</v>
          </cell>
          <cell r="B1356" t="str">
            <v>SINAPI/CEF</v>
          </cell>
          <cell r="C1356" t="str">
            <v>05/2014 Pesquisa: IBGE</v>
          </cell>
          <cell r="D1356">
            <v>0</v>
          </cell>
          <cell r="E1356">
            <v>0</v>
          </cell>
        </row>
        <row r="1357">
          <cell r="A1357">
            <v>0</v>
          </cell>
          <cell r="B1357" t="str">
            <v>SINAPI/CEF</v>
          </cell>
          <cell r="C1357" t="str">
            <v>FORTALEZA 88,81</v>
          </cell>
          <cell r="D1357">
            <v>0</v>
          </cell>
          <cell r="E1357">
            <v>50.72</v>
          </cell>
        </row>
        <row r="1358">
          <cell r="A1358" t="str">
            <v>Localidade:</v>
          </cell>
          <cell r="B1358" t="str">
            <v>SINAPI/CEF</v>
          </cell>
          <cell r="C1358" t="str">
            <v>Encargos Sociais Desonerados(%) Horista:</v>
          </cell>
          <cell r="D1358" t="str">
            <v>Mensalista:</v>
          </cell>
          <cell r="E1358">
            <v>0</v>
          </cell>
        </row>
        <row r="1359">
          <cell r="A1359" t="str">
            <v>Código</v>
          </cell>
          <cell r="B1359" t="str">
            <v>SINAPI/CEF</v>
          </cell>
          <cell r="C1359" t="str">
            <v>Descriçao do Insumo</v>
          </cell>
          <cell r="D1359" t="str">
            <v>Unid</v>
          </cell>
          <cell r="E1359" t="str">
            <v>Preço</v>
          </cell>
        </row>
        <row r="1360">
          <cell r="A1360">
            <v>0</v>
          </cell>
          <cell r="B1360" t="str">
            <v>SINAPI/CEF</v>
          </cell>
          <cell r="C1360">
            <v>0</v>
          </cell>
          <cell r="D1360">
            <v>0</v>
          </cell>
          <cell r="E1360" t="str">
            <v>Mediano (R$)</v>
          </cell>
        </row>
        <row r="1361">
          <cell r="A1361">
            <v>0</v>
          </cell>
          <cell r="B1361" t="str">
            <v>SINAPI/CEF</v>
          </cell>
          <cell r="C1361" t="str">
            <v>MUFLA, COR CINZA, SEM TRANSFORMADOR, PADRAO CELPE, MODELO D</v>
          </cell>
          <cell r="D1361">
            <v>0</v>
          </cell>
          <cell r="E1361">
            <v>0</v>
          </cell>
        </row>
        <row r="1362">
          <cell r="A1362">
            <v>13843</v>
          </cell>
          <cell r="B1362" t="str">
            <v>SINAPI/CEF</v>
          </cell>
          <cell r="C1362" t="str">
            <v>CAIXA METALICA P/ MEDICAO TRIFASICA CHAPA 18 P/ USO EXTERNO C/ PORTA E CX. DE MUFLA, COR CINZA, SEM</v>
          </cell>
          <cell r="D1362" t="str">
            <v>UN</v>
          </cell>
          <cell r="E1362">
            <v>94.44</v>
          </cell>
        </row>
        <row r="1363">
          <cell r="A1363">
            <v>0</v>
          </cell>
          <cell r="B1363" t="str">
            <v>SINAPI/CEF</v>
          </cell>
          <cell r="C1363" t="str">
            <v>TRANSFORMADOR PADRAO CELPE, MODELO D</v>
          </cell>
          <cell r="D1363">
            <v>0</v>
          </cell>
          <cell r="E1363">
            <v>0</v>
          </cell>
        </row>
        <row r="1364">
          <cell r="A1364">
            <v>13842</v>
          </cell>
          <cell r="B1364" t="str">
            <v>SINAPI/CEF</v>
          </cell>
          <cell r="C1364" t="str">
            <v>CAIXA METALICA P/ MEDICAO TRIFASICA CHAPA 18 P/ USO INTERNO C/ PORTA E CX DE MUFLA, COR CINZA, SEM</v>
          </cell>
          <cell r="D1364" t="str">
            <v>UN</v>
          </cell>
          <cell r="E1364">
            <v>110.81</v>
          </cell>
        </row>
        <row r="1365">
          <cell r="A1365">
            <v>0</v>
          </cell>
          <cell r="B1365" t="str">
            <v>SINAPI/CEF</v>
          </cell>
          <cell r="C1365" t="str">
            <v>TRANSFORMADOR PADRAO CELPE, MODELO D</v>
          </cell>
          <cell r="D1365">
            <v>0</v>
          </cell>
          <cell r="E1365">
            <v>0</v>
          </cell>
        </row>
        <row r="1366">
          <cell r="A1366">
            <v>12075</v>
          </cell>
          <cell r="B1366" t="str">
            <v>SINAPI/CEF</v>
          </cell>
          <cell r="C1366" t="str">
            <v>CAIXA P/ MEDICAO DE DEMANDA E ENERGIA REATIVA EM CHAPA 18 ESTAMPADA , PADRAO DE CONCESSIONARIA</v>
          </cell>
          <cell r="D1366" t="str">
            <v>UN</v>
          </cell>
          <cell r="E1366">
            <v>370.95</v>
          </cell>
        </row>
        <row r="1367">
          <cell r="A1367">
            <v>0</v>
          </cell>
          <cell r="B1367" t="str">
            <v>SINAPI/CEF</v>
          </cell>
          <cell r="C1367" t="str">
            <v>LOCAL</v>
          </cell>
          <cell r="D1367">
            <v>0</v>
          </cell>
          <cell r="E1367">
            <v>0</v>
          </cell>
        </row>
        <row r="1368">
          <cell r="A1368">
            <v>13405</v>
          </cell>
          <cell r="B1368" t="str">
            <v>SINAPI/CEF</v>
          </cell>
          <cell r="C1368" t="str">
            <v>CAIXA P/ MEDICAO MONOF 30 X 33 X 15CM EM CHAPA 18 C/ VISOR/PORTA/CX MUFLA USO EXTERNO COR CINZA</v>
          </cell>
          <cell r="D1368" t="str">
            <v>UN</v>
          </cell>
          <cell r="E1368">
            <v>122.78</v>
          </cell>
        </row>
        <row r="1369">
          <cell r="A1369">
            <v>13404</v>
          </cell>
          <cell r="B1369" t="str">
            <v>SINAPI/CEF</v>
          </cell>
          <cell r="C1369" t="str">
            <v>CAIXA P/ MEDICAO MONOF 30 X 33 X 15CM EM CHAPA 18 C/ VISOR/PORTA/CX MUFLA USO INTERNO COR CINZA</v>
          </cell>
          <cell r="D1369" t="str">
            <v>UN</v>
          </cell>
          <cell r="E1369">
            <v>122.78</v>
          </cell>
        </row>
        <row r="1370">
          <cell r="A1370">
            <v>11882</v>
          </cell>
          <cell r="B1370" t="str">
            <v>SINAPI/CEF</v>
          </cell>
          <cell r="C1370" t="str">
            <v>CAIXA PARA HIDROMETRO CONCRETO PRE MOLDADO</v>
          </cell>
          <cell r="D1370" t="str">
            <v>UN</v>
          </cell>
          <cell r="E1370">
            <v>53.82</v>
          </cell>
        </row>
        <row r="1371">
          <cell r="A1371">
            <v>11996</v>
          </cell>
          <cell r="B1371" t="str">
            <v>SINAPI/CEF</v>
          </cell>
          <cell r="C1371" t="str">
            <v>CAIXA PASSAGEM EM CHAPA 18 DE FERRO GALV 5" X 10" X 3" (125 X 250 X 80MM) COM TAMPA E PARAFUSO."</v>
          </cell>
          <cell r="D1371" t="str">
            <v>UN</v>
          </cell>
          <cell r="E1371">
            <v>2.17</v>
          </cell>
        </row>
        <row r="1372">
          <cell r="A1372">
            <v>20254</v>
          </cell>
          <cell r="B1372" t="str">
            <v>SINAPI/CEF</v>
          </cell>
          <cell r="C1372" t="str">
            <v>CAIXA PASSAGEM METALICA 15 X 15 X 10CM P/ INST ELETRICA</v>
          </cell>
          <cell r="D1372" t="str">
            <v>UN</v>
          </cell>
          <cell r="E1372">
            <v>9.57</v>
          </cell>
        </row>
        <row r="1373">
          <cell r="A1373">
            <v>20255</v>
          </cell>
          <cell r="B1373" t="str">
            <v>SINAPI/CEF</v>
          </cell>
          <cell r="C1373" t="str">
            <v>CAIXA PASSAGEM METALICA 25 X 25 X 10CM P/ INST ELETRICA</v>
          </cell>
          <cell r="D1373" t="str">
            <v>UN</v>
          </cell>
          <cell r="E1373">
            <v>17.22</v>
          </cell>
        </row>
        <row r="1374">
          <cell r="A1374">
            <v>20253</v>
          </cell>
          <cell r="B1374" t="str">
            <v>SINAPI/CEF</v>
          </cell>
          <cell r="C1374" t="str">
            <v>CAIXA PASSAGEM METALICA 35 X 35 X 12CM P/ INST ELETRICA</v>
          </cell>
          <cell r="D1374" t="str">
            <v>UN</v>
          </cell>
          <cell r="E1374">
            <v>34</v>
          </cell>
        </row>
        <row r="1375">
          <cell r="A1375">
            <v>12001</v>
          </cell>
          <cell r="B1375" t="str">
            <v>SINAPI/CEF</v>
          </cell>
          <cell r="C1375" t="str">
            <v>CAIXA PVC OCTOGONAL - 4"</v>
          </cell>
          <cell r="D1375" t="str">
            <v>UN</v>
          </cell>
          <cell r="E1375">
            <v>4.1100000000000003</v>
          </cell>
        </row>
        <row r="1376">
          <cell r="A1376">
            <v>1871</v>
          </cell>
          <cell r="B1376" t="str">
            <v>SINAPI/CEF</v>
          </cell>
          <cell r="C1376" t="str">
            <v>CAIXA PVC OCTOGONAL 3" X 3"</v>
          </cell>
          <cell r="D1376" t="str">
            <v>UN</v>
          </cell>
          <cell r="E1376">
            <v>3.78</v>
          </cell>
        </row>
        <row r="1377">
          <cell r="A1377">
            <v>1872</v>
          </cell>
          <cell r="B1377" t="str">
            <v>SINAPI/CEF</v>
          </cell>
          <cell r="C1377" t="str">
            <v>CAIXA PVC 4" X 2" P/ ELETRODUTO "</v>
          </cell>
          <cell r="D1377" t="str">
            <v>UN</v>
          </cell>
          <cell r="E1377">
            <v>1.39</v>
          </cell>
        </row>
        <row r="1378">
          <cell r="A1378">
            <v>1873</v>
          </cell>
          <cell r="B1378" t="str">
            <v>SINAPI/CEF</v>
          </cell>
          <cell r="C1378" t="str">
            <v>CAIXA PVC 4" X 4" P/ ELETRODUTO "</v>
          </cell>
          <cell r="D1378" t="str">
            <v>UN</v>
          </cell>
          <cell r="E1378">
            <v>2.21</v>
          </cell>
        </row>
        <row r="1379">
          <cell r="A1379">
            <v>11639</v>
          </cell>
          <cell r="B1379" t="str">
            <v>SINAPI/CEF</v>
          </cell>
          <cell r="C1379" t="str">
            <v>CAIXA SARJETA PREMOLDADA 1,4 X 0,6 X 0,4 M</v>
          </cell>
          <cell r="D1379" t="str">
            <v>UN</v>
          </cell>
          <cell r="E1379">
            <v>178.16</v>
          </cell>
        </row>
        <row r="1380">
          <cell r="A1380">
            <v>11712</v>
          </cell>
          <cell r="B1380" t="str">
            <v>SINAPI/CEF</v>
          </cell>
          <cell r="C1380" t="str">
            <v>CAIXA SIFONADA DE PVC, DE 150 X 150 X 50MM, COM GRELHA QUADRADA BRANCA (NBR 5688)</v>
          </cell>
          <cell r="D1380" t="str">
            <v>UN</v>
          </cell>
          <cell r="E1380">
            <v>21</v>
          </cell>
        </row>
        <row r="1381">
          <cell r="A1381">
            <v>11716</v>
          </cell>
          <cell r="B1381" t="str">
            <v>SINAPI/CEF</v>
          </cell>
          <cell r="C1381" t="str">
            <v>CAIXA SIFONADA PVC 100 X 100 X 40MM C/ GRELHA REDONDA BRANCA</v>
          </cell>
          <cell r="D1381" t="str">
            <v>UN</v>
          </cell>
          <cell r="E1381">
            <v>11.06</v>
          </cell>
        </row>
        <row r="1382">
          <cell r="A1382">
            <v>5103</v>
          </cell>
          <cell r="B1382" t="str">
            <v>SINAPI/CEF</v>
          </cell>
          <cell r="C1382" t="str">
            <v>CAIXA SIFONADA PVC 100 X 100 X 50MM C/ GRELHA REDONDA BRANCA</v>
          </cell>
          <cell r="D1382" t="str">
            <v>UN</v>
          </cell>
          <cell r="E1382">
            <v>11.33</v>
          </cell>
        </row>
        <row r="1383">
          <cell r="A1383">
            <v>11717</v>
          </cell>
          <cell r="B1383" t="str">
            <v>SINAPI/CEF</v>
          </cell>
          <cell r="C1383" t="str">
            <v>CAIXA SIFONADA PVC 150 X 150 X 50MM C/ GRELHA REDONDA BRANCA</v>
          </cell>
          <cell r="D1383" t="str">
            <v>UN</v>
          </cell>
          <cell r="E1383">
            <v>19.82</v>
          </cell>
        </row>
        <row r="1384">
          <cell r="A1384">
            <v>11713</v>
          </cell>
          <cell r="B1384" t="str">
            <v>SINAPI/CEF</v>
          </cell>
          <cell r="C1384" t="str">
            <v>CAIXA SIFONADA PVC 150 X 150 X 50MM C/ TAMPA CEGA QUADRADA BRANCA</v>
          </cell>
          <cell r="D1384" t="str">
            <v>UN</v>
          </cell>
          <cell r="E1384">
            <v>23.6</v>
          </cell>
        </row>
        <row r="1385">
          <cell r="A1385">
            <v>11714</v>
          </cell>
          <cell r="B1385" t="str">
            <v>SINAPI/CEF</v>
          </cell>
          <cell r="C1385" t="str">
            <v>CAIXA SIFONADA PVC 150 X 185 X 75MM C/ GRELHA QUADRADA BRANCA</v>
          </cell>
          <cell r="D1385" t="str">
            <v>UN</v>
          </cell>
          <cell r="E1385">
            <v>25.96</v>
          </cell>
        </row>
        <row r="1386">
          <cell r="A1386">
            <v>11715</v>
          </cell>
          <cell r="B1386" t="str">
            <v>SINAPI/CEF</v>
          </cell>
          <cell r="C1386" t="str">
            <v>CAIXA SIFONADA PVC 150 X 185 X 75MM C/ TAMPA CEGA QUADRADA BRANCA</v>
          </cell>
          <cell r="D1386" t="str">
            <v>UN</v>
          </cell>
          <cell r="E1386">
            <v>28.21</v>
          </cell>
        </row>
        <row r="1387">
          <cell r="A1387">
            <v>11880</v>
          </cell>
          <cell r="B1387" t="str">
            <v>SINAPI/CEF</v>
          </cell>
          <cell r="C1387" t="str">
            <v>CAIXA SIFONADA PVC 250 X 230 X 75 MM COM TAMPA E PORTA TAMPA QUADRADA BRANCA</v>
          </cell>
          <cell r="D1387" t="str">
            <v>UN</v>
          </cell>
          <cell r="E1387">
            <v>35.700000000000003</v>
          </cell>
        </row>
        <row r="1388">
          <cell r="A1388">
            <v>1056</v>
          </cell>
          <cell r="B1388" t="str">
            <v>SINAPI/CEF</v>
          </cell>
          <cell r="C1388" t="str">
            <v>CAIXA TP "J" OU EQUIV CONCESSIONARIA LOCAL"</v>
          </cell>
          <cell r="D1388" t="str">
            <v>UN</v>
          </cell>
          <cell r="E1388">
            <v>182.23</v>
          </cell>
        </row>
        <row r="1389">
          <cell r="A1389">
            <v>1068</v>
          </cell>
          <cell r="B1389" t="str">
            <v>SINAPI/CEF</v>
          </cell>
          <cell r="C1389" t="str">
            <v>CAIXA TP "L" OU EQUIV CONCESSIONARIA LOCAL"</v>
          </cell>
          <cell r="D1389" t="str">
            <v>UN</v>
          </cell>
          <cell r="E1389">
            <v>183.97</v>
          </cell>
        </row>
        <row r="1390">
          <cell r="A1390">
            <v>14116</v>
          </cell>
          <cell r="B1390" t="str">
            <v>SINAPI/CEF</v>
          </cell>
          <cell r="C1390" t="str">
            <v>CAIXA 20 X 26CM PADRAO LIGHT T-1 PAINEL</v>
          </cell>
          <cell r="D1390" t="str">
            <v>UN</v>
          </cell>
          <cell r="E1390">
            <v>18.73</v>
          </cell>
        </row>
        <row r="1391">
          <cell r="A1391">
            <v>14061</v>
          </cell>
          <cell r="B1391" t="str">
            <v>SINAPI/CEF</v>
          </cell>
          <cell r="C1391" t="str">
            <v>CAIXA 46 X 66CM PADRAO LIGHT T-3 PAINEL</v>
          </cell>
          <cell r="D1391" t="str">
            <v>UN</v>
          </cell>
          <cell r="E1391">
            <v>77.819999999999993</v>
          </cell>
        </row>
        <row r="1392">
          <cell r="A1392">
            <v>599</v>
          </cell>
          <cell r="B1392" t="str">
            <v>SINAPI/CEF</v>
          </cell>
          <cell r="C1392" t="str">
            <v>CAIXILHO FIXO ALUMINIO SERIE 25 COMPLETO 60 X 80CM</v>
          </cell>
          <cell r="D1392" t="str">
            <v>M2</v>
          </cell>
          <cell r="E1392">
            <v>248.18</v>
          </cell>
        </row>
        <row r="1393">
          <cell r="A1393">
            <v>34380</v>
          </cell>
          <cell r="B1393" t="str">
            <v>SINAPI/CEF</v>
          </cell>
          <cell r="C1393" t="str">
            <v>CAIXILHO FIXO ALUMINIO 60 X 80 CM COMPLETO</v>
          </cell>
          <cell r="D1393" t="str">
            <v>UN</v>
          </cell>
          <cell r="E1393">
            <v>133.78</v>
          </cell>
        </row>
        <row r="1394">
          <cell r="A1394">
            <v>619</v>
          </cell>
          <cell r="B1394" t="str">
            <v>SINAPI/CEF</v>
          </cell>
          <cell r="C1394" t="str">
            <v>CAIXILHO FIXO CHAPA DOBRADA ACO GALVANIZADO A FOGO 60 X 80 CM (3/4" X 1/8")</v>
          </cell>
          <cell r="D1394" t="str">
            <v>M2</v>
          </cell>
          <cell r="E1394">
            <v>254.83</v>
          </cell>
        </row>
        <row r="1395">
          <cell r="A1395">
            <v>11161</v>
          </cell>
          <cell r="B1395" t="str">
            <v>SINAPI/CEF</v>
          </cell>
          <cell r="C1395" t="str">
            <v>CAL HIDRATADA P/ PINTURA</v>
          </cell>
          <cell r="D1395" t="str">
            <v>KG</v>
          </cell>
          <cell r="E1395">
            <v>1</v>
          </cell>
        </row>
        <row r="1396">
          <cell r="A1396">
            <v>1106</v>
          </cell>
          <cell r="B1396" t="str">
            <v>SINAPI/CEF</v>
          </cell>
          <cell r="C1396" t="str">
            <v>CAL HIDRATADA, DE 1A. QUALIDADE, PARA ARGAMASSA</v>
          </cell>
          <cell r="D1396" t="str">
            <v>KG</v>
          </cell>
          <cell r="E1396">
            <v>0.65</v>
          </cell>
        </row>
        <row r="1397">
          <cell r="A1397">
            <v>1107</v>
          </cell>
          <cell r="B1397" t="str">
            <v>SINAPI/CEF</v>
          </cell>
          <cell r="C1397" t="str">
            <v>CAL VIRGEM</v>
          </cell>
          <cell r="D1397" t="str">
            <v>KG</v>
          </cell>
          <cell r="E1397">
            <v>0.38</v>
          </cell>
        </row>
        <row r="1398">
          <cell r="A1398">
            <v>4758</v>
          </cell>
          <cell r="B1398" t="str">
            <v>SINAPI/CEF</v>
          </cell>
          <cell r="C1398" t="str">
            <v>CALAFETADOR/CALAFATE</v>
          </cell>
          <cell r="D1398" t="str">
            <v>H</v>
          </cell>
          <cell r="E1398">
            <v>8.51</v>
          </cell>
        </row>
        <row r="1399">
          <cell r="A1399">
            <v>13186</v>
          </cell>
          <cell r="B1399" t="str">
            <v>SINAPI/CEF</v>
          </cell>
          <cell r="C1399" t="str">
            <v>CALCAMENTO POLIEDRICO</v>
          </cell>
          <cell r="D1399" t="str">
            <v>M3</v>
          </cell>
          <cell r="E1399">
            <v>87.3</v>
          </cell>
        </row>
        <row r="1400">
          <cell r="A1400">
            <v>25963</v>
          </cell>
          <cell r="B1400" t="str">
            <v>SINAPI/CEF</v>
          </cell>
          <cell r="C1400" t="str">
            <v>CALCARIO DOLOMITICO  A - POSTO PEDREIRA / FORNECEDOR (SEM FRETE)</v>
          </cell>
          <cell r="D1400" t="str">
            <v>KG</v>
          </cell>
          <cell r="E1400">
            <v>0.04</v>
          </cell>
        </row>
        <row r="1401">
          <cell r="A1401">
            <v>4759</v>
          </cell>
          <cell r="B1401" t="str">
            <v>SINAPI/CEF</v>
          </cell>
          <cell r="C1401" t="str">
            <v>CALCETEIRO</v>
          </cell>
          <cell r="D1401" t="str">
            <v>H</v>
          </cell>
          <cell r="E1401">
            <v>8.35</v>
          </cell>
        </row>
        <row r="1402">
          <cell r="A1402">
            <v>11572</v>
          </cell>
          <cell r="B1402" t="str">
            <v>SINAPI/CEF</v>
          </cell>
          <cell r="C1402" t="str">
            <v>CALCO/PRENDEDOR LATAO CROMADO P/ PORTA</v>
          </cell>
          <cell r="D1402" t="str">
            <v>UN</v>
          </cell>
          <cell r="E1402">
            <v>13.09</v>
          </cell>
        </row>
        <row r="1403">
          <cell r="A1403">
            <v>1108</v>
          </cell>
          <cell r="B1403" t="str">
            <v>SINAPI/CEF</v>
          </cell>
          <cell r="C1403" t="str">
            <v>CALHA CHAPA GALVANIZADA NUM 24 L = 33CM</v>
          </cell>
          <cell r="D1403" t="str">
            <v>M</v>
          </cell>
          <cell r="E1403">
            <v>13.78</v>
          </cell>
        </row>
        <row r="1404">
          <cell r="A1404">
            <v>1117</v>
          </cell>
          <cell r="B1404" t="str">
            <v>SINAPI/CEF</v>
          </cell>
          <cell r="C1404" t="str">
            <v>CALHA CHAPA GALVANIZADA NUM 24 L = 40CM</v>
          </cell>
          <cell r="D1404" t="str">
            <v>M</v>
          </cell>
          <cell r="E1404">
            <v>16.190000000000001</v>
          </cell>
        </row>
        <row r="1405">
          <cell r="A1405">
            <v>1118</v>
          </cell>
          <cell r="B1405" t="str">
            <v>SINAPI/CEF</v>
          </cell>
          <cell r="C1405" t="str">
            <v>CALHA CHAPA GALVANIZADA NUM 24 L = 50CM</v>
          </cell>
          <cell r="D1405" t="str">
            <v>M</v>
          </cell>
          <cell r="E1405">
            <v>19.98</v>
          </cell>
        </row>
        <row r="1406">
          <cell r="A1406">
            <v>1119</v>
          </cell>
          <cell r="B1406" t="str">
            <v>SINAPI/CEF</v>
          </cell>
          <cell r="C1406" t="str">
            <v>CALHA CHAPA GALVANIZADA NUM 26 L = 10CM</v>
          </cell>
          <cell r="D1406" t="str">
            <v>M</v>
          </cell>
          <cell r="E1406">
            <v>6.89</v>
          </cell>
        </row>
        <row r="1407">
          <cell r="A1407">
            <v>1109</v>
          </cell>
          <cell r="B1407" t="str">
            <v>SINAPI/CEF</v>
          </cell>
          <cell r="C1407" t="str">
            <v>CALHA CHAPA GALVANIZADA NUM 26 L = 35CM</v>
          </cell>
          <cell r="D1407" t="str">
            <v>M</v>
          </cell>
          <cell r="E1407">
            <v>14.12</v>
          </cell>
        </row>
        <row r="1408">
          <cell r="A1408">
            <v>1110</v>
          </cell>
          <cell r="B1408" t="str">
            <v>SINAPI/CEF</v>
          </cell>
          <cell r="C1408" t="str">
            <v>CALHA CHAPA GALVANIZADA NUM 26 L = 45CM</v>
          </cell>
          <cell r="D1408" t="str">
            <v>M</v>
          </cell>
          <cell r="E1408">
            <v>15.5</v>
          </cell>
        </row>
        <row r="1409">
          <cell r="A1409">
            <v>13115</v>
          </cell>
          <cell r="B1409" t="str">
            <v>SINAPI/CEF</v>
          </cell>
          <cell r="C1409" t="str">
            <v>CALHA CONCRETO SIMPLES D = 20 CM P/ AGUA PLUVIAL</v>
          </cell>
          <cell r="D1409" t="str">
            <v>M</v>
          </cell>
          <cell r="E1409">
            <v>13.95</v>
          </cell>
        </row>
        <row r="1410">
          <cell r="A1410">
            <v>10541</v>
          </cell>
          <cell r="B1410" t="str">
            <v>SINAPI/CEF</v>
          </cell>
          <cell r="C1410" t="str">
            <v>CALHA CONCRETO SIMPLES D = 30 CM PARA ÁGUA PLUVIAL</v>
          </cell>
          <cell r="D1410" t="str">
            <v>M</v>
          </cell>
          <cell r="E1410">
            <v>17.440000000000001</v>
          </cell>
        </row>
        <row r="1411">
          <cell r="A1411">
            <v>10542</v>
          </cell>
          <cell r="B1411" t="str">
            <v>SINAPI/CEF</v>
          </cell>
          <cell r="C1411" t="str">
            <v>CALHA CONCRETO SIMPLES D = 40 CM PARA ÁGUA PLUVIAL</v>
          </cell>
          <cell r="D1411" t="str">
            <v>M</v>
          </cell>
          <cell r="E1411">
            <v>23.26</v>
          </cell>
        </row>
        <row r="1412">
          <cell r="A1412">
            <v>10543</v>
          </cell>
          <cell r="B1412" t="str">
            <v>SINAPI/CEF</v>
          </cell>
          <cell r="C1412" t="str">
            <v>CALHA CONCRETO SIMPLES D = 50 CM PARA ÁGUA PLUVIAL</v>
          </cell>
          <cell r="D1412" t="str">
            <v>M</v>
          </cell>
          <cell r="E1412">
            <v>34.22</v>
          </cell>
        </row>
        <row r="1413">
          <cell r="A1413">
            <v>10544</v>
          </cell>
          <cell r="B1413" t="str">
            <v>SINAPI/CEF</v>
          </cell>
          <cell r="C1413" t="str">
            <v>CALHA CONCRETO SIMPLES D = 60 CM PARA ÁGUA PLUVIAL</v>
          </cell>
          <cell r="D1413" t="str">
            <v>M</v>
          </cell>
          <cell r="E1413">
            <v>44.68</v>
          </cell>
        </row>
        <row r="1414">
          <cell r="A1414">
            <v>10545</v>
          </cell>
          <cell r="B1414" t="str">
            <v>SINAPI/CEF</v>
          </cell>
          <cell r="C1414" t="str">
            <v>CALHA CONCRETO SIMPLES D = 80 CM PARA ÁGUA PLUVIAL</v>
          </cell>
          <cell r="D1414" t="str">
            <v>M</v>
          </cell>
          <cell r="E1414">
            <v>82.23</v>
          </cell>
        </row>
        <row r="1415">
          <cell r="A1415">
            <v>12618</v>
          </cell>
          <cell r="B1415" t="str">
            <v>SINAPI/CEF</v>
          </cell>
          <cell r="C1415" t="str">
            <v>CALHA PVC AQUAPLUV DN = 125 MM C/ 3,00 M DE COMPRIM=</v>
          </cell>
          <cell r="D1415" t="str">
            <v>UN</v>
          </cell>
          <cell r="E1415">
            <v>132.75</v>
          </cell>
        </row>
        <row r="1416">
          <cell r="A1416">
            <v>0</v>
          </cell>
          <cell r="B1416" t="str">
            <v>SINAPI/CEF</v>
          </cell>
          <cell r="C1416">
            <v>0</v>
          </cell>
          <cell r="D1416">
            <v>0</v>
          </cell>
          <cell r="E1416">
            <v>0</v>
          </cell>
        </row>
        <row r="1417">
          <cell r="A1417">
            <v>0</v>
          </cell>
          <cell r="B1417" t="str">
            <v>SINAPI/CEF</v>
          </cell>
          <cell r="C1417" t="str">
            <v>PREÇOS DE INSUMOS</v>
          </cell>
          <cell r="D1417" t="str">
            <v>Página:</v>
          </cell>
          <cell r="E1417" t="str">
            <v>23 / 107</v>
          </cell>
        </row>
        <row r="1418">
          <cell r="A1418" t="str">
            <v>Mês de Coleta:</v>
          </cell>
          <cell r="B1418" t="str">
            <v>SINAPI/CEF</v>
          </cell>
          <cell r="C1418" t="str">
            <v>05/2014 Pesquisa: IBGE</v>
          </cell>
          <cell r="D1418">
            <v>0</v>
          </cell>
          <cell r="E1418">
            <v>0</v>
          </cell>
        </row>
        <row r="1419">
          <cell r="A1419">
            <v>0</v>
          </cell>
          <cell r="B1419" t="str">
            <v>SINAPI/CEF</v>
          </cell>
          <cell r="C1419" t="str">
            <v>FORTALEZA 88,81</v>
          </cell>
          <cell r="D1419">
            <v>0</v>
          </cell>
          <cell r="E1419">
            <v>50.72</v>
          </cell>
        </row>
        <row r="1420">
          <cell r="A1420" t="str">
            <v>Localidade:</v>
          </cell>
          <cell r="B1420" t="str">
            <v>SINAPI/CEF</v>
          </cell>
          <cell r="C1420" t="str">
            <v>Encargos Sociais Desonerados(%) Horista:</v>
          </cell>
          <cell r="D1420" t="str">
            <v>Mensalista:</v>
          </cell>
          <cell r="E1420">
            <v>0</v>
          </cell>
        </row>
        <row r="1421">
          <cell r="A1421" t="str">
            <v>Código</v>
          </cell>
          <cell r="B1421" t="str">
            <v>SINAPI/CEF</v>
          </cell>
          <cell r="C1421" t="str">
            <v>Descriçao do Insumo</v>
          </cell>
          <cell r="D1421" t="str">
            <v>Unid</v>
          </cell>
          <cell r="E1421" t="str">
            <v>Preço</v>
          </cell>
        </row>
        <row r="1422">
          <cell r="A1422">
            <v>0</v>
          </cell>
          <cell r="B1422" t="str">
            <v>SINAPI/CEF</v>
          </cell>
          <cell r="C1422">
            <v>0</v>
          </cell>
          <cell r="D1422">
            <v>0</v>
          </cell>
          <cell r="E1422" t="str">
            <v>Mediano (R$)</v>
          </cell>
        </row>
        <row r="1423">
          <cell r="A1423">
            <v>10631</v>
          </cell>
          <cell r="B1423" t="str">
            <v>SINAPI/CEF</v>
          </cell>
          <cell r="C1423" t="str">
            <v>CAMINHÃO  TOCO FORD CARGO 815 E,    150  CV,  PBT= 8250 KG ,    CARGA UTIL MAX C/ EQUIP = 5200 KG ,  DIST.</v>
          </cell>
          <cell r="D1423" t="str">
            <v>UN</v>
          </cell>
          <cell r="E1423">
            <v>124851.5</v>
          </cell>
        </row>
        <row r="1424">
          <cell r="A1424">
            <v>0</v>
          </cell>
          <cell r="B1424" t="str">
            <v>SINAPI/CEF</v>
          </cell>
          <cell r="C1424" t="str">
            <v>ENTRE EIXOS 4300 MM - NÃO INCLUI CARROCERIA.</v>
          </cell>
          <cell r="D1424">
            <v>0</v>
          </cell>
          <cell r="E1424">
            <v>0</v>
          </cell>
        </row>
        <row r="1425">
          <cell r="A1425">
            <v>1139</v>
          </cell>
          <cell r="B1425" t="str">
            <v>SINAPI/CEF</v>
          </cell>
          <cell r="C1425" t="str">
            <v>CAMINHÃO BASCULANTE 8,0M3/16T DIESEL TIPO MERCEDES 170HP  LK-1418 OU EQUIV (INCL MANUT/OPERACAO)</v>
          </cell>
          <cell r="D1425" t="str">
            <v>H</v>
          </cell>
          <cell r="E1425">
            <v>59.49</v>
          </cell>
        </row>
        <row r="1426">
          <cell r="A1426">
            <v>25010</v>
          </cell>
          <cell r="B1426" t="str">
            <v>SINAPI/CEF</v>
          </cell>
          <cell r="C1426" t="str">
            <v>CAMINHÃO FORA DE ESTRADA VOLVO A30D 6X6, CAÇAMBA DE 14 M³ , CAPACIDADE DE CARGA  ÚTIL DE 30</v>
          </cell>
          <cell r="D1426" t="str">
            <v>UN</v>
          </cell>
          <cell r="E1426">
            <v>1340409.9099999999</v>
          </cell>
        </row>
        <row r="1427">
          <cell r="A1427">
            <v>0</v>
          </cell>
          <cell r="B1427" t="str">
            <v>SINAPI/CEF</v>
          </cell>
          <cell r="C1427" t="str">
            <v>TONELADAS, VELOCIDADE MÁXIMA 53 KM/H, 329 HP.</v>
          </cell>
          <cell r="D1427">
            <v>0</v>
          </cell>
          <cell r="E1427">
            <v>0</v>
          </cell>
        </row>
        <row r="1428">
          <cell r="A1428">
            <v>25011</v>
          </cell>
          <cell r="B1428" t="str">
            <v>SINAPI/CEF</v>
          </cell>
          <cell r="C1428" t="str">
            <v>CAMINHÃO FORA DE ESTRADA VOLVO A35D, CAÇAMBA DE 20 M³, CAPACIDADE DE CARGA  ÚTIL  DE 32,5</v>
          </cell>
          <cell r="D1428" t="str">
            <v>UN</v>
          </cell>
          <cell r="E1428">
            <v>1510746.89</v>
          </cell>
        </row>
        <row r="1429">
          <cell r="A1429">
            <v>0</v>
          </cell>
          <cell r="B1429" t="str">
            <v>SINAPI/CEF</v>
          </cell>
          <cell r="C1429" t="str">
            <v>TONELADAS, VELOCIDADE MÁXIMA 56 KM/H, 393 HP.</v>
          </cell>
          <cell r="D1429">
            <v>0</v>
          </cell>
          <cell r="E1429">
            <v>0</v>
          </cell>
        </row>
        <row r="1430">
          <cell r="A1430">
            <v>13614</v>
          </cell>
          <cell r="B1430" t="str">
            <v>SINAPI/CEF</v>
          </cell>
          <cell r="C1430" t="str">
            <v>CAMINHÃO TOCO FORD CARGO 815 E, POTÊNCIA 150  CV, PBT= 8250 KG,  CARGA UTIL MAX C/ EQUIP = 5200 KG,</v>
          </cell>
          <cell r="D1430" t="str">
            <v>UN</v>
          </cell>
          <cell r="E1430">
            <v>132075.56</v>
          </cell>
        </row>
        <row r="1431">
          <cell r="A1431">
            <v>0</v>
          </cell>
          <cell r="B1431" t="str">
            <v>SINAPI/CEF</v>
          </cell>
          <cell r="C1431" t="str">
            <v>DIST. ENTRE EIXOS 4300 MM, INCLUI CARROCERIA FIXA ABERTA DE MADEIRA P/ TRANSP.  GERAL DE CARGA</v>
          </cell>
          <cell r="D1431">
            <v>0</v>
          </cell>
          <cell r="E1431">
            <v>0</v>
          </cell>
        </row>
        <row r="1432">
          <cell r="A1432">
            <v>0</v>
          </cell>
          <cell r="B1432" t="str">
            <v>SINAPI/CEF</v>
          </cell>
          <cell r="C1432" t="str">
            <v>SECA, DIMENSÕES</v>
          </cell>
          <cell r="D1432">
            <v>0</v>
          </cell>
          <cell r="E1432">
            <v>0</v>
          </cell>
        </row>
        <row r="1433">
          <cell r="A1433">
            <v>11278</v>
          </cell>
          <cell r="B1433" t="str">
            <v>SINAPI/CEF</v>
          </cell>
          <cell r="C1433" t="str">
            <v>CAMINHÃO TOCO MERCEDES BENS ATEGO 1418/ 48, DIST. ENTRE EIXOS 4760 MM, POTÊNCIA 177 CV,  PBT= 13990</v>
          </cell>
          <cell r="D1433" t="str">
            <v>UN</v>
          </cell>
          <cell r="E1433">
            <v>188373.18</v>
          </cell>
        </row>
        <row r="1434">
          <cell r="A1434">
            <v>0</v>
          </cell>
          <cell r="B1434" t="str">
            <v>SINAPI/CEF</v>
          </cell>
          <cell r="C1434" t="str">
            <v>KG  CARGA UTIL MAX C/ EQUIP = 9390 KG - INCLUI CARROCERIA FIXA ABERTA DE MADEIRA P/ TRANSP. GERAL DE</v>
          </cell>
          <cell r="D1434">
            <v>0</v>
          </cell>
          <cell r="E1434">
            <v>0</v>
          </cell>
        </row>
        <row r="1435">
          <cell r="A1435">
            <v>0</v>
          </cell>
          <cell r="B1435" t="str">
            <v>SINAPI/CEF</v>
          </cell>
          <cell r="C1435" t="str">
            <v>CARGA SEC</v>
          </cell>
          <cell r="D1435">
            <v>0</v>
          </cell>
          <cell r="E1435">
            <v>0</v>
          </cell>
        </row>
        <row r="1436">
          <cell r="A1436">
            <v>13452</v>
          </cell>
          <cell r="B1436" t="str">
            <v>SINAPI/CEF</v>
          </cell>
          <cell r="C1436" t="str">
            <v>CAMINHÃO TOCO MERCEDES BENZ  710 PLUS, POTÊNCIA 110 CV , PBT = 6700 KG, CARGA UTIL MAX. C/ EQUIP =</v>
          </cell>
          <cell r="D1436" t="str">
            <v>UN</v>
          </cell>
          <cell r="E1436">
            <v>126269.2</v>
          </cell>
        </row>
        <row r="1437">
          <cell r="A1437">
            <v>0</v>
          </cell>
          <cell r="B1437" t="str">
            <v>SINAPI/CEF</v>
          </cell>
          <cell r="C1437" t="str">
            <v>3840 KG, DIST. ENTRE EIXOS 3700 MM - INCLUI CARROCERIA FIXA ABERTA DE MADEIRA P/ TRANSP. GERAL DE</v>
          </cell>
          <cell r="D1437">
            <v>0</v>
          </cell>
          <cell r="E1437">
            <v>0</v>
          </cell>
        </row>
        <row r="1438">
          <cell r="A1438">
            <v>0</v>
          </cell>
          <cell r="B1438" t="str">
            <v>SINAPI/CEF</v>
          </cell>
          <cell r="C1438" t="str">
            <v>CARGA SECA -</v>
          </cell>
          <cell r="D1438">
            <v>0</v>
          </cell>
          <cell r="E1438">
            <v>0</v>
          </cell>
        </row>
        <row r="1439">
          <cell r="A1439">
            <v>14226</v>
          </cell>
          <cell r="B1439" t="str">
            <v>SINAPI/CEF</v>
          </cell>
          <cell r="C1439" t="str">
            <v>CAMINHÃO TOCO MERCEDES BENZ ATEGO 1315 / 48, POTÊNCIA 150 CV, PBT 12990 KG, CARGA UTIL MAX C/ EQUIP.</v>
          </cell>
          <cell r="D1439" t="str">
            <v>UN</v>
          </cell>
          <cell r="E1439">
            <v>184319.34</v>
          </cell>
        </row>
        <row r="1440">
          <cell r="A1440">
            <v>0</v>
          </cell>
          <cell r="B1440" t="str">
            <v>SINAPI/CEF</v>
          </cell>
          <cell r="C1440" t="str">
            <v>8420 KG, DIST.  ENTRE EIXOS 4760MM  - INCLUI CARROCERIA FIXA ABERTA DE MADEIRA P/ TRANSP.  GERAL</v>
          </cell>
          <cell r="D1440">
            <v>0</v>
          </cell>
          <cell r="E1440">
            <v>0</v>
          </cell>
        </row>
        <row r="1441">
          <cell r="A1441">
            <v>0</v>
          </cell>
          <cell r="B1441" t="str">
            <v>SINAPI/CEF</v>
          </cell>
          <cell r="C1441" t="str">
            <v>CARGA SECA -</v>
          </cell>
          <cell r="D1441">
            <v>0</v>
          </cell>
          <cell r="E1441">
            <v>0</v>
          </cell>
        </row>
        <row r="1442">
          <cell r="A1442">
            <v>11279</v>
          </cell>
          <cell r="B1442" t="str">
            <v>SINAPI/CEF</v>
          </cell>
          <cell r="C1442" t="str">
            <v>CAMINHÃO TOCO MERCEDES BENZ ATEGO 1718 / 54 , POTÊNCIA 177 CV , PBT = 16000 KG, DIST.  ENTRE EIXOS</v>
          </cell>
          <cell r="D1442" t="str">
            <v>UN</v>
          </cell>
          <cell r="E1442">
            <v>236874.27</v>
          </cell>
        </row>
        <row r="1443">
          <cell r="A1443">
            <v>0</v>
          </cell>
          <cell r="B1443" t="str">
            <v>SINAPI/CEF</v>
          </cell>
          <cell r="C1443" t="str">
            <v>5360 MM  - INCLUI CARROCERIA FIXA ABERTA DE MADEIRA P/TRANSP.  GERAL DE CARGA SECA - DIMENSÕES</v>
          </cell>
          <cell r="D1443">
            <v>0</v>
          </cell>
          <cell r="E1443">
            <v>0</v>
          </cell>
        </row>
        <row r="1444">
          <cell r="A1444">
            <v>0</v>
          </cell>
          <cell r="B1444" t="str">
            <v>SINAPI/CEF</v>
          </cell>
          <cell r="C1444" t="str">
            <v>APROX. 2,50 X 7,</v>
          </cell>
          <cell r="D1444">
            <v>0</v>
          </cell>
          <cell r="E1444">
            <v>0</v>
          </cell>
        </row>
        <row r="1445">
          <cell r="A1445">
            <v>13527</v>
          </cell>
          <cell r="B1445" t="str">
            <v>SINAPI/CEF</v>
          </cell>
          <cell r="C1445" t="str">
            <v>CAMINHÃO TOCO MERCEDES BENZ 1315 / 36,  POTÊNCIA 150 CV - PBT = 12990 KG - CARGA UTIL + CARROCERIA =</v>
          </cell>
          <cell r="D1445" t="str">
            <v>UN</v>
          </cell>
          <cell r="E1445">
            <v>194201.78</v>
          </cell>
        </row>
        <row r="1446">
          <cell r="A1446">
            <v>0</v>
          </cell>
          <cell r="B1446" t="str">
            <v>SINAPI/CEF</v>
          </cell>
          <cell r="C1446" t="str">
            <v>8540 KG, DIST. ENTRE EIXOS 3560 MM  - INCLUI CARROCERIA FIXA ABERTA DE MADEIRA P/ TRANSP.  GERAL DE</v>
          </cell>
          <cell r="D1446">
            <v>0</v>
          </cell>
          <cell r="E1446">
            <v>0</v>
          </cell>
        </row>
        <row r="1447">
          <cell r="A1447">
            <v>0</v>
          </cell>
          <cell r="B1447" t="str">
            <v>SINAPI/CEF</v>
          </cell>
          <cell r="C1447" t="str">
            <v>CARGA SEC</v>
          </cell>
          <cell r="D1447">
            <v>0</v>
          </cell>
          <cell r="E1447">
            <v>0</v>
          </cell>
        </row>
        <row r="1448">
          <cell r="A1448">
            <v>25009</v>
          </cell>
          <cell r="B1448" t="str">
            <v>SINAPI/CEF</v>
          </cell>
          <cell r="C1448" t="str">
            <v>CAMINHÃO TOCO VOLKSWAGEN 17.220 - MOTOR CUMMINS 218CV - PBT=16000KG -CARGA UTIL + CARROCERIA =</v>
          </cell>
          <cell r="D1448" t="str">
            <v>UN</v>
          </cell>
          <cell r="E1448">
            <v>229449.32</v>
          </cell>
        </row>
        <row r="1449">
          <cell r="A1449">
            <v>0</v>
          </cell>
          <cell r="B1449" t="str">
            <v>SINAPI/CEF</v>
          </cell>
          <cell r="C1449" t="str">
            <v>10710KG - DIST ENTRE EIXOS 4800MM -    INCL CARROCERIA FIXA ABERTA DE MADEIRA P/ TRANSP  GERAL CARGA</v>
          </cell>
          <cell r="D1449">
            <v>0</v>
          </cell>
          <cell r="E1449">
            <v>0</v>
          </cell>
        </row>
        <row r="1450">
          <cell r="A1450">
            <v>0</v>
          </cell>
          <cell r="B1450" t="str">
            <v>SINAPI/CEF</v>
          </cell>
          <cell r="C1450" t="str">
            <v>SECA - DIMENSOE</v>
          </cell>
          <cell r="D1450">
            <v>0</v>
          </cell>
          <cell r="E1450">
            <v>0</v>
          </cell>
        </row>
        <row r="1451">
          <cell r="A1451">
            <v>25008</v>
          </cell>
          <cell r="B1451" t="str">
            <v>SINAPI/CEF</v>
          </cell>
          <cell r="C1451" t="str">
            <v>CAMINHÃO TOCO VOLKSWAGEN 8120 EURO III MECÂNICO, POTÊNCIA 115 CV - PBT 7700 KG - CARGA UTIL +</v>
          </cell>
          <cell r="D1451" t="str">
            <v>UN</v>
          </cell>
          <cell r="E1451">
            <v>130261.74</v>
          </cell>
        </row>
        <row r="1452">
          <cell r="A1452">
            <v>0</v>
          </cell>
          <cell r="B1452" t="str">
            <v>SINAPI/CEF</v>
          </cell>
          <cell r="C1452" t="str">
            <v>CARROCERIA 4640 KG - DIST. ENTRE EIXOS 4300 MM - INCLUI CARROCERIA FIXA ABERTA DE MADEIRA P/ TRANSP.</v>
          </cell>
          <cell r="D1452">
            <v>0</v>
          </cell>
          <cell r="E1452">
            <v>0</v>
          </cell>
        </row>
        <row r="1453">
          <cell r="A1453">
            <v>0</v>
          </cell>
          <cell r="B1453" t="str">
            <v>SINAPI/CEF</v>
          </cell>
          <cell r="C1453" t="str">
            <v>GERAL DE CARGA</v>
          </cell>
          <cell r="D1453">
            <v>0</v>
          </cell>
          <cell r="E1453">
            <v>0</v>
          </cell>
        </row>
        <row r="1454">
          <cell r="A1454">
            <v>14228</v>
          </cell>
          <cell r="B1454" t="str">
            <v>SINAPI/CEF</v>
          </cell>
          <cell r="C1454" t="str">
            <v>CAMINHÃO TRUCADO (C/ TERCEIRO EIXO) MERCEDES BENZ L1620  ELETRÔNICO - POTÊNCIA 231CV - PBT =</v>
          </cell>
          <cell r="D1454" t="str">
            <v>UN</v>
          </cell>
          <cell r="E1454">
            <v>248460.69</v>
          </cell>
        </row>
        <row r="1455">
          <cell r="A1455">
            <v>0</v>
          </cell>
          <cell r="B1455" t="str">
            <v>SINAPI/CEF</v>
          </cell>
          <cell r="C1455" t="str">
            <v>22000KG - DIST. ENTRE EIXOS 5170 MM - INCLUI CARROCERIA FIXA ABERTA DE MADEIRA P/ TRANSP.  GERAL DE</v>
          </cell>
          <cell r="D1455">
            <v>0</v>
          </cell>
          <cell r="E1455">
            <v>0</v>
          </cell>
        </row>
        <row r="1456">
          <cell r="A1456">
            <v>0</v>
          </cell>
          <cell r="B1456" t="str">
            <v>SINAPI/CEF</v>
          </cell>
          <cell r="C1456" t="str">
            <v>CARGA SECA - DIME</v>
          </cell>
          <cell r="D1456">
            <v>0</v>
          </cell>
          <cell r="E1456">
            <v>0</v>
          </cell>
        </row>
        <row r="1457">
          <cell r="A1457">
            <v>1150</v>
          </cell>
          <cell r="B1457" t="str">
            <v>SINAPI/CEF</v>
          </cell>
          <cell r="C1457" t="str">
            <v>CAMINHAO  TOCO FORD CARGO 1717 E    MOTOR CUMMINS 170 CV - PBT=16000 KG - CARGA UTIL + CARROCERIA =</v>
          </cell>
          <cell r="D1457" t="str">
            <v>UN</v>
          </cell>
          <cell r="E1457">
            <v>185411.42</v>
          </cell>
        </row>
        <row r="1458">
          <cell r="A1458">
            <v>0</v>
          </cell>
          <cell r="B1458" t="str">
            <v>SINAPI/CEF</v>
          </cell>
          <cell r="C1458" t="str">
            <v>11090 KG - DIST ENTRE EIXOS 4800 MM - INCL CARROCERIA FIXA ABERTA DE MADEIRA P/ TRANSP.  GERAL DE</v>
          </cell>
          <cell r="D1458">
            <v>0</v>
          </cell>
          <cell r="E1458">
            <v>0</v>
          </cell>
        </row>
        <row r="1459">
          <cell r="A1459">
            <v>0</v>
          </cell>
          <cell r="B1459" t="str">
            <v>SINAPI/CEF</v>
          </cell>
          <cell r="C1459" t="str">
            <v>CARGA SECA -</v>
          </cell>
          <cell r="D1459">
            <v>0</v>
          </cell>
          <cell r="E1459">
            <v>0</v>
          </cell>
        </row>
        <row r="1460">
          <cell r="A1460">
            <v>1156</v>
          </cell>
          <cell r="B1460" t="str">
            <v>SINAPI/CEF</v>
          </cell>
          <cell r="C1460" t="str">
            <v>CAMINHAO  TOCO FORD CARGO 1717 E,    MOTOR CUMMINS 170 CV,  PBT= 16000 KG , CARGA UTIL + CARROCERIA</v>
          </cell>
          <cell r="D1460" t="str">
            <v>UN</v>
          </cell>
          <cell r="E1460">
            <v>177566.57</v>
          </cell>
        </row>
        <row r="1461">
          <cell r="A1461">
            <v>0</v>
          </cell>
          <cell r="B1461" t="str">
            <v>SINAPI/CEF</v>
          </cell>
          <cell r="C1461" t="str">
            <v>= 11090 KG,  DIST ENTRE EIXOS 4800 MM - NAO INCLUI CARROCERIA</v>
          </cell>
          <cell r="D1461">
            <v>0</v>
          </cell>
          <cell r="E1461">
            <v>0</v>
          </cell>
        </row>
        <row r="1462">
          <cell r="A1462">
            <v>1133</v>
          </cell>
          <cell r="B1462" t="str">
            <v>SINAPI/CEF</v>
          </cell>
          <cell r="C1462" t="str">
            <v>CAMINHAO BASCULANTE COM CAPACIDADE DE *5* M3 / *11* T, MOTOR DIESEL DE 142 HP (LOCACAO)</v>
          </cell>
          <cell r="D1462" t="str">
            <v>H</v>
          </cell>
          <cell r="E1462">
            <v>50.1</v>
          </cell>
        </row>
        <row r="1463">
          <cell r="A1463">
            <v>11277</v>
          </cell>
          <cell r="B1463" t="str">
            <v>SINAPI/CEF</v>
          </cell>
          <cell r="C1463" t="str">
            <v>CAMINHAO BASCULANTE 6,0M3 TOCO MERCEDES BENZ 1720 K - POTENCIA 211CV - PBT =16500KG - CARGA UTIL</v>
          </cell>
          <cell r="D1463" t="str">
            <v>UN</v>
          </cell>
          <cell r="E1463">
            <v>249516.45</v>
          </cell>
        </row>
        <row r="1464">
          <cell r="A1464">
            <v>0</v>
          </cell>
          <cell r="B1464" t="str">
            <v>SINAPI/CEF</v>
          </cell>
          <cell r="C1464" t="str">
            <v>MAX C/ EQUIP =11240KG - DIST ENTRE EIXOS 3600MM - INCL CACAMBA</v>
          </cell>
          <cell r="D1464">
            <v>0</v>
          </cell>
          <cell r="E1464">
            <v>0</v>
          </cell>
        </row>
        <row r="1465">
          <cell r="A1465">
            <v>1286</v>
          </cell>
          <cell r="B1465" t="str">
            <v>SINAPI/CEF</v>
          </cell>
          <cell r="C1465" t="str">
            <v>CAMINHAO CAVALO MECANICO C/ CARRETA PRANCHA CAP 20T (INCL MANUT/OPERACAO)</v>
          </cell>
          <cell r="D1465" t="str">
            <v>H</v>
          </cell>
          <cell r="E1465">
            <v>114.97</v>
          </cell>
        </row>
        <row r="1466">
          <cell r="A1466">
            <v>1283</v>
          </cell>
          <cell r="B1466" t="str">
            <v>SINAPI/CEF</v>
          </cell>
          <cell r="C1466" t="str">
            <v>CAMINHAO CAVALO MECANICO COM POTENCIA = 401 CV; DISTANCIA ENTRE EIXOS = 3,6 M; TRACAO 4 X 2;</v>
          </cell>
          <cell r="D1466" t="str">
            <v>UN</v>
          </cell>
          <cell r="E1466">
            <v>340500</v>
          </cell>
        </row>
        <row r="1467">
          <cell r="A1467">
            <v>0</v>
          </cell>
          <cell r="B1467" t="str">
            <v>SINAPI/CEF</v>
          </cell>
          <cell r="C1467" t="str">
            <v>CAPACIDADE MAXIMA DE TRACAO (CMT) = 80 T</v>
          </cell>
          <cell r="D1467">
            <v>0</v>
          </cell>
          <cell r="E1467">
            <v>0</v>
          </cell>
        </row>
        <row r="1468">
          <cell r="A1468">
            <v>1149</v>
          </cell>
          <cell r="B1468" t="str">
            <v>SINAPI/CEF</v>
          </cell>
          <cell r="C1468" t="str">
            <v>CAMINHAO CHASSIS COM POTENCIA = 177 CV; PESO BRUTO TOTAL = 13,9 T; CARGA UTIL + CARROCERIA = 9,39 T;</v>
          </cell>
          <cell r="D1468" t="str">
            <v>UN</v>
          </cell>
          <cell r="E1468">
            <v>181000</v>
          </cell>
        </row>
        <row r="1469">
          <cell r="A1469">
            <v>0</v>
          </cell>
          <cell r="B1469" t="str">
            <v>SINAPI/CEF</v>
          </cell>
          <cell r="C1469" t="str">
            <v>DISTANCIA ENTRE EIXOS = 4,83 M</v>
          </cell>
          <cell r="D1469">
            <v>0</v>
          </cell>
          <cell r="E1469">
            <v>0</v>
          </cell>
        </row>
        <row r="1470">
          <cell r="A1470">
            <v>1140</v>
          </cell>
          <cell r="B1470" t="str">
            <v>SINAPI/CEF</v>
          </cell>
          <cell r="C1470" t="str">
            <v>CAMINHAO FORD F-4000 OU EQUIV C/ CARROCERIA MADEIRA FIXA - CAP CARGA ATE 5,0T (INCL</v>
          </cell>
          <cell r="D1470" t="str">
            <v>H</v>
          </cell>
          <cell r="E1470">
            <v>27.02</v>
          </cell>
        </row>
        <row r="1471">
          <cell r="A1471">
            <v>0</v>
          </cell>
          <cell r="B1471" t="str">
            <v>SINAPI/CEF</v>
          </cell>
          <cell r="C1471" t="str">
            <v>MANUT/OPERACAO)</v>
          </cell>
          <cell r="D1471">
            <v>0</v>
          </cell>
          <cell r="E1471">
            <v>0</v>
          </cell>
        </row>
        <row r="1472">
          <cell r="A1472">
            <v>1147</v>
          </cell>
          <cell r="B1472" t="str">
            <v>SINAPI/CEF</v>
          </cell>
          <cell r="C1472" t="str">
            <v>CAMINHAO PIPA COM BARRA ESPARGIDORA E CAPACIDADE DE *6000* LITROS (LOCACAO COM OPERADOR,</v>
          </cell>
          <cell r="D1472" t="str">
            <v>H</v>
          </cell>
          <cell r="E1472">
            <v>50.88</v>
          </cell>
        </row>
        <row r="1473">
          <cell r="A1473">
            <v>0</v>
          </cell>
          <cell r="B1473" t="str">
            <v>SINAPI/CEF</v>
          </cell>
          <cell r="C1473" t="str">
            <v>COMBUSTIVEL E MANUTENCAO)</v>
          </cell>
          <cell r="D1473">
            <v>0</v>
          </cell>
          <cell r="E1473">
            <v>0</v>
          </cell>
        </row>
        <row r="1474">
          <cell r="A1474">
            <v>1146</v>
          </cell>
          <cell r="B1474" t="str">
            <v>SINAPI/CEF</v>
          </cell>
          <cell r="C1474" t="str">
            <v>CAMINHAO PIPA 10.000L  C/ BARRA ESPARGIDORA (INCL MANUT/OPERACAO)</v>
          </cell>
          <cell r="D1474" t="str">
            <v>H</v>
          </cell>
          <cell r="E1474">
            <v>57.24</v>
          </cell>
        </row>
        <row r="1475">
          <cell r="A1475">
            <v>13352</v>
          </cell>
          <cell r="B1475" t="str">
            <v>SINAPI/CEF</v>
          </cell>
          <cell r="C1475" t="str">
            <v>CAMINHAO PIPA 10.000L TRUCADO (C/ TERCEIRO EIXO) FORD F-14000 - MOTOR CUMMINS 208CV - PBT =21,1T E</v>
          </cell>
          <cell r="D1475" t="str">
            <v>UN</v>
          </cell>
          <cell r="E1475">
            <v>208373.64</v>
          </cell>
        </row>
        <row r="1476">
          <cell r="A1476">
            <v>0</v>
          </cell>
          <cell r="B1476" t="str">
            <v>SINAPI/CEF</v>
          </cell>
          <cell r="C1476" t="str">
            <v>CMT=27T - DIST ENTRE EIXOS =5385MM - INCL TANQUE DE ACO P/ TRANSP    DE AGUA - CAPACIDADE 10,0M3</v>
          </cell>
          <cell r="D1476">
            <v>0</v>
          </cell>
          <cell r="E1476">
            <v>0</v>
          </cell>
        </row>
        <row r="1477">
          <cell r="A1477">
            <v>1152</v>
          </cell>
          <cell r="B1477" t="str">
            <v>SINAPI/CEF</v>
          </cell>
          <cell r="C1477" t="str">
            <v>CAMINHAO PIPA 6.000L TOCO FORD F-12000 POTENCIA 162CV - PBT=11800KG - CARGA UTIL + TANQUE = 7480KG -</v>
          </cell>
          <cell r="D1477" t="str">
            <v>UN</v>
          </cell>
          <cell r="E1477">
            <v>188838.09</v>
          </cell>
        </row>
        <row r="1478">
          <cell r="A1478">
            <v>0</v>
          </cell>
          <cell r="B1478" t="str">
            <v>SINAPI/CEF</v>
          </cell>
          <cell r="C1478" t="str">
            <v>DIST ENTRE EIXOS 4928MM - INCL TANQUE DE ACO P/ TRANSP  DE AGUA</v>
          </cell>
          <cell r="D1478">
            <v>0</v>
          </cell>
          <cell r="E1478">
            <v>0</v>
          </cell>
        </row>
        <row r="1479">
          <cell r="A1479">
            <v>13455</v>
          </cell>
          <cell r="B1479" t="str">
            <v>SINAPI/CEF</v>
          </cell>
          <cell r="C1479" t="str">
            <v>CAMINHAO PIPA 6.000L TOCO MERCEDES BENZ L-1218 R - POTENCIA 170CV - PBT = 12300 KG - CARGA UTIL MAX</v>
          </cell>
          <cell r="D1479" t="str">
            <v>UN</v>
          </cell>
          <cell r="E1479">
            <v>192419.74</v>
          </cell>
        </row>
        <row r="1480">
          <cell r="A1480">
            <v>0</v>
          </cell>
          <cell r="B1480" t="str">
            <v>SINAPI/CEF</v>
          </cell>
          <cell r="C1480" t="str">
            <v>C/EQUIP = 8550KG - DIST ENTRE EIXOS 5170MM - TANQUE DE ACO P/ TRANSP    DE AGUA</v>
          </cell>
          <cell r="D1480">
            <v>0</v>
          </cell>
          <cell r="E1480">
            <v>0</v>
          </cell>
        </row>
        <row r="1481">
          <cell r="A1481">
            <v>13598</v>
          </cell>
          <cell r="B1481" t="str">
            <v>SINAPI/CEF</v>
          </cell>
          <cell r="C1481" t="str">
            <v>CAMINHAO TOCO BASCULANTE COM CACAMBA DE 5 M3 (POTENCIA = 177 CV; PESO BRUTO TOTAL = 13,99 T;</v>
          </cell>
          <cell r="D1481" t="str">
            <v>UN</v>
          </cell>
          <cell r="E1481">
            <v>202500</v>
          </cell>
        </row>
        <row r="1482">
          <cell r="A1482">
            <v>0</v>
          </cell>
          <cell r="B1482" t="str">
            <v>SINAPI/CEF</v>
          </cell>
          <cell r="C1482" t="str">
            <v>DISTANCIA ENTRE EIXOS = 5,10 M)</v>
          </cell>
          <cell r="D1482">
            <v>0</v>
          </cell>
          <cell r="E1482">
            <v>0</v>
          </cell>
        </row>
        <row r="1483">
          <cell r="A1483">
            <v>1142</v>
          </cell>
          <cell r="B1483" t="str">
            <v>SINAPI/CEF</v>
          </cell>
          <cell r="C1483" t="str">
            <v>CAMINHAO TOCO C/ CARROCERIA MADEIRA FIXA CAP. CARGA * 6 A 8T* (INCL MANUT/OPERACAO)</v>
          </cell>
          <cell r="D1483" t="str">
            <v>H</v>
          </cell>
          <cell r="E1483">
            <v>30.96</v>
          </cell>
        </row>
        <row r="1484">
          <cell r="A1484">
            <v>1143</v>
          </cell>
          <cell r="B1484" t="str">
            <v>SINAPI/CEF</v>
          </cell>
          <cell r="C1484" t="str">
            <v>CAMINHAO TRUCADO (3 EIXOS) COM CARROCERIA DE MADEIRA FIXA, CAPACIDADE DE *10 A 12* T (LOCACAO SEM</v>
          </cell>
          <cell r="D1484" t="str">
            <v>H</v>
          </cell>
          <cell r="E1484">
            <v>45</v>
          </cell>
        </row>
        <row r="1485">
          <cell r="A1485">
            <v>0</v>
          </cell>
          <cell r="B1485" t="str">
            <v>SINAPI/CEF</v>
          </cell>
          <cell r="C1485" t="str">
            <v>MOTORISTA)</v>
          </cell>
          <cell r="D1485">
            <v>0</v>
          </cell>
          <cell r="E1485">
            <v>0</v>
          </cell>
        </row>
        <row r="1486">
          <cell r="A1486">
            <v>13441</v>
          </cell>
          <cell r="B1486" t="str">
            <v>SINAPI/CEF</v>
          </cell>
          <cell r="C1486" t="str">
            <v>CAMINHONETE CABINE SIMPLES, MOTOR A GASOLINA, 4 X 2, APENAS COM OS EQUIPAMENTOS DE SERIE</v>
          </cell>
          <cell r="D1486" t="str">
            <v>UN</v>
          </cell>
          <cell r="E1486">
            <v>66687.070000000007</v>
          </cell>
        </row>
        <row r="1487">
          <cell r="A1487">
            <v>1158</v>
          </cell>
          <cell r="B1487" t="str">
            <v>SINAPI/CEF</v>
          </cell>
          <cell r="C1487" t="str">
            <v>CAMINHONETE DE CARGA ATE 1,2 T C/ MOTOR DIESEL TIPO GM D-10 OU EQUIV (INCL MANUT/OPERACAO)</v>
          </cell>
          <cell r="D1487" t="str">
            <v>H</v>
          </cell>
          <cell r="E1487">
            <v>23.45</v>
          </cell>
        </row>
        <row r="1488">
          <cell r="A1488">
            <v>13532</v>
          </cell>
          <cell r="B1488" t="str">
            <v>SINAPI/CEF</v>
          </cell>
          <cell r="C1488" t="str">
            <v>CAMINHONETE FIAT FIORINO A GASOLINA**CAIXA**</v>
          </cell>
          <cell r="D1488" t="str">
            <v>UN</v>
          </cell>
          <cell r="E1488">
            <v>41638.74</v>
          </cell>
        </row>
        <row r="1489">
          <cell r="A1489">
            <v>1159</v>
          </cell>
          <cell r="B1489" t="str">
            <v>SINAPI/CEF</v>
          </cell>
          <cell r="C1489" t="str">
            <v>CAMINHONETE FORD F-250 XL-4.2L D577 - 180CV     DIESEL</v>
          </cell>
          <cell r="D1489" t="str">
            <v>UN</v>
          </cell>
          <cell r="E1489">
            <v>105723.68</v>
          </cell>
        </row>
        <row r="1490">
          <cell r="A1490">
            <v>12114</v>
          </cell>
          <cell r="B1490" t="str">
            <v>SINAPI/CEF</v>
          </cell>
          <cell r="C1490" t="str">
            <v>CAMPAINHA ALTA POTENCIA 110V REF. 41418 - PIAL</v>
          </cell>
          <cell r="D1490" t="str">
            <v>UN</v>
          </cell>
          <cell r="E1490">
            <v>112.91</v>
          </cell>
        </row>
        <row r="1491">
          <cell r="A1491">
            <v>0</v>
          </cell>
          <cell r="B1491" t="str">
            <v>SINAPI/CEF</v>
          </cell>
          <cell r="C1491">
            <v>0</v>
          </cell>
          <cell r="D1491">
            <v>0</v>
          </cell>
          <cell r="E1491">
            <v>0</v>
          </cell>
        </row>
        <row r="1492">
          <cell r="A1492">
            <v>0</v>
          </cell>
          <cell r="B1492" t="str">
            <v>SINAPI/CEF</v>
          </cell>
          <cell r="C1492" t="str">
            <v>PREÇOS DE INSUMOS</v>
          </cell>
          <cell r="D1492" t="str">
            <v>Página:</v>
          </cell>
          <cell r="E1492" t="str">
            <v>24 / 107</v>
          </cell>
        </row>
        <row r="1493">
          <cell r="A1493" t="str">
            <v>Mês de Coleta:</v>
          </cell>
          <cell r="B1493" t="str">
            <v>SINAPI/CEF</v>
          </cell>
          <cell r="C1493" t="str">
            <v>05/2014 Pesquisa: IBGE</v>
          </cell>
          <cell r="D1493">
            <v>0</v>
          </cell>
          <cell r="E1493">
            <v>0</v>
          </cell>
        </row>
        <row r="1494">
          <cell r="A1494">
            <v>0</v>
          </cell>
          <cell r="B1494" t="str">
            <v>SINAPI/CEF</v>
          </cell>
          <cell r="C1494" t="str">
            <v>FORTALEZA 88,81</v>
          </cell>
          <cell r="D1494">
            <v>0</v>
          </cell>
          <cell r="E1494">
            <v>50.72</v>
          </cell>
        </row>
        <row r="1495">
          <cell r="A1495" t="str">
            <v>Localidade:</v>
          </cell>
          <cell r="B1495" t="str">
            <v>SINAPI/CEF</v>
          </cell>
          <cell r="C1495" t="str">
            <v>Encargos Sociais Desonerados(%) Horista:</v>
          </cell>
          <cell r="D1495" t="str">
            <v>Mensalista:</v>
          </cell>
          <cell r="E1495">
            <v>0</v>
          </cell>
        </row>
        <row r="1496">
          <cell r="A1496" t="str">
            <v>Código</v>
          </cell>
          <cell r="B1496" t="str">
            <v>SINAPI/CEF</v>
          </cell>
          <cell r="C1496" t="str">
            <v>Descriçao do Insumo</v>
          </cell>
          <cell r="D1496" t="str">
            <v>Unid</v>
          </cell>
          <cell r="E1496" t="str">
            <v>Preço</v>
          </cell>
        </row>
        <row r="1497">
          <cell r="A1497">
            <v>0</v>
          </cell>
          <cell r="B1497" t="str">
            <v>SINAPI/CEF</v>
          </cell>
          <cell r="C1497">
            <v>0</v>
          </cell>
          <cell r="D1497">
            <v>0</v>
          </cell>
          <cell r="E1497" t="str">
            <v>Mediano (R$)</v>
          </cell>
        </row>
        <row r="1498">
          <cell r="A1498">
            <v>11552</v>
          </cell>
          <cell r="B1498" t="str">
            <v>SINAPI/CEF</v>
          </cell>
          <cell r="C1498" t="str">
            <v>CANALETA ALUMINIO 1 X 1CM P/ PORTA /JANELA CORRER</v>
          </cell>
          <cell r="D1498" t="str">
            <v>M</v>
          </cell>
          <cell r="E1498">
            <v>4.96</v>
          </cell>
        </row>
        <row r="1499">
          <cell r="A1499">
            <v>659</v>
          </cell>
          <cell r="B1499" t="str">
            <v>SINAPI/CEF</v>
          </cell>
          <cell r="C1499" t="str">
            <v>CANALETA CONCRETO 14 X 19 X 19CM (CLASSE D - NBR 6136/07)</v>
          </cell>
          <cell r="D1499" t="str">
            <v>UN</v>
          </cell>
          <cell r="E1499">
            <v>1.19</v>
          </cell>
        </row>
        <row r="1500">
          <cell r="A1500">
            <v>660</v>
          </cell>
          <cell r="B1500" t="str">
            <v>SINAPI/CEF</v>
          </cell>
          <cell r="C1500" t="str">
            <v>CANALETA CONCRETO 19 X 19 X 19 CM (CLASSE D - NBR 6136/07)</v>
          </cell>
          <cell r="D1500" t="str">
            <v>UN</v>
          </cell>
          <cell r="E1500">
            <v>1.19</v>
          </cell>
        </row>
        <row r="1501">
          <cell r="A1501">
            <v>658</v>
          </cell>
          <cell r="B1501" t="str">
            <v>SINAPI/CEF</v>
          </cell>
          <cell r="C1501" t="str">
            <v>CANALETA CONCRETO 9 X 19 X 19CM (CLASSE D - NBR 6136/07)</v>
          </cell>
          <cell r="D1501" t="str">
            <v>UN</v>
          </cell>
          <cell r="E1501">
            <v>0.82</v>
          </cell>
        </row>
        <row r="1502">
          <cell r="A1502">
            <v>11659</v>
          </cell>
          <cell r="B1502" t="str">
            <v>SINAPI/CEF</v>
          </cell>
          <cell r="C1502" t="str">
            <v>CANALETA ENTRADA P/ TIL C/ ANEL DE FIXACAO PVC EB-644 P/ REDE COLET ESG DN 100/DE 101,6MM.</v>
          </cell>
          <cell r="D1502" t="str">
            <v>UN</v>
          </cell>
          <cell r="E1502">
            <v>26.37</v>
          </cell>
        </row>
        <row r="1503">
          <cell r="A1503">
            <v>11660</v>
          </cell>
          <cell r="B1503" t="str">
            <v>SINAPI/CEF</v>
          </cell>
          <cell r="C1503" t="str">
            <v>CANALETA ENTRADA P/ TIL C/ ANEL DE FIXACAO PVC EB-644 P/ REDE COLET ESG DN 100/DE 110,0MM</v>
          </cell>
          <cell r="D1503" t="str">
            <v>UN</v>
          </cell>
          <cell r="E1503">
            <v>31.39</v>
          </cell>
        </row>
        <row r="1504">
          <cell r="A1504">
            <v>11661</v>
          </cell>
          <cell r="B1504" t="str">
            <v>SINAPI/CEF</v>
          </cell>
          <cell r="C1504" t="str">
            <v>CANALETA ENTRADA P/ TIL C/ ANEL DE FIXACAO PVC EB-644 P/ REDE COLET ESG DN 125/DE 125,0MM</v>
          </cell>
          <cell r="D1504" t="str">
            <v>UN</v>
          </cell>
          <cell r="E1504">
            <v>44.29</v>
          </cell>
        </row>
        <row r="1505">
          <cell r="A1505">
            <v>11662</v>
          </cell>
          <cell r="B1505" t="str">
            <v>SINAPI/CEF</v>
          </cell>
          <cell r="C1505" t="str">
            <v>CANALETA ENTRADA P/ TIL C/ ANEL DE FIXACAO PVC EB-644 P/ REDE COLET ESG DN 150/DE 160,0MM</v>
          </cell>
          <cell r="D1505" t="str">
            <v>UN</v>
          </cell>
          <cell r="E1505">
            <v>44.39</v>
          </cell>
        </row>
        <row r="1506">
          <cell r="A1506">
            <v>585</v>
          </cell>
          <cell r="B1506" t="str">
            <v>SINAPI/CEF</v>
          </cell>
          <cell r="C1506" t="str">
            <v>CANTONEIRA "U" ALUMINIO ABAS IGUAIS 1 ", E = 3/32 "</v>
          </cell>
          <cell r="D1506" t="str">
            <v>KG</v>
          </cell>
          <cell r="E1506">
            <v>24.76</v>
          </cell>
        </row>
        <row r="1507">
          <cell r="A1507">
            <v>10951</v>
          </cell>
          <cell r="B1507" t="str">
            <v>SINAPI/CEF</v>
          </cell>
          <cell r="C1507" t="str">
            <v>CANTONEIRA ACO ABAS DESIGUAIS (QUALQUER BITOLA), E = 3/16 "</v>
          </cell>
          <cell r="D1507" t="str">
            <v>KG</v>
          </cell>
          <cell r="E1507">
            <v>4.8099999999999996</v>
          </cell>
        </row>
        <row r="1508">
          <cell r="A1508">
            <v>10952</v>
          </cell>
          <cell r="B1508" t="str">
            <v>SINAPI/CEF</v>
          </cell>
          <cell r="C1508" t="str">
            <v>CANTONEIRA ACO ABAS IGUAIS (QUALQUER BITOLA), E = 1/8 "</v>
          </cell>
          <cell r="D1508" t="str">
            <v>KG</v>
          </cell>
          <cell r="E1508">
            <v>4.13</v>
          </cell>
        </row>
        <row r="1509">
          <cell r="A1509">
            <v>10953</v>
          </cell>
          <cell r="B1509" t="str">
            <v>SINAPI/CEF</v>
          </cell>
          <cell r="C1509" t="str">
            <v>CANTONEIRA ACO ABAS IGUAIS (QUALQUER BITOLA), E = 3/16 "</v>
          </cell>
          <cell r="D1509" t="str">
            <v>KG</v>
          </cell>
          <cell r="E1509">
            <v>4.13</v>
          </cell>
        </row>
        <row r="1510">
          <cell r="A1510">
            <v>587</v>
          </cell>
          <cell r="B1510" t="str">
            <v>SINAPI/CEF</v>
          </cell>
          <cell r="C1510" t="str">
            <v>CANTONEIRA ALUMINIO ABAS DESIGUAIS 1 X 3/4 ", E = 1/8 "</v>
          </cell>
          <cell r="D1510" t="str">
            <v>KG</v>
          </cell>
          <cell r="E1510">
            <v>26.53</v>
          </cell>
        </row>
        <row r="1511">
          <cell r="A1511">
            <v>590</v>
          </cell>
          <cell r="B1511" t="str">
            <v>SINAPI/CEF</v>
          </cell>
          <cell r="C1511" t="str">
            <v>CANTONEIRA ALUMINIO ABAS DESIGUAIS 2.1/2 X 1/2 ", E = 3/16 "</v>
          </cell>
          <cell r="D1511" t="str">
            <v>KG</v>
          </cell>
          <cell r="E1511">
            <v>25.65</v>
          </cell>
        </row>
        <row r="1512">
          <cell r="A1512">
            <v>592</v>
          </cell>
          <cell r="B1512" t="str">
            <v>SINAPI/CEF</v>
          </cell>
          <cell r="C1512" t="str">
            <v>CANTONEIRA ALUMINIO ABAS IGUAIS 1 ", E = 1/8 ", 25,40 X 3,17 MM (0,408 KG/M)</v>
          </cell>
          <cell r="D1512" t="str">
            <v>KG</v>
          </cell>
          <cell r="E1512">
            <v>26.53</v>
          </cell>
        </row>
        <row r="1513">
          <cell r="A1513">
            <v>586</v>
          </cell>
          <cell r="B1513" t="str">
            <v>SINAPI/CEF</v>
          </cell>
          <cell r="C1513" t="str">
            <v>CANTONEIRA ALUMINIO ABAS IGUAIS 1 ", E = 3 /16 "</v>
          </cell>
          <cell r="D1513" t="str">
            <v>M</v>
          </cell>
          <cell r="E1513">
            <v>15.6</v>
          </cell>
        </row>
        <row r="1514">
          <cell r="A1514">
            <v>591</v>
          </cell>
          <cell r="B1514" t="str">
            <v>SINAPI/CEF</v>
          </cell>
          <cell r="C1514" t="str">
            <v>CANTONEIRA ALUMINIO ABAS IGUAIS 1 1/2 ", E = 3/16 "</v>
          </cell>
          <cell r="D1514" t="str">
            <v>KG</v>
          </cell>
          <cell r="E1514">
            <v>24.76</v>
          </cell>
        </row>
        <row r="1515">
          <cell r="A1515">
            <v>588</v>
          </cell>
          <cell r="B1515" t="str">
            <v>SINAPI/CEF</v>
          </cell>
          <cell r="C1515" t="str">
            <v>CANTONEIRA ALUMINIO ABAS IGUAIS 1 1/4 ", E = 3/16 "</v>
          </cell>
          <cell r="D1515" t="str">
            <v>M</v>
          </cell>
          <cell r="E1515">
            <v>24.67</v>
          </cell>
        </row>
        <row r="1516">
          <cell r="A1516">
            <v>589</v>
          </cell>
          <cell r="B1516" t="str">
            <v>SINAPI/CEF</v>
          </cell>
          <cell r="C1516" t="str">
            <v>CANTONEIRA ALUMINIO ABAS IGUAIS 2 ", E = 1/4 "</v>
          </cell>
          <cell r="D1516" t="str">
            <v>M</v>
          </cell>
          <cell r="E1516">
            <v>41.71</v>
          </cell>
        </row>
        <row r="1517">
          <cell r="A1517">
            <v>584</v>
          </cell>
          <cell r="B1517" t="str">
            <v>SINAPI/CEF</v>
          </cell>
          <cell r="C1517" t="str">
            <v>CANTONEIRA ALUMINIO ABAS IGUAIS 2 ", E = 1/8 "</v>
          </cell>
          <cell r="D1517" t="str">
            <v>M</v>
          </cell>
          <cell r="E1517">
            <v>26.35</v>
          </cell>
        </row>
        <row r="1518">
          <cell r="A1518">
            <v>4777</v>
          </cell>
          <cell r="B1518" t="str">
            <v>SINAPI/CEF</v>
          </cell>
          <cell r="C1518" t="str">
            <v>CANTONEIRA DE ACO ABAS IGUAIS (QUALQUER BITOLA), E = 1/4 "</v>
          </cell>
          <cell r="D1518" t="str">
            <v>KG</v>
          </cell>
          <cell r="E1518">
            <v>4.13</v>
          </cell>
        </row>
        <row r="1519">
          <cell r="A1519">
            <v>4912</v>
          </cell>
          <cell r="B1519" t="str">
            <v>SINAPI/CEF</v>
          </cell>
          <cell r="C1519" t="str">
            <v>CANTONEIRA DE ACO 3 "  X  3 "  X  1/4 "</v>
          </cell>
          <cell r="D1519" t="str">
            <v>KG</v>
          </cell>
          <cell r="E1519">
            <v>4.79</v>
          </cell>
        </row>
        <row r="1520">
          <cell r="A1520">
            <v>574</v>
          </cell>
          <cell r="B1520" t="str">
            <v>SINAPI/CEF</v>
          </cell>
          <cell r="C1520" t="str">
            <v>CANTONEIRA FERRO GALV 'L" 1 1/2 X 1/4" - (3,40KG/M)</v>
          </cell>
          <cell r="D1520" t="str">
            <v>M</v>
          </cell>
          <cell r="E1520">
            <v>23.38</v>
          </cell>
        </row>
        <row r="1521">
          <cell r="A1521">
            <v>568</v>
          </cell>
          <cell r="B1521" t="str">
            <v>SINAPI/CEF</v>
          </cell>
          <cell r="C1521" t="str">
            <v>CANTONEIRA FERRO GALV 'L" 2 X 3/8" - (6,9 KG/M)</v>
          </cell>
          <cell r="D1521" t="str">
            <v>M</v>
          </cell>
          <cell r="E1521">
            <v>45.77</v>
          </cell>
        </row>
        <row r="1522">
          <cell r="A1522">
            <v>567</v>
          </cell>
          <cell r="B1522" t="str">
            <v>SINAPI/CEF</v>
          </cell>
          <cell r="C1522" t="str">
            <v>CANTONEIRA FERRO GALV 1" X 1/8" - (1,20KG/M)</v>
          </cell>
          <cell r="D1522" t="str">
            <v>M</v>
          </cell>
          <cell r="E1522">
            <v>8.64</v>
          </cell>
        </row>
        <row r="1523">
          <cell r="A1523">
            <v>569</v>
          </cell>
          <cell r="B1523" t="str">
            <v>SINAPI/CEF</v>
          </cell>
          <cell r="C1523" t="str">
            <v>CANTONEIRA FERRO GALV 3/4" X (QUALQUER ESPESSURA)</v>
          </cell>
          <cell r="D1523" t="str">
            <v>KG</v>
          </cell>
          <cell r="E1523">
            <v>6.83</v>
          </cell>
        </row>
        <row r="1524">
          <cell r="A1524">
            <v>1165</v>
          </cell>
          <cell r="B1524" t="str">
            <v>SINAPI/CEF</v>
          </cell>
          <cell r="C1524" t="str">
            <v>CAP OU TAMPAO FERRO GALV ROSCA 1 1/2"</v>
          </cell>
          <cell r="D1524" t="str">
            <v>UN</v>
          </cell>
          <cell r="E1524">
            <v>8.4</v>
          </cell>
        </row>
        <row r="1525">
          <cell r="A1525">
            <v>1164</v>
          </cell>
          <cell r="B1525" t="str">
            <v>SINAPI/CEF</v>
          </cell>
          <cell r="C1525" t="str">
            <v>CAP OU TAMPAO FERRO GALV ROSCA 1 1/4"</v>
          </cell>
          <cell r="D1525" t="str">
            <v>UN</v>
          </cell>
          <cell r="E1525">
            <v>7.27</v>
          </cell>
        </row>
        <row r="1526">
          <cell r="A1526">
            <v>1162</v>
          </cell>
          <cell r="B1526" t="str">
            <v>SINAPI/CEF</v>
          </cell>
          <cell r="C1526" t="str">
            <v>CAP OU TAMPAO FERRO GALV ROSCA 1/2"</v>
          </cell>
          <cell r="D1526" t="str">
            <v>UN</v>
          </cell>
          <cell r="E1526">
            <v>2.12</v>
          </cell>
        </row>
        <row r="1527">
          <cell r="A1527">
            <v>12395</v>
          </cell>
          <cell r="B1527" t="str">
            <v>SINAPI/CEF</v>
          </cell>
          <cell r="C1527" t="str">
            <v>CAP OU TAMPAO FERRO GALV ROSCA 1/4"</v>
          </cell>
          <cell r="D1527" t="str">
            <v>UN</v>
          </cell>
          <cell r="E1527">
            <v>1.9</v>
          </cell>
        </row>
        <row r="1528">
          <cell r="A1528">
            <v>1170</v>
          </cell>
          <cell r="B1528" t="str">
            <v>SINAPI/CEF</v>
          </cell>
          <cell r="C1528" t="str">
            <v>CAP OU TAMPAO FERRO GALV ROSCA 1"</v>
          </cell>
          <cell r="D1528" t="str">
            <v>UN</v>
          </cell>
          <cell r="E1528">
            <v>4.38</v>
          </cell>
        </row>
        <row r="1529">
          <cell r="A1529">
            <v>1169</v>
          </cell>
          <cell r="B1529" t="str">
            <v>SINAPI/CEF</v>
          </cell>
          <cell r="C1529" t="str">
            <v>CAP OU TAMPAO FERRO GALV ROSCA 2 1/2"</v>
          </cell>
          <cell r="D1529" t="str">
            <v>UN</v>
          </cell>
          <cell r="E1529">
            <v>14.35</v>
          </cell>
        </row>
        <row r="1530">
          <cell r="A1530">
            <v>1166</v>
          </cell>
          <cell r="B1530" t="str">
            <v>SINAPI/CEF</v>
          </cell>
          <cell r="C1530" t="str">
            <v>CAP OU TAMPAO FERRO GALV ROSCA 2"</v>
          </cell>
          <cell r="D1530" t="str">
            <v>UN</v>
          </cell>
          <cell r="E1530">
            <v>10.96</v>
          </cell>
        </row>
        <row r="1531">
          <cell r="A1531">
            <v>1163</v>
          </cell>
          <cell r="B1531" t="str">
            <v>SINAPI/CEF</v>
          </cell>
          <cell r="C1531" t="str">
            <v>CAP OU TAMPAO FERRO GALV ROSCA 3/4"</v>
          </cell>
          <cell r="D1531" t="str">
            <v>UN</v>
          </cell>
          <cell r="E1531">
            <v>2.96</v>
          </cell>
        </row>
        <row r="1532">
          <cell r="A1532">
            <v>12396</v>
          </cell>
          <cell r="B1532" t="str">
            <v>SINAPI/CEF</v>
          </cell>
          <cell r="C1532" t="str">
            <v>CAP OU TAMPAO FERRO GALV ROSCA 3/8"</v>
          </cell>
          <cell r="D1532" t="str">
            <v>UN</v>
          </cell>
          <cell r="E1532">
            <v>1.86</v>
          </cell>
        </row>
        <row r="1533">
          <cell r="A1533">
            <v>1168</v>
          </cell>
          <cell r="B1533" t="str">
            <v>SINAPI/CEF</v>
          </cell>
          <cell r="C1533" t="str">
            <v>CAP OU TAMPAO FERRO GALV ROSCA 3"</v>
          </cell>
          <cell r="D1533" t="str">
            <v>UN</v>
          </cell>
          <cell r="E1533">
            <v>24.73</v>
          </cell>
        </row>
        <row r="1534">
          <cell r="A1534">
            <v>1167</v>
          </cell>
          <cell r="B1534" t="str">
            <v>SINAPI/CEF</v>
          </cell>
          <cell r="C1534" t="str">
            <v>CAP OU TAMPAO FERRO GALV ROSCA 4"</v>
          </cell>
          <cell r="D1534" t="str">
            <v>UN</v>
          </cell>
          <cell r="E1534">
            <v>43.97</v>
          </cell>
        </row>
        <row r="1535">
          <cell r="A1535">
            <v>1210</v>
          </cell>
          <cell r="B1535" t="str">
            <v>SINAPI/CEF</v>
          </cell>
          <cell r="C1535" t="str">
            <v>CAP PVC C/ROSCA P/AGUA FRIA PREDIAL 1 1/2"</v>
          </cell>
          <cell r="D1535" t="str">
            <v>UN</v>
          </cell>
          <cell r="E1535">
            <v>4.57</v>
          </cell>
        </row>
        <row r="1536">
          <cell r="A1536">
            <v>1203</v>
          </cell>
          <cell r="B1536" t="str">
            <v>SINAPI/CEF</v>
          </cell>
          <cell r="C1536" t="str">
            <v>CAP PVC C/ROSCA P/AGUA FRIA PREDIAL 1 1/4"</v>
          </cell>
          <cell r="D1536" t="str">
            <v>UN</v>
          </cell>
          <cell r="E1536">
            <v>3.92</v>
          </cell>
        </row>
        <row r="1537">
          <cell r="A1537">
            <v>1197</v>
          </cell>
          <cell r="B1537" t="str">
            <v>SINAPI/CEF</v>
          </cell>
          <cell r="C1537" t="str">
            <v>CAP PVC C/ROSCA P/AGUA FRIA PREDIAL 1/2"</v>
          </cell>
          <cell r="D1537" t="str">
            <v>UN</v>
          </cell>
          <cell r="E1537">
            <v>0.43</v>
          </cell>
        </row>
        <row r="1538">
          <cell r="A1538">
            <v>1202</v>
          </cell>
          <cell r="B1538" t="str">
            <v>SINAPI/CEF</v>
          </cell>
          <cell r="C1538" t="str">
            <v>CAP PVC C/ROSCA P/AGUA FRIA PREDIAL 1"</v>
          </cell>
          <cell r="D1538" t="str">
            <v>UN</v>
          </cell>
          <cell r="E1538">
            <v>1.1299999999999999</v>
          </cell>
        </row>
        <row r="1539">
          <cell r="A1539">
            <v>1188</v>
          </cell>
          <cell r="B1539" t="str">
            <v>SINAPI/CEF</v>
          </cell>
          <cell r="C1539" t="str">
            <v>CAP PVC C/ROSCA P/AGUA FRIA PREDIAL 2 1/2"</v>
          </cell>
          <cell r="D1539" t="str">
            <v>UN</v>
          </cell>
          <cell r="E1539">
            <v>7.44</v>
          </cell>
        </row>
        <row r="1540">
          <cell r="A1540">
            <v>1211</v>
          </cell>
          <cell r="B1540" t="str">
            <v>SINAPI/CEF</v>
          </cell>
          <cell r="C1540" t="str">
            <v>CAP PVC C/ROSCA P/AGUA FRIA PREDIAL 2"</v>
          </cell>
          <cell r="D1540" t="str">
            <v>UN</v>
          </cell>
          <cell r="E1540">
            <v>5.55</v>
          </cell>
        </row>
        <row r="1541">
          <cell r="A1541">
            <v>1198</v>
          </cell>
          <cell r="B1541" t="str">
            <v>SINAPI/CEF</v>
          </cell>
          <cell r="C1541" t="str">
            <v>CAP PVC C/ROSCA P/AGUA FRIA PREDIAL 3/4"</v>
          </cell>
          <cell r="D1541" t="str">
            <v>UN</v>
          </cell>
          <cell r="E1541">
            <v>0.64</v>
          </cell>
        </row>
        <row r="1542">
          <cell r="A1542">
            <v>1199</v>
          </cell>
          <cell r="B1542" t="str">
            <v>SINAPI/CEF</v>
          </cell>
          <cell r="C1542" t="str">
            <v>CAP PVC C/ROSCA P/AGUA FRIA PREDIAL 3"</v>
          </cell>
          <cell r="D1542" t="str">
            <v>UN</v>
          </cell>
          <cell r="E1542">
            <v>8.1999999999999993</v>
          </cell>
        </row>
        <row r="1543">
          <cell r="A1543">
            <v>1187</v>
          </cell>
          <cell r="B1543" t="str">
            <v>SINAPI/CEF</v>
          </cell>
          <cell r="C1543" t="str">
            <v>CAP PVC C/ROSCA P/AGUA FRIA PREDIAL 4"</v>
          </cell>
          <cell r="D1543" t="str">
            <v>UN</v>
          </cell>
          <cell r="E1543">
            <v>18.440000000000001</v>
          </cell>
        </row>
        <row r="1544">
          <cell r="A1544">
            <v>26047</v>
          </cell>
          <cell r="B1544" t="str">
            <v>SINAPI/CEF</v>
          </cell>
          <cell r="C1544" t="str">
            <v>CAP PVC JE P/REDE ESGOTO 150 MM</v>
          </cell>
          <cell r="D1544" t="str">
            <v>UN</v>
          </cell>
          <cell r="E1544">
            <v>25.62</v>
          </cell>
        </row>
        <row r="1545">
          <cell r="A1545">
            <v>26048</v>
          </cell>
          <cell r="B1545" t="str">
            <v>SINAPI/CEF</v>
          </cell>
          <cell r="C1545" t="str">
            <v>CAP PVC JE P/REDE ESGOTO 200MM</v>
          </cell>
          <cell r="D1545" t="str">
            <v>UN</v>
          </cell>
          <cell r="E1545">
            <v>43.56</v>
          </cell>
        </row>
        <row r="1546">
          <cell r="A1546">
            <v>1207</v>
          </cell>
          <cell r="B1546" t="str">
            <v>SINAPI/CEF</v>
          </cell>
          <cell r="C1546" t="str">
            <v>CAP PVC PBA NBR 10351 P/ REDE AGUA JE DN 100/DE 110 MM</v>
          </cell>
          <cell r="D1546" t="str">
            <v>UN</v>
          </cell>
          <cell r="E1546">
            <v>8.3800000000000008</v>
          </cell>
        </row>
        <row r="1547">
          <cell r="A1547">
            <v>1206</v>
          </cell>
          <cell r="B1547" t="str">
            <v>SINAPI/CEF</v>
          </cell>
          <cell r="C1547" t="str">
            <v>CAP PVC PBA NBR 10351 P/ REDE AGUA JE DN 50/DE 60 MM</v>
          </cell>
          <cell r="D1547" t="str">
            <v>UN</v>
          </cell>
          <cell r="E1547">
            <v>2.02</v>
          </cell>
        </row>
        <row r="1548">
          <cell r="A1548">
            <v>1183</v>
          </cell>
          <cell r="B1548" t="str">
            <v>SINAPI/CEF</v>
          </cell>
          <cell r="C1548" t="str">
            <v>CAP PVC PBA NBR 10351 P/ REDE AGUA JE DN 75/DE 85 MM</v>
          </cell>
          <cell r="D1548" t="str">
            <v>UN</v>
          </cell>
          <cell r="E1548">
            <v>4.51</v>
          </cell>
        </row>
        <row r="1549">
          <cell r="A1549">
            <v>20088</v>
          </cell>
          <cell r="B1549" t="str">
            <v>SINAPI/CEF</v>
          </cell>
          <cell r="C1549" t="str">
            <v>CAP PVC SERIE R P/ ESG PREDIAL DN 100 MM</v>
          </cell>
          <cell r="D1549" t="str">
            <v>UN</v>
          </cell>
          <cell r="E1549">
            <v>5.49</v>
          </cell>
        </row>
        <row r="1550">
          <cell r="A1550">
            <v>20089</v>
          </cell>
          <cell r="B1550" t="str">
            <v>SINAPI/CEF</v>
          </cell>
          <cell r="C1550" t="str">
            <v>CAP PVC SERIE R P/ ESG PREDIAL DN 150 MM</v>
          </cell>
          <cell r="D1550" t="str">
            <v>UN</v>
          </cell>
          <cell r="E1550">
            <v>27.29</v>
          </cell>
        </row>
        <row r="1551">
          <cell r="A1551">
            <v>0</v>
          </cell>
          <cell r="B1551" t="str">
            <v>SINAPI/CEF</v>
          </cell>
          <cell r="C1551">
            <v>0</v>
          </cell>
          <cell r="D1551">
            <v>0</v>
          </cell>
          <cell r="E1551">
            <v>0</v>
          </cell>
        </row>
        <row r="1552">
          <cell r="A1552">
            <v>0</v>
          </cell>
          <cell r="B1552" t="str">
            <v>SINAPI/CEF</v>
          </cell>
          <cell r="C1552" t="str">
            <v>PREÇOS DE INSUMOS</v>
          </cell>
          <cell r="D1552" t="str">
            <v>Página:</v>
          </cell>
          <cell r="E1552" t="str">
            <v>25 / 107</v>
          </cell>
        </row>
        <row r="1553">
          <cell r="A1553" t="str">
            <v>Mês de Coleta:</v>
          </cell>
          <cell r="B1553" t="str">
            <v>SINAPI/CEF</v>
          </cell>
          <cell r="C1553" t="str">
            <v>05/2014 Pesquisa: IBGE</v>
          </cell>
          <cell r="D1553">
            <v>0</v>
          </cell>
          <cell r="E1553">
            <v>0</v>
          </cell>
        </row>
        <row r="1554">
          <cell r="A1554">
            <v>0</v>
          </cell>
          <cell r="B1554" t="str">
            <v>SINAPI/CEF</v>
          </cell>
          <cell r="C1554" t="str">
            <v>FORTALEZA 88,81</v>
          </cell>
          <cell r="D1554">
            <v>0</v>
          </cell>
          <cell r="E1554">
            <v>50.72</v>
          </cell>
        </row>
        <row r="1555">
          <cell r="A1555" t="str">
            <v>Localidade:</v>
          </cell>
          <cell r="B1555" t="str">
            <v>SINAPI/CEF</v>
          </cell>
          <cell r="C1555" t="str">
            <v>Encargos Sociais Desonerados(%) Horista:</v>
          </cell>
          <cell r="D1555" t="str">
            <v>Mensalista:</v>
          </cell>
          <cell r="E1555">
            <v>0</v>
          </cell>
        </row>
        <row r="1556">
          <cell r="A1556" t="str">
            <v>Código</v>
          </cell>
          <cell r="B1556" t="str">
            <v>SINAPI/CEF</v>
          </cell>
          <cell r="C1556" t="str">
            <v>Descriçao do Insumo</v>
          </cell>
          <cell r="D1556" t="str">
            <v>Unid</v>
          </cell>
          <cell r="E1556" t="str">
            <v>Preço</v>
          </cell>
        </row>
        <row r="1557">
          <cell r="A1557">
            <v>0</v>
          </cell>
          <cell r="B1557" t="str">
            <v>SINAPI/CEF</v>
          </cell>
          <cell r="C1557">
            <v>0</v>
          </cell>
          <cell r="D1557">
            <v>0</v>
          </cell>
          <cell r="E1557" t="str">
            <v>Mediano (R$)</v>
          </cell>
        </row>
        <row r="1558">
          <cell r="A1558">
            <v>20087</v>
          </cell>
          <cell r="B1558" t="str">
            <v>SINAPI/CEF</v>
          </cell>
          <cell r="C1558" t="str">
            <v>CAP PVC SERIE R P/ ESG PREDIAL DN 75 MM</v>
          </cell>
          <cell r="D1558" t="str">
            <v>UN</v>
          </cell>
          <cell r="E1558">
            <v>3.72</v>
          </cell>
        </row>
        <row r="1559">
          <cell r="A1559">
            <v>1184</v>
          </cell>
          <cell r="B1559" t="str">
            <v>SINAPI/CEF</v>
          </cell>
          <cell r="C1559" t="str">
            <v>CAP PVC SOLD P/ AGUA FRIA PREDIAL 110 MM</v>
          </cell>
          <cell r="D1559" t="str">
            <v>UN</v>
          </cell>
          <cell r="E1559">
            <v>27.69</v>
          </cell>
        </row>
        <row r="1560">
          <cell r="A1560">
            <v>1191</v>
          </cell>
          <cell r="B1560" t="str">
            <v>SINAPI/CEF</v>
          </cell>
          <cell r="C1560" t="str">
            <v>CAP PVC SOLD P/ AGUA FRIA PREDIAL 20 MM</v>
          </cell>
          <cell r="D1560" t="str">
            <v>UN</v>
          </cell>
          <cell r="E1560">
            <v>0.45</v>
          </cell>
        </row>
        <row r="1561">
          <cell r="A1561">
            <v>1185</v>
          </cell>
          <cell r="B1561" t="str">
            <v>SINAPI/CEF</v>
          </cell>
          <cell r="C1561" t="str">
            <v>CAP PVC SOLD P/ AGUA FRIA PREDIAL 25 MM</v>
          </cell>
          <cell r="D1561" t="str">
            <v>UN</v>
          </cell>
          <cell r="E1561">
            <v>0.49</v>
          </cell>
        </row>
        <row r="1562">
          <cell r="A1562">
            <v>1189</v>
          </cell>
          <cell r="B1562" t="str">
            <v>SINAPI/CEF</v>
          </cell>
          <cell r="C1562" t="str">
            <v>CAP PVC SOLD P/ AGUA FRIA PREDIAL 32 MM</v>
          </cell>
          <cell r="D1562" t="str">
            <v>UN</v>
          </cell>
          <cell r="E1562">
            <v>0.69</v>
          </cell>
        </row>
        <row r="1563">
          <cell r="A1563">
            <v>1193</v>
          </cell>
          <cell r="B1563" t="str">
            <v>SINAPI/CEF</v>
          </cell>
          <cell r="C1563" t="str">
            <v>CAP PVC SOLD P/ AGUA FRIA PREDIAL 40 MM</v>
          </cell>
          <cell r="D1563" t="str">
            <v>UN</v>
          </cell>
          <cell r="E1563">
            <v>1.37</v>
          </cell>
        </row>
        <row r="1564">
          <cell r="A1564">
            <v>1194</v>
          </cell>
          <cell r="B1564" t="str">
            <v>SINAPI/CEF</v>
          </cell>
          <cell r="C1564" t="str">
            <v>CAP PVC SOLD P/ AGUA FRIA PREDIAL 50 MM</v>
          </cell>
          <cell r="D1564" t="str">
            <v>UN</v>
          </cell>
          <cell r="E1564">
            <v>2.5099999999999998</v>
          </cell>
        </row>
        <row r="1565">
          <cell r="A1565">
            <v>1195</v>
          </cell>
          <cell r="B1565" t="str">
            <v>SINAPI/CEF</v>
          </cell>
          <cell r="C1565" t="str">
            <v>CAP PVC SOLD P/ AGUA FRIA PREDIAL 60 MM</v>
          </cell>
          <cell r="D1565" t="str">
            <v>UN</v>
          </cell>
          <cell r="E1565">
            <v>3.84</v>
          </cell>
        </row>
        <row r="1566">
          <cell r="A1566">
            <v>1204</v>
          </cell>
          <cell r="B1566" t="str">
            <v>SINAPI/CEF</v>
          </cell>
          <cell r="C1566" t="str">
            <v>CAP PVC SOLD P/ AGUA FRIA PREDIAL 75 MM</v>
          </cell>
          <cell r="D1566" t="str">
            <v>UN</v>
          </cell>
          <cell r="E1566">
            <v>7.08</v>
          </cell>
        </row>
        <row r="1567">
          <cell r="A1567">
            <v>1205</v>
          </cell>
          <cell r="B1567" t="str">
            <v>SINAPI/CEF</v>
          </cell>
          <cell r="C1567" t="str">
            <v>CAP PVC SOLD P/ AGUA FRIA PREDIAL 85 MM</v>
          </cell>
          <cell r="D1567" t="str">
            <v>UN</v>
          </cell>
          <cell r="E1567">
            <v>15.98</v>
          </cell>
        </row>
        <row r="1568">
          <cell r="A1568">
            <v>1200</v>
          </cell>
          <cell r="B1568" t="str">
            <v>SINAPI/CEF</v>
          </cell>
          <cell r="C1568" t="str">
            <v>CAP PVC SOLD P/ ESG PREDIAL DN 100 MM</v>
          </cell>
          <cell r="D1568" t="str">
            <v>UN</v>
          </cell>
          <cell r="E1568">
            <v>3.07</v>
          </cell>
        </row>
        <row r="1569">
          <cell r="A1569">
            <v>12909</v>
          </cell>
          <cell r="B1569" t="str">
            <v>SINAPI/CEF</v>
          </cell>
          <cell r="C1569" t="str">
            <v>CAP PVC SOLD P/ ESG PREDIAL DN 50 MM</v>
          </cell>
          <cell r="D1569" t="str">
            <v>UN</v>
          </cell>
          <cell r="E1569">
            <v>1.38</v>
          </cell>
        </row>
        <row r="1570">
          <cell r="A1570">
            <v>12910</v>
          </cell>
          <cell r="B1570" t="str">
            <v>SINAPI/CEF</v>
          </cell>
          <cell r="C1570" t="str">
            <v>CAP PVC SOLD P/ ESG PREDIAL DN 75 MM</v>
          </cell>
          <cell r="D1570" t="str">
            <v>UN</v>
          </cell>
          <cell r="E1570">
            <v>2.3199999999999998</v>
          </cell>
        </row>
        <row r="1571">
          <cell r="A1571">
            <v>20090</v>
          </cell>
          <cell r="B1571" t="str">
            <v>SINAPI/CEF</v>
          </cell>
          <cell r="C1571" t="str">
            <v>CAP PVC SOLD P/ TUBO LEVE DN 125 MM</v>
          </cell>
          <cell r="D1571" t="str">
            <v>UN</v>
          </cell>
          <cell r="E1571">
            <v>15.15</v>
          </cell>
        </row>
        <row r="1572">
          <cell r="A1572">
            <v>20092</v>
          </cell>
          <cell r="B1572" t="str">
            <v>SINAPI/CEF</v>
          </cell>
          <cell r="C1572" t="str">
            <v>CAP PVC SOLD P/ TUBO LEVE DN 200 MM</v>
          </cell>
          <cell r="D1572" t="str">
            <v>UN</v>
          </cell>
          <cell r="E1572">
            <v>36.68</v>
          </cell>
        </row>
        <row r="1573">
          <cell r="A1573">
            <v>12894</v>
          </cell>
          <cell r="B1573" t="str">
            <v>SINAPI/CEF</v>
          </cell>
          <cell r="C1573" t="str">
            <v>CAPA P/ CHUVA</v>
          </cell>
          <cell r="D1573" t="str">
            <v>UN</v>
          </cell>
          <cell r="E1573">
            <v>19.309999999999999</v>
          </cell>
        </row>
        <row r="1574">
          <cell r="A1574">
            <v>12895</v>
          </cell>
          <cell r="B1574" t="str">
            <v>SINAPI/CEF</v>
          </cell>
          <cell r="C1574" t="str">
            <v>CAPACETE PLASTICO RIGIDO</v>
          </cell>
          <cell r="D1574" t="str">
            <v>UN</v>
          </cell>
          <cell r="E1574">
            <v>8.17</v>
          </cell>
        </row>
        <row r="1575">
          <cell r="A1575">
            <v>1631</v>
          </cell>
          <cell r="B1575" t="str">
            <v>SINAPI/CEF</v>
          </cell>
          <cell r="C1575" t="str">
            <v>CAPACITOR TRIFASICO C/ DIELETRICO PLASTICO 220V-2,5KVA</v>
          </cell>
          <cell r="D1575" t="str">
            <v>UN</v>
          </cell>
          <cell r="E1575">
            <v>164.03</v>
          </cell>
        </row>
        <row r="1576">
          <cell r="A1576">
            <v>1633</v>
          </cell>
          <cell r="B1576" t="str">
            <v>SINAPI/CEF</v>
          </cell>
          <cell r="C1576" t="str">
            <v>CAPACITOR TRIFASICO C/ DIELETRICO PLASTICO 220V-5KVA</v>
          </cell>
          <cell r="D1576" t="str">
            <v>UN</v>
          </cell>
          <cell r="E1576">
            <v>175.22</v>
          </cell>
        </row>
        <row r="1577">
          <cell r="A1577">
            <v>10818</v>
          </cell>
          <cell r="B1577" t="str">
            <v>SINAPI/CEF</v>
          </cell>
          <cell r="C1577" t="str">
            <v>CAPIM BRAQUEARA DECUMBENS OU BRAQUIARINHA - VALOR CULTURAL (VC) = 30</v>
          </cell>
          <cell r="D1577" t="str">
            <v>KG</v>
          </cell>
          <cell r="E1577">
            <v>10.08</v>
          </cell>
        </row>
        <row r="1578">
          <cell r="A1578">
            <v>10709</v>
          </cell>
          <cell r="B1578" t="str">
            <v>SINAPI/CEF</v>
          </cell>
          <cell r="C1578" t="str">
            <v>CARPETE DE NYLON E = 10MM COLOCADO</v>
          </cell>
          <cell r="D1578" t="str">
            <v>M2</v>
          </cell>
          <cell r="E1578">
            <v>110.61</v>
          </cell>
        </row>
        <row r="1579">
          <cell r="A1579">
            <v>1212</v>
          </cell>
          <cell r="B1579" t="str">
            <v>SINAPI/CEF</v>
          </cell>
          <cell r="C1579" t="str">
            <v>CARPETE DE NYLON E = 3MM COLOCADO</v>
          </cell>
          <cell r="D1579" t="str">
            <v>M2</v>
          </cell>
          <cell r="E1579">
            <v>25.82</v>
          </cell>
        </row>
        <row r="1580">
          <cell r="A1580">
            <v>10708</v>
          </cell>
          <cell r="B1580" t="str">
            <v>SINAPI/CEF</v>
          </cell>
          <cell r="C1580" t="str">
            <v>CARPETE DE NYLON E = 4,5MM DURAFELTI COLOCADO</v>
          </cell>
          <cell r="D1580" t="str">
            <v>M2</v>
          </cell>
          <cell r="E1580">
            <v>61.76</v>
          </cell>
        </row>
        <row r="1581">
          <cell r="A1581">
            <v>10710</v>
          </cell>
          <cell r="B1581" t="str">
            <v>SINAPI/CEF</v>
          </cell>
          <cell r="C1581" t="str">
            <v>CARPETE DE NYLON E = 6MM COLOCADO</v>
          </cell>
          <cell r="D1581" t="str">
            <v>M2</v>
          </cell>
          <cell r="E1581">
            <v>73</v>
          </cell>
        </row>
        <row r="1582">
          <cell r="A1582">
            <v>1214</v>
          </cell>
          <cell r="B1582" t="str">
            <v>SINAPI/CEF</v>
          </cell>
          <cell r="C1582" t="str">
            <v>CARPINTEIRO DE ESQUADRIA</v>
          </cell>
          <cell r="D1582" t="str">
            <v>H</v>
          </cell>
          <cell r="E1582">
            <v>8.93</v>
          </cell>
        </row>
        <row r="1583">
          <cell r="A1583">
            <v>1213</v>
          </cell>
          <cell r="B1583" t="str">
            <v>SINAPI/CEF</v>
          </cell>
          <cell r="C1583" t="str">
            <v>CARPINTEIRO DE FORMAS</v>
          </cell>
          <cell r="D1583" t="str">
            <v>H</v>
          </cell>
          <cell r="E1583">
            <v>9.06</v>
          </cell>
        </row>
        <row r="1584">
          <cell r="A1584">
            <v>5091</v>
          </cell>
          <cell r="B1584" t="str">
            <v>SINAPI/CEF</v>
          </cell>
          <cell r="C1584" t="str">
            <v>CARRANCA FERRO CROMADO 40MM</v>
          </cell>
          <cell r="D1584" t="str">
            <v>UN</v>
          </cell>
          <cell r="E1584">
            <v>11.99</v>
          </cell>
        </row>
        <row r="1585">
          <cell r="A1585">
            <v>13653</v>
          </cell>
          <cell r="B1585" t="str">
            <v>SINAPI/CEF</v>
          </cell>
          <cell r="C1585" t="str">
            <v>CARRETA PARA 30 TONELADAS</v>
          </cell>
          <cell r="D1585" t="str">
            <v>MES</v>
          </cell>
          <cell r="E1585">
            <v>10645.09</v>
          </cell>
        </row>
        <row r="1586">
          <cell r="A1586">
            <v>14615</v>
          </cell>
          <cell r="B1586" t="str">
            <v>SINAPI/CEF</v>
          </cell>
          <cell r="C1586" t="str">
            <v>CARRINHO PARA TRANSPORTE DE TUBO DE CONCRETO PRE-MOLDADO, COM ESTRUTURA EM PERFIL OU TUBO</v>
          </cell>
          <cell r="D1586" t="str">
            <v>UN</v>
          </cell>
          <cell r="E1586">
            <v>3357.9</v>
          </cell>
        </row>
        <row r="1587">
          <cell r="A1587">
            <v>0</v>
          </cell>
          <cell r="B1587" t="str">
            <v>SINAPI/CEF</v>
          </cell>
          <cell r="C1587" t="str">
            <v>METALICO E DOIS PNEUS</v>
          </cell>
          <cell r="D1587">
            <v>0</v>
          </cell>
          <cell r="E1587">
            <v>0</v>
          </cell>
        </row>
        <row r="1588">
          <cell r="A1588">
            <v>2711</v>
          </cell>
          <cell r="B1588" t="str">
            <v>SINAPI/CEF</v>
          </cell>
          <cell r="C1588" t="str">
            <v>CARRO-DE-MAO CACAMBA METALICA E PNEU MACICO</v>
          </cell>
          <cell r="D1588" t="str">
            <v>UN</v>
          </cell>
          <cell r="E1588">
            <v>95.11</v>
          </cell>
        </row>
        <row r="1589">
          <cell r="A1589">
            <v>4743</v>
          </cell>
          <cell r="B1589" t="str">
            <v>SINAPI/CEF</v>
          </cell>
          <cell r="C1589" t="str">
            <v>CASCALHO DE CAVA</v>
          </cell>
          <cell r="D1589" t="str">
            <v>M3</v>
          </cell>
          <cell r="E1589">
            <v>47.14</v>
          </cell>
        </row>
        <row r="1590">
          <cell r="A1590">
            <v>4744</v>
          </cell>
          <cell r="B1590" t="str">
            <v>SINAPI/CEF</v>
          </cell>
          <cell r="C1590" t="str">
            <v>CASCALHO DE RIO</v>
          </cell>
          <cell r="D1590" t="str">
            <v>M3</v>
          </cell>
          <cell r="E1590">
            <v>38.57</v>
          </cell>
        </row>
        <row r="1591">
          <cell r="A1591">
            <v>4745</v>
          </cell>
          <cell r="B1591" t="str">
            <v>SINAPI/CEF</v>
          </cell>
          <cell r="C1591" t="str">
            <v>CASCALHO LAVADO</v>
          </cell>
          <cell r="D1591" t="str">
            <v>M3</v>
          </cell>
          <cell r="E1591">
            <v>57.86</v>
          </cell>
        </row>
        <row r="1592">
          <cell r="A1592">
            <v>14616</v>
          </cell>
          <cell r="B1592" t="str">
            <v>SINAPI/CEF</v>
          </cell>
          <cell r="C1592" t="str">
            <v>CAVALETE P/ TALHA C/ ESTRUTURA EM TUBO METALICO H = 3,8M EQUIPADO C/ RODAS DE BORRACHA P/</v>
          </cell>
          <cell r="D1592" t="str">
            <v>UN</v>
          </cell>
          <cell r="E1592">
            <v>6613.49</v>
          </cell>
        </row>
        <row r="1593">
          <cell r="A1593">
            <v>0</v>
          </cell>
          <cell r="B1593" t="str">
            <v>SINAPI/CEF</v>
          </cell>
          <cell r="C1593" t="str">
            <v>MOVIMENTACAO DE TUBOS DE CONCRETO NA CENTRAL DE PREMOLDADOS COM CAPACIDADE DE CARGA DE 3</v>
          </cell>
          <cell r="D1593">
            <v>0</v>
          </cell>
          <cell r="E1593">
            <v>0</v>
          </cell>
        </row>
        <row r="1594">
          <cell r="A1594">
            <v>0</v>
          </cell>
          <cell r="B1594" t="str">
            <v>SINAPI/CEF</v>
          </cell>
          <cell r="C1594" t="str">
            <v>TONELADAS.</v>
          </cell>
          <cell r="D1594">
            <v>0</v>
          </cell>
          <cell r="E1594">
            <v>0</v>
          </cell>
        </row>
        <row r="1595">
          <cell r="A1595">
            <v>13456</v>
          </cell>
          <cell r="B1595" t="str">
            <v>SINAPI/CEF</v>
          </cell>
          <cell r="C1595" t="str">
            <v>CAVALO MECÂNICO MERCEDES BENZ  AXOR 2035,  DIESEL, POT. 354 CV, CAPAC. MAX. TRAÇÃO 80 TON.,  A SER</v>
          </cell>
          <cell r="D1595" t="str">
            <v>UN</v>
          </cell>
          <cell r="E1595">
            <v>434713.31</v>
          </cell>
        </row>
        <row r="1596">
          <cell r="A1596">
            <v>0</v>
          </cell>
          <cell r="B1596" t="str">
            <v>SINAPI/CEF</v>
          </cell>
          <cell r="C1596" t="str">
            <v>MONTADO SEMI REBOQUE ( 3 EIXOS) CARGA SECA, MEDINDO APROX. 2,60 X 12,50 X 0,50 M.</v>
          </cell>
          <cell r="D1596">
            <v>0</v>
          </cell>
          <cell r="E1596">
            <v>0</v>
          </cell>
        </row>
        <row r="1597">
          <cell r="A1597">
            <v>13215</v>
          </cell>
          <cell r="B1597" t="str">
            <v>SINAPI/CEF</v>
          </cell>
          <cell r="C1597" t="str">
            <v>CAVALO MECANICO SCANIA CA6X4NZ STANDART - POT MAX =360HP - CABINE CP14 - CX MUDANCAS GR900 - PBT</v>
          </cell>
          <cell r="D1597" t="str">
            <v>UN</v>
          </cell>
          <cell r="E1597">
            <v>367052.19</v>
          </cell>
        </row>
        <row r="1598">
          <cell r="A1598">
            <v>0</v>
          </cell>
          <cell r="B1598" t="str">
            <v>SINAPI/CEF</v>
          </cell>
          <cell r="C1598" t="str">
            <v>MAX = 66T</v>
          </cell>
          <cell r="D1598">
            <v>0</v>
          </cell>
          <cell r="E1598">
            <v>0</v>
          </cell>
        </row>
        <row r="1599">
          <cell r="A1599">
            <v>10630</v>
          </cell>
          <cell r="B1599" t="str">
            <v>SINAPI/CEF</v>
          </cell>
          <cell r="C1599" t="str">
            <v>CAVALO MECANICO SCANIA GA4X2NZ STANDART - POT MAX =322HP - CABINE CP14 - CX MUDANCAS GR801 - PBT</v>
          </cell>
          <cell r="D1599" t="str">
            <v>UN</v>
          </cell>
          <cell r="E1599">
            <v>348311.07</v>
          </cell>
        </row>
        <row r="1600">
          <cell r="A1600">
            <v>0</v>
          </cell>
          <cell r="B1600" t="str">
            <v>SINAPI/CEF</v>
          </cell>
          <cell r="C1600" t="str">
            <v>MAX = 40T</v>
          </cell>
          <cell r="D1600">
            <v>0</v>
          </cell>
          <cell r="E1600">
            <v>0</v>
          </cell>
        </row>
        <row r="1601">
          <cell r="A1601">
            <v>10609</v>
          </cell>
          <cell r="B1601" t="str">
            <v>SINAPI/CEF</v>
          </cell>
          <cell r="C1601" t="str">
            <v>CAVALO MECANICO SCANIA LA4X2NA STANDART - POT MAX =360HP - CABINE CP14 - CX MUDANCAS GR900 - PBT</v>
          </cell>
          <cell r="D1601" t="str">
            <v>UN</v>
          </cell>
          <cell r="E1601">
            <v>359244.53</v>
          </cell>
        </row>
        <row r="1602">
          <cell r="A1602">
            <v>0</v>
          </cell>
          <cell r="B1602" t="str">
            <v>SINAPI/CEF</v>
          </cell>
          <cell r="C1602" t="str">
            <v>MAX = 80T</v>
          </cell>
          <cell r="D1602">
            <v>0</v>
          </cell>
          <cell r="E1602">
            <v>0</v>
          </cell>
        </row>
        <row r="1603">
          <cell r="A1603">
            <v>4235</v>
          </cell>
          <cell r="B1603" t="str">
            <v>SINAPI/CEF</v>
          </cell>
          <cell r="C1603" t="str">
            <v>CAVOUQUEIRO OU OPERADOR PERFURATRIZ/ROMPEDOR</v>
          </cell>
          <cell r="D1603" t="str">
            <v>H</v>
          </cell>
          <cell r="E1603">
            <v>7.18</v>
          </cell>
        </row>
        <row r="1604">
          <cell r="A1604">
            <v>21109</v>
          </cell>
          <cell r="B1604" t="str">
            <v>SINAPI/CEF</v>
          </cell>
          <cell r="C1604" t="str">
            <v>CENTRAL DE MINUTERIA ELETRONICA TIPO DISJUNTOR COLETIVO DE 2000 W</v>
          </cell>
          <cell r="D1604" t="str">
            <v>UN</v>
          </cell>
          <cell r="E1604">
            <v>142.05000000000001</v>
          </cell>
        </row>
        <row r="1605">
          <cell r="A1605">
            <v>11</v>
          </cell>
          <cell r="B1605" t="str">
            <v>SINAPI/CEF</v>
          </cell>
          <cell r="C1605" t="str">
            <v>CERA</v>
          </cell>
          <cell r="D1605" t="str">
            <v>KG</v>
          </cell>
          <cell r="E1605">
            <v>16.71</v>
          </cell>
        </row>
        <row r="1606">
          <cell r="A1606">
            <v>1297</v>
          </cell>
          <cell r="B1606" t="str">
            <v>SINAPI/CEF</v>
          </cell>
          <cell r="C1606" t="str">
            <v>CERAMICA ESMALTADA COMERCIAL OU 2A QUALID P/ PISO PEI-3</v>
          </cell>
          <cell r="D1606" t="str">
            <v>M2</v>
          </cell>
          <cell r="E1606">
            <v>9.7799999999999994</v>
          </cell>
        </row>
        <row r="1607">
          <cell r="A1607">
            <v>10515</v>
          </cell>
          <cell r="B1607" t="str">
            <v>SINAPI/CEF</v>
          </cell>
          <cell r="C1607" t="str">
            <v>CERAMICA ESMALTADA EXTRA OU 1A QUALID P/ PAREDE 20 X 20CM  PEI-4 - LINHA PADRAO ALTO</v>
          </cell>
          <cell r="D1607" t="str">
            <v>M2</v>
          </cell>
          <cell r="E1607">
            <v>14.47</v>
          </cell>
        </row>
        <row r="1608">
          <cell r="A1608">
            <v>1292</v>
          </cell>
          <cell r="B1608" t="str">
            <v>SINAPI/CEF</v>
          </cell>
          <cell r="C1608" t="str">
            <v>CERAMICA ESMALTADA EXTRA OU 1A QUALIDADE P/ PISO PEI-5 - LINHA PADRAO MEDIO</v>
          </cell>
          <cell r="D1608" t="str">
            <v>M2</v>
          </cell>
          <cell r="E1608">
            <v>19.239999999999998</v>
          </cell>
        </row>
        <row r="1609">
          <cell r="A1609">
            <v>1287</v>
          </cell>
          <cell r="B1609" t="str">
            <v>SINAPI/CEF</v>
          </cell>
          <cell r="C1609" t="str">
            <v>CERAMICA ESMALTADA PARA PISO , PEI IV, COR LISA, DE 1A. QUALIDADE, DE *20 X 20* CM</v>
          </cell>
          <cell r="D1609" t="str">
            <v>M2</v>
          </cell>
          <cell r="E1609">
            <v>14.8</v>
          </cell>
        </row>
        <row r="1610">
          <cell r="A1610">
            <v>1325</v>
          </cell>
          <cell r="B1610" t="str">
            <v>SINAPI/CEF</v>
          </cell>
          <cell r="C1610" t="str">
            <v>CHAPA ACO FINA A FRIO PRETA 20MSG E = 0,91 MM - 7,32KG/M2</v>
          </cell>
          <cell r="D1610" t="str">
            <v>KG</v>
          </cell>
          <cell r="E1610">
            <v>4.2699999999999996</v>
          </cell>
        </row>
        <row r="1611">
          <cell r="A1611">
            <v>1327</v>
          </cell>
          <cell r="B1611" t="str">
            <v>SINAPI/CEF</v>
          </cell>
          <cell r="C1611" t="str">
            <v>CHAPA ACO FINA A FRIO PRETA 24MSG E = 0,61 MM - 4,89KG/M2</v>
          </cell>
          <cell r="D1611" t="str">
            <v>KG</v>
          </cell>
          <cell r="E1611">
            <v>3.89</v>
          </cell>
        </row>
        <row r="1612">
          <cell r="A1612">
            <v>1328</v>
          </cell>
          <cell r="B1612" t="str">
            <v>SINAPI/CEF</v>
          </cell>
          <cell r="C1612" t="str">
            <v>CHAPA ACO FINA A FRIO PRETA 26MSG E = 0,46 MM - 3,66KG/M2</v>
          </cell>
          <cell r="D1612" t="str">
            <v>KG</v>
          </cell>
          <cell r="E1612">
            <v>3.93</v>
          </cell>
        </row>
        <row r="1613">
          <cell r="A1613">
            <v>1321</v>
          </cell>
          <cell r="B1613" t="str">
            <v>SINAPI/CEF</v>
          </cell>
          <cell r="C1613" t="str">
            <v>CHAPA ACO FINA QUENTE PRETA 13MSG E = 2,28MM - 18,31KG/M2</v>
          </cell>
          <cell r="D1613" t="str">
            <v>KG</v>
          </cell>
          <cell r="E1613">
            <v>2.76</v>
          </cell>
        </row>
        <row r="1614">
          <cell r="A1614">
            <v>1318</v>
          </cell>
          <cell r="B1614" t="str">
            <v>SINAPI/CEF</v>
          </cell>
          <cell r="C1614" t="str">
            <v>CHAPA ACO FINA QUENTE PRETA 14MSG E = 1,80MM - 16,00KG/M2</v>
          </cell>
          <cell r="D1614" t="str">
            <v>KG</v>
          </cell>
          <cell r="E1614">
            <v>3</v>
          </cell>
        </row>
        <row r="1615">
          <cell r="A1615">
            <v>0</v>
          </cell>
          <cell r="B1615" t="str">
            <v>SINAPI/CEF</v>
          </cell>
          <cell r="C1615">
            <v>0</v>
          </cell>
          <cell r="D1615">
            <v>0</v>
          </cell>
          <cell r="E1615">
            <v>0</v>
          </cell>
        </row>
        <row r="1616">
          <cell r="A1616">
            <v>0</v>
          </cell>
          <cell r="B1616" t="str">
            <v>SINAPI/CEF</v>
          </cell>
          <cell r="C1616" t="str">
            <v>PREÇOS DE INSUMOS</v>
          </cell>
          <cell r="D1616" t="str">
            <v>Página:</v>
          </cell>
          <cell r="E1616" t="str">
            <v>26 / 107</v>
          </cell>
        </row>
        <row r="1617">
          <cell r="A1617" t="str">
            <v>Mês de Coleta:</v>
          </cell>
          <cell r="B1617" t="str">
            <v>SINAPI/CEF</v>
          </cell>
          <cell r="C1617" t="str">
            <v>05/2014 Pesquisa: IBGE</v>
          </cell>
          <cell r="D1617">
            <v>0</v>
          </cell>
          <cell r="E1617">
            <v>0</v>
          </cell>
        </row>
        <row r="1618">
          <cell r="A1618">
            <v>0</v>
          </cell>
          <cell r="B1618" t="str">
            <v>SINAPI/CEF</v>
          </cell>
          <cell r="C1618" t="str">
            <v>FORTALEZA 88,81</v>
          </cell>
          <cell r="D1618">
            <v>0</v>
          </cell>
          <cell r="E1618">
            <v>50.72</v>
          </cell>
        </row>
        <row r="1619">
          <cell r="A1619" t="str">
            <v>Localidade:</v>
          </cell>
          <cell r="B1619" t="str">
            <v>SINAPI/CEF</v>
          </cell>
          <cell r="C1619" t="str">
            <v>Encargos Sociais Desonerados(%) Horista:</v>
          </cell>
          <cell r="D1619" t="str">
            <v>Mensalista:</v>
          </cell>
          <cell r="E1619">
            <v>0</v>
          </cell>
        </row>
        <row r="1620">
          <cell r="A1620" t="str">
            <v>Código</v>
          </cell>
          <cell r="B1620" t="str">
            <v>SINAPI/CEF</v>
          </cell>
          <cell r="C1620" t="str">
            <v>Descriçao do Insumo</v>
          </cell>
          <cell r="D1620" t="str">
            <v>Unid</v>
          </cell>
          <cell r="E1620" t="str">
            <v>Preço</v>
          </cell>
        </row>
        <row r="1621">
          <cell r="A1621">
            <v>0</v>
          </cell>
          <cell r="B1621" t="str">
            <v>SINAPI/CEF</v>
          </cell>
          <cell r="C1621">
            <v>0</v>
          </cell>
          <cell r="D1621">
            <v>0</v>
          </cell>
          <cell r="E1621" t="str">
            <v>Mediano (R$)</v>
          </cell>
        </row>
        <row r="1622">
          <cell r="A1622">
            <v>1322</v>
          </cell>
          <cell r="B1622" t="str">
            <v>SINAPI/CEF</v>
          </cell>
          <cell r="C1622" t="str">
            <v>CHAPA ACO FINA QUENTE PRETA 16MSG E = 1,52MM - 12,20KG/M2</v>
          </cell>
          <cell r="D1622" t="str">
            <v>KG</v>
          </cell>
          <cell r="E1622">
            <v>3.31</v>
          </cell>
        </row>
        <row r="1623">
          <cell r="A1623">
            <v>1323</v>
          </cell>
          <cell r="B1623" t="str">
            <v>SINAPI/CEF</v>
          </cell>
          <cell r="C1623" t="str">
            <v>CHAPA ACO FINA QUENTE PRETA 18MSG E = 1,21MM - 9,76KG/M2</v>
          </cell>
          <cell r="D1623" t="str">
            <v>KG</v>
          </cell>
          <cell r="E1623">
            <v>3.31</v>
          </cell>
        </row>
        <row r="1624">
          <cell r="A1624">
            <v>1319</v>
          </cell>
          <cell r="B1624" t="str">
            <v>SINAPI/CEF</v>
          </cell>
          <cell r="C1624" t="str">
            <v>CHAPA ACO FINA QUENTE PRETA 3/16"(4,76MM) 37,348KG/M2</v>
          </cell>
          <cell r="D1624" t="str">
            <v>KG</v>
          </cell>
          <cell r="E1624">
            <v>2.76</v>
          </cell>
        </row>
        <row r="1625">
          <cell r="A1625">
            <v>1333</v>
          </cell>
          <cell r="B1625" t="str">
            <v>SINAPI/CEF</v>
          </cell>
          <cell r="C1625" t="str">
            <v>CHAPA ACO GROSSA PRETA 1/2"(12,70MM) 99,593KG/M2</v>
          </cell>
          <cell r="D1625" t="str">
            <v>KG</v>
          </cell>
          <cell r="E1625">
            <v>2.79</v>
          </cell>
        </row>
        <row r="1626">
          <cell r="A1626">
            <v>1330</v>
          </cell>
          <cell r="B1626" t="str">
            <v>SINAPI/CEF</v>
          </cell>
          <cell r="C1626" t="str">
            <v>CHAPA ACO GROSSA PRETA 1/4"(6,35MM) 49,797KG/M2</v>
          </cell>
          <cell r="D1626" t="str">
            <v>KG</v>
          </cell>
          <cell r="E1626">
            <v>2.79</v>
          </cell>
        </row>
        <row r="1627">
          <cell r="A1627">
            <v>1336</v>
          </cell>
          <cell r="B1627" t="str">
            <v>SINAPI/CEF</v>
          </cell>
          <cell r="C1627" t="str">
            <v>CHAPA ACO GROSSA PRETA 1"(25,40MM) 199,87KG/M2</v>
          </cell>
          <cell r="D1627" t="str">
            <v>M2</v>
          </cell>
          <cell r="E1627">
            <v>564.52</v>
          </cell>
        </row>
        <row r="1628">
          <cell r="A1628">
            <v>10957</v>
          </cell>
          <cell r="B1628" t="str">
            <v>SINAPI/CEF</v>
          </cell>
          <cell r="C1628" t="str">
            <v>CHAPA ACO GROSSA PRETA 3/4"(19,05MM) 149,39KG/M2'</v>
          </cell>
          <cell r="D1628" t="str">
            <v>KG</v>
          </cell>
          <cell r="E1628">
            <v>3</v>
          </cell>
        </row>
        <row r="1629">
          <cell r="A1629">
            <v>1332</v>
          </cell>
          <cell r="B1629" t="str">
            <v>SINAPI/CEF</v>
          </cell>
          <cell r="C1629" t="str">
            <v>CHAPA ACO GROSSA PRETA 3/8"(9,53MM) 74,695KG/M2</v>
          </cell>
          <cell r="D1629" t="str">
            <v>KG</v>
          </cell>
          <cell r="E1629">
            <v>2.79</v>
          </cell>
        </row>
        <row r="1630">
          <cell r="A1630">
            <v>1334</v>
          </cell>
          <cell r="B1630" t="str">
            <v>SINAPI/CEF</v>
          </cell>
          <cell r="C1630" t="str">
            <v>CHAPA ACO GROSSA PRETA 5/8"( 15,88MM) 124,492KG/M2</v>
          </cell>
          <cell r="D1630" t="str">
            <v>KG</v>
          </cell>
          <cell r="E1630">
            <v>2.79</v>
          </cell>
        </row>
        <row r="1631">
          <cell r="A1631">
            <v>1335</v>
          </cell>
          <cell r="B1631" t="str">
            <v>SINAPI/CEF</v>
          </cell>
          <cell r="C1631" t="str">
            <v>CHAPA ACO GROSSA PRETA 7/8"(22,23MM) 174,288KG/M2</v>
          </cell>
          <cell r="D1631" t="str">
            <v>KG</v>
          </cell>
          <cell r="E1631">
            <v>2.79</v>
          </cell>
        </row>
        <row r="1632">
          <cell r="A1632">
            <v>12759</v>
          </cell>
          <cell r="B1632" t="str">
            <v>SINAPI/CEF</v>
          </cell>
          <cell r="C1632" t="str">
            <v>CHAPA ACO INOX E = 4MM (32KG/M2)</v>
          </cell>
          <cell r="D1632" t="str">
            <v>M2</v>
          </cell>
          <cell r="E1632">
            <v>160.47999999999999</v>
          </cell>
        </row>
        <row r="1633">
          <cell r="A1633">
            <v>12760</v>
          </cell>
          <cell r="B1633" t="str">
            <v>SINAPI/CEF</v>
          </cell>
          <cell r="C1633" t="str">
            <v>CHAPA ACO INOX E = 6MM (48KG  /  M2)</v>
          </cell>
          <cell r="D1633" t="str">
            <v>M2</v>
          </cell>
          <cell r="E1633">
            <v>240.73</v>
          </cell>
        </row>
        <row r="1634">
          <cell r="A1634">
            <v>1337</v>
          </cell>
          <cell r="B1634" t="str">
            <v>SINAPI/CEF</v>
          </cell>
          <cell r="C1634" t="str">
            <v>CHAPA ACO P/PISOS LTP XADREZ 1/4" - (TP PERMETAL)</v>
          </cell>
          <cell r="D1634" t="str">
            <v>KG</v>
          </cell>
          <cell r="E1634">
            <v>3.89</v>
          </cell>
        </row>
        <row r="1635">
          <cell r="A1635">
            <v>11115</v>
          </cell>
          <cell r="B1635" t="str">
            <v>SINAPI/CEF</v>
          </cell>
          <cell r="C1635" t="str">
            <v>CHAPA ALUMÍNIO PARA CALHA E = 0,8 MM L = 1,0 M</v>
          </cell>
          <cell r="D1635" t="str">
            <v>M</v>
          </cell>
          <cell r="E1635">
            <v>69.650000000000006</v>
          </cell>
        </row>
        <row r="1636">
          <cell r="A1636">
            <v>11122</v>
          </cell>
          <cell r="B1636" t="str">
            <v>SINAPI/CEF</v>
          </cell>
          <cell r="C1636" t="str">
            <v>CHAPA ALUMINIO E = 3MM</v>
          </cell>
          <cell r="D1636" t="str">
            <v>KG</v>
          </cell>
          <cell r="E1636">
            <v>31.49</v>
          </cell>
        </row>
        <row r="1637">
          <cell r="A1637">
            <v>11123</v>
          </cell>
          <cell r="B1637" t="str">
            <v>SINAPI/CEF</v>
          </cell>
          <cell r="C1637" t="str">
            <v>CHAPA ALUMINIO E = 4MM</v>
          </cell>
          <cell r="D1637" t="str">
            <v>KG</v>
          </cell>
          <cell r="E1637">
            <v>31.11</v>
          </cell>
        </row>
        <row r="1638">
          <cell r="A1638">
            <v>11125</v>
          </cell>
          <cell r="B1638" t="str">
            <v>SINAPI/CEF</v>
          </cell>
          <cell r="C1638" t="str">
            <v>CHAPA ALUMINIO E = 6MM</v>
          </cell>
          <cell r="D1638" t="str">
            <v>KG</v>
          </cell>
          <cell r="E1638">
            <v>30.9</v>
          </cell>
        </row>
        <row r="1639">
          <cell r="A1639">
            <v>11112</v>
          </cell>
          <cell r="B1639" t="str">
            <v>SINAPI/CEF</v>
          </cell>
          <cell r="C1639" t="str">
            <v>CHAPA ALUMINIO P/ CALHA E = 0,5MM L = 0,3M</v>
          </cell>
          <cell r="D1639" t="str">
            <v>KG</v>
          </cell>
          <cell r="E1639">
            <v>30.25</v>
          </cell>
        </row>
        <row r="1640">
          <cell r="A1640">
            <v>11113</v>
          </cell>
          <cell r="B1640" t="str">
            <v>SINAPI/CEF</v>
          </cell>
          <cell r="C1640" t="str">
            <v>CHAPA ALUMINIO P/ CALHA E = 0,8MM L = 0,5M</v>
          </cell>
          <cell r="D1640" t="str">
            <v>KG</v>
          </cell>
          <cell r="E1640">
            <v>30.52</v>
          </cell>
        </row>
        <row r="1641">
          <cell r="A1641">
            <v>11114</v>
          </cell>
          <cell r="B1641" t="str">
            <v>SINAPI/CEF</v>
          </cell>
          <cell r="C1641" t="str">
            <v>CHAPA ALUMINIO P/ CALHA E = 0,8MM L = 0,6M</v>
          </cell>
          <cell r="D1641" t="str">
            <v>M</v>
          </cell>
          <cell r="E1641">
            <v>36.76</v>
          </cell>
        </row>
        <row r="1642">
          <cell r="A1642">
            <v>11063</v>
          </cell>
          <cell r="B1642" t="str">
            <v>SINAPI/CEF</v>
          </cell>
          <cell r="C1642" t="str">
            <v>CHAPA CIMENTICIA LISA, PRENSADA, DE FIBROCIMENTO, E = 6 MM, DE 1,2 X 3,0 M (SEM AMIANTO)</v>
          </cell>
          <cell r="D1642" t="str">
            <v>M2</v>
          </cell>
          <cell r="E1642">
            <v>46.62</v>
          </cell>
        </row>
        <row r="1643">
          <cell r="A1643">
            <v>11062</v>
          </cell>
          <cell r="B1643" t="str">
            <v>SINAPI/CEF</v>
          </cell>
          <cell r="C1643" t="str">
            <v>CHAPA CIMENTICIA, LISA, PRENSADA DE FIBROCIMENTO, E = 10 MM, DE 1,2 X 3,0 M (SEM AMIANTO)</v>
          </cell>
          <cell r="D1643" t="str">
            <v>M2</v>
          </cell>
          <cell r="E1643">
            <v>48.16</v>
          </cell>
        </row>
        <row r="1644">
          <cell r="A1644">
            <v>1338</v>
          </cell>
          <cell r="B1644" t="str">
            <v>SINAPI/CEF</v>
          </cell>
          <cell r="C1644" t="str">
            <v>CHAPA DE LAMINADO MELAMINICO, LISO BRILHANTE, DE *1,25 X 3,08* M, E = 0,8 MM</v>
          </cell>
          <cell r="D1644" t="str">
            <v>M2</v>
          </cell>
          <cell r="E1644">
            <v>13.97</v>
          </cell>
        </row>
        <row r="1645">
          <cell r="A1645">
            <v>1340</v>
          </cell>
          <cell r="B1645" t="str">
            <v>SINAPI/CEF</v>
          </cell>
          <cell r="C1645" t="str">
            <v>CHAPA DE LAMINADO MELAMINICO, LISO FOSCO, DE *1,25 X 3,08* M, E = 0,8 MM</v>
          </cell>
          <cell r="D1645" t="str">
            <v>M2</v>
          </cell>
          <cell r="E1645">
            <v>16.149999999999999</v>
          </cell>
        </row>
        <row r="1646">
          <cell r="A1646">
            <v>1341</v>
          </cell>
          <cell r="B1646" t="str">
            <v>SINAPI/CEF</v>
          </cell>
          <cell r="C1646" t="str">
            <v>CHAPA DE LAMINADO MELAMINICO, TEXTURIZADO, DE *1,25 X 3,08* M, E = 0,8 MM</v>
          </cell>
          <cell r="D1646" t="str">
            <v>M2</v>
          </cell>
          <cell r="E1646">
            <v>15.56</v>
          </cell>
        </row>
        <row r="1647">
          <cell r="A1647">
            <v>1364</v>
          </cell>
          <cell r="B1647" t="str">
            <v>SINAPI/CEF</v>
          </cell>
          <cell r="C1647" t="str">
            <v>CHAPA DE MADEIRA COMPENSADA DE PINUS, VIROLA OU EQUIVALENTE, DE *2,2 X 1,6* M, E = 10 MM</v>
          </cell>
          <cell r="D1647" t="str">
            <v>M2</v>
          </cell>
          <cell r="E1647">
            <v>19.66</v>
          </cell>
        </row>
        <row r="1648">
          <cell r="A1648">
            <v>1361</v>
          </cell>
          <cell r="B1648" t="str">
            <v>SINAPI/CEF</v>
          </cell>
          <cell r="C1648" t="str">
            <v>CHAPA DE MADEIRA COMPENSADA DE PINUS, VIROLA OU EQUIVALENTE, DE *2,2 X 1,6* M, E = 12 MM</v>
          </cell>
          <cell r="D1648" t="str">
            <v>UN</v>
          </cell>
          <cell r="E1648">
            <v>81.96</v>
          </cell>
        </row>
        <row r="1649">
          <cell r="A1649">
            <v>1362</v>
          </cell>
          <cell r="B1649" t="str">
            <v>SINAPI/CEF</v>
          </cell>
          <cell r="C1649" t="str">
            <v>CHAPA DE MADEIRA COMPENSADA DE PINUS, VIROLA OU EQUIVALENTE, DE *2,2 X 1,6* M, E = 15 MM</v>
          </cell>
          <cell r="D1649" t="str">
            <v>M2</v>
          </cell>
          <cell r="E1649">
            <v>27.36</v>
          </cell>
        </row>
        <row r="1650">
          <cell r="A1650">
            <v>11131</v>
          </cell>
          <cell r="B1650" t="str">
            <v>SINAPI/CEF</v>
          </cell>
          <cell r="C1650" t="str">
            <v>CHAPA DE MADEIRA COMPENSADA DE PINUS, VIROLA OU EQUIVALENTE, DE *2,2 X 1,6* M, E = 20 MM</v>
          </cell>
          <cell r="D1650" t="str">
            <v>M2</v>
          </cell>
          <cell r="E1650">
            <v>35.020000000000003</v>
          </cell>
        </row>
        <row r="1651">
          <cell r="A1651">
            <v>11132</v>
          </cell>
          <cell r="B1651" t="str">
            <v>SINAPI/CEF</v>
          </cell>
          <cell r="C1651" t="str">
            <v>CHAPA DE MADEIRA COMPENSADA DE PINUS, VIROLA OU EQUIVALENTE, DE *2,2 X 1,6* M, E = 25 MM</v>
          </cell>
          <cell r="D1651" t="str">
            <v>M2</v>
          </cell>
          <cell r="E1651">
            <v>41.4</v>
          </cell>
        </row>
        <row r="1652">
          <cell r="A1652">
            <v>1363</v>
          </cell>
          <cell r="B1652" t="str">
            <v>SINAPI/CEF</v>
          </cell>
          <cell r="C1652" t="str">
            <v>CHAPA DE MADEIRA COMPENSADA DE PINUS, VIROLA OU EQUIVALENTE, DE *2,2 X 1,6* M, E = 6 MM</v>
          </cell>
          <cell r="D1652" t="str">
            <v>M2</v>
          </cell>
          <cell r="E1652">
            <v>13.92</v>
          </cell>
        </row>
        <row r="1653">
          <cell r="A1653">
            <v>11130</v>
          </cell>
          <cell r="B1653" t="str">
            <v>SINAPI/CEF</v>
          </cell>
          <cell r="C1653" t="str">
            <v>CHAPA DE MADEIRA COMPENSADA DE PINUS, VIROLA OU EQUIVALENTE, DE *2,2 X 1,6* M, E = 8 MM</v>
          </cell>
          <cell r="D1653" t="str">
            <v>M2</v>
          </cell>
          <cell r="E1653">
            <v>17.64</v>
          </cell>
        </row>
        <row r="1654">
          <cell r="A1654">
            <v>11134</v>
          </cell>
          <cell r="B1654" t="str">
            <v>SINAPI/CEF</v>
          </cell>
          <cell r="C1654" t="str">
            <v>CHAPA DE MADEIRA COMPENSADA NAVAL (COM COLA FENOLICA), E = 10 MM, DE *1,60 X 2,20* M</v>
          </cell>
          <cell r="D1654" t="str">
            <v>M2</v>
          </cell>
          <cell r="E1654">
            <v>23.99</v>
          </cell>
        </row>
        <row r="1655">
          <cell r="A1655">
            <v>11135</v>
          </cell>
          <cell r="B1655" t="str">
            <v>SINAPI/CEF</v>
          </cell>
          <cell r="C1655" t="str">
            <v>CHAPA DE MADEIRA COMPENSADA NAVAL (COM COLA FENOLICA), E = 12 MM, DE *1,60 X 2,20* M</v>
          </cell>
          <cell r="D1655" t="str">
            <v>M2</v>
          </cell>
          <cell r="E1655">
            <v>29.25</v>
          </cell>
        </row>
        <row r="1656">
          <cell r="A1656">
            <v>11136</v>
          </cell>
          <cell r="B1656" t="str">
            <v>SINAPI/CEF</v>
          </cell>
          <cell r="C1656" t="str">
            <v>CHAPA DE MADEIRA COMPENSADA NAVAL (COM COLA FENOLICA), E = 15 MM, DE *1,60 X 2,20* M</v>
          </cell>
          <cell r="D1656" t="str">
            <v>M2</v>
          </cell>
          <cell r="E1656">
            <v>31.63</v>
          </cell>
        </row>
        <row r="1657">
          <cell r="A1657">
            <v>34743</v>
          </cell>
          <cell r="B1657" t="str">
            <v>SINAPI/CEF</v>
          </cell>
          <cell r="C1657" t="str">
            <v>CHAPA DE MADEIRA COMPENSADA NAVAL (COM COLA FENOLICA), E = 18 MM, DE *1,60 X 2,20* M</v>
          </cell>
          <cell r="D1657" t="str">
            <v>M2</v>
          </cell>
          <cell r="E1657">
            <v>40.270000000000003</v>
          </cell>
        </row>
        <row r="1658">
          <cell r="A1658">
            <v>11137</v>
          </cell>
          <cell r="B1658" t="str">
            <v>SINAPI/CEF</v>
          </cell>
          <cell r="C1658" t="str">
            <v>CHAPA DE MADEIRA COMPENSADA NAVAL (COM COLA FENOLICA), E = 20 MM, DE *1,60 X 2,20* M</v>
          </cell>
          <cell r="D1658" t="str">
            <v>M2</v>
          </cell>
          <cell r="E1658">
            <v>44.91</v>
          </cell>
        </row>
        <row r="1659">
          <cell r="A1659">
            <v>34745</v>
          </cell>
          <cell r="B1659" t="str">
            <v>SINAPI/CEF</v>
          </cell>
          <cell r="C1659" t="str">
            <v>CHAPA DE MADEIRA COMPENSADA NAVAL (COM COLA FENOLICA), E = 25 MM, DE *1,60 X 2,20* M</v>
          </cell>
          <cell r="D1659" t="str">
            <v>M2</v>
          </cell>
          <cell r="E1659">
            <v>51.18</v>
          </cell>
        </row>
        <row r="1660">
          <cell r="A1660">
            <v>34746</v>
          </cell>
          <cell r="B1660" t="str">
            <v>SINAPI/CEF</v>
          </cell>
          <cell r="C1660" t="str">
            <v>CHAPA DE MADEIRA COMPENSADA NAVAL (COM COLA FENOLICA), E = 4 MM, DE *1,60 X 2,20* M</v>
          </cell>
          <cell r="D1660" t="str">
            <v>M2</v>
          </cell>
          <cell r="E1660">
            <v>13.18</v>
          </cell>
        </row>
        <row r="1661">
          <cell r="A1661">
            <v>1360</v>
          </cell>
          <cell r="B1661" t="str">
            <v>SINAPI/CEF</v>
          </cell>
          <cell r="C1661" t="str">
            <v>CHAPA DE MADEIRA COMPENSADA NAVAL (COM COLA FENOLICA), E = 6 MM, DE *1,60 X 2,20* M</v>
          </cell>
          <cell r="D1661" t="str">
            <v>M2</v>
          </cell>
          <cell r="E1661">
            <v>16.28</v>
          </cell>
        </row>
        <row r="1662">
          <cell r="A1662">
            <v>1350</v>
          </cell>
          <cell r="B1662" t="str">
            <v>SINAPI/CEF</v>
          </cell>
          <cell r="C1662" t="str">
            <v>CHAPA DE MADEIRA COMPENSADA PARA FORMAS DE CONCRETO ARMADO, RESINADA EM AMBAS AS FACES, E =</v>
          </cell>
          <cell r="D1662" t="str">
            <v>UN</v>
          </cell>
          <cell r="E1662">
            <v>30</v>
          </cell>
        </row>
        <row r="1663">
          <cell r="A1663">
            <v>0</v>
          </cell>
          <cell r="B1663" t="str">
            <v>SINAPI/CEF</v>
          </cell>
          <cell r="C1663" t="str">
            <v>*10* MM, DE *1,10 X 2,20* M</v>
          </cell>
          <cell r="D1663">
            <v>0</v>
          </cell>
          <cell r="E1663">
            <v>0</v>
          </cell>
        </row>
        <row r="1664">
          <cell r="A1664">
            <v>1347</v>
          </cell>
          <cell r="B1664" t="str">
            <v>SINAPI/CEF</v>
          </cell>
          <cell r="C1664" t="str">
            <v>CHAPA DE MADEIRA COMPENSADA PLASTIFICADA PARA FORMA DE CONCRETO, DE *1,10 X 2,20* M, E = 12 MM</v>
          </cell>
          <cell r="D1664" t="str">
            <v>M2</v>
          </cell>
          <cell r="E1664">
            <v>24.65</v>
          </cell>
        </row>
        <row r="1665">
          <cell r="A1665">
            <v>1346</v>
          </cell>
          <cell r="B1665" t="str">
            <v>SINAPI/CEF</v>
          </cell>
          <cell r="C1665" t="str">
            <v>CHAPA DE MADEIRA COMPENSADA PLASTIFICADA PARA FORMA DE CONCRETO, DE *2,44 X 1,22* M, E = 10 MM</v>
          </cell>
          <cell r="D1665" t="str">
            <v>M2</v>
          </cell>
          <cell r="E1665">
            <v>20.63</v>
          </cell>
        </row>
        <row r="1666">
          <cell r="A1666">
            <v>1342</v>
          </cell>
          <cell r="B1666" t="str">
            <v>SINAPI/CEF</v>
          </cell>
          <cell r="C1666" t="str">
            <v>CHAPA DE MADEIRA COMPENSADA PLASTIFICADA PARA FORMA DE CONCRETO, DE *2,44 X 1,22* M, E = 14 MM</v>
          </cell>
          <cell r="D1666" t="str">
            <v>UN</v>
          </cell>
          <cell r="E1666">
            <v>63.54</v>
          </cell>
        </row>
        <row r="1667">
          <cell r="A1667">
            <v>1345</v>
          </cell>
          <cell r="B1667" t="str">
            <v>SINAPI/CEF</v>
          </cell>
          <cell r="C1667" t="str">
            <v>CHAPA DE MADEIRA COMPENSADA PLASTIFICADA PARA FORMA DE CONCRETO, DE *2,44 X 1,22* M, E = 18 MM</v>
          </cell>
          <cell r="D1667" t="str">
            <v>M2</v>
          </cell>
          <cell r="E1667">
            <v>33.43</v>
          </cell>
        </row>
        <row r="1668">
          <cell r="A1668">
            <v>1349</v>
          </cell>
          <cell r="B1668" t="str">
            <v>SINAPI/CEF</v>
          </cell>
          <cell r="C1668" t="str">
            <v>CHAPA DE MADEIRA COMPENSADA PLASTIFICADA PARA FORMA DE CONCRETO, DE *2,44 X 1,22* M, E = 20 MM</v>
          </cell>
          <cell r="D1668" t="str">
            <v>UN</v>
          </cell>
          <cell r="E1668">
            <v>90.62</v>
          </cell>
        </row>
        <row r="1669">
          <cell r="A1669">
            <v>1344</v>
          </cell>
          <cell r="B1669" t="str">
            <v>SINAPI/CEF</v>
          </cell>
          <cell r="C1669" t="str">
            <v>CHAPA DE MADEIRA COMPENSADA PLASTIFICADA PARA FORMA DE CONCRETO, DE *2,44 X 1,22* M, E = 6 MM</v>
          </cell>
          <cell r="D1669" t="str">
            <v>UN</v>
          </cell>
          <cell r="E1669">
            <v>35.950000000000003</v>
          </cell>
        </row>
        <row r="1670">
          <cell r="A1670">
            <v>11026</v>
          </cell>
          <cell r="B1670" t="str">
            <v>SINAPI/CEF</v>
          </cell>
          <cell r="C1670" t="str">
            <v>CHAPA GALV PLANA 14GSG 1,994MM 16,020KG/M2</v>
          </cell>
          <cell r="D1670" t="str">
            <v>KG</v>
          </cell>
          <cell r="E1670">
            <v>4.6500000000000004</v>
          </cell>
        </row>
        <row r="1671">
          <cell r="A1671">
            <v>11027</v>
          </cell>
          <cell r="B1671" t="str">
            <v>SINAPI/CEF</v>
          </cell>
          <cell r="C1671" t="str">
            <v>CHAPA GALV PLANA 16GSG 1,613MM 12,969KG/M2</v>
          </cell>
          <cell r="D1671" t="str">
            <v>KG</v>
          </cell>
          <cell r="E1671">
            <v>4.75</v>
          </cell>
        </row>
        <row r="1672">
          <cell r="A1672">
            <v>11046</v>
          </cell>
          <cell r="B1672" t="str">
            <v>SINAPI/CEF</v>
          </cell>
          <cell r="C1672" t="str">
            <v>CHAPA GALV PLANA 18GSG 1,311MM 10,528KG/M2</v>
          </cell>
          <cell r="D1672" t="str">
            <v>KG</v>
          </cell>
          <cell r="E1672">
            <v>4.75</v>
          </cell>
        </row>
        <row r="1673">
          <cell r="A1673">
            <v>11047</v>
          </cell>
          <cell r="B1673" t="str">
            <v>SINAPI/CEF</v>
          </cell>
          <cell r="C1673" t="str">
            <v>CHAPA GALV PLANA 19GSG 1,158MM 9,307KG/M2</v>
          </cell>
          <cell r="D1673" t="str">
            <v>KG</v>
          </cell>
          <cell r="E1673">
            <v>4.6500000000000004</v>
          </cell>
        </row>
        <row r="1674">
          <cell r="A1674">
            <v>11051</v>
          </cell>
          <cell r="B1674" t="str">
            <v>SINAPI/CEF</v>
          </cell>
          <cell r="C1674" t="str">
            <v>CHAPA GALV PLANA 26GSG 0,551MM 4,425KG/M2</v>
          </cell>
          <cell r="D1674" t="str">
            <v>KG</v>
          </cell>
          <cell r="E1674">
            <v>5.0999999999999996</v>
          </cell>
        </row>
        <row r="1675">
          <cell r="A1675">
            <v>11061</v>
          </cell>
          <cell r="B1675" t="str">
            <v>SINAPI/CEF</v>
          </cell>
          <cell r="C1675" t="str">
            <v>CHAPA GALV PLANA 30GSG 0,399MM 3,204KG/M2</v>
          </cell>
          <cell r="D1675" t="str">
            <v>KG</v>
          </cell>
          <cell r="E1675">
            <v>5.61</v>
          </cell>
        </row>
        <row r="1676">
          <cell r="A1676">
            <v>0</v>
          </cell>
          <cell r="B1676" t="str">
            <v>SINAPI/CEF</v>
          </cell>
          <cell r="C1676">
            <v>0</v>
          </cell>
          <cell r="D1676">
            <v>0</v>
          </cell>
          <cell r="E1676">
            <v>0</v>
          </cell>
        </row>
        <row r="1677">
          <cell r="A1677">
            <v>0</v>
          </cell>
          <cell r="B1677" t="str">
            <v>SINAPI/CEF</v>
          </cell>
          <cell r="C1677" t="str">
            <v>PREÇOS DE INSUMOS</v>
          </cell>
          <cell r="D1677" t="str">
            <v>Página:</v>
          </cell>
          <cell r="E1677" t="str">
            <v>27 / 107</v>
          </cell>
        </row>
        <row r="1678">
          <cell r="A1678" t="str">
            <v>Mês de Coleta:</v>
          </cell>
          <cell r="B1678" t="str">
            <v>SINAPI/CEF</v>
          </cell>
          <cell r="C1678" t="str">
            <v>05/2014 Pesquisa: IBGE</v>
          </cell>
          <cell r="D1678">
            <v>0</v>
          </cell>
          <cell r="E1678">
            <v>0</v>
          </cell>
        </row>
        <row r="1679">
          <cell r="A1679">
            <v>0</v>
          </cell>
          <cell r="B1679" t="str">
            <v>SINAPI/CEF</v>
          </cell>
          <cell r="C1679" t="str">
            <v>FORTALEZA 88,81</v>
          </cell>
          <cell r="D1679">
            <v>0</v>
          </cell>
          <cell r="E1679">
            <v>50.72</v>
          </cell>
        </row>
        <row r="1680">
          <cell r="A1680" t="str">
            <v>Localidade:</v>
          </cell>
          <cell r="B1680" t="str">
            <v>SINAPI/CEF</v>
          </cell>
          <cell r="C1680" t="str">
            <v>Encargos Sociais Desonerados(%) Horista:</v>
          </cell>
          <cell r="D1680" t="str">
            <v>Mensalista:</v>
          </cell>
          <cell r="E1680">
            <v>0</v>
          </cell>
        </row>
        <row r="1681">
          <cell r="A1681" t="str">
            <v>Código</v>
          </cell>
          <cell r="B1681" t="str">
            <v>SINAPI/CEF</v>
          </cell>
          <cell r="C1681" t="str">
            <v>Descriçao do Insumo</v>
          </cell>
          <cell r="D1681" t="str">
            <v>Unid</v>
          </cell>
          <cell r="E1681" t="str">
            <v>Preço</v>
          </cell>
        </row>
        <row r="1682">
          <cell r="A1682">
            <v>0</v>
          </cell>
          <cell r="B1682" t="str">
            <v>SINAPI/CEF</v>
          </cell>
          <cell r="C1682">
            <v>0</v>
          </cell>
          <cell r="D1682">
            <v>0</v>
          </cell>
          <cell r="E1682" t="str">
            <v>Mediano (R$)</v>
          </cell>
        </row>
        <row r="1683">
          <cell r="A1683">
            <v>11049</v>
          </cell>
          <cell r="B1683" t="str">
            <v>SINAPI/CEF</v>
          </cell>
          <cell r="C1683" t="str">
            <v>CHAPA GALVANIZADA PLANA 22 GSG, E = 0,80 MM (6,40 KG/M2)</v>
          </cell>
          <cell r="D1683" t="str">
            <v>KG</v>
          </cell>
          <cell r="E1683">
            <v>4.6500000000000004</v>
          </cell>
        </row>
        <row r="1684">
          <cell r="A1684">
            <v>1357</v>
          </cell>
          <cell r="B1684" t="str">
            <v>SINAPI/CEF</v>
          </cell>
          <cell r="C1684" t="str">
            <v>CHAPA MADEIRA COMPENSADA RESINADA 2,2 X 1,1M (12MM) P/ FORMA CONCRETO</v>
          </cell>
          <cell r="D1684" t="str">
            <v>UN</v>
          </cell>
          <cell r="E1684">
            <v>36.770000000000003</v>
          </cell>
        </row>
        <row r="1685">
          <cell r="A1685">
            <v>1355</v>
          </cell>
          <cell r="B1685" t="str">
            <v>SINAPI/CEF</v>
          </cell>
          <cell r="C1685" t="str">
            <v>CHAPA MADEIRA COMPENSADA RESINADA 2,2 X 1,1M X 14MM P/ FORMA CONCRETO</v>
          </cell>
          <cell r="D1685" t="str">
            <v>M2</v>
          </cell>
          <cell r="E1685">
            <v>18.47</v>
          </cell>
        </row>
        <row r="1686">
          <cell r="A1686">
            <v>1358</v>
          </cell>
          <cell r="B1686" t="str">
            <v>SINAPI/CEF</v>
          </cell>
          <cell r="C1686" t="str">
            <v>CHAPA MADEIRA COMPENSADA RESINADA 2,2 X 1,1M X 17MM P/ FORMA CONCRETO</v>
          </cell>
          <cell r="D1686" t="str">
            <v>M2</v>
          </cell>
          <cell r="E1686">
            <v>21.44</v>
          </cell>
        </row>
        <row r="1687">
          <cell r="A1687">
            <v>1359</v>
          </cell>
          <cell r="B1687" t="str">
            <v>SINAPI/CEF</v>
          </cell>
          <cell r="C1687" t="str">
            <v>CHAPA MADEIRA COMPENSADA RESINADA 2,2 X 1,1M X 20MM P/ FORMA CONCRETO</v>
          </cell>
          <cell r="D1687" t="str">
            <v>UN</v>
          </cell>
          <cell r="E1687">
            <v>62.56</v>
          </cell>
        </row>
        <row r="1688">
          <cell r="A1688">
            <v>1351</v>
          </cell>
          <cell r="B1688" t="str">
            <v>SINAPI/CEF</v>
          </cell>
          <cell r="C1688" t="str">
            <v>CHAPA MADEIRA COMPENSADA RESINADA 2,2 X 1,1M X 6MM P/ FORMA CONCRETO</v>
          </cell>
          <cell r="D1688" t="str">
            <v>UN</v>
          </cell>
          <cell r="E1688">
            <v>21.33</v>
          </cell>
        </row>
        <row r="1689">
          <cell r="A1689">
            <v>20064</v>
          </cell>
          <cell r="B1689" t="str">
            <v>SINAPI/CEF</v>
          </cell>
          <cell r="C1689" t="str">
            <v>CHAPA PLANA DE PVC P/ CALHA C/ 0,30M DE LARGURA</v>
          </cell>
          <cell r="D1689" t="str">
            <v>M</v>
          </cell>
          <cell r="E1689">
            <v>926.01</v>
          </cell>
        </row>
        <row r="1690">
          <cell r="A1690">
            <v>12619</v>
          </cell>
          <cell r="B1690" t="str">
            <v>SINAPI/CEF</v>
          </cell>
          <cell r="C1690" t="str">
            <v>CHAPA PLANA DE PVC P/ CALHA C/ 0,40M DE LARGURA</v>
          </cell>
          <cell r="D1690" t="str">
            <v>M</v>
          </cell>
          <cell r="E1690">
            <v>1223.6400000000001</v>
          </cell>
        </row>
        <row r="1691">
          <cell r="A1691">
            <v>12620</v>
          </cell>
          <cell r="B1691" t="str">
            <v>SINAPI/CEF</v>
          </cell>
          <cell r="C1691" t="str">
            <v>CHAPA PLANA DE PVC P/ CALHA C/ 0,50M DE LARGURA</v>
          </cell>
          <cell r="D1691" t="str">
            <v>M</v>
          </cell>
          <cell r="E1691">
            <v>1521.27</v>
          </cell>
        </row>
        <row r="1692">
          <cell r="A1692">
            <v>12621</v>
          </cell>
          <cell r="B1692" t="str">
            <v>SINAPI/CEF</v>
          </cell>
          <cell r="C1692" t="str">
            <v>CHAPA PLANA DE PVC P/ CALHA C/ 0,60M DE LARGURA</v>
          </cell>
          <cell r="D1692" t="str">
            <v>M</v>
          </cell>
          <cell r="E1692">
            <v>1818.99</v>
          </cell>
        </row>
        <row r="1693">
          <cell r="A1693">
            <v>12622</v>
          </cell>
          <cell r="B1693" t="str">
            <v>SINAPI/CEF</v>
          </cell>
          <cell r="C1693" t="str">
            <v>CHAPA PLANA DE PVC P/ CALHA C/ 1,00M DE LARGURA</v>
          </cell>
          <cell r="D1693" t="str">
            <v>M</v>
          </cell>
          <cell r="E1693">
            <v>3042.63</v>
          </cell>
        </row>
        <row r="1694">
          <cell r="A1694">
            <v>11584</v>
          </cell>
          <cell r="B1694" t="str">
            <v>SINAPI/CEF</v>
          </cell>
          <cell r="C1694" t="str">
            <v>CHAPA RIGIDA FIBRAS MAD PRENSADA A QUENTE TIPO EUCADUR LISA 1,22 X 2,44M  ESP=2,5MM</v>
          </cell>
          <cell r="D1694" t="str">
            <v>UN</v>
          </cell>
          <cell r="E1694">
            <v>60.69</v>
          </cell>
        </row>
        <row r="1695">
          <cell r="A1695">
            <v>7244</v>
          </cell>
          <cell r="B1695" t="str">
            <v>SINAPI/CEF</v>
          </cell>
          <cell r="C1695" t="str">
            <v>CHAPA ZINCADA P/ CALHA DE AGUAS PLUVIAIS - E = 0,5MM X L = 0,50M</v>
          </cell>
          <cell r="D1695" t="str">
            <v>M</v>
          </cell>
          <cell r="E1695">
            <v>11.01</v>
          </cell>
        </row>
        <row r="1696">
          <cell r="A1696">
            <v>13712</v>
          </cell>
          <cell r="B1696" t="str">
            <v>SINAPI/CEF</v>
          </cell>
          <cell r="C1696" t="str">
            <v>CHAVE COMPENSADORA TRIFASICA P/ MOTOR 15CV (380V) C/ FUSIVEL DIAZED 50A</v>
          </cell>
          <cell r="D1696" t="str">
            <v>UN</v>
          </cell>
          <cell r="E1696">
            <v>6963.28</v>
          </cell>
        </row>
        <row r="1697">
          <cell r="A1697">
            <v>13711</v>
          </cell>
          <cell r="B1697" t="str">
            <v>SINAPI/CEF</v>
          </cell>
          <cell r="C1697" t="str">
            <v>CHAVE COMPENSADORA TRIFASICA P/ MOTOR 150CV (380V) C/ FUSIVEL NH 315A</v>
          </cell>
          <cell r="D1697" t="str">
            <v>UN</v>
          </cell>
          <cell r="E1697">
            <v>21706.18</v>
          </cell>
        </row>
        <row r="1698">
          <cell r="A1698">
            <v>13704</v>
          </cell>
          <cell r="B1698" t="str">
            <v>SINAPI/CEF</v>
          </cell>
          <cell r="C1698" t="str">
            <v>CHAVE COMPENSADORA TRIFASICA P/ MOTOR 40CV (380V) C/ FUSIVEL NH 100A</v>
          </cell>
          <cell r="D1698" t="str">
            <v>UN</v>
          </cell>
          <cell r="E1698">
            <v>3101.09</v>
          </cell>
        </row>
        <row r="1699">
          <cell r="A1699">
            <v>13710</v>
          </cell>
          <cell r="B1699" t="str">
            <v>SINAPI/CEF</v>
          </cell>
          <cell r="C1699" t="str">
            <v>CHAVE COMPENSADORA TRIFASICA P/ MOTOR 75CV (380V) C/ FUSIVEL NH 160A</v>
          </cell>
          <cell r="D1699" t="str">
            <v>UN</v>
          </cell>
          <cell r="E1699">
            <v>3707.23</v>
          </cell>
        </row>
        <row r="1700">
          <cell r="A1700">
            <v>12096</v>
          </cell>
          <cell r="B1700" t="str">
            <v>SINAPI/CEF</v>
          </cell>
          <cell r="C1700" t="str">
            <v>CHAVE COMUTADORA REFORCADA TIPO FACA C/ BASE DE MARMORE 1 X 30A/250V (1 POLO)</v>
          </cell>
          <cell r="D1700" t="str">
            <v>UN</v>
          </cell>
          <cell r="E1700">
            <v>15.29</v>
          </cell>
        </row>
        <row r="1701">
          <cell r="A1701">
            <v>12097</v>
          </cell>
          <cell r="B1701" t="str">
            <v>SINAPI/CEF</v>
          </cell>
          <cell r="C1701" t="str">
            <v>CHAVE COMUTADORA REFORCADA TIPO FACA C/ BASE DE MARMORE 2 X 30A/250V (2 POLOS)</v>
          </cell>
          <cell r="D1701" t="str">
            <v>UN</v>
          </cell>
          <cell r="E1701">
            <v>13.47</v>
          </cell>
        </row>
        <row r="1702">
          <cell r="A1702">
            <v>12098</v>
          </cell>
          <cell r="B1702" t="str">
            <v>SINAPI/CEF</v>
          </cell>
          <cell r="C1702" t="str">
            <v>CHAVE COMUTADORA REFORCADA TIPO FACA C/ BASE DE MARMORE 2 X 60A/250V (2 POLOS)</v>
          </cell>
          <cell r="D1702" t="str">
            <v>UN</v>
          </cell>
          <cell r="E1702">
            <v>21.15</v>
          </cell>
        </row>
        <row r="1703">
          <cell r="A1703">
            <v>12099</v>
          </cell>
          <cell r="B1703" t="str">
            <v>SINAPI/CEF</v>
          </cell>
          <cell r="C1703" t="str">
            <v>CHAVE COMUTADORA REFORCADA TIPO FACA C/ BASE DE MARMORE 3 X 30A/250V (3 POLOS)</v>
          </cell>
          <cell r="D1703" t="str">
            <v>UN</v>
          </cell>
          <cell r="E1703">
            <v>18.45</v>
          </cell>
        </row>
        <row r="1704">
          <cell r="A1704">
            <v>12100</v>
          </cell>
          <cell r="B1704" t="str">
            <v>SINAPI/CEF</v>
          </cell>
          <cell r="C1704" t="str">
            <v>CHAVE COMUTADORA REFORCADA TIPO FACA C/ BASE DE MARMORE 3 X 60A/250V (3 POLOS)</v>
          </cell>
          <cell r="D1704" t="str">
            <v>UN</v>
          </cell>
          <cell r="E1704">
            <v>22.74</v>
          </cell>
        </row>
        <row r="1705">
          <cell r="A1705">
            <v>20971</v>
          </cell>
          <cell r="B1705" t="str">
            <v>SINAPI/CEF</v>
          </cell>
          <cell r="C1705" t="str">
            <v>CHAVE DUPLA P/ CONEXOES TIPO STORZ EM LATAO ENGATE RAPIDO 1 1/2" X 2 1/2"</v>
          </cell>
          <cell r="D1705" t="str">
            <v>UN</v>
          </cell>
          <cell r="E1705">
            <v>38.81</v>
          </cell>
        </row>
        <row r="1706">
          <cell r="A1706">
            <v>12081</v>
          </cell>
          <cell r="B1706" t="str">
            <v>SINAPI/CEF</v>
          </cell>
          <cell r="C1706" t="str">
            <v>CHAVE ELETRICA TRIPOLAR BLINDADA DE 30 A / 250 V</v>
          </cell>
          <cell r="D1706" t="str">
            <v>UN</v>
          </cell>
          <cell r="E1706">
            <v>121.3</v>
          </cell>
        </row>
        <row r="1707">
          <cell r="A1707">
            <v>13709</v>
          </cell>
          <cell r="B1707" t="str">
            <v>SINAPI/CEF</v>
          </cell>
          <cell r="C1707" t="str">
            <v>CHAVE ESTRELA TRIANGULO TRIFASICA P/ MOTOR 15CV (380V) P/ FUSIVEL DIAZED 35A</v>
          </cell>
          <cell r="D1707" t="str">
            <v>UN</v>
          </cell>
          <cell r="E1707">
            <v>425.56</v>
          </cell>
        </row>
        <row r="1708">
          <cell r="A1708">
            <v>13366</v>
          </cell>
          <cell r="B1708" t="str">
            <v>SINAPI/CEF</v>
          </cell>
          <cell r="C1708" t="str">
            <v>CHAVE FACA BIPOLAR C/ BASE DE ARDOSIA P/ FUSIVEIS CARTUCHO 60A/250V</v>
          </cell>
          <cell r="D1708" t="str">
            <v>UN</v>
          </cell>
          <cell r="E1708">
            <v>19.36</v>
          </cell>
        </row>
        <row r="1709">
          <cell r="A1709">
            <v>13403</v>
          </cell>
          <cell r="B1709" t="str">
            <v>SINAPI/CEF</v>
          </cell>
          <cell r="C1709" t="str">
            <v>CHAVE FACA BIPOLAR C/ BASE DE ARDOSIA/MARMORE P/ FUSIVEIS CARTUCHO 30A/250V</v>
          </cell>
          <cell r="D1709" t="str">
            <v>UN</v>
          </cell>
          <cell r="E1709">
            <v>15.16</v>
          </cell>
        </row>
        <row r="1710">
          <cell r="A1710">
            <v>12080</v>
          </cell>
          <cell r="B1710" t="str">
            <v>SINAPI/CEF</v>
          </cell>
          <cell r="C1710" t="str">
            <v>CHAVE FACA MONOPOLAR BLINDADA 30A/250V</v>
          </cell>
          <cell r="D1710" t="str">
            <v>UN</v>
          </cell>
          <cell r="E1710">
            <v>29.31</v>
          </cell>
        </row>
        <row r="1711">
          <cell r="A1711">
            <v>12083</v>
          </cell>
          <cell r="B1711" t="str">
            <v>SINAPI/CEF</v>
          </cell>
          <cell r="C1711" t="str">
            <v>CHAVE FACA TRIPOLAR BLINDADA 100A/250V, TIPO F-323 SPF DA MAR-GIRIUS CONTINENTAL OU EQUIV</v>
          </cell>
          <cell r="D1711" t="str">
            <v>UN</v>
          </cell>
          <cell r="E1711">
            <v>454.88</v>
          </cell>
        </row>
        <row r="1712">
          <cell r="A1712">
            <v>12079</v>
          </cell>
          <cell r="B1712" t="str">
            <v>SINAPI/CEF</v>
          </cell>
          <cell r="C1712" t="str">
            <v>CHAVE FACA TRIPOLAR BLINDADA 150A/500V, C/BASE P/FUSIVEIS NH DE 125A, TIPO F-824 DA MAR-GIRIUS</v>
          </cell>
          <cell r="D1712" t="str">
            <v>UN</v>
          </cell>
          <cell r="E1712">
            <v>371.03</v>
          </cell>
        </row>
        <row r="1713">
          <cell r="A1713">
            <v>0</v>
          </cell>
          <cell r="B1713" t="str">
            <v>SINAPI/CEF</v>
          </cell>
          <cell r="C1713" t="str">
            <v>CONTINENTAL OU EQUIV</v>
          </cell>
          <cell r="D1713">
            <v>0</v>
          </cell>
          <cell r="E1713">
            <v>0</v>
          </cell>
        </row>
        <row r="1714">
          <cell r="A1714">
            <v>12082</v>
          </cell>
          <cell r="B1714" t="str">
            <v>SINAPI/CEF</v>
          </cell>
          <cell r="C1714" t="str">
            <v>CHAVE FACA TRIPOLAR BLINDADA 60A/250V, TIPO F-322 SPF DA MAR-GIRIUS CONTINENTAL OU EQUIV</v>
          </cell>
          <cell r="D1714" t="str">
            <v>UN</v>
          </cell>
          <cell r="E1714">
            <v>197.87</v>
          </cell>
        </row>
        <row r="1715">
          <cell r="A1715">
            <v>12092</v>
          </cell>
          <cell r="B1715" t="str">
            <v>SINAPI/CEF</v>
          </cell>
          <cell r="C1715" t="str">
            <v>CHAVE FACA TRIPOLAR C/BASE DE ARDOSIA/MARMORE 100A/250V</v>
          </cell>
          <cell r="D1715" t="str">
            <v>UN</v>
          </cell>
          <cell r="E1715">
            <v>48.62</v>
          </cell>
        </row>
        <row r="1716">
          <cell r="A1716">
            <v>13368</v>
          </cell>
          <cell r="B1716" t="str">
            <v>SINAPI/CEF</v>
          </cell>
          <cell r="C1716" t="str">
            <v>CHAVE FACA TRIPOLAR C/BASE DE ARDOSIA/MARMORE 100A/500V</v>
          </cell>
          <cell r="D1716" t="str">
            <v>UN</v>
          </cell>
          <cell r="E1716">
            <v>53.07</v>
          </cell>
        </row>
        <row r="1717">
          <cell r="A1717">
            <v>12090</v>
          </cell>
          <cell r="B1717" t="str">
            <v>SINAPI/CEF</v>
          </cell>
          <cell r="C1717" t="str">
            <v>CHAVE FACA TRIPOLAR C/BASE DE ARDOSIA/MARMORE 30A/250V</v>
          </cell>
          <cell r="D1717" t="str">
            <v>UN</v>
          </cell>
          <cell r="E1717">
            <v>22.42</v>
          </cell>
        </row>
        <row r="1718">
          <cell r="A1718">
            <v>12091</v>
          </cell>
          <cell r="B1718" t="str">
            <v>SINAPI/CEF</v>
          </cell>
          <cell r="C1718" t="str">
            <v>CHAVE FACA TRIPOLAR C/BASE DE ARDOSIA/MARMORE 60A/250V</v>
          </cell>
          <cell r="D1718" t="str">
            <v>UN</v>
          </cell>
          <cell r="E1718">
            <v>27.04</v>
          </cell>
        </row>
        <row r="1719">
          <cell r="A1719">
            <v>13367</v>
          </cell>
          <cell r="B1719" t="str">
            <v>SINAPI/CEF</v>
          </cell>
          <cell r="C1719" t="str">
            <v>CHAVE FACA TRIPOLAR C/BASE DE ARDOSIA/MARMORE 60A/500V</v>
          </cell>
          <cell r="D1719" t="str">
            <v>UN</v>
          </cell>
          <cell r="E1719">
            <v>32.6</v>
          </cell>
        </row>
        <row r="1720">
          <cell r="A1720">
            <v>5047</v>
          </cell>
          <cell r="B1720" t="str">
            <v>SINAPI/CEF</v>
          </cell>
          <cell r="C1720" t="str">
            <v>CHAVE FUSIVEL DE DISTRIBUICAO 15,0KV/100A</v>
          </cell>
          <cell r="D1720" t="str">
            <v>UN</v>
          </cell>
          <cell r="E1720">
            <v>185.94</v>
          </cell>
        </row>
        <row r="1721">
          <cell r="A1721">
            <v>5048</v>
          </cell>
          <cell r="B1721" t="str">
            <v>SINAPI/CEF</v>
          </cell>
          <cell r="C1721" t="str">
            <v>CHAVE FUSIVEL DE DISTRIBUICAO 34,5KV/100A</v>
          </cell>
          <cell r="D1721" t="str">
            <v>UN</v>
          </cell>
          <cell r="E1721">
            <v>250.51</v>
          </cell>
        </row>
        <row r="1722">
          <cell r="A1722">
            <v>13386</v>
          </cell>
          <cell r="B1722" t="str">
            <v>SINAPI/CEF</v>
          </cell>
          <cell r="C1722" t="str">
            <v>CHAVE MAGNETICA 2 X 30A P/ COMANDO ILUMINACAO PUBLICA, ACIONADA POR RELE FOTOELETRICO NA</v>
          </cell>
          <cell r="D1722" t="str">
            <v>UN</v>
          </cell>
          <cell r="E1722">
            <v>265.33999999999997</v>
          </cell>
        </row>
        <row r="1723">
          <cell r="A1723">
            <v>0</v>
          </cell>
          <cell r="B1723" t="str">
            <v>SINAPI/CEF</v>
          </cell>
          <cell r="C1723" t="str">
            <v>220V/60HZ, TIPO LUX CONTROL MODELO CIP-I/70 OU EQUIV</v>
          </cell>
          <cell r="D1723">
            <v>0</v>
          </cell>
          <cell r="E1723">
            <v>0</v>
          </cell>
        </row>
        <row r="1724">
          <cell r="A1724">
            <v>20056</v>
          </cell>
          <cell r="B1724" t="str">
            <v>SINAPI/CEF</v>
          </cell>
          <cell r="C1724" t="str">
            <v>CHAVE P/ TAMPAO PVC EB- 644 3/8"</v>
          </cell>
          <cell r="D1724" t="str">
            <v>UN</v>
          </cell>
          <cell r="E1724">
            <v>30.07</v>
          </cell>
        </row>
        <row r="1725">
          <cell r="A1725">
            <v>13354</v>
          </cell>
          <cell r="B1725" t="str">
            <v>SINAPI/CEF</v>
          </cell>
          <cell r="C1725" t="str">
            <v>CHAVE PARTIDA DIRETA P/MOTOR TRIFASICO 7,50CV/380V, C/FUSIVEIS DIAZED E BOTAO LIGA-DESLIGA TIPO GPS</v>
          </cell>
          <cell r="D1725" t="str">
            <v>UN</v>
          </cell>
          <cell r="E1725">
            <v>368.95</v>
          </cell>
        </row>
        <row r="1726">
          <cell r="A1726">
            <v>0</v>
          </cell>
          <cell r="B1726" t="str">
            <v>SINAPI/CEF</v>
          </cell>
          <cell r="C1726" t="str">
            <v>SIEMENS OU EQUIV</v>
          </cell>
          <cell r="D1726">
            <v>0</v>
          </cell>
          <cell r="E1726">
            <v>0</v>
          </cell>
        </row>
        <row r="1727">
          <cell r="A1727">
            <v>14058</v>
          </cell>
          <cell r="B1727" t="str">
            <v>SINAPI/CEF</v>
          </cell>
          <cell r="C1727" t="str">
            <v>CHAVE PARTIDA DIRETA TRIFASICA P/ MOTOR 10CV-220V C/ FUSIVEL DIAZED 63A</v>
          </cell>
          <cell r="D1727" t="str">
            <v>UN</v>
          </cell>
          <cell r="E1727">
            <v>467.74</v>
          </cell>
        </row>
        <row r="1728">
          <cell r="A1728">
            <v>14056</v>
          </cell>
          <cell r="B1728" t="str">
            <v>SINAPI/CEF</v>
          </cell>
          <cell r="C1728" t="str">
            <v>CHAVE PARTIDA DIRETA TRIFASICA P/ MOTOR 30CV-220V C/ FUSIVEL NH 160A</v>
          </cell>
          <cell r="D1728" t="str">
            <v>UN</v>
          </cell>
          <cell r="E1728">
            <v>3098.03</v>
          </cell>
        </row>
        <row r="1729">
          <cell r="A1729">
            <v>14057</v>
          </cell>
          <cell r="B1729" t="str">
            <v>SINAPI/CEF</v>
          </cell>
          <cell r="C1729" t="str">
            <v>CHAVE PARTIDA DIRETA TRIFASICA P/ MOTOR 5CV-220V C/ FUSIVEL DIAZED 35A</v>
          </cell>
          <cell r="D1729" t="str">
            <v>UN</v>
          </cell>
          <cell r="E1729">
            <v>481.99</v>
          </cell>
        </row>
        <row r="1730">
          <cell r="A1730">
            <v>13708</v>
          </cell>
          <cell r="B1730" t="str">
            <v>SINAPI/CEF</v>
          </cell>
          <cell r="C1730" t="str">
            <v>CHAVE PARTIDA DIRETA TRIFASICA P/ MOTOR 5CV-380V C/ FUSIVEL DIAZED 20A</v>
          </cell>
          <cell r="D1730" t="str">
            <v>UN</v>
          </cell>
          <cell r="E1730">
            <v>509.28</v>
          </cell>
        </row>
        <row r="1731">
          <cell r="A1731">
            <v>13353</v>
          </cell>
          <cell r="B1731" t="str">
            <v>SINAPI/CEF</v>
          </cell>
          <cell r="C1731" t="str">
            <v>CHAVE REVERSORA BLINDADA 30A/500V ELETROMAR OU EQUIV</v>
          </cell>
          <cell r="D1731" t="str">
            <v>UN</v>
          </cell>
          <cell r="E1731">
            <v>212.02</v>
          </cell>
        </row>
        <row r="1732">
          <cell r="A1732">
            <v>13847</v>
          </cell>
          <cell r="B1732" t="str">
            <v>SINAPI/CEF</v>
          </cell>
          <cell r="C1732" t="str">
            <v>CHAVE REVERSORA TRIFASICA BLINDADA 30A, 250V</v>
          </cell>
          <cell r="D1732" t="str">
            <v>UN</v>
          </cell>
          <cell r="E1732">
            <v>90.92</v>
          </cell>
        </row>
        <row r="1733">
          <cell r="A1733">
            <v>13369</v>
          </cell>
          <cell r="B1733" t="str">
            <v>SINAPI/CEF</v>
          </cell>
          <cell r="C1733" t="str">
            <v>CHAVE SECCIONADORA FUSIVEL TRIPOLAR, MANOBRA C/ CARGA, 160A/500V P/ FUSIVEIS NH TAMANHO 00</v>
          </cell>
          <cell r="D1733" t="str">
            <v>UN</v>
          </cell>
          <cell r="E1733">
            <v>171.56</v>
          </cell>
        </row>
        <row r="1734">
          <cell r="A1734">
            <v>0</v>
          </cell>
          <cell r="B1734" t="str">
            <v>SINAPI/CEF</v>
          </cell>
          <cell r="C1734" t="str">
            <v>CORRENTE NOMINAL ATE 160A, TIPO 3 NP 4080 DA SIEMENS OU EQUIV</v>
          </cell>
          <cell r="D1734">
            <v>0</v>
          </cell>
          <cell r="E1734">
            <v>0</v>
          </cell>
        </row>
        <row r="1735">
          <cell r="A1735">
            <v>13370</v>
          </cell>
          <cell r="B1735" t="str">
            <v>SINAPI/CEF</v>
          </cell>
          <cell r="C1735" t="str">
            <v>CHAVE SECCIONADORA FUSIVEL TRIPOLAR, MANOBRA C/ CARGA, 250A/500V P/ FUSIVEIS NH TAMANHO 1</v>
          </cell>
          <cell r="D1735" t="str">
            <v>UN</v>
          </cell>
          <cell r="E1735">
            <v>210.73</v>
          </cell>
        </row>
        <row r="1736">
          <cell r="A1736">
            <v>0</v>
          </cell>
          <cell r="B1736" t="str">
            <v>SINAPI/CEF</v>
          </cell>
          <cell r="C1736" t="str">
            <v>CORRENTE NOMINAL ATE 250A, TIPO 3 NN 2200 DA SIEMENS OU EQUIV</v>
          </cell>
          <cell r="D1736">
            <v>0</v>
          </cell>
          <cell r="E1736">
            <v>0</v>
          </cell>
        </row>
        <row r="1737">
          <cell r="A1737">
            <v>2395</v>
          </cell>
          <cell r="B1737" t="str">
            <v>SINAPI/CEF</v>
          </cell>
          <cell r="C1737" t="str">
            <v>CHAVE SECCIONADORA TRIPOLAR C/ PORTA FUSIVEIS NH, MANOBRA C/ CARGA, 125A/500V, TIPO S37 SIEMENS OU</v>
          </cell>
          <cell r="D1737" t="str">
            <v>UN</v>
          </cell>
          <cell r="E1737">
            <v>477.62</v>
          </cell>
        </row>
        <row r="1738">
          <cell r="A1738">
            <v>0</v>
          </cell>
          <cell r="B1738" t="str">
            <v>SINAPI/CEF</v>
          </cell>
          <cell r="C1738" t="str">
            <v>EQUIV</v>
          </cell>
          <cell r="D1738">
            <v>0</v>
          </cell>
          <cell r="E1738">
            <v>0</v>
          </cell>
        </row>
        <row r="1739">
          <cell r="A1739">
            <v>0</v>
          </cell>
          <cell r="B1739" t="str">
            <v>SINAPI/CEF</v>
          </cell>
          <cell r="C1739">
            <v>0</v>
          </cell>
          <cell r="D1739">
            <v>0</v>
          </cell>
          <cell r="E1739">
            <v>0</v>
          </cell>
        </row>
        <row r="1740">
          <cell r="A1740">
            <v>0</v>
          </cell>
          <cell r="B1740" t="str">
            <v>SINAPI/CEF</v>
          </cell>
          <cell r="C1740" t="str">
            <v>PREÇOS DE INSUMOS</v>
          </cell>
          <cell r="D1740" t="str">
            <v>Página:</v>
          </cell>
          <cell r="E1740" t="str">
            <v>28 / 107</v>
          </cell>
        </row>
        <row r="1741">
          <cell r="A1741" t="str">
            <v>Mês de Coleta:</v>
          </cell>
          <cell r="B1741" t="str">
            <v>SINAPI/CEF</v>
          </cell>
          <cell r="C1741" t="str">
            <v>05/2014 Pesquisa: IBGE</v>
          </cell>
          <cell r="D1741">
            <v>0</v>
          </cell>
          <cell r="E1741">
            <v>0</v>
          </cell>
        </row>
        <row r="1742">
          <cell r="A1742">
            <v>0</v>
          </cell>
          <cell r="B1742" t="str">
            <v>SINAPI/CEF</v>
          </cell>
          <cell r="C1742" t="str">
            <v>FORTALEZA 88,81</v>
          </cell>
          <cell r="D1742">
            <v>0</v>
          </cell>
          <cell r="E1742">
            <v>50.72</v>
          </cell>
        </row>
        <row r="1743">
          <cell r="A1743" t="str">
            <v>Localidade:</v>
          </cell>
          <cell r="B1743" t="str">
            <v>SINAPI/CEF</v>
          </cell>
          <cell r="C1743" t="str">
            <v>Encargos Sociais Desonerados(%) Horista:</v>
          </cell>
          <cell r="D1743" t="str">
            <v>Mensalista:</v>
          </cell>
          <cell r="E1743">
            <v>0</v>
          </cell>
        </row>
        <row r="1744">
          <cell r="A1744" t="str">
            <v>Código</v>
          </cell>
          <cell r="B1744" t="str">
            <v>SINAPI/CEF</v>
          </cell>
          <cell r="C1744" t="str">
            <v>Descriçao do Insumo</v>
          </cell>
          <cell r="D1744" t="str">
            <v>Unid</v>
          </cell>
          <cell r="E1744" t="str">
            <v>Preço</v>
          </cell>
        </row>
        <row r="1745">
          <cell r="A1745">
            <v>0</v>
          </cell>
          <cell r="B1745" t="str">
            <v>SINAPI/CEF</v>
          </cell>
          <cell r="C1745">
            <v>0</v>
          </cell>
          <cell r="D1745">
            <v>0</v>
          </cell>
          <cell r="E1745" t="str">
            <v>Mediano (R$)</v>
          </cell>
        </row>
        <row r="1746">
          <cell r="A1746">
            <v>2398</v>
          </cell>
          <cell r="B1746" t="str">
            <v>SINAPI/CEF</v>
          </cell>
          <cell r="C1746" t="str">
            <v>CHAVE SECCIONADORA TRIPOLAR C/ PORTA FUSIVEIS NH, MANOBRA C/ CARGA, 300A/500V, TIPO S37 SIEMENS OU</v>
          </cell>
          <cell r="D1746" t="str">
            <v>UN</v>
          </cell>
          <cell r="E1746">
            <v>1046.49</v>
          </cell>
        </row>
        <row r="1747">
          <cell r="A1747">
            <v>0</v>
          </cell>
          <cell r="B1747" t="str">
            <v>SINAPI/CEF</v>
          </cell>
          <cell r="C1747" t="str">
            <v>EQUIV</v>
          </cell>
          <cell r="D1747">
            <v>0</v>
          </cell>
          <cell r="E1747">
            <v>0</v>
          </cell>
        </row>
        <row r="1748">
          <cell r="A1748">
            <v>2399</v>
          </cell>
          <cell r="B1748" t="str">
            <v>SINAPI/CEF</v>
          </cell>
          <cell r="C1748" t="str">
            <v>CHAVE SECCIONADORA TRIPOLAR C/ PORTA FUSIVEIS NH, MANOBRA C/ CARGA, 400A/500V, TIPO S37 SIEMENS OU</v>
          </cell>
          <cell r="D1748" t="str">
            <v>UN</v>
          </cell>
          <cell r="E1748">
            <v>1299.43</v>
          </cell>
        </row>
        <row r="1749">
          <cell r="A1749">
            <v>0</v>
          </cell>
          <cell r="B1749" t="str">
            <v>SINAPI/CEF</v>
          </cell>
          <cell r="C1749" t="str">
            <v>EQUIV</v>
          </cell>
          <cell r="D1749">
            <v>0</v>
          </cell>
          <cell r="E1749">
            <v>0</v>
          </cell>
        </row>
        <row r="1750">
          <cell r="A1750">
            <v>12340</v>
          </cell>
          <cell r="B1750" t="str">
            <v>SINAPI/CEF</v>
          </cell>
          <cell r="C1750" t="str">
            <v>CHAVE SECCIONADORA TRIPOLAR P/ MEDIA TENSAO 400A/15KV, C/ COMANDO MANUAL SIMULTANEO NAS 3</v>
          </cell>
          <cell r="D1750" t="str">
            <v>UN</v>
          </cell>
          <cell r="E1750">
            <v>1536.47</v>
          </cell>
        </row>
        <row r="1751">
          <cell r="A1751">
            <v>0</v>
          </cell>
          <cell r="B1751" t="str">
            <v>SINAPI/CEF</v>
          </cell>
          <cell r="C1751" t="str">
            <v>FASES ATRAVES DE PUNHO</v>
          </cell>
          <cell r="D1751">
            <v>0</v>
          </cell>
          <cell r="E1751">
            <v>0</v>
          </cell>
        </row>
        <row r="1752">
          <cell r="A1752">
            <v>12341</v>
          </cell>
          <cell r="B1752" t="str">
            <v>SINAPI/CEF</v>
          </cell>
          <cell r="C1752" t="str">
            <v>CHAVE SECCIONADORA TRIPOLAR P/ MEDIA TENSAO 400A/15KV, C/ COMANDO MANUAL SIMULTANEO NAS 3</v>
          </cell>
          <cell r="D1752" t="str">
            <v>UN</v>
          </cell>
          <cell r="E1752">
            <v>1408.09</v>
          </cell>
        </row>
        <row r="1753">
          <cell r="A1753">
            <v>0</v>
          </cell>
          <cell r="B1753" t="str">
            <v>SINAPI/CEF</v>
          </cell>
          <cell r="C1753" t="str">
            <v>FASES ATRAVES DE VARA DE MANOBRA, TIPO 3 DC 0015-2W SIEMENS OU EQUIV</v>
          </cell>
          <cell r="D1753">
            <v>0</v>
          </cell>
          <cell r="E1753">
            <v>0</v>
          </cell>
        </row>
        <row r="1754">
          <cell r="A1754">
            <v>14281</v>
          </cell>
          <cell r="B1754" t="str">
            <v>SINAPI/CEF</v>
          </cell>
          <cell r="C1754" t="str">
            <v>CHAVE SECCIONADORA TRIPOLAR 250A, 600V C/ FUSIVEIS NH 200A EM CAIXA BLINDADA EM ACO</v>
          </cell>
          <cell r="D1754" t="str">
            <v>UN</v>
          </cell>
          <cell r="E1754">
            <v>710.11</v>
          </cell>
        </row>
        <row r="1755">
          <cell r="A1755">
            <v>14282</v>
          </cell>
          <cell r="B1755" t="str">
            <v>SINAPI/CEF</v>
          </cell>
          <cell r="C1755" t="str">
            <v>CHAVE SECCIONADORA TRIPOLAR 400A, 600V C/ FUSIVEIS NH 400A EM CAIXA BLINDADA EM ACO</v>
          </cell>
          <cell r="D1755" t="str">
            <v>UN</v>
          </cell>
          <cell r="E1755">
            <v>909.75</v>
          </cell>
        </row>
        <row r="1756">
          <cell r="A1756">
            <v>14283</v>
          </cell>
          <cell r="B1756" t="str">
            <v>SINAPI/CEF</v>
          </cell>
          <cell r="C1756" t="str">
            <v>CHAVE SECCIONADORA TRIPOLAR 600A, 600V C/ FUSIVEIS NH 600A EM CAIXA BLINDADO EM ACO</v>
          </cell>
          <cell r="D1756" t="str">
            <v>UN</v>
          </cell>
          <cell r="E1756">
            <v>1223.1099999999999</v>
          </cell>
        </row>
        <row r="1757">
          <cell r="A1757">
            <v>14386</v>
          </cell>
          <cell r="B1757" t="str">
            <v>SINAPI/CEF</v>
          </cell>
          <cell r="C1757" t="str">
            <v>CHAVE SECCIONADORA TRIPOLAR, ABERTURA EM CARGA 15KV, 400A , C/ PUNHO</v>
          </cell>
          <cell r="D1757" t="str">
            <v>UN</v>
          </cell>
          <cell r="E1757">
            <v>1413.9</v>
          </cell>
        </row>
        <row r="1758">
          <cell r="A1758">
            <v>14385</v>
          </cell>
          <cell r="B1758" t="str">
            <v>SINAPI/CEF</v>
          </cell>
          <cell r="C1758" t="str">
            <v>CHAVE SECCIONADORA UNIPOLAR, ABERTURA EM CARGA C/ VARA, 15KV, 400A USO INTERNO</v>
          </cell>
          <cell r="D1758" t="str">
            <v>UN</v>
          </cell>
          <cell r="E1758">
            <v>404.33</v>
          </cell>
        </row>
        <row r="1759">
          <cell r="A1759">
            <v>13278</v>
          </cell>
          <cell r="B1759" t="str">
            <v>SINAPI/CEF</v>
          </cell>
          <cell r="C1759" t="str">
            <v>CHUMBADOR DE ACO 1" X 500MM C/ ROSCA E PORCA</v>
          </cell>
          <cell r="D1759" t="str">
            <v>KG</v>
          </cell>
          <cell r="E1759">
            <v>61.78</v>
          </cell>
        </row>
        <row r="1760">
          <cell r="A1760">
            <v>13279</v>
          </cell>
          <cell r="B1760" t="str">
            <v>SINAPI/CEF</v>
          </cell>
          <cell r="C1760" t="str">
            <v>CHUMBADOR DE ACO 5/8" X 200MM C/ ROSCA E PORCA</v>
          </cell>
          <cell r="D1760" t="str">
            <v>KG</v>
          </cell>
          <cell r="E1760">
            <v>5.65</v>
          </cell>
        </row>
        <row r="1761">
          <cell r="A1761">
            <v>11976</v>
          </cell>
          <cell r="B1761" t="str">
            <v>SINAPI/CEF</v>
          </cell>
          <cell r="C1761" t="str">
            <v>CHUMBADOR OMEGA C/PARAFUSO OM1404 1/4"</v>
          </cell>
          <cell r="D1761" t="str">
            <v>UN</v>
          </cell>
          <cell r="E1761">
            <v>3.58</v>
          </cell>
        </row>
        <row r="1762">
          <cell r="A1762">
            <v>11977</v>
          </cell>
          <cell r="B1762" t="str">
            <v>SINAPI/CEF</v>
          </cell>
          <cell r="C1762" t="str">
            <v>CHUMBADOR URX - TECNART 1/2"</v>
          </cell>
          <cell r="D1762" t="str">
            <v>UN</v>
          </cell>
          <cell r="E1762">
            <v>6.52</v>
          </cell>
        </row>
        <row r="1763">
          <cell r="A1763">
            <v>11974</v>
          </cell>
          <cell r="B1763" t="str">
            <v>SINAPI/CEF</v>
          </cell>
          <cell r="C1763" t="str">
            <v>CHUMBADOR 1/2" C/ PORCA</v>
          </cell>
          <cell r="D1763" t="str">
            <v>UN</v>
          </cell>
          <cell r="E1763">
            <v>7.27</v>
          </cell>
        </row>
        <row r="1764">
          <cell r="A1764">
            <v>11975</v>
          </cell>
          <cell r="B1764" t="str">
            <v>SINAPI/CEF</v>
          </cell>
          <cell r="C1764" t="str">
            <v>CHUMBADOR 5/8 X 6"</v>
          </cell>
          <cell r="D1764" t="str">
            <v>UN</v>
          </cell>
          <cell r="E1764">
            <v>9.99</v>
          </cell>
        </row>
        <row r="1765">
          <cell r="A1765">
            <v>1367</v>
          </cell>
          <cell r="B1765" t="str">
            <v>SINAPI/CEF</v>
          </cell>
          <cell r="C1765" t="str">
            <v>CHUVEIRO ELÉTRICO TERMOPLÁSTICO COM ACABAMENTO CROMADO, 127/220 V</v>
          </cell>
          <cell r="D1765" t="str">
            <v>UN</v>
          </cell>
          <cell r="E1765">
            <v>246.79</v>
          </cell>
        </row>
        <row r="1766">
          <cell r="A1766">
            <v>1368</v>
          </cell>
          <cell r="B1766" t="str">
            <v>SINAPI/CEF</v>
          </cell>
          <cell r="C1766" t="str">
            <v>CHUVEIRO ELETRICO COMUM PLASTICO TP DUCHA 110/220V</v>
          </cell>
          <cell r="D1766" t="str">
            <v>UN</v>
          </cell>
          <cell r="E1766">
            <v>45.9</v>
          </cell>
        </row>
        <row r="1767">
          <cell r="A1767">
            <v>1369</v>
          </cell>
          <cell r="B1767" t="str">
            <v>SINAPI/CEF</v>
          </cell>
          <cell r="C1767" t="str">
            <v>CHUVEIRO ELETRICO EM METAL CROMADO C/ ARTICULACAO 110/220V</v>
          </cell>
          <cell r="D1767" t="str">
            <v>UN</v>
          </cell>
          <cell r="E1767">
            <v>284.26</v>
          </cell>
        </row>
        <row r="1768">
          <cell r="A1768">
            <v>7607</v>
          </cell>
          <cell r="B1768" t="str">
            <v>SINAPI/CEF</v>
          </cell>
          <cell r="C1768" t="str">
            <v>CHUVEIRO ELETRICO PLASTICO/PVC CROMADO TIPO DUCHA 110/220V</v>
          </cell>
          <cell r="D1768" t="str">
            <v>UN</v>
          </cell>
          <cell r="E1768">
            <v>34.07</v>
          </cell>
        </row>
        <row r="1769">
          <cell r="A1769">
            <v>7608</v>
          </cell>
          <cell r="B1769" t="str">
            <v>SINAPI/CEF</v>
          </cell>
          <cell r="C1769" t="str">
            <v>CHUVEIRO PLASTICO BRANCO SIMPLES 5'' - AGUA FRIA - PARA ACOPLAR EM HASTE 1/2'</v>
          </cell>
          <cell r="D1769" t="str">
            <v>UN</v>
          </cell>
          <cell r="E1769">
            <v>7.04</v>
          </cell>
        </row>
        <row r="1770">
          <cell r="A1770">
            <v>12115</v>
          </cell>
          <cell r="B1770" t="str">
            <v>SINAPI/CEF</v>
          </cell>
          <cell r="C1770" t="str">
            <v>CIGARRA DE EMBUTIR 110/220V TIPO SILENTOQUE PIAL OU EQUIV</v>
          </cell>
          <cell r="D1770" t="str">
            <v>UN</v>
          </cell>
          <cell r="E1770">
            <v>13.6</v>
          </cell>
        </row>
        <row r="1771">
          <cell r="A1771">
            <v>11109</v>
          </cell>
          <cell r="B1771" t="str">
            <v>SINAPI/CEF</v>
          </cell>
          <cell r="C1771" t="str">
            <v>CIMENTO ASFALTICO DE PETROLEO A GRANEL (CAP) 30/45</v>
          </cell>
          <cell r="D1771" t="str">
            <v>KG</v>
          </cell>
          <cell r="E1771">
            <v>1.31</v>
          </cell>
        </row>
        <row r="1772">
          <cell r="A1772">
            <v>497</v>
          </cell>
          <cell r="B1772" t="str">
            <v>SINAPI/CEF</v>
          </cell>
          <cell r="C1772" t="str">
            <v>CIMENTO ASFALTICO DE PETROLEO A GRANEL (CAP) 50/70</v>
          </cell>
          <cell r="D1772" t="str">
            <v>T</v>
          </cell>
          <cell r="E1772">
            <v>1374.2</v>
          </cell>
        </row>
        <row r="1773">
          <cell r="A1773">
            <v>1380</v>
          </cell>
          <cell r="B1773" t="str">
            <v>SINAPI/CEF</v>
          </cell>
          <cell r="C1773" t="str">
            <v>CIMENTO BRANCO</v>
          </cell>
          <cell r="D1773" t="str">
            <v>KG</v>
          </cell>
          <cell r="E1773">
            <v>2.99</v>
          </cell>
        </row>
        <row r="1774">
          <cell r="A1774">
            <v>1379</v>
          </cell>
          <cell r="B1774" t="str">
            <v>SINAPI/CEF</v>
          </cell>
          <cell r="C1774" t="str">
            <v>CIMENTO PORTLAND COMPOSTO CP II-32</v>
          </cell>
          <cell r="D1774" t="str">
            <v>KG</v>
          </cell>
          <cell r="E1774">
            <v>0.51</v>
          </cell>
        </row>
        <row r="1775">
          <cell r="A1775">
            <v>10511</v>
          </cell>
          <cell r="B1775" t="str">
            <v>SINAPI/CEF</v>
          </cell>
          <cell r="C1775" t="str">
            <v>CIMENTO PORTLAND COMPOSTO CP II-32 (SACO DE 50 KG)</v>
          </cell>
          <cell r="D1775" t="str">
            <v>50KG</v>
          </cell>
          <cell r="E1775">
            <v>25.5</v>
          </cell>
        </row>
        <row r="1776">
          <cell r="A1776">
            <v>13284</v>
          </cell>
          <cell r="B1776" t="str">
            <v>SINAPI/CEF</v>
          </cell>
          <cell r="C1776" t="str">
            <v>CIMENTO PORTLAND DE ALTO FORNO (AF) CP III-32</v>
          </cell>
          <cell r="D1776" t="str">
            <v>KG</v>
          </cell>
          <cell r="E1776">
            <v>0.43</v>
          </cell>
        </row>
        <row r="1777">
          <cell r="A1777">
            <v>25974</v>
          </cell>
          <cell r="B1777" t="str">
            <v>SINAPI/CEF</v>
          </cell>
          <cell r="C1777" t="str">
            <v>CIMENTO PORTLAND ESTRUTURAL BRANCO CPB-32</v>
          </cell>
          <cell r="D1777" t="str">
            <v>KG</v>
          </cell>
          <cell r="E1777">
            <v>1.71</v>
          </cell>
        </row>
        <row r="1778">
          <cell r="A1778">
            <v>1382</v>
          </cell>
          <cell r="B1778" t="str">
            <v>SINAPI/CEF</v>
          </cell>
          <cell r="C1778" t="str">
            <v>CIMENTO PORTLAND POZOLANICO CP IV- 32</v>
          </cell>
          <cell r="D1778" t="str">
            <v>50KG</v>
          </cell>
          <cell r="E1778">
            <v>24.57</v>
          </cell>
        </row>
        <row r="1779">
          <cell r="A1779">
            <v>34753</v>
          </cell>
          <cell r="B1779" t="str">
            <v>SINAPI/CEF</v>
          </cell>
          <cell r="C1779" t="str">
            <v>CIMENTO PORTLAND POZOLANICO CP IV-32</v>
          </cell>
          <cell r="D1779" t="str">
            <v>KG</v>
          </cell>
          <cell r="E1779">
            <v>0.49</v>
          </cell>
        </row>
        <row r="1780">
          <cell r="A1780">
            <v>420</v>
          </cell>
          <cell r="B1780" t="str">
            <v>SINAPI/CEF</v>
          </cell>
          <cell r="C1780" t="str">
            <v>CINTA FG DE 150MM P/ FIXACAO DE CAIXA MEDICAO.</v>
          </cell>
          <cell r="D1780" t="str">
            <v>UN</v>
          </cell>
          <cell r="E1780">
            <v>15.26</v>
          </cell>
        </row>
        <row r="1781">
          <cell r="A1781">
            <v>11944</v>
          </cell>
          <cell r="B1781" t="str">
            <v>SINAPI/CEF</v>
          </cell>
          <cell r="C1781" t="str">
            <v>CINTA GALVANIZADA DE 8"</v>
          </cell>
          <cell r="D1781" t="str">
            <v>UN</v>
          </cell>
          <cell r="E1781">
            <v>24.12</v>
          </cell>
        </row>
        <row r="1782">
          <cell r="A1782">
            <v>12327</v>
          </cell>
          <cell r="B1782" t="str">
            <v>SINAPI/CEF</v>
          </cell>
          <cell r="C1782" t="str">
            <v>CINTA PARA INSTALACAO DE TRANSFORMADOR EM POSTE DE CONCRETO DIAM 210MM</v>
          </cell>
          <cell r="D1782" t="str">
            <v>UN</v>
          </cell>
          <cell r="E1782">
            <v>72.489999999999995</v>
          </cell>
        </row>
        <row r="1783">
          <cell r="A1783">
            <v>13003</v>
          </cell>
          <cell r="B1783" t="str">
            <v>SINAPI/CEF</v>
          </cell>
          <cell r="C1783" t="str">
            <v>CLORO</v>
          </cell>
          <cell r="D1783" t="str">
            <v>L</v>
          </cell>
          <cell r="E1783">
            <v>1.85</v>
          </cell>
        </row>
        <row r="1784">
          <cell r="A1784">
            <v>12329</v>
          </cell>
          <cell r="B1784" t="str">
            <v>SINAPI/CEF</v>
          </cell>
          <cell r="C1784" t="str">
            <v>COBRE ELETROLITICO EM BARRA OU CHAPA</v>
          </cell>
          <cell r="D1784" t="str">
            <v>KG</v>
          </cell>
          <cell r="E1784">
            <v>91.38</v>
          </cell>
        </row>
        <row r="1785">
          <cell r="A1785">
            <v>26029</v>
          </cell>
          <cell r="B1785" t="str">
            <v>SINAPI/CEF</v>
          </cell>
          <cell r="C1785" t="str">
            <v>COLA À BASE DE RESINA EPÓXI, PARA TELHA DE AMIANTO</v>
          </cell>
          <cell r="D1785" t="str">
            <v>KG</v>
          </cell>
          <cell r="E1785">
            <v>33.56</v>
          </cell>
        </row>
        <row r="1786">
          <cell r="A1786">
            <v>1339</v>
          </cell>
          <cell r="B1786" t="str">
            <v>SINAPI/CEF</v>
          </cell>
          <cell r="C1786" t="str">
            <v>COLA A BASE DE RESINA SINTETICA PARA CHAPA DE LAMINADO MELAMINICO</v>
          </cell>
          <cell r="D1786" t="str">
            <v>KG</v>
          </cell>
          <cell r="E1786">
            <v>14.01</v>
          </cell>
        </row>
        <row r="1787">
          <cell r="A1787">
            <v>11601</v>
          </cell>
          <cell r="B1787" t="str">
            <v>SINAPI/CEF</v>
          </cell>
          <cell r="C1787" t="str">
            <v>COLA ADESIVA P/ MANTA BUTILICA</v>
          </cell>
          <cell r="D1787" t="str">
            <v>L</v>
          </cell>
          <cell r="E1787">
            <v>23.16</v>
          </cell>
        </row>
        <row r="1788">
          <cell r="A1788">
            <v>11849</v>
          </cell>
          <cell r="B1788" t="str">
            <v>SINAPI/CEF</v>
          </cell>
          <cell r="C1788" t="str">
            <v>COLA BRANCA</v>
          </cell>
          <cell r="D1788" t="str">
            <v>L</v>
          </cell>
          <cell r="E1788">
            <v>8.6999999999999993</v>
          </cell>
        </row>
        <row r="1789">
          <cell r="A1789">
            <v>125</v>
          </cell>
          <cell r="B1789" t="str">
            <v>SINAPI/CEF</v>
          </cell>
          <cell r="C1789" t="str">
            <v>COLA CONCENTRADA P/ ARGAMASSA, REBOCO, CHAPISCO E PASTA DE CIMENTO, SIKA CHAPISCO OU</v>
          </cell>
          <cell r="D1789" t="str">
            <v>KG</v>
          </cell>
          <cell r="E1789">
            <v>7.95</v>
          </cell>
        </row>
        <row r="1790">
          <cell r="A1790">
            <v>0</v>
          </cell>
          <cell r="B1790" t="str">
            <v>SINAPI/CEF</v>
          </cell>
          <cell r="C1790" t="str">
            <v>EQUIVALENTE</v>
          </cell>
          <cell r="D1790">
            <v>0</v>
          </cell>
          <cell r="E1790">
            <v>0</v>
          </cell>
        </row>
        <row r="1791">
          <cell r="A1791">
            <v>4791</v>
          </cell>
          <cell r="B1791" t="str">
            <v>SINAPI/CEF</v>
          </cell>
          <cell r="C1791" t="str">
            <v>COLA CONTATO P/ CHAPA VINÍLICA/BORRACHA</v>
          </cell>
          <cell r="D1791" t="str">
            <v>KG</v>
          </cell>
          <cell r="E1791">
            <v>25.67</v>
          </cell>
        </row>
        <row r="1792">
          <cell r="A1792">
            <v>1436</v>
          </cell>
          <cell r="B1792" t="str">
            <v>SINAPI/CEF</v>
          </cell>
          <cell r="C1792" t="str">
            <v>COLAR TOMADA PVC C/ TRAVAS SAIDA ROSCA DE 110 MM X 1/2" P/ LIGACAO PREDIAL</v>
          </cell>
          <cell r="D1792" t="str">
            <v>UN</v>
          </cell>
          <cell r="E1792">
            <v>7.9</v>
          </cell>
        </row>
        <row r="1793">
          <cell r="A1793">
            <v>1427</v>
          </cell>
          <cell r="B1793" t="str">
            <v>SINAPI/CEF</v>
          </cell>
          <cell r="C1793" t="str">
            <v>COLAR TOMADA PVC C/ TRAVAS SAIDA ROSCA DE 110 MM X 3/4" LIGACAO PREDIAL</v>
          </cell>
          <cell r="D1793" t="str">
            <v>UN</v>
          </cell>
          <cell r="E1793">
            <v>7.97</v>
          </cell>
        </row>
        <row r="1794">
          <cell r="A1794">
            <v>1423</v>
          </cell>
          <cell r="B1794" t="str">
            <v>SINAPI/CEF</v>
          </cell>
          <cell r="C1794" t="str">
            <v>COLAR TOMADA PVC C/ TRAVAS SAIDA ROSCA DE 32 MM X 3/4" P/ LIGACAO PREDIAL</v>
          </cell>
          <cell r="D1794" t="str">
            <v>UN</v>
          </cell>
          <cell r="E1794">
            <v>3.48</v>
          </cell>
        </row>
        <row r="1795">
          <cell r="A1795">
            <v>1421</v>
          </cell>
          <cell r="B1795" t="str">
            <v>SINAPI/CEF</v>
          </cell>
          <cell r="C1795" t="str">
            <v>COLAR TOMADA PVC C/ TRAVAS SAIDA ROSCA DE 40 MM X 1/2" P/ LIGACAO PREDIAL</v>
          </cell>
          <cell r="D1795" t="str">
            <v>UN</v>
          </cell>
          <cell r="E1795">
            <v>3.66</v>
          </cell>
        </row>
        <row r="1796">
          <cell r="A1796">
            <v>1420</v>
          </cell>
          <cell r="B1796" t="str">
            <v>SINAPI/CEF</v>
          </cell>
          <cell r="C1796" t="str">
            <v>COLAR TOMADA PVC C/ TRAVAS SAIDA ROSCA DE 40 MM X 3/4" P/ LIGACAO PREDIAL</v>
          </cell>
          <cell r="D1796" t="str">
            <v>UN</v>
          </cell>
          <cell r="E1796">
            <v>3.73</v>
          </cell>
        </row>
        <row r="1797">
          <cell r="A1797">
            <v>1419</v>
          </cell>
          <cell r="B1797" t="str">
            <v>SINAPI/CEF</v>
          </cell>
          <cell r="C1797" t="str">
            <v>COLAR TOMADA PVC C/ TRAVAS SAIDA ROSCA DE 50 MM X 1/2" P/ LIGACAO PREDIAL</v>
          </cell>
          <cell r="D1797" t="str">
            <v>UN</v>
          </cell>
          <cell r="E1797">
            <v>4.04</v>
          </cell>
        </row>
        <row r="1798">
          <cell r="A1798">
            <v>1439</v>
          </cell>
          <cell r="B1798" t="str">
            <v>SINAPI/CEF</v>
          </cell>
          <cell r="C1798" t="str">
            <v>COLAR TOMADA PVC C/ TRAVAS SAIDA ROSCA DE 50 MM X 3/4" P/ LIGACAO PREDIAL</v>
          </cell>
          <cell r="D1798" t="str">
            <v>UN</v>
          </cell>
          <cell r="E1798">
            <v>4.07</v>
          </cell>
        </row>
        <row r="1799">
          <cell r="A1799">
            <v>1415</v>
          </cell>
          <cell r="B1799" t="str">
            <v>SINAPI/CEF</v>
          </cell>
          <cell r="C1799" t="str">
            <v>COLAR TOMADA PVC C/ TRAVAS SAIDA ROSCA DE 60 MM X 1/2" P/ LIGACAO PREDIAL</v>
          </cell>
          <cell r="D1799" t="str">
            <v>UN</v>
          </cell>
          <cell r="E1799">
            <v>4.5199999999999996</v>
          </cell>
        </row>
        <row r="1800">
          <cell r="A1800">
            <v>1414</v>
          </cell>
          <cell r="B1800" t="str">
            <v>SINAPI/CEF</v>
          </cell>
          <cell r="C1800" t="str">
            <v>COLAR TOMADA PVC C/ TRAVAS SAIDA ROSCA DE 60 MM X 3/4" P/ LIGACAO PREDIAL</v>
          </cell>
          <cell r="D1800" t="str">
            <v>UN</v>
          </cell>
          <cell r="E1800">
            <v>4.59</v>
          </cell>
        </row>
        <row r="1801">
          <cell r="A1801">
            <v>1413</v>
          </cell>
          <cell r="B1801" t="str">
            <v>SINAPI/CEF</v>
          </cell>
          <cell r="C1801" t="str">
            <v>COLAR TOMADA PVC C/ TRAVAS SAIDA ROSCA DE 75 MM X 1/2" P/ LIGACAO PREDIAL</v>
          </cell>
          <cell r="D1801" t="str">
            <v>UN</v>
          </cell>
          <cell r="E1801">
            <v>6.93</v>
          </cell>
        </row>
        <row r="1802">
          <cell r="A1802">
            <v>0</v>
          </cell>
          <cell r="B1802" t="str">
            <v>SINAPI/CEF</v>
          </cell>
          <cell r="C1802">
            <v>0</v>
          </cell>
          <cell r="D1802">
            <v>0</v>
          </cell>
          <cell r="E1802">
            <v>0</v>
          </cell>
        </row>
        <row r="1803">
          <cell r="A1803">
            <v>0</v>
          </cell>
          <cell r="B1803" t="str">
            <v>SINAPI/CEF</v>
          </cell>
          <cell r="C1803" t="str">
            <v>PREÇOS DE INSUMOS</v>
          </cell>
          <cell r="D1803" t="str">
            <v>Página:</v>
          </cell>
          <cell r="E1803" t="str">
            <v>29 / 107</v>
          </cell>
        </row>
        <row r="1804">
          <cell r="A1804" t="str">
            <v>Mês de Coleta:</v>
          </cell>
          <cell r="B1804" t="str">
            <v>SINAPI/CEF</v>
          </cell>
          <cell r="C1804" t="str">
            <v>05/2014 Pesquisa: IBGE</v>
          </cell>
          <cell r="D1804">
            <v>0</v>
          </cell>
          <cell r="E1804">
            <v>0</v>
          </cell>
        </row>
        <row r="1805">
          <cell r="A1805">
            <v>0</v>
          </cell>
          <cell r="B1805" t="str">
            <v>SINAPI/CEF</v>
          </cell>
          <cell r="C1805" t="str">
            <v>FORTALEZA 88,81</v>
          </cell>
          <cell r="D1805">
            <v>0</v>
          </cell>
          <cell r="E1805">
            <v>50.72</v>
          </cell>
        </row>
        <row r="1806">
          <cell r="A1806" t="str">
            <v>Localidade:</v>
          </cell>
          <cell r="B1806" t="str">
            <v>SINAPI/CEF</v>
          </cell>
          <cell r="C1806" t="str">
            <v>Encargos Sociais Desonerados(%) Horista:</v>
          </cell>
          <cell r="D1806" t="str">
            <v>Mensalista:</v>
          </cell>
          <cell r="E1806">
            <v>0</v>
          </cell>
        </row>
        <row r="1807">
          <cell r="A1807" t="str">
            <v>Código</v>
          </cell>
          <cell r="B1807" t="str">
            <v>SINAPI/CEF</v>
          </cell>
          <cell r="C1807" t="str">
            <v>Descriçao do Insumo</v>
          </cell>
          <cell r="D1807" t="str">
            <v>Unid</v>
          </cell>
          <cell r="E1807" t="str">
            <v>Preço</v>
          </cell>
        </row>
        <row r="1808">
          <cell r="A1808">
            <v>0</v>
          </cell>
          <cell r="B1808" t="str">
            <v>SINAPI/CEF</v>
          </cell>
          <cell r="C1808">
            <v>0</v>
          </cell>
          <cell r="D1808">
            <v>0</v>
          </cell>
          <cell r="E1808" t="str">
            <v>Mediano (R$)</v>
          </cell>
        </row>
        <row r="1809">
          <cell r="A1809">
            <v>1417</v>
          </cell>
          <cell r="B1809" t="str">
            <v>SINAPI/CEF</v>
          </cell>
          <cell r="C1809" t="str">
            <v>COLAR TOMADA PVC C/ TRAVAS SAIDA ROSCA DE 75 MM X 3/4" P/ LIGACAO PREDIAL</v>
          </cell>
          <cell r="D1809" t="str">
            <v>UN</v>
          </cell>
          <cell r="E1809">
            <v>6.93</v>
          </cell>
        </row>
        <row r="1810">
          <cell r="A1810">
            <v>1412</v>
          </cell>
          <cell r="B1810" t="str">
            <v>SINAPI/CEF</v>
          </cell>
          <cell r="C1810" t="str">
            <v>COLAR TOMADA PVC C/ TRAVAS SAIDA ROSCA DE 85 MM X 1/2" P/ LIGACAO PREDIAL</v>
          </cell>
          <cell r="D1810" t="str">
            <v>UN</v>
          </cell>
          <cell r="E1810">
            <v>6.28</v>
          </cell>
        </row>
        <row r="1811">
          <cell r="A1811">
            <v>1416</v>
          </cell>
          <cell r="B1811" t="str">
            <v>SINAPI/CEF</v>
          </cell>
          <cell r="C1811" t="str">
            <v>COLAR TOMADA PVC C/ TRAVAS SAIDA ROSCA DE 85 MM X 3/4" P/ LIGACAO PREDIAL</v>
          </cell>
          <cell r="D1811" t="str">
            <v>UN</v>
          </cell>
          <cell r="E1811">
            <v>6.35</v>
          </cell>
        </row>
        <row r="1812">
          <cell r="A1812">
            <v>1411</v>
          </cell>
          <cell r="B1812" t="str">
            <v>SINAPI/CEF</v>
          </cell>
          <cell r="C1812" t="str">
            <v>COLAR TOMADA PVC C/ TRAVAS SAIDA ROSCAVEL C/ BUCHA DE LATAO DE 110MM X 1/2'' P/ LIGACAO PREDIAL</v>
          </cell>
          <cell r="D1812" t="str">
            <v>UN</v>
          </cell>
          <cell r="E1812">
            <v>13.04</v>
          </cell>
        </row>
        <row r="1813">
          <cell r="A1813">
            <v>1435</v>
          </cell>
          <cell r="B1813" t="str">
            <v>SINAPI/CEF</v>
          </cell>
          <cell r="C1813" t="str">
            <v>COLAR TOMADA PVC C/ TRAVAS SAIDA ROSCAVEL C/ BUCHA DE LATAO DE 60MM X 1/2'' P/ LIGACAO PREDIAL</v>
          </cell>
          <cell r="D1813" t="str">
            <v>UN</v>
          </cell>
          <cell r="E1813">
            <v>8.69</v>
          </cell>
        </row>
        <row r="1814">
          <cell r="A1814">
            <v>1406</v>
          </cell>
          <cell r="B1814" t="str">
            <v>SINAPI/CEF</v>
          </cell>
          <cell r="C1814" t="str">
            <v>COLAR TOMADA PVC C/ TRAVAS SAIDA ROSCAVEL C/ BUCHA DE LATAO DE 60MM X 3/4'' P/ LIGACAO PREDIAL</v>
          </cell>
          <cell r="D1814" t="str">
            <v>UN</v>
          </cell>
          <cell r="E1814">
            <v>8.69</v>
          </cell>
        </row>
        <row r="1815">
          <cell r="A1815">
            <v>1407</v>
          </cell>
          <cell r="B1815" t="str">
            <v>SINAPI/CEF</v>
          </cell>
          <cell r="C1815" t="str">
            <v>COLAR TOMADA PVC C/ TRAVAS SAIDA ROSCAVEL C/ BUCHA DE LATAO DE 75MM X 1/2'' P/ LIGACAO PREDIAL</v>
          </cell>
          <cell r="D1815" t="str">
            <v>UN</v>
          </cell>
          <cell r="E1815">
            <v>10.83</v>
          </cell>
        </row>
        <row r="1816">
          <cell r="A1816">
            <v>1418</v>
          </cell>
          <cell r="B1816" t="str">
            <v>SINAPI/CEF</v>
          </cell>
          <cell r="C1816" t="str">
            <v>COLAR TOMADA PVC C/ TRAVAS SAIDA ROSCAVEL C/ BUCHA DE LATAO DE 75MM X 3/4'' P/ LIGACAO PREDIAL</v>
          </cell>
          <cell r="D1816" t="str">
            <v>UN</v>
          </cell>
          <cell r="E1816">
            <v>10.83</v>
          </cell>
        </row>
        <row r="1817">
          <cell r="A1817">
            <v>1404</v>
          </cell>
          <cell r="B1817" t="str">
            <v>SINAPI/CEF</v>
          </cell>
          <cell r="C1817" t="str">
            <v>COLAR TOMADA PVC C/ TRAVAS SAIDA ROSCAVEL C/ BUCHA DE LATAO DE 85MM X 1/2" P/ LIGACAO PREDIAL</v>
          </cell>
          <cell r="D1817" t="str">
            <v>UN</v>
          </cell>
          <cell r="E1817">
            <v>11.45</v>
          </cell>
        </row>
        <row r="1818">
          <cell r="A1818">
            <v>1410</v>
          </cell>
          <cell r="B1818" t="str">
            <v>SINAPI/CEF</v>
          </cell>
          <cell r="C1818" t="str">
            <v>COLAR TOMADA PVC C/ TRAVAS SAIDA ROSCAVEL C/ BUCHA DE LATAO DE 85MM X 3/4'' P/ LIGACAO PREDIAL</v>
          </cell>
          <cell r="D1818" t="str">
            <v>UN</v>
          </cell>
          <cell r="E1818">
            <v>11.45</v>
          </cell>
        </row>
        <row r="1819">
          <cell r="A1819">
            <v>20093</v>
          </cell>
          <cell r="B1819" t="str">
            <v>SINAPI/CEF</v>
          </cell>
          <cell r="C1819" t="str">
            <v>COLAR TOMADA PVC C/ TRAVAS,SAIDA ROSCAVEL C/ BUCHA DE LATAO DE 110MM X 3/4"</v>
          </cell>
          <cell r="D1819" t="str">
            <v>UN</v>
          </cell>
          <cell r="E1819">
            <v>13.04</v>
          </cell>
        </row>
        <row r="1820">
          <cell r="A1820">
            <v>1402</v>
          </cell>
          <cell r="B1820" t="str">
            <v>SINAPI/CEF</v>
          </cell>
          <cell r="C1820" t="str">
            <v>COLAR TOMADA PVC DE 32 MM X 1/2 COM TRAVAS SAÍDA ROSCA PARA LIGAÇÃO PREDIAL</v>
          </cell>
          <cell r="D1820" t="str">
            <v>UN</v>
          </cell>
          <cell r="E1820">
            <v>3.45</v>
          </cell>
        </row>
        <row r="1821">
          <cell r="A1821">
            <v>11281</v>
          </cell>
          <cell r="B1821" t="str">
            <v>SINAPI/CEF</v>
          </cell>
          <cell r="C1821" t="str">
            <v>COMPACTADOR (SOQUETE) COM MOTOR A GASOLINA DE 3 HP, PESO DE 74 KG</v>
          </cell>
          <cell r="D1821" t="str">
            <v>UN</v>
          </cell>
          <cell r="E1821">
            <v>9837.4</v>
          </cell>
        </row>
        <row r="1822">
          <cell r="A1822">
            <v>1443</v>
          </cell>
          <cell r="B1822" t="str">
            <v>SINAPI/CEF</v>
          </cell>
          <cell r="C1822" t="str">
            <v>COMPACTADOR DE SOLOS COM PLACA VIBRATORIA, DE 135 A 156 KG, COM MOTOR A DIESEL OU GASOLINA DE 4</v>
          </cell>
          <cell r="D1822" t="str">
            <v>H</v>
          </cell>
          <cell r="E1822">
            <v>1.78</v>
          </cell>
        </row>
        <row r="1823">
          <cell r="A1823">
            <v>0</v>
          </cell>
          <cell r="B1823" t="str">
            <v>SINAPI/CEF</v>
          </cell>
          <cell r="C1823" t="str">
            <v>A 6 HP, NAO REVERSIVEL (LOCACAO)</v>
          </cell>
          <cell r="D1823">
            <v>0</v>
          </cell>
          <cell r="E1823">
            <v>0</v>
          </cell>
        </row>
        <row r="1824">
          <cell r="A1824">
            <v>13219</v>
          </cell>
          <cell r="B1824" t="str">
            <v>SINAPI/CEF</v>
          </cell>
          <cell r="C1824" t="str">
            <v>COMPACTADOR SAPO TIPO F, MARCA CLO,  COM FUNCIONAMENTO A AR COMPRIMIDO</v>
          </cell>
          <cell r="D1824" t="str">
            <v>UN</v>
          </cell>
          <cell r="E1824">
            <v>10896.24</v>
          </cell>
        </row>
        <row r="1825">
          <cell r="A1825">
            <v>13457</v>
          </cell>
          <cell r="B1825" t="str">
            <v>SINAPI/CEF</v>
          </cell>
          <cell r="C1825" t="str">
            <v>COMPACTADOR SOLOS C/ PLACA VIBRATORIA DE 43 X 55CM DYNAPAC CM-20D, 7HP, A DIESEL, 415 KG, IMPACTO</v>
          </cell>
          <cell r="D1825" t="str">
            <v>UN</v>
          </cell>
          <cell r="E1825">
            <v>28094.22</v>
          </cell>
        </row>
        <row r="1826">
          <cell r="A1826">
            <v>0</v>
          </cell>
          <cell r="B1826" t="str">
            <v>SINAPI/CEF</v>
          </cell>
          <cell r="C1826" t="str">
            <v>DINAMICO TOTAL 3000KG**CAIXA**</v>
          </cell>
          <cell r="D1826">
            <v>0</v>
          </cell>
          <cell r="E1826">
            <v>0</v>
          </cell>
        </row>
        <row r="1827">
          <cell r="A1827">
            <v>1442</v>
          </cell>
          <cell r="B1827" t="str">
            <v>SINAPI/CEF</v>
          </cell>
          <cell r="C1827" t="str">
            <v>COMPACTADOR SOLOS C/ PLACA VIBRATORIA DE 46 X 51CM DYNAPAC CM-13D, 5HP, 156KG, DIESEL, NAO</v>
          </cell>
          <cell r="D1827" t="str">
            <v>UN</v>
          </cell>
          <cell r="E1827">
            <v>14322.52</v>
          </cell>
        </row>
        <row r="1828">
          <cell r="A1828">
            <v>0</v>
          </cell>
          <cell r="B1828" t="str">
            <v>SINAPI/CEF</v>
          </cell>
          <cell r="C1828" t="str">
            <v>REVERSIVEL, IMPACTO DINAMICO TOTAL 1700KG**CAIXA**</v>
          </cell>
          <cell r="D1828">
            <v>0</v>
          </cell>
          <cell r="E1828">
            <v>0</v>
          </cell>
        </row>
        <row r="1829">
          <cell r="A1829">
            <v>1449</v>
          </cell>
          <cell r="B1829" t="str">
            <v>SINAPI/CEF</v>
          </cell>
          <cell r="C1829" t="str">
            <v>COMPACTADOR SOLOS C/ PLACA VIBRATÓRIA MOTOR DIESEL/GASOLINA * 5HP * NÃO REVERSÍVEL TIPO</v>
          </cell>
          <cell r="D1829" t="str">
            <v>H</v>
          </cell>
          <cell r="E1829">
            <v>1.6</v>
          </cell>
        </row>
        <row r="1830">
          <cell r="A1830">
            <v>0</v>
          </cell>
          <cell r="B1830" t="str">
            <v>SINAPI/CEF</v>
          </cell>
          <cell r="C1830" t="str">
            <v>CLARIDOM CS-15 OU EQUIV</v>
          </cell>
          <cell r="D1830">
            <v>0</v>
          </cell>
          <cell r="E1830">
            <v>0</v>
          </cell>
        </row>
        <row r="1831">
          <cell r="A1831">
            <v>1444</v>
          </cell>
          <cell r="B1831" t="str">
            <v>SINAPI/CEF</v>
          </cell>
          <cell r="C1831" t="str">
            <v>COMPACTADOR SOLOS C/ PLACA VIBRATÓRIA MOTOR DIESEL/GASOLINA &gt; = 10CV NÃO REVERSÍVEL TIPO</v>
          </cell>
          <cell r="D1831" t="str">
            <v>H</v>
          </cell>
          <cell r="E1831">
            <v>1.9</v>
          </cell>
        </row>
        <row r="1832">
          <cell r="A1832">
            <v>0</v>
          </cell>
          <cell r="B1832" t="str">
            <v>SINAPI/CEF</v>
          </cell>
          <cell r="C1832" t="str">
            <v>CLARIDOM CS- 30 OU EQUIV</v>
          </cell>
          <cell r="D1832">
            <v>0</v>
          </cell>
          <cell r="E1832">
            <v>0</v>
          </cell>
        </row>
        <row r="1833">
          <cell r="A1833">
            <v>1453</v>
          </cell>
          <cell r="B1833" t="str">
            <v>SINAPI/CEF</v>
          </cell>
          <cell r="C1833" t="str">
            <v>COMPACTADOR SOLOS C/ PLACA VIBRATÓRIA MOTOR DIESEL/GASOLINA 7 A 10HP 400KG NÃO REVERSÍVEL TIPO</v>
          </cell>
          <cell r="D1833" t="str">
            <v>H</v>
          </cell>
          <cell r="E1833">
            <v>2.14</v>
          </cell>
        </row>
        <row r="1834">
          <cell r="A1834">
            <v>0</v>
          </cell>
          <cell r="B1834" t="str">
            <v>SINAPI/CEF</v>
          </cell>
          <cell r="C1834" t="str">
            <v>DYNAPAC CM-20 OU EQUIV</v>
          </cell>
          <cell r="D1834">
            <v>0</v>
          </cell>
          <cell r="E1834">
            <v>0</v>
          </cell>
        </row>
        <row r="1835">
          <cell r="A1835">
            <v>13458</v>
          </cell>
          <cell r="B1835" t="str">
            <v>SINAPI/CEF</v>
          </cell>
          <cell r="C1835" t="str">
            <v>COMPACTADOR SOLOS MOTOR GAS 4HP MIKASA MOD MTR80 OU SIMILAR**CAIXA**</v>
          </cell>
          <cell r="D1835" t="str">
            <v>UN</v>
          </cell>
          <cell r="E1835">
            <v>14797.02</v>
          </cell>
        </row>
        <row r="1836">
          <cell r="A1836">
            <v>1448</v>
          </cell>
          <cell r="B1836" t="str">
            <v>SINAPI/CEF</v>
          </cell>
          <cell r="C1836" t="str">
            <v>COMPACTADOR SOLOS PNEUMÁTICO TIPO SAPO ATE 35KG TIPO CLOZIRONE OU EQUIV</v>
          </cell>
          <cell r="D1836" t="str">
            <v>H</v>
          </cell>
          <cell r="E1836">
            <v>2.14</v>
          </cell>
        </row>
        <row r="1837">
          <cell r="A1837">
            <v>1445</v>
          </cell>
          <cell r="B1837" t="str">
            <v>SINAPI/CEF</v>
          </cell>
          <cell r="C1837" t="str">
            <v>COMPACTADOR SOLOS TIPO SAPO C/ MOTOR DIESEL/GASOLINA *3HP* NÃO REVERSÍVEL PADRAO DYNAPAL LC -7</v>
          </cell>
          <cell r="D1837" t="str">
            <v>H</v>
          </cell>
          <cell r="E1837">
            <v>2.14</v>
          </cell>
        </row>
        <row r="1838">
          <cell r="A1838">
            <v>0</v>
          </cell>
          <cell r="B1838" t="str">
            <v>SINAPI/CEF</v>
          </cell>
          <cell r="C1838" t="str">
            <v>I R OU EQUIV</v>
          </cell>
          <cell r="D1838">
            <v>0</v>
          </cell>
          <cell r="E1838">
            <v>0</v>
          </cell>
        </row>
        <row r="1839">
          <cell r="A1839">
            <v>13803</v>
          </cell>
          <cell r="B1839" t="str">
            <v>SINAPI/CEF</v>
          </cell>
          <cell r="C1839" t="str">
            <v>COMPRESSOR DE AR - REBOCAVEL - ATLAS COPCO XA-125 MWD - DESCARGA LIVRE EFETIVA 260 PCM - PRESSAO</v>
          </cell>
          <cell r="D1839" t="str">
            <v>UN</v>
          </cell>
          <cell r="E1839">
            <v>77367.7</v>
          </cell>
        </row>
        <row r="1840">
          <cell r="A1840">
            <v>0</v>
          </cell>
          <cell r="B1840" t="str">
            <v>SINAPI/CEF</v>
          </cell>
          <cell r="C1840" t="str">
            <v>DE TRABALHO 102 PSI - MOTOR A DIESEL 89 CV**CAIXA**</v>
          </cell>
          <cell r="D1840">
            <v>0</v>
          </cell>
          <cell r="E1840">
            <v>0</v>
          </cell>
        </row>
        <row r="1841">
          <cell r="A1841">
            <v>1511</v>
          </cell>
          <cell r="B1841" t="str">
            <v>SINAPI/CEF</v>
          </cell>
          <cell r="C1841" t="str">
            <v>COMPRESSOR DE AR DIESEL REBOCAVEL 125 A 134PCM</v>
          </cell>
          <cell r="D1841" t="str">
            <v>H</v>
          </cell>
          <cell r="E1841">
            <v>13.48</v>
          </cell>
        </row>
        <row r="1842">
          <cell r="A1842">
            <v>1513</v>
          </cell>
          <cell r="B1842" t="str">
            <v>SINAPI/CEF</v>
          </cell>
          <cell r="C1842" t="str">
            <v>COMPRESSOR DE AR DIESEL REBOCAVEL 160 A 170PCM C/ 1 MARTELETE ROMPEDOR</v>
          </cell>
          <cell r="D1842" t="str">
            <v>H</v>
          </cell>
          <cell r="E1842">
            <v>18.22</v>
          </cell>
        </row>
        <row r="1843">
          <cell r="A1843">
            <v>1508</v>
          </cell>
          <cell r="B1843" t="str">
            <v>SINAPI/CEF</v>
          </cell>
          <cell r="C1843" t="str">
            <v>COMPRESSOR DE AR DIESEL REBOCAVEL 160PCM</v>
          </cell>
          <cell r="D1843" t="str">
            <v>H</v>
          </cell>
          <cell r="E1843">
            <v>14.57</v>
          </cell>
        </row>
        <row r="1844">
          <cell r="A1844">
            <v>1512</v>
          </cell>
          <cell r="B1844" t="str">
            <v>SINAPI/CEF</v>
          </cell>
          <cell r="C1844" t="str">
            <v>COMPRESSOR DE AR DIESEL REBOCAVEL 250 A 275PCM</v>
          </cell>
          <cell r="D1844" t="str">
            <v>H</v>
          </cell>
          <cell r="E1844">
            <v>17.489999999999998</v>
          </cell>
        </row>
        <row r="1845">
          <cell r="A1845">
            <v>1514</v>
          </cell>
          <cell r="B1845" t="str">
            <v>SINAPI/CEF</v>
          </cell>
          <cell r="C1845" t="str">
            <v>COMPRESSOR DE AR DIESEL REBOCAVEL 365PCM</v>
          </cell>
          <cell r="D1845" t="str">
            <v>H</v>
          </cell>
          <cell r="E1845">
            <v>23.68</v>
          </cell>
        </row>
        <row r="1846">
          <cell r="A1846">
            <v>1515</v>
          </cell>
          <cell r="B1846" t="str">
            <v>SINAPI/CEF</v>
          </cell>
          <cell r="C1846" t="str">
            <v>COMPRESSOR DE AR DIESEL REBOCAVEL 600PCM</v>
          </cell>
          <cell r="D1846" t="str">
            <v>H</v>
          </cell>
          <cell r="E1846">
            <v>37.17</v>
          </cell>
        </row>
        <row r="1847">
          <cell r="A1847">
            <v>1509</v>
          </cell>
          <cell r="B1847" t="str">
            <v>SINAPI/CEF</v>
          </cell>
          <cell r="C1847" t="str">
            <v>COMPRESSOR DE AR REBOCÁVEL COM MOTOR DIESEL, 250 PCM - (LOCAÇÃO)</v>
          </cell>
          <cell r="D1847" t="str">
            <v>H</v>
          </cell>
          <cell r="E1847">
            <v>17.489999999999998</v>
          </cell>
        </row>
        <row r="1848">
          <cell r="A1848">
            <v>34348</v>
          </cell>
          <cell r="B1848" t="str">
            <v>SINAPI/CEF</v>
          </cell>
          <cell r="C1848" t="str">
            <v>CONCERTINA CLIPADA (DUPLA) EM ACO GALVANIZADO DE ALTA RESISTENCIA, COM ESPIRAL DE 300 MM, D = 2,76</v>
          </cell>
          <cell r="D1848" t="str">
            <v>M</v>
          </cell>
          <cell r="E1848">
            <v>29.17</v>
          </cell>
        </row>
        <row r="1849">
          <cell r="A1849">
            <v>0</v>
          </cell>
          <cell r="B1849" t="str">
            <v>SINAPI/CEF</v>
          </cell>
          <cell r="C1849" t="str">
            <v>MM</v>
          </cell>
          <cell r="D1849">
            <v>0</v>
          </cell>
          <cell r="E1849">
            <v>0</v>
          </cell>
        </row>
        <row r="1850">
          <cell r="A1850">
            <v>34347</v>
          </cell>
          <cell r="B1850" t="str">
            <v>SINAPI/CEF</v>
          </cell>
          <cell r="C1850" t="str">
            <v>CONCERTINA SIMPLES EM ACO GALVANIZADO DE ALTA RESISTENCIA, COM ESPIRAL DE 300 MM, D = 2,76 MM</v>
          </cell>
          <cell r="D1850" t="str">
            <v>M</v>
          </cell>
          <cell r="E1850">
            <v>15.07</v>
          </cell>
        </row>
        <row r="1851">
          <cell r="A1851">
            <v>34770</v>
          </cell>
          <cell r="B1851" t="str">
            <v>SINAPI/CEF</v>
          </cell>
          <cell r="C1851" t="str">
            <v>CONCRETO BETUMINOSO USINADO A QUENTE (CBUQ) PARA PAVIMENTACAO ASFALTICA, PADRAO DNIT, FAIXA C,</v>
          </cell>
          <cell r="D1851" t="str">
            <v>T</v>
          </cell>
          <cell r="E1851">
            <v>137.99</v>
          </cell>
        </row>
        <row r="1852">
          <cell r="A1852">
            <v>0</v>
          </cell>
          <cell r="B1852" t="str">
            <v>SINAPI/CEF</v>
          </cell>
          <cell r="C1852" t="str">
            <v>COM CAP 30/45 - AQUISICAO POSTO USINA</v>
          </cell>
          <cell r="D1852">
            <v>0</v>
          </cell>
          <cell r="E1852">
            <v>0</v>
          </cell>
        </row>
        <row r="1853">
          <cell r="A1853">
            <v>34759</v>
          </cell>
          <cell r="B1853" t="str">
            <v>SINAPI/CEF</v>
          </cell>
          <cell r="C1853" t="str">
            <v>CONCRETO BETUMINOSO USINADO A QUENTE (CBUQ) PARA PAVIMENTACAO ASFALTICA, PADRAO DNIT, FAIXA C,</v>
          </cell>
          <cell r="D1853" t="str">
            <v>M3</v>
          </cell>
          <cell r="E1853">
            <v>827.04</v>
          </cell>
        </row>
        <row r="1854">
          <cell r="A1854">
            <v>0</v>
          </cell>
          <cell r="B1854" t="str">
            <v>SINAPI/CEF</v>
          </cell>
          <cell r="C1854" t="str">
            <v>COM CAP 30/45 - DMT = 10 KM</v>
          </cell>
          <cell r="D1854">
            <v>0</v>
          </cell>
          <cell r="E1854">
            <v>0</v>
          </cell>
        </row>
        <row r="1855">
          <cell r="A1855">
            <v>1518</v>
          </cell>
          <cell r="B1855" t="str">
            <v>SINAPI/CEF</v>
          </cell>
          <cell r="C1855" t="str">
            <v>CONCRETO BETUMINOSO USINADO A QUENTE (CBUQ) PARA PAVIMENTACAO ASFALTICA, PADRAO DNIT, FAIXA C,</v>
          </cell>
          <cell r="D1855" t="str">
            <v>T</v>
          </cell>
          <cell r="E1855">
            <v>155</v>
          </cell>
        </row>
        <row r="1856">
          <cell r="A1856">
            <v>0</v>
          </cell>
          <cell r="B1856" t="str">
            <v>SINAPI/CEF</v>
          </cell>
          <cell r="C1856" t="str">
            <v>COM CAP 50/70 - AQUISICAO POSTO USINA</v>
          </cell>
          <cell r="D1856">
            <v>0</v>
          </cell>
          <cell r="E1856">
            <v>0</v>
          </cell>
        </row>
        <row r="1857">
          <cell r="A1857">
            <v>1520</v>
          </cell>
          <cell r="B1857" t="str">
            <v>SINAPI/CEF</v>
          </cell>
          <cell r="C1857" t="str">
            <v>CONCRETO BETUMINOSO USINADO A QUENTE (CBUQ) PARA PAVIMENTACAO ASFALTICA, PADRAO DNIT, FAIXA C,</v>
          </cell>
          <cell r="D1857" t="str">
            <v>M3</v>
          </cell>
          <cell r="E1857">
            <v>386.26</v>
          </cell>
        </row>
        <row r="1858">
          <cell r="A1858">
            <v>0</v>
          </cell>
          <cell r="B1858" t="str">
            <v>SINAPI/CEF</v>
          </cell>
          <cell r="C1858" t="str">
            <v>COM CAP 50/70 - DMT = 10 KM</v>
          </cell>
          <cell r="D1858">
            <v>0</v>
          </cell>
          <cell r="E1858">
            <v>0</v>
          </cell>
        </row>
        <row r="1859">
          <cell r="A1859">
            <v>11146</v>
          </cell>
          <cell r="B1859" t="str">
            <v>SINAPI/CEF</v>
          </cell>
          <cell r="C1859" t="str">
            <v>CONCRETO USINADO AUTOADENSAVEL COM BRITA 0, SLUMP = 220 MM +/- 10 MM, FCK = 15 MPA (INCLUI SERVICO</v>
          </cell>
          <cell r="D1859" t="str">
            <v>M3</v>
          </cell>
          <cell r="E1859">
            <v>272.39</v>
          </cell>
        </row>
        <row r="1860">
          <cell r="A1860">
            <v>0</v>
          </cell>
          <cell r="B1860" t="str">
            <v>SINAPI/CEF</v>
          </cell>
          <cell r="C1860" t="str">
            <v>DE BOMBEAMENTO)</v>
          </cell>
          <cell r="D1860">
            <v>0</v>
          </cell>
          <cell r="E1860">
            <v>0</v>
          </cell>
        </row>
        <row r="1861">
          <cell r="A1861">
            <v>11147</v>
          </cell>
          <cell r="B1861" t="str">
            <v>SINAPI/CEF</v>
          </cell>
          <cell r="C1861" t="str">
            <v>CONCRETO USINADO AUTOADENSAVEL COM BRITA 0, SLUMP = 220 MM +/- 10 MM, FCK = 20 MPA (INCLUI SERVICO</v>
          </cell>
          <cell r="D1861" t="str">
            <v>M3</v>
          </cell>
          <cell r="E1861">
            <v>282.48</v>
          </cell>
        </row>
        <row r="1862">
          <cell r="A1862">
            <v>0</v>
          </cell>
          <cell r="B1862" t="str">
            <v>SINAPI/CEF</v>
          </cell>
          <cell r="C1862" t="str">
            <v>DE BOMBEAMENTO)</v>
          </cell>
          <cell r="D1862">
            <v>0</v>
          </cell>
          <cell r="E1862">
            <v>0</v>
          </cell>
        </row>
        <row r="1863">
          <cell r="A1863">
            <v>34872</v>
          </cell>
          <cell r="B1863" t="str">
            <v>SINAPI/CEF</v>
          </cell>
          <cell r="C1863" t="str">
            <v>CONCRETO USINADO AUTOADENSAVEL COM BRITA 0, SLUMP = 220 MM +/- 10 MM, FCK = 25 MPA (INCLUI SERVICO</v>
          </cell>
          <cell r="D1863" t="str">
            <v>M3</v>
          </cell>
          <cell r="E1863">
            <v>292.56</v>
          </cell>
        </row>
        <row r="1864">
          <cell r="A1864">
            <v>0</v>
          </cell>
          <cell r="B1864" t="str">
            <v>SINAPI/CEF</v>
          </cell>
          <cell r="C1864" t="str">
            <v>DE BOMBEAMENTO)</v>
          </cell>
          <cell r="D1864">
            <v>0</v>
          </cell>
          <cell r="E1864">
            <v>0</v>
          </cell>
        </row>
        <row r="1865">
          <cell r="A1865">
            <v>34491</v>
          </cell>
          <cell r="B1865" t="str">
            <v>SINAPI/CEF</v>
          </cell>
          <cell r="C1865" t="str">
            <v>CONCRETO USINADO AUTOADENSAVEL COM BRITA 0, SLUMP = 220 MM +/- 10 MM, FCK = 30 MPA (INCLUI SERVICO</v>
          </cell>
          <cell r="D1865" t="str">
            <v>M3</v>
          </cell>
          <cell r="E1865">
            <v>298.49</v>
          </cell>
        </row>
        <row r="1866">
          <cell r="A1866">
            <v>0</v>
          </cell>
          <cell r="B1866" t="str">
            <v>SINAPI/CEF</v>
          </cell>
          <cell r="C1866" t="str">
            <v>DE BOMBEAMENTO)</v>
          </cell>
          <cell r="D1866">
            <v>0</v>
          </cell>
          <cell r="E1866">
            <v>0</v>
          </cell>
        </row>
        <row r="1867">
          <cell r="A1867">
            <v>34492</v>
          </cell>
          <cell r="B1867" t="str">
            <v>SINAPI/CEF</v>
          </cell>
          <cell r="C1867" t="str">
            <v>CONCRETO USINADO BOMBEAVEL COM BRITA 0 E 1, SLUMP = 100 MM +/- 20 MM, FCK = 20 MPA (EXCLUI SERVICO</v>
          </cell>
          <cell r="D1867" t="str">
            <v>M3</v>
          </cell>
          <cell r="E1867">
            <v>247.17</v>
          </cell>
        </row>
        <row r="1868">
          <cell r="A1868">
            <v>0</v>
          </cell>
          <cell r="B1868" t="str">
            <v>SINAPI/CEF</v>
          </cell>
          <cell r="C1868" t="str">
            <v>DE BOMBEAMENTO)</v>
          </cell>
          <cell r="D1868">
            <v>0</v>
          </cell>
          <cell r="E1868">
            <v>0</v>
          </cell>
        </row>
        <row r="1869">
          <cell r="A1869">
            <v>1524</v>
          </cell>
          <cell r="B1869" t="str">
            <v>SINAPI/CEF</v>
          </cell>
          <cell r="C1869" t="str">
            <v>CONCRETO USINADO BOMBEAVEL COM BRITA 0 E 1, SLUMP = 100 MM +/- 20 MM, FCK = 20 MPA (INCLUI SERVICO</v>
          </cell>
          <cell r="D1869" t="str">
            <v>M3</v>
          </cell>
          <cell r="E1869">
            <v>287.52</v>
          </cell>
        </row>
        <row r="1870">
          <cell r="A1870">
            <v>0</v>
          </cell>
          <cell r="B1870" t="str">
            <v>SINAPI/CEF</v>
          </cell>
          <cell r="C1870" t="str">
            <v>DE BOMBEAMENTO)</v>
          </cell>
          <cell r="D1870">
            <v>0</v>
          </cell>
          <cell r="E1870">
            <v>0</v>
          </cell>
        </row>
        <row r="1871">
          <cell r="A1871">
            <v>0</v>
          </cell>
          <cell r="B1871" t="str">
            <v>SINAPI/CEF</v>
          </cell>
          <cell r="C1871">
            <v>0</v>
          </cell>
          <cell r="D1871">
            <v>0</v>
          </cell>
          <cell r="E1871">
            <v>0</v>
          </cell>
        </row>
        <row r="1872">
          <cell r="A1872">
            <v>0</v>
          </cell>
          <cell r="B1872" t="str">
            <v>SINAPI/CEF</v>
          </cell>
          <cell r="C1872" t="str">
            <v>PREÇOS DE INSUMOS</v>
          </cell>
          <cell r="D1872" t="str">
            <v>Página:</v>
          </cell>
          <cell r="E1872" t="str">
            <v>30 / 107</v>
          </cell>
        </row>
        <row r="1873">
          <cell r="A1873" t="str">
            <v>Mês de Coleta:</v>
          </cell>
          <cell r="B1873" t="str">
            <v>SINAPI/CEF</v>
          </cell>
          <cell r="C1873" t="str">
            <v>05/2014 Pesquisa: IBGE</v>
          </cell>
          <cell r="D1873">
            <v>0</v>
          </cell>
          <cell r="E1873">
            <v>0</v>
          </cell>
        </row>
        <row r="1874">
          <cell r="A1874">
            <v>0</v>
          </cell>
          <cell r="B1874" t="str">
            <v>SINAPI/CEF</v>
          </cell>
          <cell r="C1874" t="str">
            <v>FORTALEZA 88,81</v>
          </cell>
          <cell r="D1874">
            <v>0</v>
          </cell>
          <cell r="E1874">
            <v>50.72</v>
          </cell>
        </row>
        <row r="1875">
          <cell r="A1875" t="str">
            <v>Localidade:</v>
          </cell>
          <cell r="B1875" t="str">
            <v>SINAPI/CEF</v>
          </cell>
          <cell r="C1875" t="str">
            <v>Encargos Sociais Desonerados(%) Horista:</v>
          </cell>
          <cell r="D1875" t="str">
            <v>Mensalista:</v>
          </cell>
          <cell r="E1875">
            <v>0</v>
          </cell>
        </row>
        <row r="1876">
          <cell r="A1876" t="str">
            <v>Código</v>
          </cell>
          <cell r="B1876" t="str">
            <v>SINAPI/CEF</v>
          </cell>
          <cell r="C1876" t="str">
            <v>Descriçao do Insumo</v>
          </cell>
          <cell r="D1876" t="str">
            <v>Unid</v>
          </cell>
          <cell r="E1876" t="str">
            <v>Preço</v>
          </cell>
        </row>
        <row r="1877">
          <cell r="A1877">
            <v>0</v>
          </cell>
          <cell r="B1877" t="str">
            <v>SINAPI/CEF</v>
          </cell>
          <cell r="C1877">
            <v>0</v>
          </cell>
          <cell r="D1877">
            <v>0</v>
          </cell>
          <cell r="E1877" t="str">
            <v>Mediano (R$)</v>
          </cell>
        </row>
        <row r="1878">
          <cell r="A1878">
            <v>34493</v>
          </cell>
          <cell r="B1878" t="str">
            <v>SINAPI/CEF</v>
          </cell>
          <cell r="C1878" t="str">
            <v>CONCRETO USINADO BOMBEAVEL COM BRITA 0 E 1, SLUMP = 100 MM +/- 20 MM, FCK = 25 MPA (EXCLUI SERVICO</v>
          </cell>
          <cell r="D1878" t="str">
            <v>M3</v>
          </cell>
          <cell r="E1878">
            <v>256.75</v>
          </cell>
        </row>
        <row r="1879">
          <cell r="A1879">
            <v>0</v>
          </cell>
          <cell r="B1879" t="str">
            <v>SINAPI/CEF</v>
          </cell>
          <cell r="C1879" t="str">
            <v>DE BOMBEAMENTO)</v>
          </cell>
          <cell r="D1879">
            <v>0</v>
          </cell>
          <cell r="E1879">
            <v>0</v>
          </cell>
        </row>
        <row r="1880">
          <cell r="A1880">
            <v>1527</v>
          </cell>
          <cell r="B1880" t="str">
            <v>SINAPI/CEF</v>
          </cell>
          <cell r="C1880" t="str">
            <v>CONCRETO USINADO BOMBEAVEL COM BRITA 0 E 1, SLUMP = 100 MM +/- 20 MM, FCK = 25 MPA (INCLUI SERVICO</v>
          </cell>
          <cell r="D1880" t="str">
            <v>M3</v>
          </cell>
          <cell r="E1880">
            <v>299.63</v>
          </cell>
        </row>
        <row r="1881">
          <cell r="A1881">
            <v>0</v>
          </cell>
          <cell r="B1881" t="str">
            <v>SINAPI/CEF</v>
          </cell>
          <cell r="C1881" t="str">
            <v>DE BOMBEAMENTO)</v>
          </cell>
          <cell r="D1881">
            <v>0</v>
          </cell>
          <cell r="E1881">
            <v>0</v>
          </cell>
        </row>
        <row r="1882">
          <cell r="A1882">
            <v>34494</v>
          </cell>
          <cell r="B1882" t="str">
            <v>SINAPI/CEF</v>
          </cell>
          <cell r="C1882" t="str">
            <v>CONCRETO USINADO BOMBEAVEL COM BRITA 0 E 1, SLUMP = 100 MM +/- 20 MM, FCK = 30 MPA (EXCLUI SERVICO</v>
          </cell>
          <cell r="D1882" t="str">
            <v>M3</v>
          </cell>
          <cell r="E1882">
            <v>268.14999999999998</v>
          </cell>
        </row>
        <row r="1883">
          <cell r="A1883">
            <v>0</v>
          </cell>
          <cell r="B1883" t="str">
            <v>SINAPI/CEF</v>
          </cell>
          <cell r="C1883" t="str">
            <v>DE BOMBEAMENTO)</v>
          </cell>
          <cell r="D1883">
            <v>0</v>
          </cell>
          <cell r="E1883">
            <v>0</v>
          </cell>
        </row>
        <row r="1884">
          <cell r="A1884">
            <v>1525</v>
          </cell>
          <cell r="B1884" t="str">
            <v>SINAPI/CEF</v>
          </cell>
          <cell r="C1884" t="str">
            <v>CONCRETO USINADO BOMBEAVEL COM BRITA 0 E 1, SLUMP = 100 MM +/- 20 MM, FCK = 30 MPA (INCLUI SERVICO</v>
          </cell>
          <cell r="D1884" t="str">
            <v>M3</v>
          </cell>
          <cell r="E1884">
            <v>309.70999999999998</v>
          </cell>
        </row>
        <row r="1885">
          <cell r="A1885">
            <v>0</v>
          </cell>
          <cell r="B1885" t="str">
            <v>SINAPI/CEF</v>
          </cell>
          <cell r="C1885" t="str">
            <v>DE BOMBEAMENTO)</v>
          </cell>
          <cell r="D1885">
            <v>0</v>
          </cell>
          <cell r="E1885">
            <v>0</v>
          </cell>
        </row>
        <row r="1886">
          <cell r="A1886">
            <v>34495</v>
          </cell>
          <cell r="B1886" t="str">
            <v>SINAPI/CEF</v>
          </cell>
          <cell r="C1886" t="str">
            <v>CONCRETO USINADO BOMBEAVEL COM BRITA 0 E 1, SLUMP = 100 MM +/- 20 MM, FCK = 35 MPA (EXCLUI SERVICO</v>
          </cell>
          <cell r="D1886" t="str">
            <v>M3</v>
          </cell>
          <cell r="E1886">
            <v>279.60000000000002</v>
          </cell>
        </row>
        <row r="1887">
          <cell r="A1887">
            <v>0</v>
          </cell>
          <cell r="B1887" t="str">
            <v>SINAPI/CEF</v>
          </cell>
          <cell r="C1887" t="str">
            <v>DE BOMBEAMENTO)</v>
          </cell>
          <cell r="D1887">
            <v>0</v>
          </cell>
          <cell r="E1887">
            <v>0</v>
          </cell>
        </row>
        <row r="1888">
          <cell r="A1888">
            <v>11145</v>
          </cell>
          <cell r="B1888" t="str">
            <v>SINAPI/CEF</v>
          </cell>
          <cell r="C1888" t="str">
            <v>CONCRETO USINADO BOMBEAVEL COM BRITA 0 E 1, SLUMP = 100 MM +/- 20 MM, FCK = 35 MPA (INCLUI SERVICO</v>
          </cell>
          <cell r="D1888" t="str">
            <v>M3</v>
          </cell>
          <cell r="E1888">
            <v>320.81</v>
          </cell>
        </row>
        <row r="1889">
          <cell r="A1889">
            <v>0</v>
          </cell>
          <cell r="B1889" t="str">
            <v>SINAPI/CEF</v>
          </cell>
          <cell r="C1889" t="str">
            <v>DE BOMBEAMENTO)</v>
          </cell>
          <cell r="D1889">
            <v>0</v>
          </cell>
          <cell r="E1889">
            <v>0</v>
          </cell>
        </row>
        <row r="1890">
          <cell r="A1890">
            <v>34496</v>
          </cell>
          <cell r="B1890" t="str">
            <v>SINAPI/CEF</v>
          </cell>
          <cell r="C1890" t="str">
            <v>CONCRETO USINADO BOMBEAVEL COM BRITA 0 E 1, SLUMP = 100 MM +/- 20 MM, FCK = 40 MPA (EXCLUI SERVICO</v>
          </cell>
          <cell r="D1890" t="str">
            <v>M3</v>
          </cell>
          <cell r="E1890">
            <v>292.06</v>
          </cell>
        </row>
        <row r="1891">
          <cell r="A1891">
            <v>0</v>
          </cell>
          <cell r="B1891" t="str">
            <v>SINAPI/CEF</v>
          </cell>
          <cell r="C1891" t="str">
            <v>DE BOMBEAMENTO)</v>
          </cell>
          <cell r="D1891">
            <v>0</v>
          </cell>
          <cell r="E1891">
            <v>0</v>
          </cell>
        </row>
        <row r="1892">
          <cell r="A1892">
            <v>34479</v>
          </cell>
          <cell r="B1892" t="str">
            <v>SINAPI/CEF</v>
          </cell>
          <cell r="C1892" t="str">
            <v>CONCRETO USINADO BOMBEAVEL COM BRITA 0 E 1, SLUMP = 100 MM +/- 20 MM, FCK = 40 MPA (INCLUI SERVICO</v>
          </cell>
          <cell r="D1892" t="str">
            <v>M3</v>
          </cell>
          <cell r="E1892">
            <v>332.92</v>
          </cell>
        </row>
        <row r="1893">
          <cell r="A1893">
            <v>0</v>
          </cell>
          <cell r="B1893" t="str">
            <v>SINAPI/CEF</v>
          </cell>
          <cell r="C1893" t="str">
            <v>DE BOMBEAMENTO)</v>
          </cell>
          <cell r="D1893">
            <v>0</v>
          </cell>
          <cell r="E1893">
            <v>0</v>
          </cell>
        </row>
        <row r="1894">
          <cell r="A1894">
            <v>34481</v>
          </cell>
          <cell r="B1894" t="str">
            <v>SINAPI/CEF</v>
          </cell>
          <cell r="C1894" t="str">
            <v>CONCRETO USINADO BOMBEAVEL COM BRITA 0 E 1, SLUMP = 100 MM +/- 20 MM, FCK = 45 MPA (INCLUI SERVICO</v>
          </cell>
          <cell r="D1894" t="str">
            <v>M3</v>
          </cell>
          <cell r="E1894">
            <v>374.28</v>
          </cell>
        </row>
        <row r="1895">
          <cell r="A1895">
            <v>0</v>
          </cell>
          <cell r="B1895" t="str">
            <v>SINAPI/CEF</v>
          </cell>
          <cell r="C1895" t="str">
            <v>DE BOMBEAMENTO)</v>
          </cell>
          <cell r="D1895">
            <v>0</v>
          </cell>
          <cell r="E1895">
            <v>0</v>
          </cell>
        </row>
        <row r="1896">
          <cell r="A1896">
            <v>34483</v>
          </cell>
          <cell r="B1896" t="str">
            <v>SINAPI/CEF</v>
          </cell>
          <cell r="C1896" t="str">
            <v>CONCRETO USINADO BOMBEAVEL COM BRITA 0 E 1, SLUMP = 100 MM +/- 20 MM, FCK = 50 MPA (INCLUI SERVICO</v>
          </cell>
          <cell r="D1896" t="str">
            <v>M3</v>
          </cell>
          <cell r="E1896">
            <v>443.89</v>
          </cell>
        </row>
        <row r="1897">
          <cell r="A1897">
            <v>0</v>
          </cell>
          <cell r="B1897" t="str">
            <v>SINAPI/CEF</v>
          </cell>
          <cell r="C1897" t="str">
            <v>DE BOMBEAMENTO)</v>
          </cell>
          <cell r="D1897">
            <v>0</v>
          </cell>
          <cell r="E1897">
            <v>0</v>
          </cell>
        </row>
        <row r="1898">
          <cell r="A1898">
            <v>34871</v>
          </cell>
          <cell r="B1898" t="str">
            <v>SINAPI/CEF</v>
          </cell>
          <cell r="C1898" t="str">
            <v>CONCRETO USINADO BOMBEAVEL COM BRITA 0 E 1, SLUMP = 100 MM +/- 20 MM, FCK = 60 MPA (EXCLUI SERVICO</v>
          </cell>
          <cell r="D1898" t="str">
            <v>M3</v>
          </cell>
          <cell r="E1898">
            <v>575.04</v>
          </cell>
        </row>
        <row r="1899">
          <cell r="A1899">
            <v>0</v>
          </cell>
          <cell r="B1899" t="str">
            <v>SINAPI/CEF</v>
          </cell>
          <cell r="C1899" t="str">
            <v>DE BOMBEAMENTO)</v>
          </cell>
          <cell r="D1899">
            <v>0</v>
          </cell>
          <cell r="E1899">
            <v>0</v>
          </cell>
        </row>
        <row r="1900">
          <cell r="A1900">
            <v>34497</v>
          </cell>
          <cell r="B1900" t="str">
            <v>SINAPI/CEF</v>
          </cell>
          <cell r="C1900" t="str">
            <v>CONCRETO USINADO BOMBEAVEL COM BRITA 0 E 1, SLUMP = 100 MM +/- 20 MM, FCK = 80 MPA (EXCLUI SERVICO</v>
          </cell>
          <cell r="D1900" t="str">
            <v>M3</v>
          </cell>
          <cell r="E1900">
            <v>786.9</v>
          </cell>
        </row>
        <row r="1901">
          <cell r="A1901">
            <v>0</v>
          </cell>
          <cell r="B1901" t="str">
            <v>SINAPI/CEF</v>
          </cell>
          <cell r="C1901" t="str">
            <v>DE BOMBEAMENTO)</v>
          </cell>
          <cell r="D1901">
            <v>0</v>
          </cell>
          <cell r="E1901">
            <v>0</v>
          </cell>
        </row>
        <row r="1902">
          <cell r="A1902">
            <v>34485</v>
          </cell>
          <cell r="B1902" t="str">
            <v>SINAPI/CEF</v>
          </cell>
          <cell r="C1902" t="str">
            <v>CONCRETO USINADO BOMBEAVEL, COM BRITA 0 E 1, SLUMP = 100 MM +/- 20 MM, FCK = 60 MPA (INCLUI SERVICO</v>
          </cell>
          <cell r="D1902" t="str">
            <v>M3</v>
          </cell>
          <cell r="E1902">
            <v>570</v>
          </cell>
        </row>
        <row r="1903">
          <cell r="A1903">
            <v>0</v>
          </cell>
          <cell r="B1903" t="str">
            <v>SINAPI/CEF</v>
          </cell>
          <cell r="C1903" t="str">
            <v>DE BOMBEAMENTO)</v>
          </cell>
          <cell r="D1903">
            <v>0</v>
          </cell>
          <cell r="E1903">
            <v>0</v>
          </cell>
        </row>
        <row r="1904">
          <cell r="A1904">
            <v>34487</v>
          </cell>
          <cell r="B1904" t="str">
            <v>SINAPI/CEF</v>
          </cell>
          <cell r="C1904" t="str">
            <v>CONCRETO USINADO BOMBEAVEL, COM BRITA 0 E 1, SLUMP = 100 MM +/- 20 MM, FCK = 80 MPA (INCLUI SERVICO</v>
          </cell>
          <cell r="D1904" t="str">
            <v>M3</v>
          </cell>
          <cell r="E1904">
            <v>756.63</v>
          </cell>
        </row>
        <row r="1905">
          <cell r="A1905">
            <v>0</v>
          </cell>
          <cell r="B1905" t="str">
            <v>SINAPI/CEF</v>
          </cell>
          <cell r="C1905" t="str">
            <v>DE BOMBEAMENTO)</v>
          </cell>
          <cell r="D1905">
            <v>0</v>
          </cell>
          <cell r="E1905">
            <v>0</v>
          </cell>
        </row>
        <row r="1906">
          <cell r="A1906">
            <v>14041</v>
          </cell>
          <cell r="B1906" t="str">
            <v>SINAPI/CEF</v>
          </cell>
          <cell r="C1906" t="str">
            <v>CONCRETO USINADO CONVENCIONAL COM BRITA 1 E 2, SLUMP = 80 MM +/- 10 MM, FCK = 10 MPA (NAO</v>
          </cell>
          <cell r="D1906" t="str">
            <v>M3</v>
          </cell>
          <cell r="E1906">
            <v>246.62</v>
          </cell>
        </row>
        <row r="1907">
          <cell r="A1907">
            <v>0</v>
          </cell>
          <cell r="B1907" t="str">
            <v>SINAPI/CEF</v>
          </cell>
          <cell r="C1907" t="str">
            <v>BOMBEAVEL)</v>
          </cell>
          <cell r="D1907">
            <v>0</v>
          </cell>
          <cell r="E1907">
            <v>0</v>
          </cell>
        </row>
        <row r="1908">
          <cell r="A1908">
            <v>1523</v>
          </cell>
          <cell r="B1908" t="str">
            <v>SINAPI/CEF</v>
          </cell>
          <cell r="C1908" t="str">
            <v>CONCRETO USINADO CONVENCIONAL COM BRITA 1 E 2, SLUMP = 80 MM +/- 10 MM, FCK = 15 MPA (NAO</v>
          </cell>
          <cell r="D1908" t="str">
            <v>M3</v>
          </cell>
          <cell r="E1908">
            <v>248.98</v>
          </cell>
        </row>
        <row r="1909">
          <cell r="A1909">
            <v>0</v>
          </cell>
          <cell r="B1909" t="str">
            <v>SINAPI/CEF</v>
          </cell>
          <cell r="C1909" t="str">
            <v>BOMBEAVEL)</v>
          </cell>
          <cell r="D1909">
            <v>0</v>
          </cell>
          <cell r="E1909">
            <v>0</v>
          </cell>
        </row>
        <row r="1910">
          <cell r="A1910">
            <v>14052</v>
          </cell>
          <cell r="B1910" t="str">
            <v>SINAPI/CEF</v>
          </cell>
          <cell r="C1910" t="str">
            <v>CONDULETE DE ALUMINIO FUNDIDO TIPO B DN 1/2"</v>
          </cell>
          <cell r="D1910" t="str">
            <v>UN</v>
          </cell>
          <cell r="E1910">
            <v>6.83</v>
          </cell>
        </row>
        <row r="1911">
          <cell r="A1911">
            <v>14054</v>
          </cell>
          <cell r="B1911" t="str">
            <v>SINAPI/CEF</v>
          </cell>
          <cell r="C1911" t="str">
            <v>CONDULETE DE ALUMINIO FUNDIDO TIPO B DN 1"</v>
          </cell>
          <cell r="D1911" t="str">
            <v>UN</v>
          </cell>
          <cell r="E1911">
            <v>10.98</v>
          </cell>
        </row>
        <row r="1912">
          <cell r="A1912">
            <v>14053</v>
          </cell>
          <cell r="B1912" t="str">
            <v>SINAPI/CEF</v>
          </cell>
          <cell r="C1912" t="str">
            <v>CONDULETE DE ALUMINIO FUNDIDO TIPO B DN 3/4"</v>
          </cell>
          <cell r="D1912" t="str">
            <v>UN</v>
          </cell>
          <cell r="E1912">
            <v>7.49</v>
          </cell>
        </row>
        <row r="1913">
          <cell r="A1913">
            <v>2558</v>
          </cell>
          <cell r="B1913" t="str">
            <v>SINAPI/CEF</v>
          </cell>
          <cell r="C1913" t="str">
            <v>CONDULETE DE ALUMINIO, TIPO C, COM TAMPA CEGA, PARA ELETRODUTO ROSCAVEL DE 1/2"</v>
          </cell>
          <cell r="D1913" t="str">
            <v>UN</v>
          </cell>
          <cell r="E1913">
            <v>7.39</v>
          </cell>
        </row>
        <row r="1914">
          <cell r="A1914">
            <v>12010</v>
          </cell>
          <cell r="B1914" t="str">
            <v>SINAPI/CEF</v>
          </cell>
          <cell r="C1914" t="str">
            <v>CONDULETE PVC TIPO "B" D = 1/2" S/TAMPA"</v>
          </cell>
          <cell r="D1914" t="str">
            <v>UN</v>
          </cell>
          <cell r="E1914">
            <v>8.35</v>
          </cell>
        </row>
        <row r="1915">
          <cell r="A1915">
            <v>12011</v>
          </cell>
          <cell r="B1915" t="str">
            <v>SINAPI/CEF</v>
          </cell>
          <cell r="C1915" t="str">
            <v>CONDULETE PVC TIPO "B" D = 3/4" S/TAMPA"</v>
          </cell>
          <cell r="D1915" t="str">
            <v>UN</v>
          </cell>
          <cell r="E1915">
            <v>8.2799999999999994</v>
          </cell>
        </row>
        <row r="1916">
          <cell r="A1916">
            <v>12016</v>
          </cell>
          <cell r="B1916" t="str">
            <v>SINAPI/CEF</v>
          </cell>
          <cell r="C1916" t="str">
            <v>CONDULETE PVC TIPO "LB" D = 1/2" S/TAMPA"</v>
          </cell>
          <cell r="D1916" t="str">
            <v>UN</v>
          </cell>
          <cell r="E1916">
            <v>5.53</v>
          </cell>
        </row>
        <row r="1917">
          <cell r="A1917">
            <v>12015</v>
          </cell>
          <cell r="B1917" t="str">
            <v>SINAPI/CEF</v>
          </cell>
          <cell r="C1917" t="str">
            <v>CONDULETE PVC TIPO "LB" D = 1" S/TAMPA"</v>
          </cell>
          <cell r="D1917" t="str">
            <v>UN</v>
          </cell>
          <cell r="E1917">
            <v>18.309999999999999</v>
          </cell>
        </row>
        <row r="1918">
          <cell r="A1918">
            <v>12017</v>
          </cell>
          <cell r="B1918" t="str">
            <v>SINAPI/CEF</v>
          </cell>
          <cell r="C1918" t="str">
            <v>CONDULETE PVC TIPO "LB" D = 3/4" S/TAMPA"</v>
          </cell>
          <cell r="D1918" t="str">
            <v>UN</v>
          </cell>
          <cell r="E1918">
            <v>5.6</v>
          </cell>
        </row>
        <row r="1919">
          <cell r="A1919">
            <v>12020</v>
          </cell>
          <cell r="B1919" t="str">
            <v>SINAPI/CEF</v>
          </cell>
          <cell r="C1919" t="str">
            <v>CONDULETE PVC TIPO "LL" D = 1/2" S/TAMPA"</v>
          </cell>
          <cell r="D1919" t="str">
            <v>UN</v>
          </cell>
          <cell r="E1919">
            <v>5.82</v>
          </cell>
        </row>
        <row r="1920">
          <cell r="A1920">
            <v>12019</v>
          </cell>
          <cell r="B1920" t="str">
            <v>SINAPI/CEF</v>
          </cell>
          <cell r="C1920" t="str">
            <v>CONDULETE PVC TIPO "LL" D = 1" S/TAMPA"</v>
          </cell>
          <cell r="D1920" t="str">
            <v>UN</v>
          </cell>
          <cell r="E1920">
            <v>20.350000000000001</v>
          </cell>
        </row>
        <row r="1921">
          <cell r="A1921">
            <v>12021</v>
          </cell>
          <cell r="B1921" t="str">
            <v>SINAPI/CEF</v>
          </cell>
          <cell r="C1921" t="str">
            <v>CONDULETE PVC TIPO "LL" D = 3/4" S/TAMPA"</v>
          </cell>
          <cell r="D1921" t="str">
            <v>UN</v>
          </cell>
          <cell r="E1921">
            <v>5.64</v>
          </cell>
        </row>
        <row r="1922">
          <cell r="A1922">
            <v>12024</v>
          </cell>
          <cell r="B1922" t="str">
            <v>SINAPI/CEF</v>
          </cell>
          <cell r="C1922" t="str">
            <v>CONDULETE PVC TIPO "TA" D = 3/4" S/TAMPA"</v>
          </cell>
          <cell r="D1922" t="str">
            <v>UN</v>
          </cell>
          <cell r="E1922">
            <v>16.14</v>
          </cell>
        </row>
        <row r="1923">
          <cell r="A1923">
            <v>12025</v>
          </cell>
          <cell r="B1923" t="str">
            <v>SINAPI/CEF</v>
          </cell>
          <cell r="C1923" t="str">
            <v>CONDULETE PVC TIPO "TB" D = 1/2" S/TAMPA"</v>
          </cell>
          <cell r="D1923" t="str">
            <v>UN</v>
          </cell>
          <cell r="E1923">
            <v>13.49</v>
          </cell>
        </row>
        <row r="1924">
          <cell r="A1924">
            <v>12026</v>
          </cell>
          <cell r="B1924" t="str">
            <v>SINAPI/CEF</v>
          </cell>
          <cell r="C1924" t="str">
            <v>CONDULETE PVC TIPO "TB" D = 3/4" S/TAMPA"</v>
          </cell>
          <cell r="D1924" t="str">
            <v>UN</v>
          </cell>
          <cell r="E1924">
            <v>13.67</v>
          </cell>
        </row>
        <row r="1925">
          <cell r="A1925">
            <v>12029</v>
          </cell>
          <cell r="B1925" t="str">
            <v>SINAPI/CEF</v>
          </cell>
          <cell r="C1925" t="str">
            <v>CONDULETE PVC TIPO "XA" D = 3/4" S/TAMPA"</v>
          </cell>
          <cell r="D1925" t="str">
            <v>UN</v>
          </cell>
          <cell r="E1925">
            <v>13.99</v>
          </cell>
        </row>
        <row r="1926">
          <cell r="A1926">
            <v>2560</v>
          </cell>
          <cell r="B1926" t="str">
            <v>SINAPI/CEF</v>
          </cell>
          <cell r="C1926" t="str">
            <v>CONDULETE TIPO "C" EM LIGA ALUMINIO P/ ELETRODUTO ROSCADO 1"</v>
          </cell>
          <cell r="D1926" t="str">
            <v>UN</v>
          </cell>
          <cell r="E1926">
            <v>11.59</v>
          </cell>
        </row>
        <row r="1927">
          <cell r="A1927">
            <v>2559</v>
          </cell>
          <cell r="B1927" t="str">
            <v>SINAPI/CEF</v>
          </cell>
          <cell r="C1927" t="str">
            <v>CONDULETE TIPO "C" EM LIGA ALUMINIO P/ ELETRODUTO ROSCADO 3/4"</v>
          </cell>
          <cell r="D1927" t="str">
            <v>UN</v>
          </cell>
          <cell r="E1927">
            <v>7.27</v>
          </cell>
        </row>
        <row r="1928">
          <cell r="A1928">
            <v>2592</v>
          </cell>
          <cell r="B1928" t="str">
            <v>SINAPI/CEF</v>
          </cell>
          <cell r="C1928" t="str">
            <v>CONDULETE TIPO "C" EM LIGA ALUMINIO P/ ELETRODUTO ROSCADO 4"</v>
          </cell>
          <cell r="D1928" t="str">
            <v>UN</v>
          </cell>
          <cell r="E1928">
            <v>150.65</v>
          </cell>
        </row>
        <row r="1929">
          <cell r="A1929">
            <v>2589</v>
          </cell>
          <cell r="B1929" t="str">
            <v>SINAPI/CEF</v>
          </cell>
          <cell r="C1929" t="str">
            <v>CONDULETE TIPO "E" EM LIGA ALUMINIO P/ ELETRODUTO ROSCADO 1 1/2"</v>
          </cell>
          <cell r="D1929" t="str">
            <v>UN</v>
          </cell>
          <cell r="E1929">
            <v>27.07</v>
          </cell>
        </row>
        <row r="1930">
          <cell r="A1930">
            <v>2566</v>
          </cell>
          <cell r="B1930" t="str">
            <v>SINAPI/CEF</v>
          </cell>
          <cell r="C1930" t="str">
            <v>CONDULETE TIPO "E" EM LIGA ALUMINIO P/ ELETRODUTO ROSCADO 1 1/4"</v>
          </cell>
          <cell r="D1930" t="str">
            <v>UN</v>
          </cell>
          <cell r="E1930">
            <v>18.78</v>
          </cell>
        </row>
        <row r="1931">
          <cell r="A1931">
            <v>2591</v>
          </cell>
          <cell r="B1931" t="str">
            <v>SINAPI/CEF</v>
          </cell>
          <cell r="C1931" t="str">
            <v>CONDULETE TIPO "E" EM LIGA ALUMINIO P/ ELETRODUTO ROSCADO 1/2"</v>
          </cell>
          <cell r="D1931" t="str">
            <v>UN</v>
          </cell>
          <cell r="E1931">
            <v>6.27</v>
          </cell>
        </row>
        <row r="1932">
          <cell r="A1932">
            <v>2590</v>
          </cell>
          <cell r="B1932" t="str">
            <v>SINAPI/CEF</v>
          </cell>
          <cell r="C1932" t="str">
            <v>CONDULETE TIPO "E" EM LIGA ALUMINIO P/ ELETRODUTO ROSCADO 1"</v>
          </cell>
          <cell r="D1932" t="str">
            <v>UN</v>
          </cell>
          <cell r="E1932">
            <v>11.24</v>
          </cell>
        </row>
        <row r="1933">
          <cell r="A1933">
            <v>2567</v>
          </cell>
          <cell r="B1933" t="str">
            <v>SINAPI/CEF</v>
          </cell>
          <cell r="C1933" t="str">
            <v>CONDULETE TIPO "E" EM LIGA ALUMINIO P/ ELETRODUTO ROSCADO 2"</v>
          </cell>
          <cell r="D1933" t="str">
            <v>UN</v>
          </cell>
          <cell r="E1933">
            <v>36.83</v>
          </cell>
        </row>
        <row r="1934">
          <cell r="A1934">
            <v>2565</v>
          </cell>
          <cell r="B1934" t="str">
            <v>SINAPI/CEF</v>
          </cell>
          <cell r="C1934" t="str">
            <v>CONDULETE TIPO "E" EM LIGA ALUMINIO P/ ELETRODUTO ROSCADO 3/4"</v>
          </cell>
          <cell r="D1934" t="str">
            <v>UN</v>
          </cell>
          <cell r="E1934">
            <v>6.78</v>
          </cell>
        </row>
        <row r="1935">
          <cell r="A1935">
            <v>2568</v>
          </cell>
          <cell r="B1935" t="str">
            <v>SINAPI/CEF</v>
          </cell>
          <cell r="C1935" t="str">
            <v>CONDULETE TIPO "E" EM LIGA ALUMINIO P/ ELETRODUTO ROSCADO 3"</v>
          </cell>
          <cell r="D1935" t="str">
            <v>UN</v>
          </cell>
          <cell r="E1935">
            <v>79.56</v>
          </cell>
        </row>
        <row r="1936">
          <cell r="A1936">
            <v>2594</v>
          </cell>
          <cell r="B1936" t="str">
            <v>SINAPI/CEF</v>
          </cell>
          <cell r="C1936" t="str">
            <v>CONDULETE TIPO "E" EM LIGA ALUMINIO P/ ELETRODUTO ROSCADO 4"</v>
          </cell>
          <cell r="D1936" t="str">
            <v>UN</v>
          </cell>
          <cell r="E1936">
            <v>143.75</v>
          </cell>
        </row>
        <row r="1937">
          <cell r="A1937">
            <v>2587</v>
          </cell>
          <cell r="B1937" t="str">
            <v>SINAPI/CEF</v>
          </cell>
          <cell r="C1937" t="str">
            <v>CONDULETE TIPO "LR" EM LIGA ALUMINIO P/ ELETRODUTO ROSCADO 1 1/2"</v>
          </cell>
          <cell r="D1937" t="str">
            <v>UN</v>
          </cell>
          <cell r="E1937">
            <v>29.02</v>
          </cell>
        </row>
        <row r="1938">
          <cell r="A1938">
            <v>2588</v>
          </cell>
          <cell r="B1938" t="str">
            <v>SINAPI/CEF</v>
          </cell>
          <cell r="C1938" t="str">
            <v>CONDULETE TIPO "LR" EM LIGA ALUMINIO P/ ELETRODUTO ROSCADO 1 1/4"</v>
          </cell>
          <cell r="D1938" t="str">
            <v>UN</v>
          </cell>
          <cell r="E1938">
            <v>19.41</v>
          </cell>
        </row>
        <row r="1939">
          <cell r="A1939">
            <v>0</v>
          </cell>
          <cell r="B1939" t="str">
            <v>SINAPI/CEF</v>
          </cell>
          <cell r="C1939">
            <v>0</v>
          </cell>
          <cell r="D1939">
            <v>0</v>
          </cell>
          <cell r="E1939">
            <v>0</v>
          </cell>
        </row>
        <row r="1940">
          <cell r="A1940">
            <v>0</v>
          </cell>
          <cell r="B1940" t="str">
            <v>SINAPI/CEF</v>
          </cell>
          <cell r="C1940" t="str">
            <v>PREÇOS DE INSUMOS</v>
          </cell>
          <cell r="D1940" t="str">
            <v>Página:</v>
          </cell>
          <cell r="E1940" t="str">
            <v>31 / 107</v>
          </cell>
        </row>
        <row r="1941">
          <cell r="A1941" t="str">
            <v>Mês de Coleta:</v>
          </cell>
          <cell r="B1941" t="str">
            <v>SINAPI/CEF</v>
          </cell>
          <cell r="C1941" t="str">
            <v>05/2014 Pesquisa: IBGE</v>
          </cell>
          <cell r="D1941">
            <v>0</v>
          </cell>
          <cell r="E1941">
            <v>0</v>
          </cell>
        </row>
        <row r="1942">
          <cell r="A1942">
            <v>0</v>
          </cell>
          <cell r="B1942" t="str">
            <v>SINAPI/CEF</v>
          </cell>
          <cell r="C1942" t="str">
            <v>FORTALEZA 88,81</v>
          </cell>
          <cell r="D1942">
            <v>0</v>
          </cell>
          <cell r="E1942">
            <v>50.72</v>
          </cell>
        </row>
        <row r="1943">
          <cell r="A1943" t="str">
            <v>Localidade:</v>
          </cell>
          <cell r="B1943" t="str">
            <v>SINAPI/CEF</v>
          </cell>
          <cell r="C1943" t="str">
            <v>Encargos Sociais Desonerados(%) Horista:</v>
          </cell>
          <cell r="D1943" t="str">
            <v>Mensalista:</v>
          </cell>
          <cell r="E1943">
            <v>0</v>
          </cell>
        </row>
        <row r="1944">
          <cell r="A1944" t="str">
            <v>Código</v>
          </cell>
          <cell r="B1944" t="str">
            <v>SINAPI/CEF</v>
          </cell>
          <cell r="C1944" t="str">
            <v>Descriçao do Insumo</v>
          </cell>
          <cell r="D1944" t="str">
            <v>Unid</v>
          </cell>
          <cell r="E1944" t="str">
            <v>Preço</v>
          </cell>
        </row>
        <row r="1945">
          <cell r="A1945">
            <v>0</v>
          </cell>
          <cell r="B1945" t="str">
            <v>SINAPI/CEF</v>
          </cell>
          <cell r="C1945">
            <v>0</v>
          </cell>
          <cell r="D1945">
            <v>0</v>
          </cell>
          <cell r="E1945" t="str">
            <v>Mediano (R$)</v>
          </cell>
        </row>
        <row r="1946">
          <cell r="A1946">
            <v>2569</v>
          </cell>
          <cell r="B1946" t="str">
            <v>SINAPI/CEF</v>
          </cell>
          <cell r="C1946" t="str">
            <v>CONDULETE TIPO "LR" EM LIGA ALUMINIO P/ ELETRODUTO ROSCADO 1/2"</v>
          </cell>
          <cell r="D1946" t="str">
            <v>UN</v>
          </cell>
          <cell r="E1946">
            <v>6.78</v>
          </cell>
        </row>
        <row r="1947">
          <cell r="A1947">
            <v>2570</v>
          </cell>
          <cell r="B1947" t="str">
            <v>SINAPI/CEF</v>
          </cell>
          <cell r="C1947" t="str">
            <v>CONDULETE TIPO "LR" EM LIGA ALUMINIO P/ ELETRODUTO ROSCADO 1"</v>
          </cell>
          <cell r="D1947" t="str">
            <v>UN</v>
          </cell>
          <cell r="E1947">
            <v>11.34</v>
          </cell>
        </row>
        <row r="1948">
          <cell r="A1948">
            <v>2571</v>
          </cell>
          <cell r="B1948" t="str">
            <v>SINAPI/CEF</v>
          </cell>
          <cell r="C1948" t="str">
            <v>CONDULETE TIPO "LR" EM LIGA ALUMINIO P/ ELETRODUTO ROSCADO 2"</v>
          </cell>
          <cell r="D1948" t="str">
            <v>UN</v>
          </cell>
          <cell r="E1948">
            <v>41.22</v>
          </cell>
        </row>
        <row r="1949">
          <cell r="A1949">
            <v>2593</v>
          </cell>
          <cell r="B1949" t="str">
            <v>SINAPI/CEF</v>
          </cell>
          <cell r="C1949" t="str">
            <v>CONDULETE TIPO "LR" EM LIGA ALUMINIO P/ ELETRODUTO ROSCADO 3/4"</v>
          </cell>
          <cell r="D1949" t="str">
            <v>UN</v>
          </cell>
          <cell r="E1949">
            <v>7.32</v>
          </cell>
        </row>
        <row r="1950">
          <cell r="A1950">
            <v>2572</v>
          </cell>
          <cell r="B1950" t="str">
            <v>SINAPI/CEF</v>
          </cell>
          <cell r="C1950" t="str">
            <v>CONDULETE TIPO "LR" EM LIGA ALUMINIO P/ ELETRODUTO ROSCADO 3"</v>
          </cell>
          <cell r="D1950" t="str">
            <v>UN</v>
          </cell>
          <cell r="E1950">
            <v>79.510000000000005</v>
          </cell>
        </row>
        <row r="1951">
          <cell r="A1951">
            <v>2595</v>
          </cell>
          <cell r="B1951" t="str">
            <v>SINAPI/CEF</v>
          </cell>
          <cell r="C1951" t="str">
            <v>CONDULETE TIPO "LR" EM LIGA ALUMINIO P/ ELETRODUTO ROSCADO 4"</v>
          </cell>
          <cell r="D1951" t="str">
            <v>UN</v>
          </cell>
          <cell r="E1951">
            <v>153.85</v>
          </cell>
        </row>
        <row r="1952">
          <cell r="A1952">
            <v>2576</v>
          </cell>
          <cell r="B1952" t="str">
            <v>SINAPI/CEF</v>
          </cell>
          <cell r="C1952" t="str">
            <v>CONDULETE TIPO "T" EM LIGA ALUMINIO P/ ELETRODUTO ROSCADO 1 1/2"</v>
          </cell>
          <cell r="D1952" t="str">
            <v>UN</v>
          </cell>
          <cell r="E1952">
            <v>31.34</v>
          </cell>
        </row>
        <row r="1953">
          <cell r="A1953">
            <v>2575</v>
          </cell>
          <cell r="B1953" t="str">
            <v>SINAPI/CEF</v>
          </cell>
          <cell r="C1953" t="str">
            <v>CONDULETE TIPO "T" EM LIGA ALUMINIO P/ ELETRODUTO ROSCADO 1 1/4"</v>
          </cell>
          <cell r="D1953" t="str">
            <v>UN</v>
          </cell>
          <cell r="E1953">
            <v>21.83</v>
          </cell>
        </row>
        <row r="1954">
          <cell r="A1954">
            <v>2573</v>
          </cell>
          <cell r="B1954" t="str">
            <v>SINAPI/CEF</v>
          </cell>
          <cell r="C1954" t="str">
            <v>CONDULETE TIPO "T" EM LIGA ALUMINIO P/ ELETRODUTO ROSCADO 1/2"</v>
          </cell>
          <cell r="D1954" t="str">
            <v>UN</v>
          </cell>
          <cell r="E1954">
            <v>7.8</v>
          </cell>
        </row>
        <row r="1955">
          <cell r="A1955">
            <v>2586</v>
          </cell>
          <cell r="B1955" t="str">
            <v>SINAPI/CEF</v>
          </cell>
          <cell r="C1955" t="str">
            <v>CONDULETE TIPO "T" EM LIGA ALUMINIO P/ ELETRODUTO ROSCADO 1"</v>
          </cell>
          <cell r="D1955" t="str">
            <v>UN</v>
          </cell>
          <cell r="E1955">
            <v>13.37</v>
          </cell>
        </row>
        <row r="1956">
          <cell r="A1956">
            <v>2577</v>
          </cell>
          <cell r="B1956" t="str">
            <v>SINAPI/CEF</v>
          </cell>
          <cell r="C1956" t="str">
            <v>CONDULETE TIPO "T" EM LIGA ALUMINIO P/ ELETRODUTO ROSCADO 2"</v>
          </cell>
          <cell r="D1956" t="str">
            <v>UN</v>
          </cell>
          <cell r="E1956">
            <v>44.02</v>
          </cell>
        </row>
        <row r="1957">
          <cell r="A1957">
            <v>2574</v>
          </cell>
          <cell r="B1957" t="str">
            <v>SINAPI/CEF</v>
          </cell>
          <cell r="C1957" t="str">
            <v>CONDULETE TIPO "T" EM LIGA ALUMINIO P/ ELETRODUTO ROSCADO 3/4"</v>
          </cell>
          <cell r="D1957" t="str">
            <v>UN</v>
          </cell>
          <cell r="E1957">
            <v>7.83</v>
          </cell>
        </row>
        <row r="1958">
          <cell r="A1958">
            <v>2578</v>
          </cell>
          <cell r="B1958" t="str">
            <v>SINAPI/CEF</v>
          </cell>
          <cell r="C1958" t="str">
            <v>CONDULETE TIPO "T" EM LIGA ALUMINIO P/ ELETRODUTO ROSCADO 3"</v>
          </cell>
          <cell r="D1958" t="str">
            <v>UN</v>
          </cell>
          <cell r="E1958">
            <v>87.17</v>
          </cell>
        </row>
        <row r="1959">
          <cell r="A1959">
            <v>2585</v>
          </cell>
          <cell r="B1959" t="str">
            <v>SINAPI/CEF</v>
          </cell>
          <cell r="C1959" t="str">
            <v>CONDULETE TIPO "T" EM LIGA ALUMINIO P/ ELETRODUTO ROSCADO 4"</v>
          </cell>
          <cell r="D1959" t="str">
            <v>UN</v>
          </cell>
          <cell r="E1959">
            <v>158.94999999999999</v>
          </cell>
        </row>
        <row r="1960">
          <cell r="A1960">
            <v>12008</v>
          </cell>
          <cell r="B1960" t="str">
            <v>SINAPI/CEF</v>
          </cell>
          <cell r="C1960" t="str">
            <v>CONDULETE TIPO "TB" EM LIGA ALUMINIO P/ ELETRODUTO ROSCADO 3"</v>
          </cell>
          <cell r="D1960" t="str">
            <v>UN</v>
          </cell>
          <cell r="E1960">
            <v>87.17</v>
          </cell>
        </row>
        <row r="1961">
          <cell r="A1961">
            <v>2582</v>
          </cell>
          <cell r="B1961" t="str">
            <v>SINAPI/CEF</v>
          </cell>
          <cell r="C1961" t="str">
            <v>CONDULETE TIPO "X" EM LIGA ALUMINIO P/ ELETRODUTO ROSCADO 1 1/2"</v>
          </cell>
          <cell r="D1961" t="str">
            <v>UN</v>
          </cell>
          <cell r="E1961">
            <v>31.71</v>
          </cell>
        </row>
        <row r="1962">
          <cell r="A1962">
            <v>2597</v>
          </cell>
          <cell r="B1962" t="str">
            <v>SINAPI/CEF</v>
          </cell>
          <cell r="C1962" t="str">
            <v>CONDULETE TIPO "X" EM LIGA ALUMINIO P/ ELETRODUTO ROSCADO 1 1/4"</v>
          </cell>
          <cell r="D1962" t="str">
            <v>UN</v>
          </cell>
          <cell r="E1962">
            <v>24.44</v>
          </cell>
        </row>
        <row r="1963">
          <cell r="A1963">
            <v>2579</v>
          </cell>
          <cell r="B1963" t="str">
            <v>SINAPI/CEF</v>
          </cell>
          <cell r="C1963" t="str">
            <v>CONDULETE TIPO "X" EM LIGA ALUMINIO P/ ELETRODUTO ROSCADO 1/2"</v>
          </cell>
          <cell r="D1963" t="str">
            <v>UN</v>
          </cell>
          <cell r="E1963">
            <v>7.76</v>
          </cell>
        </row>
        <row r="1964">
          <cell r="A1964">
            <v>2581</v>
          </cell>
          <cell r="B1964" t="str">
            <v>SINAPI/CEF</v>
          </cell>
          <cell r="C1964" t="str">
            <v>CONDULETE TIPO "X" EM LIGA ALUMINIO P/ ELETRODUTO ROSCADO 1"</v>
          </cell>
          <cell r="D1964" t="str">
            <v>UN</v>
          </cell>
          <cell r="E1964">
            <v>14.56</v>
          </cell>
        </row>
        <row r="1965">
          <cell r="A1965">
            <v>2596</v>
          </cell>
          <cell r="B1965" t="str">
            <v>SINAPI/CEF</v>
          </cell>
          <cell r="C1965" t="str">
            <v>CONDULETE TIPO "X" EM LIGA ALUMINIO P/ ELETRODUTO ROSCADO 2"</v>
          </cell>
          <cell r="D1965" t="str">
            <v>UN</v>
          </cell>
          <cell r="E1965">
            <v>45.12</v>
          </cell>
        </row>
        <row r="1966">
          <cell r="A1966">
            <v>2580</v>
          </cell>
          <cell r="B1966" t="str">
            <v>SINAPI/CEF</v>
          </cell>
          <cell r="C1966" t="str">
            <v>CONDULETE TIPO "X" EM LIGA ALUMINIO P/ ELETRODUTO ROSCADO 3/4"</v>
          </cell>
          <cell r="D1966" t="str">
            <v>UN</v>
          </cell>
          <cell r="E1966">
            <v>8.2899999999999991</v>
          </cell>
        </row>
        <row r="1967">
          <cell r="A1967">
            <v>2583</v>
          </cell>
          <cell r="B1967" t="str">
            <v>SINAPI/CEF</v>
          </cell>
          <cell r="C1967" t="str">
            <v>CONDULETE TIPO "X" EM LIGA ALUMINIO P/ ELETRODUTO ROSCADO 3"</v>
          </cell>
          <cell r="D1967" t="str">
            <v>UN</v>
          </cell>
          <cell r="E1967">
            <v>85.12</v>
          </cell>
        </row>
        <row r="1968">
          <cell r="A1968">
            <v>2584</v>
          </cell>
          <cell r="B1968" t="str">
            <v>SINAPI/CEF</v>
          </cell>
          <cell r="C1968" t="str">
            <v>CONDULETE TIPO "X" EM LIGA ALUMINIO P/ ELETRODUTO ROSCADO 4"</v>
          </cell>
          <cell r="D1968" t="str">
            <v>UN</v>
          </cell>
          <cell r="E1968">
            <v>172.85</v>
          </cell>
        </row>
        <row r="1969">
          <cell r="A1969">
            <v>12623</v>
          </cell>
          <cell r="B1969" t="str">
            <v>SINAPI/CEF</v>
          </cell>
          <cell r="C1969" t="str">
            <v>CONDUTOR PVC AQUAPLUV C=88 MM</v>
          </cell>
          <cell r="D1969" t="str">
            <v>M</v>
          </cell>
          <cell r="E1969">
            <v>110.43</v>
          </cell>
        </row>
        <row r="1970">
          <cell r="A1970">
            <v>13244</v>
          </cell>
          <cell r="B1970" t="str">
            <v>SINAPI/CEF</v>
          </cell>
          <cell r="C1970" t="str">
            <v>CONE DE PVC PARA SINALIZACAO COM FAIXA REFLETIVA, ALTURA DE *75* CM</v>
          </cell>
          <cell r="D1970" t="str">
            <v>UN</v>
          </cell>
          <cell r="E1970">
            <v>51</v>
          </cell>
        </row>
        <row r="1971">
          <cell r="A1971">
            <v>2517</v>
          </cell>
          <cell r="B1971" t="str">
            <v>SINAPI/CEF</v>
          </cell>
          <cell r="C1971" t="str">
            <v>CONECTOR CURVO 90 GRAUS BITOLA 1 1/2" EM FERRO GALV OU ALUMINIO P/ ADAPTAR ENTRADA DE</v>
          </cell>
          <cell r="D1971" t="str">
            <v>UN</v>
          </cell>
          <cell r="E1971">
            <v>9.9499999999999993</v>
          </cell>
        </row>
        <row r="1972">
          <cell r="A1972">
            <v>0</v>
          </cell>
          <cell r="B1972" t="str">
            <v>SINAPI/CEF</v>
          </cell>
          <cell r="C1972" t="str">
            <v>ELETRODUTO METALICO FLEXIVEL EM QUADROS</v>
          </cell>
          <cell r="D1972">
            <v>0</v>
          </cell>
          <cell r="E1972">
            <v>0</v>
          </cell>
        </row>
        <row r="1973">
          <cell r="A1973">
            <v>2522</v>
          </cell>
          <cell r="B1973" t="str">
            <v>SINAPI/CEF</v>
          </cell>
          <cell r="C1973" t="str">
            <v>CONECTOR CURVO 90 GRAUS BITOLA 1 1/4" EM FERRO GALV OU ALUMINIO P/ ADAPTAR ENTRADA DE</v>
          </cell>
          <cell r="D1973" t="str">
            <v>UN</v>
          </cell>
          <cell r="E1973">
            <v>9.02</v>
          </cell>
        </row>
        <row r="1974">
          <cell r="A1974">
            <v>0</v>
          </cell>
          <cell r="B1974" t="str">
            <v>SINAPI/CEF</v>
          </cell>
          <cell r="C1974" t="str">
            <v>ELETRODUTO METALICO FLEXIVEL EM QUADROS</v>
          </cell>
          <cell r="D1974">
            <v>0</v>
          </cell>
          <cell r="E1974">
            <v>0</v>
          </cell>
        </row>
        <row r="1975">
          <cell r="A1975">
            <v>2548</v>
          </cell>
          <cell r="B1975" t="str">
            <v>SINAPI/CEF</v>
          </cell>
          <cell r="C1975" t="str">
            <v>CONECTOR CURVO 90 GRAUS BITOLA 1/2" EM FERRO GALV OU ALUMINIO P/ ADAPTAR ENTRADA DE ELETRODUTO</v>
          </cell>
          <cell r="D1975" t="str">
            <v>UN</v>
          </cell>
          <cell r="E1975">
            <v>3.49</v>
          </cell>
        </row>
        <row r="1976">
          <cell r="A1976">
            <v>0</v>
          </cell>
          <cell r="B1976" t="str">
            <v>SINAPI/CEF</v>
          </cell>
          <cell r="C1976" t="str">
            <v>METALICO FLEXIVEL EM QUADROS</v>
          </cell>
          <cell r="D1976">
            <v>0</v>
          </cell>
          <cell r="E1976">
            <v>0</v>
          </cell>
        </row>
        <row r="1977">
          <cell r="A1977">
            <v>2516</v>
          </cell>
          <cell r="B1977" t="str">
            <v>SINAPI/CEF</v>
          </cell>
          <cell r="C1977" t="str">
            <v>CONECTOR CURVO 90 GRAUS BITOLA 1" EM FERRO GALV OU ALUMINIO P/ ADAPTAR ENTRADA DE ELETRODUTO</v>
          </cell>
          <cell r="D1977" t="str">
            <v>UN</v>
          </cell>
          <cell r="E1977">
            <v>4.95</v>
          </cell>
        </row>
        <row r="1978">
          <cell r="A1978">
            <v>0</v>
          </cell>
          <cell r="B1978" t="str">
            <v>SINAPI/CEF</v>
          </cell>
          <cell r="C1978" t="str">
            <v>METALICO FLEXIVEL EM QUADROS</v>
          </cell>
          <cell r="D1978">
            <v>0</v>
          </cell>
          <cell r="E1978">
            <v>0</v>
          </cell>
        </row>
        <row r="1979">
          <cell r="A1979">
            <v>2518</v>
          </cell>
          <cell r="B1979" t="str">
            <v>SINAPI/CEF</v>
          </cell>
          <cell r="C1979" t="str">
            <v>CONECTOR CURVO 90 GRAUS BITOLA 2 1/2" EM FERRO GALV OU ALUMINIO P/ ADAPTAR ENTRADA DE</v>
          </cell>
          <cell r="D1979" t="str">
            <v>UN</v>
          </cell>
          <cell r="E1979">
            <v>50</v>
          </cell>
        </row>
        <row r="1980">
          <cell r="A1980">
            <v>0</v>
          </cell>
          <cell r="B1980" t="str">
            <v>SINAPI/CEF</v>
          </cell>
          <cell r="C1980" t="str">
            <v>ELETRODUTO METALICO FLEXIVEL EM QUADROS</v>
          </cell>
          <cell r="D1980">
            <v>0</v>
          </cell>
          <cell r="E1980">
            <v>0</v>
          </cell>
        </row>
        <row r="1981">
          <cell r="A1981">
            <v>2521</v>
          </cell>
          <cell r="B1981" t="str">
            <v>SINAPI/CEF</v>
          </cell>
          <cell r="C1981" t="str">
            <v>CONECTOR CURVO 90 GRAUS BITOLA 2" EM FERRO GALV OU ALUMINIO P/ ADAPTAR ENTRADA DE ELETRODUTO</v>
          </cell>
          <cell r="D1981" t="str">
            <v>UN</v>
          </cell>
          <cell r="E1981">
            <v>30.58</v>
          </cell>
        </row>
        <row r="1982">
          <cell r="A1982">
            <v>0</v>
          </cell>
          <cell r="B1982" t="str">
            <v>SINAPI/CEF</v>
          </cell>
          <cell r="C1982" t="str">
            <v>METALICO FLEXIVEL EM QUADROS</v>
          </cell>
          <cell r="D1982">
            <v>0</v>
          </cell>
          <cell r="E1982">
            <v>0</v>
          </cell>
        </row>
        <row r="1983">
          <cell r="A1983">
            <v>2515</v>
          </cell>
          <cell r="B1983" t="str">
            <v>SINAPI/CEF</v>
          </cell>
          <cell r="C1983" t="str">
            <v>CONECTOR CURVO 90 GRAUS BITOLA 3/4" EM FERRO GALV OU ALUMINIO P/ ADAPTAR ENTRADA DE ELETRODUTO</v>
          </cell>
          <cell r="D1983" t="str">
            <v>UN</v>
          </cell>
          <cell r="E1983">
            <v>4.32</v>
          </cell>
        </row>
        <row r="1984">
          <cell r="A1984">
            <v>0</v>
          </cell>
          <cell r="B1984" t="str">
            <v>SINAPI/CEF</v>
          </cell>
          <cell r="C1984" t="str">
            <v>METALICO FLEXIVEL EM QUADROS</v>
          </cell>
          <cell r="D1984">
            <v>0</v>
          </cell>
          <cell r="E1984">
            <v>0</v>
          </cell>
        </row>
        <row r="1985">
          <cell r="A1985">
            <v>2519</v>
          </cell>
          <cell r="B1985" t="str">
            <v>SINAPI/CEF</v>
          </cell>
          <cell r="C1985" t="str">
            <v>CONECTOR CURVO 90 GRAUS BITOLA 3" EM FERRO GALV OU ALUMINIO P/ ADAPTAR ENTRADA DE ELETRODUTO</v>
          </cell>
          <cell r="D1985" t="str">
            <v>UN</v>
          </cell>
          <cell r="E1985">
            <v>55.83</v>
          </cell>
        </row>
        <row r="1986">
          <cell r="A1986">
            <v>0</v>
          </cell>
          <cell r="B1986" t="str">
            <v>SINAPI/CEF</v>
          </cell>
          <cell r="C1986" t="str">
            <v>METALICO FLEXIVEL EM QUADROS</v>
          </cell>
          <cell r="D1986">
            <v>0</v>
          </cell>
          <cell r="E1986">
            <v>0</v>
          </cell>
        </row>
        <row r="1987">
          <cell r="A1987">
            <v>2520</v>
          </cell>
          <cell r="B1987" t="str">
            <v>SINAPI/CEF</v>
          </cell>
          <cell r="C1987" t="str">
            <v>CONECTOR CURVO 90 GRAUS BITOLA 4" EM FERRO GALV OU ALUMINIO P/ ADAPTAR ENTRADA DE ELETRODUTO</v>
          </cell>
          <cell r="D1987" t="str">
            <v>UN</v>
          </cell>
          <cell r="E1987">
            <v>96.51</v>
          </cell>
        </row>
        <row r="1988">
          <cell r="A1988">
            <v>0</v>
          </cell>
          <cell r="B1988" t="str">
            <v>SINAPI/CEF</v>
          </cell>
          <cell r="C1988" t="str">
            <v>METALICO FLEXIVEL EM QUADROS</v>
          </cell>
          <cell r="D1988">
            <v>0</v>
          </cell>
          <cell r="E1988">
            <v>0</v>
          </cell>
        </row>
        <row r="1989">
          <cell r="A1989">
            <v>1595</v>
          </cell>
          <cell r="B1989" t="str">
            <v>SINAPI/CEF</v>
          </cell>
          <cell r="C1989" t="str">
            <v>CONECTOR DE ATERRAMENTO DE BRONZE P/ CABO 95MM2 A BARRA DE ATE 7MM2</v>
          </cell>
          <cell r="D1989" t="str">
            <v>UN</v>
          </cell>
          <cell r="E1989">
            <v>13.65</v>
          </cell>
        </row>
        <row r="1990">
          <cell r="A1990">
            <v>11855</v>
          </cell>
          <cell r="B1990" t="str">
            <v>SINAPI/CEF</v>
          </cell>
          <cell r="C1990" t="str">
            <v>CONECTOR MECANICO SPLIT-BOLT PARA CABO 70 MM2</v>
          </cell>
          <cell r="D1990" t="str">
            <v>UN</v>
          </cell>
          <cell r="E1990">
            <v>6.31</v>
          </cell>
        </row>
        <row r="1991">
          <cell r="A1991">
            <v>1562</v>
          </cell>
          <cell r="B1991" t="str">
            <v>SINAPI/CEF</v>
          </cell>
          <cell r="C1991" t="str">
            <v>CONECTOR PARAFUSO FENDIDO C/ SEPARADOR DE CABOS BIMETALICOS DE COBRE P/ CABO 50MM2</v>
          </cell>
          <cell r="D1991" t="str">
            <v>UN</v>
          </cell>
          <cell r="E1991">
            <v>7.79</v>
          </cell>
        </row>
        <row r="1992">
          <cell r="A1992">
            <v>1563</v>
          </cell>
          <cell r="B1992" t="str">
            <v>SINAPI/CEF</v>
          </cell>
          <cell r="C1992" t="str">
            <v>CONECTOR PARAFUSO FENDIDO C/ SEPARADOR DE CABOS BIMETALICOS DE COBRE P/ CABO 70MM2</v>
          </cell>
          <cell r="D1992" t="str">
            <v>UN</v>
          </cell>
          <cell r="E1992">
            <v>10.02</v>
          </cell>
        </row>
        <row r="1993">
          <cell r="A1993">
            <v>11821</v>
          </cell>
          <cell r="B1993" t="str">
            <v>SINAPI/CEF</v>
          </cell>
          <cell r="C1993" t="str">
            <v>CONECTOR PARAFUSO FENDIDO C/ SEPARADOR DE CABOS BIMETALICOS DE COBRE P/ CABOS 8-21MM2</v>
          </cell>
          <cell r="D1993" t="str">
            <v>UN</v>
          </cell>
          <cell r="E1993">
            <v>2.67</v>
          </cell>
        </row>
        <row r="1994">
          <cell r="A1994">
            <v>11818</v>
          </cell>
          <cell r="B1994" t="str">
            <v>SINAPI/CEF</v>
          </cell>
          <cell r="C1994" t="str">
            <v>CONECTOR PARAFUSO FENDIDO DE BRONZE P/ CABO 10-16MM2</v>
          </cell>
          <cell r="D1994" t="str">
            <v>UN</v>
          </cell>
          <cell r="E1994">
            <v>2.63</v>
          </cell>
        </row>
        <row r="1995">
          <cell r="A1995">
            <v>1596</v>
          </cell>
          <cell r="B1995" t="str">
            <v>SINAPI/CEF</v>
          </cell>
          <cell r="C1995" t="str">
            <v>CONECTOR PARAFUSO FENDIDO DE BRONZE P/ CABO 25MM2</v>
          </cell>
          <cell r="D1995" t="str">
            <v>UN</v>
          </cell>
          <cell r="E1995">
            <v>4.08</v>
          </cell>
        </row>
        <row r="1996">
          <cell r="A1996">
            <v>11820</v>
          </cell>
          <cell r="B1996" t="str">
            <v>SINAPI/CEF</v>
          </cell>
          <cell r="C1996" t="str">
            <v>CONECTOR PARAFUSO FENDIDO DE BRONZE P/ CABO 6-10MM2</v>
          </cell>
          <cell r="D1996" t="str">
            <v>UN</v>
          </cell>
          <cell r="E1996">
            <v>2.6</v>
          </cell>
        </row>
        <row r="1997">
          <cell r="A1997">
            <v>11819</v>
          </cell>
          <cell r="B1997" t="str">
            <v>SINAPI/CEF</v>
          </cell>
          <cell r="C1997" t="str">
            <v>CONECTOR PARAFUSO FENDIDO DE BRONZE P/ CABO 70-240MM2</v>
          </cell>
          <cell r="D1997" t="str">
            <v>UN</v>
          </cell>
          <cell r="E1997">
            <v>46.37</v>
          </cell>
        </row>
        <row r="1998">
          <cell r="A1998">
            <v>1565</v>
          </cell>
          <cell r="B1998" t="str">
            <v>SINAPI/CEF</v>
          </cell>
          <cell r="C1998" t="str">
            <v>CONECTOR PARAFUSO FENDIDO DE COBRE P/ CABO 16MM2</v>
          </cell>
          <cell r="D1998" t="str">
            <v>UN</v>
          </cell>
          <cell r="E1998">
            <v>3.9</v>
          </cell>
        </row>
        <row r="1999">
          <cell r="A1999">
            <v>11857</v>
          </cell>
          <cell r="B1999" t="str">
            <v>SINAPI/CEF</v>
          </cell>
          <cell r="C1999" t="str">
            <v>CONECTOR PARAFUSO FENDIDO PARA CABO 120 MM2</v>
          </cell>
          <cell r="D1999" t="str">
            <v>UN</v>
          </cell>
          <cell r="E1999">
            <v>8.5299999999999994</v>
          </cell>
        </row>
        <row r="2000">
          <cell r="A2000">
            <v>11858</v>
          </cell>
          <cell r="B2000" t="str">
            <v>SINAPI/CEF</v>
          </cell>
          <cell r="C2000" t="str">
            <v>CONECTOR PARAFUSO FENDIDO PARA CABO 150 MM2</v>
          </cell>
          <cell r="D2000" t="str">
            <v>UN</v>
          </cell>
          <cell r="E2000">
            <v>10.46</v>
          </cell>
        </row>
        <row r="2001">
          <cell r="A2001">
            <v>1539</v>
          </cell>
          <cell r="B2001" t="str">
            <v>SINAPI/CEF</v>
          </cell>
          <cell r="C2001" t="str">
            <v>CONECTOR PARAFUSO FENDIDO PARA CABO 16 MM2</v>
          </cell>
          <cell r="D2001" t="str">
            <v>UN</v>
          </cell>
          <cell r="E2001">
            <v>2.67</v>
          </cell>
        </row>
        <row r="2002">
          <cell r="A2002">
            <v>11859</v>
          </cell>
          <cell r="B2002" t="str">
            <v>SINAPI/CEF</v>
          </cell>
          <cell r="C2002" t="str">
            <v>CONECTOR PARAFUSO FENDIDO PARA CABO 185 MM2</v>
          </cell>
          <cell r="D2002" t="str">
            <v>UN</v>
          </cell>
          <cell r="E2002">
            <v>14.84</v>
          </cell>
        </row>
        <row r="2003">
          <cell r="A2003">
            <v>1550</v>
          </cell>
          <cell r="B2003" t="str">
            <v>SINAPI/CEF</v>
          </cell>
          <cell r="C2003" t="str">
            <v>CONECTOR PARAFUSO FENDIDO PARA CABO 25 MM2</v>
          </cell>
          <cell r="D2003" t="str">
            <v>UN</v>
          </cell>
          <cell r="E2003">
            <v>3.56</v>
          </cell>
        </row>
        <row r="2004">
          <cell r="A2004">
            <v>0</v>
          </cell>
          <cell r="B2004" t="str">
            <v>SINAPI/CEF</v>
          </cell>
          <cell r="C2004">
            <v>0</v>
          </cell>
          <cell r="D2004">
            <v>0</v>
          </cell>
          <cell r="E2004">
            <v>0</v>
          </cell>
        </row>
        <row r="2005">
          <cell r="A2005">
            <v>0</v>
          </cell>
          <cell r="B2005" t="str">
            <v>SINAPI/CEF</v>
          </cell>
          <cell r="C2005" t="str">
            <v>PREÇOS DE INSUMOS</v>
          </cell>
          <cell r="D2005" t="str">
            <v>Página:</v>
          </cell>
          <cell r="E2005" t="str">
            <v>32 / 107</v>
          </cell>
        </row>
        <row r="2006">
          <cell r="A2006" t="str">
            <v>Mês de Coleta:</v>
          </cell>
          <cell r="B2006" t="str">
            <v>SINAPI/CEF</v>
          </cell>
          <cell r="C2006" t="str">
            <v>05/2014 Pesquisa: IBGE</v>
          </cell>
          <cell r="D2006">
            <v>0</v>
          </cell>
          <cell r="E2006">
            <v>0</v>
          </cell>
        </row>
        <row r="2007">
          <cell r="A2007">
            <v>0</v>
          </cell>
          <cell r="B2007" t="str">
            <v>SINAPI/CEF</v>
          </cell>
          <cell r="C2007" t="str">
            <v>FORTALEZA 88,81</v>
          </cell>
          <cell r="D2007">
            <v>0</v>
          </cell>
          <cell r="E2007">
            <v>50.72</v>
          </cell>
        </row>
        <row r="2008">
          <cell r="A2008" t="str">
            <v>Localidade:</v>
          </cell>
          <cell r="B2008" t="str">
            <v>SINAPI/CEF</v>
          </cell>
          <cell r="C2008" t="str">
            <v>Encargos Sociais Desonerados(%) Horista:</v>
          </cell>
          <cell r="D2008" t="str">
            <v>Mensalista:</v>
          </cell>
          <cell r="E2008">
            <v>0</v>
          </cell>
        </row>
        <row r="2009">
          <cell r="A2009" t="str">
            <v>Código</v>
          </cell>
          <cell r="B2009" t="str">
            <v>SINAPI/CEF</v>
          </cell>
          <cell r="C2009" t="str">
            <v>Descriçao do Insumo</v>
          </cell>
          <cell r="D2009" t="str">
            <v>Unid</v>
          </cell>
          <cell r="E2009" t="str">
            <v>Preço</v>
          </cell>
        </row>
        <row r="2010">
          <cell r="A2010">
            <v>0</v>
          </cell>
          <cell r="B2010" t="str">
            <v>SINAPI/CEF</v>
          </cell>
          <cell r="C2010">
            <v>0</v>
          </cell>
          <cell r="D2010">
            <v>0</v>
          </cell>
          <cell r="E2010" t="str">
            <v>Mediano (R$)</v>
          </cell>
        </row>
        <row r="2011">
          <cell r="A2011">
            <v>11854</v>
          </cell>
          <cell r="B2011" t="str">
            <v>SINAPI/CEF</v>
          </cell>
          <cell r="C2011" t="str">
            <v>CONECTOR PARAFUSO FENDIDO PARA CABO 35 MM2</v>
          </cell>
          <cell r="D2011" t="str">
            <v>UN</v>
          </cell>
          <cell r="E2011">
            <v>3.23</v>
          </cell>
        </row>
        <row r="2012">
          <cell r="A2012">
            <v>11862</v>
          </cell>
          <cell r="B2012" t="str">
            <v>SINAPI/CEF</v>
          </cell>
          <cell r="C2012" t="str">
            <v>CONECTOR PARAFUSO FENDIDO PARA CABO 50 MM2</v>
          </cell>
          <cell r="D2012" t="str">
            <v>UN</v>
          </cell>
          <cell r="E2012">
            <v>4.5999999999999996</v>
          </cell>
        </row>
        <row r="2013">
          <cell r="A2013">
            <v>11863</v>
          </cell>
          <cell r="B2013" t="str">
            <v>SINAPI/CEF</v>
          </cell>
          <cell r="C2013" t="str">
            <v>CONECTOR PARAFUSO FENDIDO PARA CABO 6 MM2</v>
          </cell>
          <cell r="D2013" t="str">
            <v>UN</v>
          </cell>
          <cell r="E2013">
            <v>1.63</v>
          </cell>
        </row>
        <row r="2014">
          <cell r="A2014">
            <v>11864</v>
          </cell>
          <cell r="B2014" t="str">
            <v>SINAPI/CEF</v>
          </cell>
          <cell r="C2014" t="str">
            <v>CONECTOR PARAFUSO FENDIDO PARA CABO 95 MM2</v>
          </cell>
          <cell r="D2014" t="str">
            <v>UN</v>
          </cell>
          <cell r="E2014">
            <v>10.76</v>
          </cell>
        </row>
        <row r="2015">
          <cell r="A2015">
            <v>1602</v>
          </cell>
          <cell r="B2015" t="str">
            <v>SINAPI/CEF</v>
          </cell>
          <cell r="C2015" t="str">
            <v>CONECTOR PRENSA CABO DE ALUMINIO BITOLA 1 1/2" P/ CABO DN 37 - 40MM</v>
          </cell>
          <cell r="D2015" t="str">
            <v>UN</v>
          </cell>
          <cell r="E2015">
            <v>20.7</v>
          </cell>
        </row>
        <row r="2016">
          <cell r="A2016">
            <v>1601</v>
          </cell>
          <cell r="B2016" t="str">
            <v>SINAPI/CEF</v>
          </cell>
          <cell r="C2016" t="str">
            <v>CONECTOR PRENSA CABO DE ALUMINIO BITOLA 1 1/4" P/ CABO DN 31 - 34MM</v>
          </cell>
          <cell r="D2016" t="str">
            <v>UN</v>
          </cell>
          <cell r="E2016">
            <v>18.36</v>
          </cell>
        </row>
        <row r="2017">
          <cell r="A2017">
            <v>1598</v>
          </cell>
          <cell r="B2017" t="str">
            <v>SINAPI/CEF</v>
          </cell>
          <cell r="C2017" t="str">
            <v>CONECTOR PRENSA CABO DE ALUMINIO BITOLA 1/2" P/ CABO DN 12,5 - 15MM</v>
          </cell>
          <cell r="D2017" t="str">
            <v>UN</v>
          </cell>
          <cell r="E2017">
            <v>4.34</v>
          </cell>
        </row>
        <row r="2018">
          <cell r="A2018">
            <v>1600</v>
          </cell>
          <cell r="B2018" t="str">
            <v>SINAPI/CEF</v>
          </cell>
          <cell r="C2018" t="str">
            <v>CONECTOR PRENSA CABO DE ALUMINIO BITOLA 1" P/ CABO DN 22,5 - 25MM</v>
          </cell>
          <cell r="D2018" t="str">
            <v>UN</v>
          </cell>
          <cell r="E2018">
            <v>6.27</v>
          </cell>
        </row>
        <row r="2019">
          <cell r="A2019">
            <v>1603</v>
          </cell>
          <cell r="B2019" t="str">
            <v>SINAPI/CEF</v>
          </cell>
          <cell r="C2019" t="str">
            <v>CONECTOR PRENSA CABO DE ALUMINIO BITOLA 2" P/ CABO DN 47,5 - 50MM</v>
          </cell>
          <cell r="D2019" t="str">
            <v>UN</v>
          </cell>
          <cell r="E2019">
            <v>27.82</v>
          </cell>
        </row>
        <row r="2020">
          <cell r="A2020">
            <v>1599</v>
          </cell>
          <cell r="B2020" t="str">
            <v>SINAPI/CEF</v>
          </cell>
          <cell r="C2020" t="str">
            <v>CONECTOR PRENSA CABO DE ALUMINIO BITOLA 3/4 " P/ CABO DN 17,5 - 20MM</v>
          </cell>
          <cell r="D2020" t="str">
            <v>UN</v>
          </cell>
          <cell r="E2020">
            <v>4.8600000000000003</v>
          </cell>
        </row>
        <row r="2021">
          <cell r="A2021">
            <v>1597</v>
          </cell>
          <cell r="B2021" t="str">
            <v>SINAPI/CEF</v>
          </cell>
          <cell r="C2021" t="str">
            <v>CONECTOR PRENSA CABO DE ALUMINIO BITOLA 3/8" P/ CABO DN 9 - 10MM</v>
          </cell>
          <cell r="D2021" t="str">
            <v>UN</v>
          </cell>
          <cell r="E2021">
            <v>3.45</v>
          </cell>
        </row>
        <row r="2022">
          <cell r="A2022">
            <v>2527</v>
          </cell>
          <cell r="B2022" t="str">
            <v>SINAPI/CEF</v>
          </cell>
          <cell r="C2022" t="str">
            <v>CONECTOR RETO 1 1/2" EM FERRO GALV OU ALUMINIO P/ ADAPTAR ENTRADA DE ELETRODUTO METALICO</v>
          </cell>
          <cell r="D2022" t="str">
            <v>UN</v>
          </cell>
          <cell r="E2022">
            <v>6.34</v>
          </cell>
        </row>
        <row r="2023">
          <cell r="A2023">
            <v>0</v>
          </cell>
          <cell r="B2023" t="str">
            <v>SINAPI/CEF</v>
          </cell>
          <cell r="C2023" t="str">
            <v>FLEXIVEL EM QUADROS</v>
          </cell>
          <cell r="D2023">
            <v>0</v>
          </cell>
          <cell r="E2023">
            <v>0</v>
          </cell>
        </row>
        <row r="2024">
          <cell r="A2024">
            <v>2526</v>
          </cell>
          <cell r="B2024" t="str">
            <v>SINAPI/CEF</v>
          </cell>
          <cell r="C2024" t="str">
            <v>CONECTOR RETO 1 1/4" EM FERRO GALV OU ALUMINIO P/ ADAPTAR ENTRADA DE ELETRODUTO METALICO</v>
          </cell>
          <cell r="D2024" t="str">
            <v>UN</v>
          </cell>
          <cell r="E2024">
            <v>5.46</v>
          </cell>
        </row>
        <row r="2025">
          <cell r="A2025">
            <v>0</v>
          </cell>
          <cell r="B2025" t="str">
            <v>SINAPI/CEF</v>
          </cell>
          <cell r="C2025" t="str">
            <v>FLEXIVEL EM QUADROS</v>
          </cell>
          <cell r="D2025">
            <v>0</v>
          </cell>
          <cell r="E2025">
            <v>0</v>
          </cell>
        </row>
        <row r="2026">
          <cell r="A2026">
            <v>2487</v>
          </cell>
          <cell r="B2026" t="str">
            <v>SINAPI/CEF</v>
          </cell>
          <cell r="C2026" t="str">
            <v>CONECTOR RETO 1/2" EM FERRO GALV OU ALUMINIO P/ ADAPTAR ENTRADA DE ELETRODUTO METALICO</v>
          </cell>
          <cell r="D2026" t="str">
            <v>UN</v>
          </cell>
          <cell r="E2026">
            <v>2.2200000000000002</v>
          </cell>
        </row>
        <row r="2027">
          <cell r="A2027">
            <v>0</v>
          </cell>
          <cell r="B2027" t="str">
            <v>SINAPI/CEF</v>
          </cell>
          <cell r="C2027" t="str">
            <v>FLEXIVEL EM QUADROS</v>
          </cell>
          <cell r="D2027">
            <v>0</v>
          </cell>
          <cell r="E2027">
            <v>0</v>
          </cell>
        </row>
        <row r="2028">
          <cell r="A2028">
            <v>2483</v>
          </cell>
          <cell r="B2028" t="str">
            <v>SINAPI/CEF</v>
          </cell>
          <cell r="C2028" t="str">
            <v>CONECTOR RETO 1" EM FERRO GALV OU ALUMINIO P/ ADAPTAR ENTRADA       DE ELETRODUTO  METALICO</v>
          </cell>
          <cell r="D2028" t="str">
            <v>UN</v>
          </cell>
          <cell r="E2028">
            <v>2.85</v>
          </cell>
        </row>
        <row r="2029">
          <cell r="A2029">
            <v>0</v>
          </cell>
          <cell r="B2029" t="str">
            <v>SINAPI/CEF</v>
          </cell>
          <cell r="C2029" t="str">
            <v>FLEXIVEL EM QUADROS</v>
          </cell>
          <cell r="D2029">
            <v>0</v>
          </cell>
          <cell r="E2029">
            <v>0</v>
          </cell>
        </row>
        <row r="2030">
          <cell r="A2030">
            <v>2528</v>
          </cell>
          <cell r="B2030" t="str">
            <v>SINAPI/CEF</v>
          </cell>
          <cell r="C2030" t="str">
            <v>CONECTOR RETO 2 1/2" EM FERRO GALV OU ALUMINIO P/ ADAPTAR ENTRADA DE ELETRODUTO METALICO</v>
          </cell>
          <cell r="D2030" t="str">
            <v>UN</v>
          </cell>
          <cell r="E2030">
            <v>19.46</v>
          </cell>
        </row>
        <row r="2031">
          <cell r="A2031">
            <v>0</v>
          </cell>
          <cell r="B2031" t="str">
            <v>SINAPI/CEF</v>
          </cell>
          <cell r="C2031" t="str">
            <v>FLEXIVEL EM QUADROS</v>
          </cell>
          <cell r="D2031">
            <v>0</v>
          </cell>
          <cell r="E2031">
            <v>0</v>
          </cell>
        </row>
        <row r="2032">
          <cell r="A2032">
            <v>2489</v>
          </cell>
          <cell r="B2032" t="str">
            <v>SINAPI/CEF</v>
          </cell>
          <cell r="C2032" t="str">
            <v>CONECTOR RETO 2" EM FERRO GALV OU ALUMINIO P/ ADAPTAR ENTRADA DE ELETRODUTO METALICO FLEXIVEL</v>
          </cell>
          <cell r="D2032" t="str">
            <v>UN</v>
          </cell>
          <cell r="E2032">
            <v>8.56</v>
          </cell>
        </row>
        <row r="2033">
          <cell r="A2033">
            <v>0</v>
          </cell>
          <cell r="B2033" t="str">
            <v>SINAPI/CEF</v>
          </cell>
          <cell r="C2033" t="str">
            <v>EM QUADROS</v>
          </cell>
          <cell r="D2033">
            <v>0</v>
          </cell>
          <cell r="E2033">
            <v>0</v>
          </cell>
        </row>
        <row r="2034">
          <cell r="A2034">
            <v>2488</v>
          </cell>
          <cell r="B2034" t="str">
            <v>SINAPI/CEF</v>
          </cell>
          <cell r="C2034" t="str">
            <v>CONECTOR RETO 3/4" EM FERRO GALV OU ALUMINIO P/ ADAPTAR ENTRADA DE ELETRODUTO METALICO</v>
          </cell>
          <cell r="D2034" t="str">
            <v>UN</v>
          </cell>
          <cell r="E2034">
            <v>2.44</v>
          </cell>
        </row>
        <row r="2035">
          <cell r="A2035">
            <v>0</v>
          </cell>
          <cell r="B2035" t="str">
            <v>SINAPI/CEF</v>
          </cell>
          <cell r="C2035" t="str">
            <v>FLEXIVEL EM QUADROS</v>
          </cell>
          <cell r="D2035">
            <v>0</v>
          </cell>
          <cell r="E2035">
            <v>0</v>
          </cell>
        </row>
        <row r="2036">
          <cell r="A2036">
            <v>2484</v>
          </cell>
          <cell r="B2036" t="str">
            <v>SINAPI/CEF</v>
          </cell>
          <cell r="C2036" t="str">
            <v>CONECTOR RETO 3" EM FERRO GALV OU ALUMINIO P/ ADAPTAR ENTRADA DE ELETRODUTO METALICO FLEXIVEL</v>
          </cell>
          <cell r="D2036" t="str">
            <v>UN</v>
          </cell>
          <cell r="E2036">
            <v>23.95</v>
          </cell>
        </row>
        <row r="2037">
          <cell r="A2037">
            <v>0</v>
          </cell>
          <cell r="B2037" t="str">
            <v>SINAPI/CEF</v>
          </cell>
          <cell r="C2037" t="str">
            <v>EM QUADROS</v>
          </cell>
          <cell r="D2037">
            <v>0</v>
          </cell>
          <cell r="E2037">
            <v>0</v>
          </cell>
        </row>
        <row r="2038">
          <cell r="A2038">
            <v>2485</v>
          </cell>
          <cell r="B2038" t="str">
            <v>SINAPI/CEF</v>
          </cell>
          <cell r="C2038" t="str">
            <v>CONECTOR RETO 4" EM FERRO GALV OU ALUMINIO P/ ADAPTAR ENTRADA DE ELETRODUTO METALICO FLEXIVEL</v>
          </cell>
          <cell r="D2038" t="str">
            <v>UN</v>
          </cell>
          <cell r="E2038">
            <v>58.22</v>
          </cell>
        </row>
        <row r="2039">
          <cell r="A2039">
            <v>0</v>
          </cell>
          <cell r="B2039" t="str">
            <v>SINAPI/CEF</v>
          </cell>
          <cell r="C2039" t="str">
            <v>EM QUADROS</v>
          </cell>
          <cell r="D2039">
            <v>0</v>
          </cell>
          <cell r="E2039">
            <v>0</v>
          </cell>
        </row>
        <row r="2040">
          <cell r="A2040">
            <v>11856</v>
          </cell>
          <cell r="B2040" t="str">
            <v>SINAPI/CEF</v>
          </cell>
          <cell r="C2040" t="str">
            <v>CONECTOR TIPO PARAFUSO FENDIDO (SPLIT BOLT) PARA CABO DE 10 MM2</v>
          </cell>
          <cell r="D2040" t="str">
            <v>UN</v>
          </cell>
          <cell r="E2040">
            <v>2.2999999999999998</v>
          </cell>
        </row>
        <row r="2041">
          <cell r="A2041">
            <v>1607</v>
          </cell>
          <cell r="B2041" t="str">
            <v>SINAPI/CEF</v>
          </cell>
          <cell r="C2041" t="str">
            <v>CONJUNTO ARRUELAS DE VEDACAO 5/16" P/ TELHA FIBROCIMENTO (UMA ARRUELA METALICA E UMA ARRULA</v>
          </cell>
          <cell r="D2041" t="str">
            <v>CJ</v>
          </cell>
          <cell r="E2041">
            <v>0.16</v>
          </cell>
        </row>
        <row r="2042">
          <cell r="A2042">
            <v>0</v>
          </cell>
          <cell r="B2042" t="str">
            <v>SINAPI/CEF</v>
          </cell>
          <cell r="C2042" t="str">
            <v>PVC - CONICAS)</v>
          </cell>
          <cell r="D2042">
            <v>0</v>
          </cell>
          <cell r="E2042">
            <v>0</v>
          </cell>
        </row>
        <row r="2043">
          <cell r="A2043">
            <v>12118</v>
          </cell>
          <cell r="B2043" t="str">
            <v>SINAPI/CEF</v>
          </cell>
          <cell r="C2043" t="str">
            <v>CONJUNTO ARSTOP P/ AR CONDICIONADO C/ DISJUNTOR 20A</v>
          </cell>
          <cell r="D2043" t="str">
            <v>UN</v>
          </cell>
          <cell r="E2043">
            <v>38.82</v>
          </cell>
        </row>
        <row r="2044">
          <cell r="A2044">
            <v>13347</v>
          </cell>
          <cell r="B2044" t="str">
            <v>SINAPI/CEF</v>
          </cell>
          <cell r="C2044" t="str">
            <v>CONJUNTO ARSTOP P/ AR CONDICIONADO C/ DISJUNTOR 25A</v>
          </cell>
          <cell r="D2044" t="str">
            <v>UN</v>
          </cell>
          <cell r="E2044">
            <v>37.08</v>
          </cell>
        </row>
        <row r="2045">
          <cell r="A2045">
            <v>12006</v>
          </cell>
          <cell r="B2045" t="str">
            <v>SINAPI/CEF</v>
          </cell>
          <cell r="C2045" t="str">
            <v>CONJUNTO CONDULETE PVC TIPO "C" C/ 1 INTERRUPTOR BIPOLAR + TAMPA"</v>
          </cell>
          <cell r="D2045" t="str">
            <v>UN</v>
          </cell>
          <cell r="E2045">
            <v>32.659999999999997</v>
          </cell>
        </row>
        <row r="2046">
          <cell r="A2046">
            <v>12002</v>
          </cell>
          <cell r="B2046" t="str">
            <v>SINAPI/CEF</v>
          </cell>
          <cell r="C2046" t="str">
            <v>CONJUNTO CONDULETE PVC TIPO "C" C/ 1 INTERRUPTOR SIMPLES CONJUGADO  C/ 1 TOMADA + TAMPA"</v>
          </cell>
          <cell r="D2046" t="str">
            <v>UN</v>
          </cell>
          <cell r="E2046">
            <v>23.13</v>
          </cell>
        </row>
        <row r="2047">
          <cell r="A2047">
            <v>12004</v>
          </cell>
          <cell r="B2047" t="str">
            <v>SINAPI/CEF</v>
          </cell>
          <cell r="C2047" t="str">
            <v>CONJUNTO CONDULETE PVC TIPO "C" C/ 1 TOMADA 2P + T  INCLUSIVE TAMPA"</v>
          </cell>
          <cell r="D2047" t="str">
            <v>UN</v>
          </cell>
          <cell r="E2047">
            <v>22.67</v>
          </cell>
        </row>
        <row r="2048">
          <cell r="A2048">
            <v>12005</v>
          </cell>
          <cell r="B2048" t="str">
            <v>SINAPI/CEF</v>
          </cell>
          <cell r="C2048" t="str">
            <v>CONJUNTO CONDULETE PVC TIPO "C" C/ 2 INTERRUPTORES SIMPLES + TAMPA"</v>
          </cell>
          <cell r="D2048" t="str">
            <v>UN</v>
          </cell>
          <cell r="E2048">
            <v>21.56</v>
          </cell>
        </row>
        <row r="2049">
          <cell r="A2049">
            <v>12007</v>
          </cell>
          <cell r="B2049" t="str">
            <v>SINAPI/CEF</v>
          </cell>
          <cell r="C2049" t="str">
            <v>CONJUNTO CONDULETE PVC TIPO "C" C/ 2 TOMADAS UNIVERSAL 2P + TAMPA"</v>
          </cell>
          <cell r="D2049" t="str">
            <v>UN</v>
          </cell>
          <cell r="E2049">
            <v>16.920000000000002</v>
          </cell>
        </row>
        <row r="2050">
          <cell r="A2050">
            <v>12612</v>
          </cell>
          <cell r="B2050" t="str">
            <v>SINAPI/CEF</v>
          </cell>
          <cell r="C2050" t="str">
            <v>CONJUNTO DE LIGACAO (TUBO + CANOPLA) PVC RIGIDO C/ TUBO 1.1/2" X 20CM P/ BACIA SANITARIA"</v>
          </cell>
          <cell r="D2050" t="str">
            <v>UN</v>
          </cell>
          <cell r="E2050">
            <v>3.88</v>
          </cell>
        </row>
        <row r="2051">
          <cell r="A2051">
            <v>11686</v>
          </cell>
          <cell r="B2051" t="str">
            <v>SINAPI/CEF</v>
          </cell>
          <cell r="C2051" t="str">
            <v>CONJUNTO DE LIGACAO PARA BACIA SANITARIA EM PLASTICO BRANCO COM TUBO, CANOPLA E ANEL DE</v>
          </cell>
          <cell r="D2051" t="str">
            <v>UN</v>
          </cell>
          <cell r="E2051">
            <v>4.0199999999999996</v>
          </cell>
        </row>
        <row r="2052">
          <cell r="A2052">
            <v>0</v>
          </cell>
          <cell r="B2052" t="str">
            <v>SINAPI/CEF</v>
          </cell>
          <cell r="C2052" t="str">
            <v>EXPANSAO (TUBO 1.1/2 '' X 20 CM)</v>
          </cell>
          <cell r="D2052">
            <v>0</v>
          </cell>
          <cell r="E2052">
            <v>0</v>
          </cell>
        </row>
        <row r="2053">
          <cell r="A2053">
            <v>12116</v>
          </cell>
          <cell r="B2053" t="str">
            <v>SINAPI/CEF</v>
          </cell>
          <cell r="C2053" t="str">
            <v>CONJUNTO EMBUTIR 1 INTERRUPTOR PARALELO 1 TOMADA 2P UNIVERSAL 10A/250V S/ PLACA, TP SILENTOQUE</v>
          </cell>
          <cell r="D2053" t="str">
            <v>UN</v>
          </cell>
          <cell r="E2053">
            <v>9.66</v>
          </cell>
        </row>
        <row r="2054">
          <cell r="A2054">
            <v>0</v>
          </cell>
          <cell r="B2054" t="str">
            <v>SINAPI/CEF</v>
          </cell>
          <cell r="C2054" t="str">
            <v>PIAL OU EQUIV</v>
          </cell>
          <cell r="D2054">
            <v>0</v>
          </cell>
          <cell r="E2054">
            <v>0</v>
          </cell>
        </row>
        <row r="2055">
          <cell r="A2055">
            <v>7550</v>
          </cell>
          <cell r="B2055" t="str">
            <v>SINAPI/CEF</v>
          </cell>
          <cell r="C2055" t="str">
            <v>CONJUNTO EMBUTIR 1 INTERRUPTOR SIMPLES 1 INTERRUPTOR PARALELO 10A/250V C/ PLACA , TP SILENTOQUE</v>
          </cell>
          <cell r="D2055" t="str">
            <v>UN</v>
          </cell>
          <cell r="E2055">
            <v>9.99</v>
          </cell>
        </row>
        <row r="2056">
          <cell r="A2056">
            <v>0</v>
          </cell>
          <cell r="B2056" t="str">
            <v>SINAPI/CEF</v>
          </cell>
          <cell r="C2056" t="str">
            <v>PIAL OU EQUIV</v>
          </cell>
          <cell r="D2056">
            <v>0</v>
          </cell>
          <cell r="E2056">
            <v>0</v>
          </cell>
        </row>
        <row r="2057">
          <cell r="A2057">
            <v>7556</v>
          </cell>
          <cell r="B2057" t="str">
            <v>SINAPI/CEF</v>
          </cell>
          <cell r="C2057" t="str">
            <v>CONJUNTO EMBUTIR 1 INTERRUPTOR SIMPLES 1 TOMADA 2P UNIVERSAL 10A/250V C/ PLACA, TP SILENTOQUE</v>
          </cell>
          <cell r="D2057" t="str">
            <v>UN</v>
          </cell>
          <cell r="E2057">
            <v>9.69</v>
          </cell>
        </row>
        <row r="2058">
          <cell r="A2058">
            <v>0</v>
          </cell>
          <cell r="B2058" t="str">
            <v>SINAPI/CEF</v>
          </cell>
          <cell r="C2058" t="str">
            <v>PIAL OU EQUIV</v>
          </cell>
          <cell r="D2058">
            <v>0</v>
          </cell>
          <cell r="E2058">
            <v>0</v>
          </cell>
        </row>
        <row r="2059">
          <cell r="A2059">
            <v>7562</v>
          </cell>
          <cell r="B2059" t="str">
            <v>SINAPI/CEF</v>
          </cell>
          <cell r="C2059" t="str">
            <v>CONJUNTO EMBUTIR 1 INTERRUPTOR SIMPLES 1 TOMADA 2P UNIVERSAL 10A/250V S/ PLACA, TP SILENTOQUE</v>
          </cell>
          <cell r="D2059" t="str">
            <v>UN</v>
          </cell>
          <cell r="E2059">
            <v>8.02</v>
          </cell>
        </row>
        <row r="2060">
          <cell r="A2060">
            <v>0</v>
          </cell>
          <cell r="B2060" t="str">
            <v>SINAPI/CEF</v>
          </cell>
          <cell r="C2060" t="str">
            <v>PIAL OU EQUIV</v>
          </cell>
          <cell r="D2060">
            <v>0</v>
          </cell>
          <cell r="E2060">
            <v>0</v>
          </cell>
        </row>
        <row r="2061">
          <cell r="A2061">
            <v>12130</v>
          </cell>
          <cell r="B2061" t="str">
            <v>SINAPI/CEF</v>
          </cell>
          <cell r="C2061" t="str">
            <v>CONJUNTO EMBUTIR 2 INTERRUPTORES PARALELOS 1 TOMADA 2P UNIVERSAL 10A/250V, S/ PLACA, TP</v>
          </cell>
          <cell r="D2061" t="str">
            <v>UN</v>
          </cell>
          <cell r="E2061">
            <v>11.63</v>
          </cell>
        </row>
        <row r="2062">
          <cell r="A2062">
            <v>0</v>
          </cell>
          <cell r="B2062" t="str">
            <v>SINAPI/CEF</v>
          </cell>
          <cell r="C2062" t="str">
            <v>SILENTOQUE PIAL OU EQUIV</v>
          </cell>
          <cell r="D2062">
            <v>0</v>
          </cell>
          <cell r="E2062">
            <v>0</v>
          </cell>
        </row>
        <row r="2063">
          <cell r="A2063">
            <v>7567</v>
          </cell>
          <cell r="B2063" t="str">
            <v>SINAPI/CEF</v>
          </cell>
          <cell r="C2063" t="str">
            <v>CONJUNTO EMBUTIR 2 INTERRUPTORES PARALELOS 10A/250V C/ PLACA, TP SILENTOQUE PIAL OU EQUIV</v>
          </cell>
          <cell r="D2063" t="str">
            <v>UN</v>
          </cell>
          <cell r="E2063">
            <v>12.14</v>
          </cell>
        </row>
        <row r="2064">
          <cell r="A2064">
            <v>12125</v>
          </cell>
          <cell r="B2064" t="str">
            <v>SINAPI/CEF</v>
          </cell>
          <cell r="C2064" t="str">
            <v>CONJUNTO EMBUTIR 2 INTERRUPTORES SIMPLES 1 INTERRUPTOR PARALELO 10A/250V C/ PLACA TP SILENTOQUE</v>
          </cell>
          <cell r="D2064" t="str">
            <v>UN</v>
          </cell>
          <cell r="E2064">
            <v>16.52</v>
          </cell>
        </row>
        <row r="2065">
          <cell r="A2065">
            <v>0</v>
          </cell>
          <cell r="B2065" t="str">
            <v>SINAPI/CEF</v>
          </cell>
          <cell r="C2065" t="str">
            <v>PIAL OU EQUIV</v>
          </cell>
          <cell r="D2065">
            <v>0</v>
          </cell>
          <cell r="E2065">
            <v>0</v>
          </cell>
        </row>
        <row r="2066">
          <cell r="A2066">
            <v>7558</v>
          </cell>
          <cell r="B2066" t="str">
            <v>SINAPI/CEF</v>
          </cell>
          <cell r="C2066" t="str">
            <v>CONJUNTO EMBUTIR 2 INTERRUPTORES SIMPLES 1 TOMADA 2P UNIVERSAL 10A/250V C/ PLACA, TP SILENTOQUE</v>
          </cell>
          <cell r="D2066" t="str">
            <v>UN</v>
          </cell>
          <cell r="E2066">
            <v>12.82</v>
          </cell>
        </row>
        <row r="2067">
          <cell r="A2067">
            <v>0</v>
          </cell>
          <cell r="B2067" t="str">
            <v>SINAPI/CEF</v>
          </cell>
          <cell r="C2067" t="str">
            <v>PIAL OU EQUIV</v>
          </cell>
          <cell r="D2067">
            <v>0</v>
          </cell>
          <cell r="E2067">
            <v>0</v>
          </cell>
        </row>
        <row r="2068">
          <cell r="A2068">
            <v>7554</v>
          </cell>
          <cell r="B2068" t="str">
            <v>SINAPI/CEF</v>
          </cell>
          <cell r="C2068" t="str">
            <v>CONJUNTO EMBUTIR 2 INTERRUPTORES SIMPLES 1 TOMADA 2P UNIVERSAL 10A/250V S/ PLACA, TP SILENTOQUE</v>
          </cell>
          <cell r="D2068" t="str">
            <v>UN</v>
          </cell>
          <cell r="E2068">
            <v>10.8</v>
          </cell>
        </row>
        <row r="2069">
          <cell r="A2069">
            <v>0</v>
          </cell>
          <cell r="B2069" t="str">
            <v>SINAPI/CEF</v>
          </cell>
          <cell r="C2069" t="str">
            <v>PIAL OU EQUIV</v>
          </cell>
          <cell r="D2069">
            <v>0</v>
          </cell>
          <cell r="E2069">
            <v>0</v>
          </cell>
        </row>
        <row r="2070">
          <cell r="A2070">
            <v>7559</v>
          </cell>
          <cell r="B2070" t="str">
            <v>SINAPI/CEF</v>
          </cell>
          <cell r="C2070" t="str">
            <v>CONJUNTO EMBUTIR 2 INTERRUPTORES SIMPLES 10A/250V C/ PLACA, TP SILENTOQUE PIAL OU EQUIV</v>
          </cell>
          <cell r="D2070" t="str">
            <v>UN</v>
          </cell>
          <cell r="E2070">
            <v>8.74</v>
          </cell>
        </row>
        <row r="2071">
          <cell r="A2071">
            <v>7547</v>
          </cell>
          <cell r="B2071" t="str">
            <v>SINAPI/CEF</v>
          </cell>
          <cell r="C2071" t="str">
            <v>CONJUNTO EMBUTIR 2 INTERRUPTORES SIMPLES 10A/250V S/ PLACA, TP SILENTOQUE PIAL OU EQUIV</v>
          </cell>
          <cell r="D2071" t="str">
            <v>UN</v>
          </cell>
          <cell r="E2071">
            <v>7.46</v>
          </cell>
        </row>
        <row r="2072">
          <cell r="A2072">
            <v>12126</v>
          </cell>
          <cell r="B2072" t="str">
            <v>SINAPI/CEF</v>
          </cell>
          <cell r="C2072" t="str">
            <v>CONJUNTO EMBUTIR 3 INTERRUPTORES PARALELOS 10A/250V C/ PLACA TP SILENTOQUE PIAL OU EQUIV</v>
          </cell>
          <cell r="D2072" t="str">
            <v>UN</v>
          </cell>
          <cell r="E2072">
            <v>16.059999999999999</v>
          </cell>
        </row>
        <row r="2073">
          <cell r="A2073">
            <v>0</v>
          </cell>
          <cell r="B2073" t="str">
            <v>SINAPI/CEF</v>
          </cell>
          <cell r="C2073">
            <v>0</v>
          </cell>
          <cell r="D2073">
            <v>0</v>
          </cell>
          <cell r="E2073">
            <v>0</v>
          </cell>
        </row>
        <row r="2074">
          <cell r="A2074">
            <v>0</v>
          </cell>
          <cell r="B2074" t="str">
            <v>SINAPI/CEF</v>
          </cell>
          <cell r="C2074" t="str">
            <v>PREÇOS DE INSUMOS</v>
          </cell>
          <cell r="D2074" t="str">
            <v>Página:</v>
          </cell>
          <cell r="E2074" t="str">
            <v>33 / 107</v>
          </cell>
        </row>
        <row r="2075">
          <cell r="A2075" t="str">
            <v>Mês de Coleta:</v>
          </cell>
          <cell r="B2075" t="str">
            <v>SINAPI/CEF</v>
          </cell>
          <cell r="C2075" t="str">
            <v>05/2014 Pesquisa: IBGE</v>
          </cell>
          <cell r="D2075">
            <v>0</v>
          </cell>
          <cell r="E2075">
            <v>0</v>
          </cell>
        </row>
        <row r="2076">
          <cell r="A2076">
            <v>0</v>
          </cell>
          <cell r="B2076" t="str">
            <v>SINAPI/CEF</v>
          </cell>
          <cell r="C2076" t="str">
            <v>FORTALEZA 88,81</v>
          </cell>
          <cell r="D2076">
            <v>0</v>
          </cell>
          <cell r="E2076">
            <v>50.72</v>
          </cell>
        </row>
        <row r="2077">
          <cell r="A2077" t="str">
            <v>Localidade:</v>
          </cell>
          <cell r="B2077" t="str">
            <v>SINAPI/CEF</v>
          </cell>
          <cell r="C2077" t="str">
            <v>Encargos Sociais Desonerados(%) Horista:</v>
          </cell>
          <cell r="D2077" t="str">
            <v>Mensalista:</v>
          </cell>
          <cell r="E2077">
            <v>0</v>
          </cell>
        </row>
        <row r="2078">
          <cell r="A2078" t="str">
            <v>Código</v>
          </cell>
          <cell r="B2078" t="str">
            <v>SINAPI/CEF</v>
          </cell>
          <cell r="C2078" t="str">
            <v>Descriçao do Insumo</v>
          </cell>
          <cell r="D2078" t="str">
            <v>Unid</v>
          </cell>
          <cell r="E2078" t="str">
            <v>Preço</v>
          </cell>
        </row>
        <row r="2079">
          <cell r="A2079">
            <v>0</v>
          </cell>
          <cell r="B2079" t="str">
            <v>SINAPI/CEF</v>
          </cell>
          <cell r="C2079">
            <v>0</v>
          </cell>
          <cell r="D2079">
            <v>0</v>
          </cell>
          <cell r="E2079" t="str">
            <v>Mediano (R$)</v>
          </cell>
        </row>
        <row r="2080">
          <cell r="A2080">
            <v>7560</v>
          </cell>
          <cell r="B2080" t="str">
            <v>SINAPI/CEF</v>
          </cell>
          <cell r="C2080" t="str">
            <v>CONJUNTO EMBUTIR 3 INTERRUPTORES SIMPLES 10A/250V C/ PLACA, TP SILENTOQUE PIAL OU EQUIV</v>
          </cell>
          <cell r="D2080" t="str">
            <v>UN</v>
          </cell>
          <cell r="E2080">
            <v>12.05</v>
          </cell>
        </row>
        <row r="2081">
          <cell r="A2081">
            <v>7561</v>
          </cell>
          <cell r="B2081" t="str">
            <v>SINAPI/CEF</v>
          </cell>
          <cell r="C2081" t="str">
            <v>CONJUNTO EMBUTIR 3 INTERRUPTORES SIMPLES 10A/250V S/ PLACA, TP SILENTOQUE PIAL OU EQUIV</v>
          </cell>
          <cell r="D2081" t="str">
            <v>UN</v>
          </cell>
          <cell r="E2081">
            <v>10.220000000000001</v>
          </cell>
        </row>
        <row r="2082">
          <cell r="A2082">
            <v>6142</v>
          </cell>
          <cell r="B2082" t="str">
            <v>SINAPI/CEF</v>
          </cell>
          <cell r="C2082" t="str">
            <v>CONJUNTO LIGACAO PLASTICA P/ VASO SANITARIO (ESPUDE + TUBO + CANOPLA)</v>
          </cell>
          <cell r="D2082" t="str">
            <v>UN</v>
          </cell>
          <cell r="E2082">
            <v>12.55</v>
          </cell>
        </row>
        <row r="2083">
          <cell r="A2083">
            <v>25399</v>
          </cell>
          <cell r="B2083" t="str">
            <v>SINAPI/CEF</v>
          </cell>
          <cell r="C2083" t="str">
            <v>CONJUNTO P/VOLEI(POSTES FOGO H=255 REDE NYLON 2 MM</v>
          </cell>
          <cell r="D2083" t="str">
            <v>UN</v>
          </cell>
          <cell r="E2083">
            <v>557.22</v>
          </cell>
        </row>
        <row r="2084">
          <cell r="A2084">
            <v>25398</v>
          </cell>
          <cell r="B2084" t="str">
            <v>SINAPI/CEF</v>
          </cell>
          <cell r="C2084" t="str">
            <v>CONJUNTO PARA FUTSAL ( PAR DE  TRAVES    OFICIAL - 3,00X2,00M -  EM  TUBO DE AÇO GALV A FOGO  3"  COM</v>
          </cell>
          <cell r="D2084" t="str">
            <v>UN</v>
          </cell>
          <cell r="E2084">
            <v>2437.7800000000002</v>
          </cell>
        </row>
        <row r="2085">
          <cell r="A2085">
            <v>0</v>
          </cell>
          <cell r="B2085" t="str">
            <v>SINAPI/CEF</v>
          </cell>
          <cell r="C2085" t="str">
            <v>REQUADRO  E  REDES POLIETILENO  FIO 4MM).</v>
          </cell>
          <cell r="D2085">
            <v>0</v>
          </cell>
          <cell r="E2085">
            <v>0</v>
          </cell>
        </row>
        <row r="2086">
          <cell r="A2086">
            <v>1383</v>
          </cell>
          <cell r="B2086" t="str">
            <v>SINAPI/CEF</v>
          </cell>
          <cell r="C2086" t="str">
            <v>CONJUNTO PARA REBAIXAMENTO DE LENÇOL FREÁTICO: BOMBA ELÉTRICA A VÁCUO COM 8 PONTEIRAS</v>
          </cell>
          <cell r="D2086" t="str">
            <v>H</v>
          </cell>
          <cell r="E2086">
            <v>2.7</v>
          </cell>
        </row>
        <row r="2087">
          <cell r="A2087">
            <v>0</v>
          </cell>
          <cell r="B2087" t="str">
            <v>SINAPI/CEF</v>
          </cell>
          <cell r="C2087" t="str">
            <v>(LOCAÇÃO)</v>
          </cell>
          <cell r="D2087">
            <v>0</v>
          </cell>
          <cell r="E2087">
            <v>0</v>
          </cell>
        </row>
        <row r="2088">
          <cell r="A2088">
            <v>20275</v>
          </cell>
          <cell r="B2088" t="str">
            <v>SINAPI/CEF</v>
          </cell>
          <cell r="C2088" t="str">
            <v>CONJUNTO PINO DE ACO C/ FURO E FINCA PINO CURTO P/ CONCRETO</v>
          </cell>
          <cell r="D2088" t="str">
            <v>CJ</v>
          </cell>
          <cell r="E2088">
            <v>1.23</v>
          </cell>
        </row>
        <row r="2089">
          <cell r="A2089">
            <v>13950</v>
          </cell>
          <cell r="B2089" t="str">
            <v>SINAPI/CEF</v>
          </cell>
          <cell r="C2089" t="str">
            <v>CONJUNTO PNEUS CAMINHAO TOCO 3.5T</v>
          </cell>
          <cell r="D2089" t="str">
            <v>UN</v>
          </cell>
          <cell r="E2089">
            <v>3071.2</v>
          </cell>
        </row>
        <row r="2090">
          <cell r="A2090">
            <v>13942</v>
          </cell>
          <cell r="B2090" t="str">
            <v>SINAPI/CEF</v>
          </cell>
          <cell r="C2090" t="str">
            <v>CONJUNTO PNEUS ESPALHADOR REBOCAVEL AGREGADOS 4 RODAS</v>
          </cell>
          <cell r="D2090" t="str">
            <v>UN</v>
          </cell>
          <cell r="E2090">
            <v>1791.64</v>
          </cell>
        </row>
        <row r="2091">
          <cell r="A2091">
            <v>13940</v>
          </cell>
          <cell r="B2091" t="str">
            <v>SINAPI/CEF</v>
          </cell>
          <cell r="C2091" t="str">
            <v>CONJUNTO PNEUS MOTONIVELADORA 125CV</v>
          </cell>
          <cell r="D2091" t="str">
            <v>UN</v>
          </cell>
          <cell r="E2091">
            <v>12595.56</v>
          </cell>
        </row>
        <row r="2092">
          <cell r="A2092">
            <v>13946</v>
          </cell>
          <cell r="B2092" t="str">
            <v>SINAPI/CEF</v>
          </cell>
          <cell r="C2092" t="str">
            <v>CONJUNTO PNEUS TRATOR E PULVI-MISTURADOR 61CV</v>
          </cell>
          <cell r="D2092" t="str">
            <v>UN</v>
          </cell>
          <cell r="E2092">
            <v>5641.04</v>
          </cell>
        </row>
        <row r="2093">
          <cell r="A2093">
            <v>10667</v>
          </cell>
          <cell r="B2093" t="str">
            <v>SINAPI/CEF</v>
          </cell>
          <cell r="C2093" t="str">
            <v>CONTAINER DE 2,20 X 6,20 M, PADRAO SIMPLES (SEM DIVISORIAS)</v>
          </cell>
          <cell r="D2093" t="str">
            <v>UN</v>
          </cell>
          <cell r="E2093">
            <v>8713</v>
          </cell>
        </row>
        <row r="2094">
          <cell r="A2094">
            <v>10775</v>
          </cell>
          <cell r="B2094" t="str">
            <v>SINAPI/CEF</v>
          </cell>
          <cell r="C2094" t="str">
            <v>CONTAINER DE 2,20 X 6,20 M, PARA ESCRITORIO, COMPLETO (COM BANHEIRO) (LOCACAO)</v>
          </cell>
          <cell r="D2094" t="str">
            <v>MES</v>
          </cell>
          <cell r="E2094">
            <v>720</v>
          </cell>
        </row>
        <row r="2095">
          <cell r="A2095">
            <v>10779</v>
          </cell>
          <cell r="B2095" t="str">
            <v>SINAPI/CEF</v>
          </cell>
          <cell r="C2095" t="str">
            <v>CONTAINER 2,30 X 4,30 M PARA SANITÁRIO COM 5 BACIAS, 1 LAVATORIO E 4 MICTORIOS</v>
          </cell>
          <cell r="D2095" t="str">
            <v>MES</v>
          </cell>
          <cell r="E2095">
            <v>1080</v>
          </cell>
        </row>
        <row r="2096">
          <cell r="A2096">
            <v>10777</v>
          </cell>
          <cell r="B2096" t="str">
            <v>SINAPI/CEF</v>
          </cell>
          <cell r="C2096" t="str">
            <v>CONTAINER 2,30 X 4,30 M PARA SANITARIO COM 3 BACIAS, 4 CHUVEIROS, 1 LAVATÓRIO E 1 MICTÓRIO</v>
          </cell>
          <cell r="D2096" t="str">
            <v>MES</v>
          </cell>
          <cell r="E2096">
            <v>1000.29</v>
          </cell>
        </row>
        <row r="2097">
          <cell r="A2097">
            <v>10776</v>
          </cell>
          <cell r="B2097" t="str">
            <v>SINAPI/CEF</v>
          </cell>
          <cell r="C2097" t="str">
            <v>CONTAINER 2,30 X 6,00 M PARA ESCRITORIO SEM DIVISORIAS INTERNAS</v>
          </cell>
          <cell r="D2097" t="str">
            <v>MES</v>
          </cell>
          <cell r="E2097">
            <v>681.43</v>
          </cell>
        </row>
        <row r="2098">
          <cell r="A2098">
            <v>10778</v>
          </cell>
          <cell r="B2098" t="str">
            <v>SINAPI/CEF</v>
          </cell>
          <cell r="C2098" t="str">
            <v>CONTAINER 2,30 X 6,00 M PARA SANITARIO COM 4 BACIAS, 8 CHUVEIROS, 1 LAVATORIO E 1 MICTORIO</v>
          </cell>
          <cell r="D2098" t="str">
            <v>MES</v>
          </cell>
          <cell r="E2098">
            <v>1054.29</v>
          </cell>
        </row>
        <row r="2099">
          <cell r="A2099">
            <v>1630</v>
          </cell>
          <cell r="B2099" t="str">
            <v>SINAPI/CEF</v>
          </cell>
          <cell r="C2099" t="str">
            <v>CONTATOR P/ ACIONAMENTO DE CAPACITORES TIPO WEG CW247</v>
          </cell>
          <cell r="D2099" t="str">
            <v>UN</v>
          </cell>
          <cell r="E2099">
            <v>3011.72</v>
          </cell>
        </row>
        <row r="2100">
          <cell r="A2100">
            <v>1613</v>
          </cell>
          <cell r="B2100" t="str">
            <v>SINAPI/CEF</v>
          </cell>
          <cell r="C2100" t="str">
            <v>CONTATOR TRIPOLAR DE POTENCIA 112A (500V) CATEGORIA AC-2 E AC-3</v>
          </cell>
          <cell r="D2100" t="str">
            <v>UN</v>
          </cell>
          <cell r="E2100">
            <v>1182.03</v>
          </cell>
        </row>
        <row r="2101">
          <cell r="A2101">
            <v>1623</v>
          </cell>
          <cell r="B2101" t="str">
            <v>SINAPI/CEF</v>
          </cell>
          <cell r="C2101" t="str">
            <v>CONTATOR TRIPOLAR DE POTENCIA 12A (500V) CATEGORIA AC-2 E AC-3</v>
          </cell>
          <cell r="D2101" t="str">
            <v>UN</v>
          </cell>
          <cell r="E2101">
            <v>95.42</v>
          </cell>
        </row>
        <row r="2102">
          <cell r="A2102">
            <v>1626</v>
          </cell>
          <cell r="B2102" t="str">
            <v>SINAPI/CEF</v>
          </cell>
          <cell r="C2102" t="str">
            <v>CONTATOR TRIPOLAR DE POTENCIA 180A (500V) CATEGORIA AC-2 E AC-3</v>
          </cell>
          <cell r="D2102" t="str">
            <v>UN</v>
          </cell>
          <cell r="E2102">
            <v>1754.54</v>
          </cell>
        </row>
        <row r="2103">
          <cell r="A2103">
            <v>1625</v>
          </cell>
          <cell r="B2103" t="str">
            <v>SINAPI/CEF</v>
          </cell>
          <cell r="C2103" t="str">
            <v>CONTATOR TRIPOLAR DE POTENCIA 22A (500V) CATEGORIA AC-2 E AC-3</v>
          </cell>
          <cell r="D2103" t="str">
            <v>UN</v>
          </cell>
          <cell r="E2103">
            <v>128.94</v>
          </cell>
        </row>
        <row r="2104">
          <cell r="A2104">
            <v>1619</v>
          </cell>
          <cell r="B2104" t="str">
            <v>SINAPI/CEF</v>
          </cell>
          <cell r="C2104" t="str">
            <v>CONTATOR TRIPOLAR DE POTENCIA 25A (500V) CATEGORIA AC-2 E AC-3</v>
          </cell>
          <cell r="D2104" t="str">
            <v>UN</v>
          </cell>
          <cell r="E2104">
            <v>139.26</v>
          </cell>
        </row>
        <row r="2105">
          <cell r="A2105">
            <v>1622</v>
          </cell>
          <cell r="B2105" t="str">
            <v>SINAPI/CEF</v>
          </cell>
          <cell r="C2105" t="str">
            <v>CONTATOR TRIPOLAR DE POTENCIA 270A (500V) CATEGORIA AC-2 E AC-3</v>
          </cell>
          <cell r="D2105" t="str">
            <v>UN</v>
          </cell>
          <cell r="E2105">
            <v>5404.41</v>
          </cell>
        </row>
        <row r="2106">
          <cell r="A2106">
            <v>1616</v>
          </cell>
          <cell r="B2106" t="str">
            <v>SINAPI/CEF</v>
          </cell>
          <cell r="C2106" t="str">
            <v>CONTATOR TRIPOLAR DE POTENCIA 300A (500V) CATEGORIA AC-2 E AC-3</v>
          </cell>
          <cell r="D2106" t="str">
            <v>UN</v>
          </cell>
          <cell r="E2106">
            <v>5404.41</v>
          </cell>
        </row>
        <row r="2107">
          <cell r="A2107">
            <v>1614</v>
          </cell>
          <cell r="B2107" t="str">
            <v>SINAPI/CEF</v>
          </cell>
          <cell r="C2107" t="str">
            <v>CONTATOR TRIPOLAR DE POTENCIA 32A (500V) CATEGORIA AC-2 E AC-3</v>
          </cell>
          <cell r="D2107" t="str">
            <v>UN</v>
          </cell>
          <cell r="E2107">
            <v>220.42</v>
          </cell>
        </row>
        <row r="2108">
          <cell r="A2108">
            <v>1620</v>
          </cell>
          <cell r="B2108" t="str">
            <v>SINAPI/CEF</v>
          </cell>
          <cell r="C2108" t="str">
            <v>CONTATOR TRIPOLAR DE POTENCIA 36A (500V) CATEGORIA AC-2 E AC-3</v>
          </cell>
          <cell r="D2108" t="str">
            <v>UN</v>
          </cell>
          <cell r="E2108">
            <v>309.92</v>
          </cell>
        </row>
        <row r="2109">
          <cell r="A2109">
            <v>1617</v>
          </cell>
          <cell r="B2109" t="str">
            <v>SINAPI/CEF</v>
          </cell>
          <cell r="C2109" t="str">
            <v>CONTATOR TRIPOLAR DE POTENCIA 400A (500V) CATEGORIA AC-2 E AC-3</v>
          </cell>
          <cell r="D2109" t="str">
            <v>UN</v>
          </cell>
          <cell r="E2109">
            <v>6677.37</v>
          </cell>
        </row>
        <row r="2110">
          <cell r="A2110">
            <v>1621</v>
          </cell>
          <cell r="B2110" t="str">
            <v>SINAPI/CEF</v>
          </cell>
          <cell r="C2110" t="str">
            <v>CONTATOR TRIPOLAR DE POTENCIA 45A (500V) CATEGORIA AC-2 E AC-3</v>
          </cell>
          <cell r="D2110" t="str">
            <v>UN</v>
          </cell>
          <cell r="E2110">
            <v>371.65</v>
          </cell>
        </row>
        <row r="2111">
          <cell r="A2111">
            <v>1629</v>
          </cell>
          <cell r="B2111" t="str">
            <v>SINAPI/CEF</v>
          </cell>
          <cell r="C2111" t="str">
            <v>CONTATOR TRIPOLAR DE POTENCIA 490A (500V) CATEGORIA AC-2 E AC-3</v>
          </cell>
          <cell r="D2111" t="str">
            <v>UN</v>
          </cell>
          <cell r="E2111">
            <v>9397.43</v>
          </cell>
        </row>
        <row r="2112">
          <cell r="A2112">
            <v>1627</v>
          </cell>
          <cell r="B2112" t="str">
            <v>SINAPI/CEF</v>
          </cell>
          <cell r="C2112" t="str">
            <v>CONTATOR TRIPOLAR DE POTENCIA 63A (500V) CATEGORIA AC-2 E AC-3</v>
          </cell>
          <cell r="D2112" t="str">
            <v>UN</v>
          </cell>
          <cell r="E2112">
            <v>528.11</v>
          </cell>
        </row>
        <row r="2113">
          <cell r="A2113">
            <v>1624</v>
          </cell>
          <cell r="B2113" t="str">
            <v>SINAPI/CEF</v>
          </cell>
          <cell r="C2113" t="str">
            <v>CONTATOR TRIPOLAR DE POTENCIA 630A (500V) CATEGORIA AC-2 E AC-3</v>
          </cell>
          <cell r="D2113" t="str">
            <v>UN</v>
          </cell>
          <cell r="E2113">
            <v>11999.72</v>
          </cell>
        </row>
        <row r="2114">
          <cell r="A2114">
            <v>1615</v>
          </cell>
          <cell r="B2114" t="str">
            <v>SINAPI/CEF</v>
          </cell>
          <cell r="C2114" t="str">
            <v>CONTATOR TRIPOLAR DE POTENCIA 75A (500V) CATEGORIA AC-2 E AC-3</v>
          </cell>
          <cell r="D2114" t="str">
            <v>UN</v>
          </cell>
          <cell r="E2114">
            <v>657.97</v>
          </cell>
        </row>
        <row r="2115">
          <cell r="A2115">
            <v>1618</v>
          </cell>
          <cell r="B2115" t="str">
            <v>SINAPI/CEF</v>
          </cell>
          <cell r="C2115" t="str">
            <v>CONTATOR TRIPOLAR DE POTENCIA 94A (500V) CATEGORIA AC-2 E AC-3</v>
          </cell>
          <cell r="D2115" t="str">
            <v>UN</v>
          </cell>
          <cell r="E2115">
            <v>981.48</v>
          </cell>
        </row>
        <row r="2116">
          <cell r="A2116">
            <v>1612</v>
          </cell>
          <cell r="B2116" t="str">
            <v>SINAPI/CEF</v>
          </cell>
          <cell r="C2116" t="str">
            <v>CONTATOR TRIPOLAR, CATEGORIA DE UTILIZAÇÃO AC-2 E AC-3, TENSÃO NOMINAL DE ATÉ 500 V, COM CORRENTE</v>
          </cell>
          <cell r="D2116" t="str">
            <v>UN</v>
          </cell>
          <cell r="E2116">
            <v>94.22</v>
          </cell>
        </row>
        <row r="2117">
          <cell r="A2117">
            <v>0</v>
          </cell>
          <cell r="B2117" t="str">
            <v>SINAPI/CEF</v>
          </cell>
          <cell r="C2117" t="str">
            <v>DE 9 A</v>
          </cell>
          <cell r="D2117">
            <v>0</v>
          </cell>
          <cell r="E2117">
            <v>0</v>
          </cell>
        </row>
        <row r="2118">
          <cell r="A2118">
            <v>14211</v>
          </cell>
          <cell r="B2118" t="str">
            <v>SINAPI/CEF</v>
          </cell>
          <cell r="C2118" t="str">
            <v>CONTRA PORCA SEXTAVADA H = 35MM</v>
          </cell>
          <cell r="D2118" t="str">
            <v>UN</v>
          </cell>
          <cell r="E2118">
            <v>37.32</v>
          </cell>
        </row>
        <row r="2119">
          <cell r="A2119">
            <v>4266</v>
          </cell>
          <cell r="B2119" t="str">
            <v>SINAPI/CEF</v>
          </cell>
          <cell r="C2119" t="str">
            <v>COPIA HELIOGRAFICA</v>
          </cell>
          <cell r="D2119" t="str">
            <v>M2</v>
          </cell>
          <cell r="E2119">
            <v>12.04</v>
          </cell>
        </row>
        <row r="2120">
          <cell r="A2120">
            <v>5328</v>
          </cell>
          <cell r="B2120" t="str">
            <v>SINAPI/CEF</v>
          </cell>
          <cell r="C2120" t="str">
            <v>CORANTE LIQUIDO PARA TINTA PVA, BISNAGA 50 ML</v>
          </cell>
          <cell r="D2120" t="str">
            <v>UN</v>
          </cell>
          <cell r="E2120">
            <v>3.6</v>
          </cell>
        </row>
        <row r="2121">
          <cell r="A2121">
            <v>12890</v>
          </cell>
          <cell r="B2121" t="str">
            <v>SINAPI/CEF</v>
          </cell>
          <cell r="C2121" t="str">
            <v>CORDAO DE NYLON P/ PISO DE CARPETE - COLOCADO</v>
          </cell>
          <cell r="D2121" t="str">
            <v>M</v>
          </cell>
          <cell r="E2121">
            <v>6.77</v>
          </cell>
        </row>
        <row r="2122">
          <cell r="A2122">
            <v>1634</v>
          </cell>
          <cell r="B2122" t="str">
            <v>SINAPI/CEF</v>
          </cell>
          <cell r="C2122" t="str">
            <v>CORDEL DETONANTE NP10</v>
          </cell>
          <cell r="D2122" t="str">
            <v>M</v>
          </cell>
          <cell r="E2122">
            <v>2.74</v>
          </cell>
        </row>
        <row r="2123">
          <cell r="A2123">
            <v>5086</v>
          </cell>
          <cell r="B2123" t="str">
            <v>SINAPI/CEF</v>
          </cell>
          <cell r="C2123" t="str">
            <v>CORRENTE DE FERRO E = 1/2''</v>
          </cell>
          <cell r="D2123" t="str">
            <v>KG</v>
          </cell>
          <cell r="E2123">
            <v>12.36</v>
          </cell>
        </row>
        <row r="2124">
          <cell r="A2124">
            <v>12109</v>
          </cell>
          <cell r="B2124" t="str">
            <v>SINAPI/CEF</v>
          </cell>
          <cell r="C2124" t="str">
            <v>CORTA-CIRCUITO FUSIVEL DISTRIBUICAO, 100A/15 KV C/ SUPORTE L, TIPO LMO DA HITACHE-LINE OU EQUIV</v>
          </cell>
          <cell r="D2124" t="str">
            <v>UN</v>
          </cell>
          <cell r="E2124">
            <v>257.76</v>
          </cell>
        </row>
        <row r="2125">
          <cell r="A2125">
            <v>12722</v>
          </cell>
          <cell r="B2125" t="str">
            <v>SINAPI/CEF</v>
          </cell>
          <cell r="C2125" t="str">
            <v>COTOVELO COBRE S/ANEL SOLDA REF 607 104MM</v>
          </cell>
          <cell r="D2125" t="str">
            <v>UN</v>
          </cell>
          <cell r="E2125">
            <v>379.79</v>
          </cell>
        </row>
        <row r="2126">
          <cell r="A2126">
            <v>12714</v>
          </cell>
          <cell r="B2126" t="str">
            <v>SINAPI/CEF</v>
          </cell>
          <cell r="C2126" t="str">
            <v>COTOVELO COBRE S/ANEL SOLDA REF 607 15MM</v>
          </cell>
          <cell r="D2126" t="str">
            <v>UN</v>
          </cell>
          <cell r="E2126">
            <v>3.11</v>
          </cell>
        </row>
        <row r="2127">
          <cell r="A2127">
            <v>12715</v>
          </cell>
          <cell r="B2127" t="str">
            <v>SINAPI/CEF</v>
          </cell>
          <cell r="C2127" t="str">
            <v>COTOVELO COBRE S/ANEL SOLDA REF 607 22MM</v>
          </cell>
          <cell r="D2127" t="str">
            <v>UN</v>
          </cell>
          <cell r="E2127">
            <v>7.59</v>
          </cell>
        </row>
        <row r="2128">
          <cell r="A2128">
            <v>12716</v>
          </cell>
          <cell r="B2128" t="str">
            <v>SINAPI/CEF</v>
          </cell>
          <cell r="C2128" t="str">
            <v>COTOVELO COBRE S/ANEL SOLDA REF 607 28MM</v>
          </cell>
          <cell r="D2128" t="str">
            <v>UN</v>
          </cell>
          <cell r="E2128">
            <v>10.42</v>
          </cell>
        </row>
        <row r="2129">
          <cell r="A2129">
            <v>12717</v>
          </cell>
          <cell r="B2129" t="str">
            <v>SINAPI/CEF</v>
          </cell>
          <cell r="C2129" t="str">
            <v>COTOVELO COBRE S/ANEL SOLDA REF 607 35MM</v>
          </cell>
          <cell r="D2129" t="str">
            <v>UN</v>
          </cell>
          <cell r="E2129">
            <v>27.94</v>
          </cell>
        </row>
        <row r="2130">
          <cell r="A2130">
            <v>12718</v>
          </cell>
          <cell r="B2130" t="str">
            <v>SINAPI/CEF</v>
          </cell>
          <cell r="C2130" t="str">
            <v>COTOVELO COBRE S/ANEL SOLDA REF 607 42MM</v>
          </cell>
          <cell r="D2130" t="str">
            <v>UN</v>
          </cell>
          <cell r="E2130">
            <v>42.24</v>
          </cell>
        </row>
        <row r="2131">
          <cell r="A2131">
            <v>12719</v>
          </cell>
          <cell r="B2131" t="str">
            <v>SINAPI/CEF</v>
          </cell>
          <cell r="C2131" t="str">
            <v>COTOVELO COBRE S/ANEL SOLDA REF 607 54MM</v>
          </cell>
          <cell r="D2131" t="str">
            <v>UN</v>
          </cell>
          <cell r="E2131">
            <v>62.22</v>
          </cell>
        </row>
        <row r="2132">
          <cell r="A2132">
            <v>12720</v>
          </cell>
          <cell r="B2132" t="str">
            <v>SINAPI/CEF</v>
          </cell>
          <cell r="C2132" t="str">
            <v>COTOVELO COBRE S/ANEL SOLDA REF 607 66MM</v>
          </cell>
          <cell r="D2132" t="str">
            <v>UN</v>
          </cell>
          <cell r="E2132">
            <v>185.17</v>
          </cell>
        </row>
        <row r="2133">
          <cell r="A2133">
            <v>12721</v>
          </cell>
          <cell r="B2133" t="str">
            <v>SINAPI/CEF</v>
          </cell>
          <cell r="C2133" t="str">
            <v>COTOVELO COBRE S/ANEL SOLDA REF 607 79MM</v>
          </cell>
          <cell r="D2133" t="str">
            <v>UN</v>
          </cell>
          <cell r="E2133">
            <v>221.08</v>
          </cell>
        </row>
        <row r="2134">
          <cell r="A2134">
            <v>3112</v>
          </cell>
          <cell r="B2134" t="str">
            <v>SINAPI/CEF</v>
          </cell>
          <cell r="C2134" t="str">
            <v>CREMONA LATAO CROMADO OU POLIDO - COMPLETA C/ VARA H =1,20M</v>
          </cell>
          <cell r="D2134" t="str">
            <v>CJ</v>
          </cell>
          <cell r="E2134">
            <v>30.73</v>
          </cell>
        </row>
        <row r="2135">
          <cell r="A2135">
            <v>0</v>
          </cell>
          <cell r="B2135" t="str">
            <v>SINAPI/CEF</v>
          </cell>
          <cell r="C2135">
            <v>0</v>
          </cell>
          <cell r="D2135">
            <v>0</v>
          </cell>
          <cell r="E2135">
            <v>0</v>
          </cell>
        </row>
        <row r="2136">
          <cell r="A2136">
            <v>0</v>
          </cell>
          <cell r="B2136" t="str">
            <v>SINAPI/CEF</v>
          </cell>
          <cell r="C2136" t="str">
            <v>PREÇOS DE INSUMOS</v>
          </cell>
          <cell r="D2136" t="str">
            <v>Página:</v>
          </cell>
          <cell r="E2136" t="str">
            <v>34 / 107</v>
          </cell>
        </row>
        <row r="2137">
          <cell r="A2137" t="str">
            <v>Mês de Coleta:</v>
          </cell>
          <cell r="B2137" t="str">
            <v>SINAPI/CEF</v>
          </cell>
          <cell r="C2137" t="str">
            <v>05/2014 Pesquisa: IBGE</v>
          </cell>
          <cell r="D2137">
            <v>0</v>
          </cell>
          <cell r="E2137">
            <v>0</v>
          </cell>
        </row>
        <row r="2138">
          <cell r="A2138">
            <v>0</v>
          </cell>
          <cell r="B2138" t="str">
            <v>SINAPI/CEF</v>
          </cell>
          <cell r="C2138" t="str">
            <v>FORTALEZA 88,81</v>
          </cell>
          <cell r="D2138">
            <v>0</v>
          </cell>
          <cell r="E2138">
            <v>50.72</v>
          </cell>
        </row>
        <row r="2139">
          <cell r="A2139" t="str">
            <v>Localidade:</v>
          </cell>
          <cell r="B2139" t="str">
            <v>SINAPI/CEF</v>
          </cell>
          <cell r="C2139" t="str">
            <v>Encargos Sociais Desonerados(%) Horista:</v>
          </cell>
          <cell r="D2139" t="str">
            <v>Mensalista:</v>
          </cell>
          <cell r="E2139">
            <v>0</v>
          </cell>
        </row>
        <row r="2140">
          <cell r="A2140" t="str">
            <v>Código</v>
          </cell>
          <cell r="B2140" t="str">
            <v>SINAPI/CEF</v>
          </cell>
          <cell r="C2140" t="str">
            <v>Descriçao do Insumo</v>
          </cell>
          <cell r="D2140" t="str">
            <v>Unid</v>
          </cell>
          <cell r="E2140" t="str">
            <v>Preço</v>
          </cell>
        </row>
        <row r="2141">
          <cell r="A2141">
            <v>0</v>
          </cell>
          <cell r="B2141" t="str">
            <v>SINAPI/CEF</v>
          </cell>
          <cell r="C2141">
            <v>0</v>
          </cell>
          <cell r="D2141">
            <v>0</v>
          </cell>
          <cell r="E2141" t="str">
            <v>Mediano (R$)</v>
          </cell>
        </row>
        <row r="2142">
          <cell r="A2142">
            <v>3113</v>
          </cell>
          <cell r="B2142" t="str">
            <v>SINAPI/CEF</v>
          </cell>
          <cell r="C2142" t="str">
            <v>CREMONA LATAO CROMADO OU POLIDO - COMPLETA C/ VARA H =1,50M</v>
          </cell>
          <cell r="D2142" t="str">
            <v>CJ</v>
          </cell>
          <cell r="E2142">
            <v>34.53</v>
          </cell>
        </row>
        <row r="2143">
          <cell r="A2143">
            <v>3114</v>
          </cell>
          <cell r="B2143" t="str">
            <v>SINAPI/CEF</v>
          </cell>
          <cell r="C2143" t="str">
            <v>CREMONA LATAO CROMADO 113 X 40 X 35MM (NAO INCL VARA FERRO)</v>
          </cell>
          <cell r="D2143" t="str">
            <v>UN</v>
          </cell>
          <cell r="E2143">
            <v>23.72</v>
          </cell>
        </row>
        <row r="2144">
          <cell r="A2144">
            <v>1636</v>
          </cell>
          <cell r="B2144" t="str">
            <v>SINAPI/CEF</v>
          </cell>
          <cell r="C2144" t="str">
            <v>CRIVO FOFO FLANGE PN-10 DN  80</v>
          </cell>
          <cell r="D2144" t="str">
            <v>UN</v>
          </cell>
          <cell r="E2144">
            <v>140.78</v>
          </cell>
        </row>
        <row r="2145">
          <cell r="A2145">
            <v>1637</v>
          </cell>
          <cell r="B2145" t="str">
            <v>SINAPI/CEF</v>
          </cell>
          <cell r="C2145" t="str">
            <v>CRIVO FOFO FLANGE PN-10 DN 150</v>
          </cell>
          <cell r="D2145" t="str">
            <v>UN</v>
          </cell>
          <cell r="E2145">
            <v>289.04000000000002</v>
          </cell>
        </row>
        <row r="2146">
          <cell r="A2146">
            <v>1638</v>
          </cell>
          <cell r="B2146" t="str">
            <v>SINAPI/CEF</v>
          </cell>
          <cell r="C2146" t="str">
            <v>CRIVO FOFO FLANGE PN-10 DN 200</v>
          </cell>
          <cell r="D2146" t="str">
            <v>UN</v>
          </cell>
          <cell r="E2146">
            <v>405.78</v>
          </cell>
        </row>
        <row r="2147">
          <cell r="A2147">
            <v>1645</v>
          </cell>
          <cell r="B2147" t="str">
            <v>SINAPI/CEF</v>
          </cell>
          <cell r="C2147" t="str">
            <v>CRIVO FOFO FLANGE PN-10 DN 250</v>
          </cell>
          <cell r="D2147" t="str">
            <v>UN</v>
          </cell>
          <cell r="E2147">
            <v>566.74</v>
          </cell>
        </row>
        <row r="2148">
          <cell r="A2148">
            <v>1639</v>
          </cell>
          <cell r="B2148" t="str">
            <v>SINAPI/CEF</v>
          </cell>
          <cell r="C2148" t="str">
            <v>CRIVO FOFO FLANGE PN-10 DN 300</v>
          </cell>
          <cell r="D2148" t="str">
            <v>UN</v>
          </cell>
          <cell r="E2148">
            <v>727.69</v>
          </cell>
        </row>
        <row r="2149">
          <cell r="A2149">
            <v>1640</v>
          </cell>
          <cell r="B2149" t="str">
            <v>SINAPI/CEF</v>
          </cell>
          <cell r="C2149" t="str">
            <v>CRIVO FOFO FLANGE PN-10 DN 350</v>
          </cell>
          <cell r="D2149" t="str">
            <v>UN</v>
          </cell>
          <cell r="E2149">
            <v>928.31</v>
          </cell>
        </row>
        <row r="2150">
          <cell r="A2150">
            <v>1644</v>
          </cell>
          <cell r="B2150" t="str">
            <v>SINAPI/CEF</v>
          </cell>
          <cell r="C2150" t="str">
            <v>CRIVO FOFO FLANGE PN-10 DN 400</v>
          </cell>
          <cell r="D2150" t="str">
            <v>UN</v>
          </cell>
          <cell r="E2150">
            <v>1004.25</v>
          </cell>
        </row>
        <row r="2151">
          <cell r="A2151">
            <v>1641</v>
          </cell>
          <cell r="B2151" t="str">
            <v>SINAPI/CEF</v>
          </cell>
          <cell r="C2151" t="str">
            <v>CRIVO FOFO FLANGE PN-10 DN 450</v>
          </cell>
          <cell r="D2151" t="str">
            <v>UN</v>
          </cell>
          <cell r="E2151">
            <v>1807.09</v>
          </cell>
        </row>
        <row r="2152">
          <cell r="A2152">
            <v>1642</v>
          </cell>
          <cell r="B2152" t="str">
            <v>SINAPI/CEF</v>
          </cell>
          <cell r="C2152" t="str">
            <v>CRIVO FOFO FLANGE PN-10 DN 500</v>
          </cell>
          <cell r="D2152" t="str">
            <v>UN</v>
          </cell>
          <cell r="E2152">
            <v>2137.73</v>
          </cell>
        </row>
        <row r="2153">
          <cell r="A2153">
            <v>1643</v>
          </cell>
          <cell r="B2153" t="str">
            <v>SINAPI/CEF</v>
          </cell>
          <cell r="C2153" t="str">
            <v>CRIVO FOFO FLANGE PN-10 DN 600</v>
          </cell>
          <cell r="D2153" t="str">
            <v>UN</v>
          </cell>
          <cell r="E2153">
            <v>2334.9499999999998</v>
          </cell>
        </row>
        <row r="2154">
          <cell r="A2154">
            <v>1646</v>
          </cell>
          <cell r="B2154" t="str">
            <v>SINAPI/CEF</v>
          </cell>
          <cell r="C2154" t="str">
            <v>CRIVO FOFO FLANGE, PN-10, DN = 100 MM</v>
          </cell>
          <cell r="D2154" t="str">
            <v>UN</v>
          </cell>
          <cell r="E2154">
            <v>192.69</v>
          </cell>
        </row>
        <row r="2155">
          <cell r="A2155">
            <v>34519</v>
          </cell>
          <cell r="B2155" t="str">
            <v>SINAPI/CEF</v>
          </cell>
          <cell r="C2155" t="str">
            <v>CRUZETA DE CONCRETO LEVE, COMP. 2000 MM SECAO, 90 X 90 MM</v>
          </cell>
          <cell r="D2155" t="str">
            <v>UN</v>
          </cell>
          <cell r="E2155">
            <v>74.77</v>
          </cell>
        </row>
        <row r="2156">
          <cell r="A2156">
            <v>10510</v>
          </cell>
          <cell r="B2156" t="str">
            <v>SINAPI/CEF</v>
          </cell>
          <cell r="C2156" t="str">
            <v>CRUZETA DE MADEIRA DE LEI, COMPRIM= 2,4M SECAO TRANSVERSAL 90 X 115MM</v>
          </cell>
          <cell r="D2156" t="str">
            <v>UN</v>
          </cell>
          <cell r="E2156">
            <v>145.83000000000001</v>
          </cell>
        </row>
        <row r="2157">
          <cell r="A2157">
            <v>1649</v>
          </cell>
          <cell r="B2157" t="str">
            <v>SINAPI/CEF</v>
          </cell>
          <cell r="C2157" t="str">
            <v>CRUZETA FERRO GALV ROSCA REF 1 1/2"</v>
          </cell>
          <cell r="D2157" t="str">
            <v>UN</v>
          </cell>
          <cell r="E2157">
            <v>30.53</v>
          </cell>
        </row>
        <row r="2158">
          <cell r="A2158">
            <v>1653</v>
          </cell>
          <cell r="B2158" t="str">
            <v>SINAPI/CEF</v>
          </cell>
          <cell r="C2158" t="str">
            <v>CRUZETA FERRO GALV ROSCA REF 1 1/4"</v>
          </cell>
          <cell r="D2158" t="str">
            <v>UN</v>
          </cell>
          <cell r="E2158">
            <v>25.35</v>
          </cell>
        </row>
        <row r="2159">
          <cell r="A2159">
            <v>1647</v>
          </cell>
          <cell r="B2159" t="str">
            <v>SINAPI/CEF</v>
          </cell>
          <cell r="C2159" t="str">
            <v>CRUZETA FERRO GALV ROSCA REF 1/2"</v>
          </cell>
          <cell r="D2159" t="str">
            <v>UN</v>
          </cell>
          <cell r="E2159">
            <v>9.39</v>
          </cell>
        </row>
        <row r="2160">
          <cell r="A2160">
            <v>1648</v>
          </cell>
          <cell r="B2160" t="str">
            <v>SINAPI/CEF</v>
          </cell>
          <cell r="C2160" t="str">
            <v>CRUZETA FERRO GALV ROSCA REF 1"</v>
          </cell>
          <cell r="D2160" t="str">
            <v>UN</v>
          </cell>
          <cell r="E2160">
            <v>18.04</v>
          </cell>
        </row>
        <row r="2161">
          <cell r="A2161">
            <v>1651</v>
          </cell>
          <cell r="B2161" t="str">
            <v>SINAPI/CEF</v>
          </cell>
          <cell r="C2161" t="str">
            <v>CRUZETA FERRO GALV ROSCA REF 2 1/2"</v>
          </cell>
          <cell r="D2161" t="str">
            <v>UN</v>
          </cell>
          <cell r="E2161">
            <v>66.510000000000005</v>
          </cell>
        </row>
        <row r="2162">
          <cell r="A2162">
            <v>1650</v>
          </cell>
          <cell r="B2162" t="str">
            <v>SINAPI/CEF</v>
          </cell>
          <cell r="C2162" t="str">
            <v>CRUZETA FERRO GALV ROSCA REF 2"</v>
          </cell>
          <cell r="D2162" t="str">
            <v>UN</v>
          </cell>
          <cell r="E2162">
            <v>42.18</v>
          </cell>
        </row>
        <row r="2163">
          <cell r="A2163">
            <v>1654</v>
          </cell>
          <cell r="B2163" t="str">
            <v>SINAPI/CEF</v>
          </cell>
          <cell r="C2163" t="str">
            <v>CRUZETA FERRO GALV ROSCA REF 3/4"</v>
          </cell>
          <cell r="D2163" t="str">
            <v>UN</v>
          </cell>
          <cell r="E2163">
            <v>11.98</v>
          </cell>
        </row>
        <row r="2164">
          <cell r="A2164">
            <v>1652</v>
          </cell>
          <cell r="B2164" t="str">
            <v>SINAPI/CEF</v>
          </cell>
          <cell r="C2164" t="str">
            <v>CRUZETA FERRO GALV ROSCA REF 3"</v>
          </cell>
          <cell r="D2164" t="str">
            <v>UN</v>
          </cell>
          <cell r="E2164">
            <v>93.31</v>
          </cell>
        </row>
        <row r="2165">
          <cell r="A2165">
            <v>1725</v>
          </cell>
          <cell r="B2165" t="str">
            <v>SINAPI/CEF</v>
          </cell>
          <cell r="C2165" t="str">
            <v>CRUZETA PVC PBA EB 183 JE BBBB DN 50/DE 60MM</v>
          </cell>
          <cell r="D2165" t="str">
            <v>UN</v>
          </cell>
          <cell r="E2165">
            <v>8.09</v>
          </cell>
        </row>
        <row r="2166">
          <cell r="A2166">
            <v>12920</v>
          </cell>
          <cell r="B2166" t="str">
            <v>SINAPI/CEF</v>
          </cell>
          <cell r="C2166" t="str">
            <v>CRUZETA PVC PBA JE BBBB DN 100/DE 110MM</v>
          </cell>
          <cell r="D2166" t="str">
            <v>UN</v>
          </cell>
          <cell r="E2166">
            <v>36.57</v>
          </cell>
        </row>
        <row r="2167">
          <cell r="A2167">
            <v>12943</v>
          </cell>
          <cell r="B2167" t="str">
            <v>SINAPI/CEF</v>
          </cell>
          <cell r="C2167" t="str">
            <v>CRUZETA PVC PBA JE BBBB DN 75/DE 85MM</v>
          </cell>
          <cell r="D2167" t="str">
            <v>UN</v>
          </cell>
          <cell r="E2167">
            <v>19.73</v>
          </cell>
        </row>
        <row r="2168">
          <cell r="A2168">
            <v>1727</v>
          </cell>
          <cell r="B2168" t="str">
            <v>SINAPI/CEF</v>
          </cell>
          <cell r="C2168" t="str">
            <v>CRUZETA REDUCAO PVC PBA EB183 JE BBBB DN 75 X 50 /DE 85 X 60MM</v>
          </cell>
          <cell r="D2168" t="str">
            <v>UN</v>
          </cell>
          <cell r="E2168">
            <v>15.08</v>
          </cell>
        </row>
        <row r="2169">
          <cell r="A2169">
            <v>1743</v>
          </cell>
          <cell r="B2169" t="str">
            <v>SINAPI/CEF</v>
          </cell>
          <cell r="C2169" t="str">
            <v>CUBA ACO INOXIDAVEL NUM 1 (46,5X30,0X11,5) CM</v>
          </cell>
          <cell r="D2169" t="str">
            <v>UN</v>
          </cell>
          <cell r="E2169">
            <v>43.01</v>
          </cell>
        </row>
        <row r="2170">
          <cell r="A2170">
            <v>1747</v>
          </cell>
          <cell r="B2170" t="str">
            <v>SINAPI/CEF</v>
          </cell>
          <cell r="C2170" t="str">
            <v>CUBA ACO INOXIDAVEL NUM 2 (56,0X33,0X11,5) CM</v>
          </cell>
          <cell r="D2170" t="str">
            <v>UN</v>
          </cell>
          <cell r="E2170">
            <v>51.02</v>
          </cell>
        </row>
        <row r="2171">
          <cell r="A2171">
            <v>1744</v>
          </cell>
          <cell r="B2171" t="str">
            <v>SINAPI/CEF</v>
          </cell>
          <cell r="C2171" t="str">
            <v>CUBA ACO INOXIDAVEL NUM 3 (40,0X34,0X11,5) CM</v>
          </cell>
          <cell r="D2171" t="str">
            <v>UN</v>
          </cell>
          <cell r="E2171">
            <v>47.58</v>
          </cell>
        </row>
        <row r="2172">
          <cell r="A2172">
            <v>7241</v>
          </cell>
          <cell r="B2172" t="str">
            <v>SINAPI/CEF</v>
          </cell>
          <cell r="C2172" t="str">
            <v>CUMEEIRA ALUMINIO ONDULADA ESP = 0,8MM LARG = 1,12M</v>
          </cell>
          <cell r="D2172" t="str">
            <v>M2</v>
          </cell>
          <cell r="E2172">
            <v>55.98</v>
          </cell>
        </row>
        <row r="2173">
          <cell r="A2173">
            <v>20236</v>
          </cell>
          <cell r="B2173" t="str">
            <v>SINAPI/CEF</v>
          </cell>
          <cell r="C2173" t="str">
            <v>CUMEEIRA ARTICULADA DE FIBROCIMENTO PARA TELHA ONDULADA E= 6 MM (SEM AMIANTO)</v>
          </cell>
          <cell r="D2173" t="str">
            <v>UN</v>
          </cell>
          <cell r="E2173">
            <v>23.31</v>
          </cell>
        </row>
        <row r="2174">
          <cell r="A2174">
            <v>11013</v>
          </cell>
          <cell r="B2174" t="str">
            <v>SINAPI/CEF</v>
          </cell>
          <cell r="C2174" t="str">
            <v>CUMEEIRA ARTICULADA PARA TELHA FIBROCIMENTO, CANALETE 49 OU KALHETA - ABA EXTERNA SUPERIOR (SEM</v>
          </cell>
          <cell r="D2174" t="str">
            <v>UN</v>
          </cell>
          <cell r="E2174">
            <v>12.4</v>
          </cell>
        </row>
        <row r="2175">
          <cell r="A2175">
            <v>0</v>
          </cell>
          <cell r="B2175" t="str">
            <v>SINAPI/CEF</v>
          </cell>
          <cell r="C2175" t="str">
            <v>AMIANTO)</v>
          </cell>
          <cell r="D2175">
            <v>0</v>
          </cell>
          <cell r="E2175">
            <v>0</v>
          </cell>
        </row>
        <row r="2176">
          <cell r="A2176">
            <v>11014</v>
          </cell>
          <cell r="B2176" t="str">
            <v>SINAPI/CEF</v>
          </cell>
          <cell r="C2176" t="str">
            <v>CUMEEIRA ARTICULADA PARA TELHA FIBROCIMENTO, CANALETE 49 OU KALHETA - ABA INTERNA INFERIOR (SEM</v>
          </cell>
          <cell r="D2176" t="str">
            <v>UN</v>
          </cell>
          <cell r="E2176">
            <v>12.4</v>
          </cell>
        </row>
        <row r="2177">
          <cell r="A2177">
            <v>0</v>
          </cell>
          <cell r="B2177" t="str">
            <v>SINAPI/CEF</v>
          </cell>
          <cell r="C2177" t="str">
            <v>AMIANTO)</v>
          </cell>
          <cell r="D2177">
            <v>0</v>
          </cell>
          <cell r="E2177">
            <v>0</v>
          </cell>
        </row>
        <row r="2178">
          <cell r="A2178">
            <v>11017</v>
          </cell>
          <cell r="B2178" t="str">
            <v>SINAPI/CEF</v>
          </cell>
          <cell r="C2178" t="str">
            <v>CUMEEIRA ARTICULADA SUPERIOR PARA TELHA DE FIBROCIMENTO, E = 4 MM (SEM AMIANTO)</v>
          </cell>
          <cell r="D2178" t="str">
            <v>UN</v>
          </cell>
          <cell r="E2178">
            <v>5.29</v>
          </cell>
        </row>
        <row r="2179">
          <cell r="A2179">
            <v>11015</v>
          </cell>
          <cell r="B2179" t="str">
            <v>SINAPI/CEF</v>
          </cell>
          <cell r="C2179" t="str">
            <v>CUMEEIRA NORMAL DE EXTREMIDADE OU TERMINAL PARA TELHA FIBROCIMENTO CANALETE 90 OU KALHETAO</v>
          </cell>
          <cell r="D2179" t="str">
            <v>UN</v>
          </cell>
          <cell r="E2179">
            <v>83.4</v>
          </cell>
        </row>
        <row r="2180">
          <cell r="A2180">
            <v>0</v>
          </cell>
          <cell r="B2180" t="str">
            <v>SINAPI/CEF</v>
          </cell>
          <cell r="C2180" t="str">
            <v>(SEM AMIANTO)</v>
          </cell>
          <cell r="D2180">
            <v>0</v>
          </cell>
          <cell r="E2180">
            <v>0</v>
          </cell>
        </row>
        <row r="2181">
          <cell r="A2181">
            <v>20235</v>
          </cell>
          <cell r="B2181" t="str">
            <v>SINAPI/CEF</v>
          </cell>
          <cell r="C2181" t="str">
            <v>CUMEEIRA NORMAL DE FIBROCIMENTO COM ABAS DE 300MM PARA TELHA ONDULADA E= 6 MM (SEM AMIANTO)</v>
          </cell>
          <cell r="D2181" t="str">
            <v>UN</v>
          </cell>
          <cell r="E2181">
            <v>42.17</v>
          </cell>
        </row>
        <row r="2182">
          <cell r="A2182">
            <v>7216</v>
          </cell>
          <cell r="B2182" t="str">
            <v>SINAPI/CEF</v>
          </cell>
          <cell r="C2182" t="str">
            <v>CUMEEIRA NORMAL PARA TELHA DE FIBROCIMENTO CANALETE 90 OU KALHETAO (SEM AMIANTO)</v>
          </cell>
          <cell r="D2182" t="str">
            <v>UN</v>
          </cell>
          <cell r="E2182">
            <v>83.4</v>
          </cell>
        </row>
        <row r="2183">
          <cell r="A2183">
            <v>7215</v>
          </cell>
          <cell r="B2183" t="str">
            <v>SINAPI/CEF</v>
          </cell>
          <cell r="C2183" t="str">
            <v>CUMEEIRA NORMAL PARA TELHA DE FIBROCIMENTO, CANALETE 49 OU KALHETA (SEM AMIANTO)</v>
          </cell>
          <cell r="D2183" t="str">
            <v>UN</v>
          </cell>
          <cell r="E2183">
            <v>19.95</v>
          </cell>
        </row>
        <row r="2184">
          <cell r="A2184">
            <v>11016</v>
          </cell>
          <cell r="B2184" t="str">
            <v>SINAPI/CEF</v>
          </cell>
          <cell r="C2184" t="str">
            <v>CUMEEIRA NORMAL PARA TELHA FIBROCIMENTO (SEM AMIANTO)</v>
          </cell>
          <cell r="D2184" t="str">
            <v>UN</v>
          </cell>
          <cell r="E2184">
            <v>33.44</v>
          </cell>
        </row>
        <row r="2185">
          <cell r="A2185">
            <v>7181</v>
          </cell>
          <cell r="B2185" t="str">
            <v>SINAPI/CEF</v>
          </cell>
          <cell r="C2185" t="str">
            <v>CUMEEIRA P/ TELHA CERAMICA</v>
          </cell>
          <cell r="D2185" t="str">
            <v>UN</v>
          </cell>
          <cell r="E2185">
            <v>0.77</v>
          </cell>
        </row>
        <row r="2186">
          <cell r="A2186">
            <v>7214</v>
          </cell>
          <cell r="B2186" t="str">
            <v>SINAPI/CEF</v>
          </cell>
          <cell r="C2186" t="str">
            <v>CUMEEIRA SHED PARA TELHA DE FIBROCIMENTO ONDULADA (SEM AMIANTO)</v>
          </cell>
          <cell r="D2186" t="str">
            <v>UN</v>
          </cell>
          <cell r="E2186">
            <v>28.57</v>
          </cell>
        </row>
        <row r="2187">
          <cell r="A2187">
            <v>7219</v>
          </cell>
          <cell r="B2187" t="str">
            <v>SINAPI/CEF</v>
          </cell>
          <cell r="C2187" t="str">
            <v>CUMEEIRA UNIVERSAL PARA TELHA DE FIBROCIMENTO ONDULADA, E = 6MM, DE 1,10 X 0,21 M (SEM AMIANTO)</v>
          </cell>
          <cell r="D2187" t="str">
            <v>UN</v>
          </cell>
          <cell r="E2187">
            <v>29.58</v>
          </cell>
        </row>
        <row r="2188">
          <cell r="A2188">
            <v>1752</v>
          </cell>
          <cell r="B2188" t="str">
            <v>SINAPI/CEF</v>
          </cell>
          <cell r="C2188" t="str">
            <v>CURVA CERAMICA 45G ESG PB DN 100</v>
          </cell>
          <cell r="D2188" t="str">
            <v>UN</v>
          </cell>
          <cell r="E2188">
            <v>9.48</v>
          </cell>
        </row>
        <row r="2189">
          <cell r="A2189">
            <v>1774</v>
          </cell>
          <cell r="B2189" t="str">
            <v>SINAPI/CEF</v>
          </cell>
          <cell r="C2189" t="str">
            <v>CURVA CERAMICA 45G ESG PB DN 150</v>
          </cell>
          <cell r="D2189" t="str">
            <v>UN</v>
          </cell>
          <cell r="E2189">
            <v>20.43</v>
          </cell>
        </row>
        <row r="2190">
          <cell r="A2190">
            <v>1773</v>
          </cell>
          <cell r="B2190" t="str">
            <v>SINAPI/CEF</v>
          </cell>
          <cell r="C2190" t="str">
            <v>CURVA CERAMICA 45G ESG PB DN 200</v>
          </cell>
          <cell r="D2190" t="str">
            <v>UN</v>
          </cell>
          <cell r="E2190">
            <v>33.200000000000003</v>
          </cell>
        </row>
        <row r="2191">
          <cell r="A2191">
            <v>1754</v>
          </cell>
          <cell r="B2191" t="str">
            <v>SINAPI/CEF</v>
          </cell>
          <cell r="C2191" t="str">
            <v>CURVA CERAMICA 45G ESG PB DN 250</v>
          </cell>
          <cell r="D2191" t="str">
            <v>UN</v>
          </cell>
          <cell r="E2191">
            <v>53.28</v>
          </cell>
        </row>
        <row r="2192">
          <cell r="A2192">
            <v>1755</v>
          </cell>
          <cell r="B2192" t="str">
            <v>SINAPI/CEF</v>
          </cell>
          <cell r="C2192" t="str">
            <v>CURVA CERAMICA 45G ESG PB DN 300</v>
          </cell>
          <cell r="D2192" t="str">
            <v>UN</v>
          </cell>
          <cell r="E2192">
            <v>86.44</v>
          </cell>
        </row>
        <row r="2193">
          <cell r="A2193">
            <v>1757</v>
          </cell>
          <cell r="B2193" t="str">
            <v>SINAPI/CEF</v>
          </cell>
          <cell r="C2193" t="str">
            <v>CURVA CERAMICA 45G ESG PB DN 400</v>
          </cell>
          <cell r="D2193" t="str">
            <v>UN</v>
          </cell>
          <cell r="E2193">
            <v>357.99</v>
          </cell>
        </row>
        <row r="2194">
          <cell r="A2194">
            <v>1758</v>
          </cell>
          <cell r="B2194" t="str">
            <v>SINAPI/CEF</v>
          </cell>
          <cell r="C2194" t="str">
            <v>CURVA CERAMICA 45G ESG PB DN 450</v>
          </cell>
          <cell r="D2194" t="str">
            <v>UN</v>
          </cell>
          <cell r="E2194">
            <v>465.38</v>
          </cell>
        </row>
        <row r="2195">
          <cell r="A2195">
            <v>1751</v>
          </cell>
          <cell r="B2195" t="str">
            <v>SINAPI/CEF</v>
          </cell>
          <cell r="C2195" t="str">
            <v>CURVA CERAMICA 45G ESG PB DN 75</v>
          </cell>
          <cell r="D2195" t="str">
            <v>UN</v>
          </cell>
          <cell r="E2195">
            <v>8.9499999999999993</v>
          </cell>
        </row>
        <row r="2196">
          <cell r="A2196">
            <v>1761</v>
          </cell>
          <cell r="B2196" t="str">
            <v>SINAPI/CEF</v>
          </cell>
          <cell r="C2196" t="str">
            <v>CURVA CERAMICA 90G ESG PB DN 100</v>
          </cell>
          <cell r="D2196" t="str">
            <v>UN</v>
          </cell>
          <cell r="E2196">
            <v>9.48</v>
          </cell>
        </row>
        <row r="2197">
          <cell r="A2197">
            <v>0</v>
          </cell>
          <cell r="B2197" t="str">
            <v>SINAPI/CEF</v>
          </cell>
          <cell r="C2197">
            <v>0</v>
          </cell>
          <cell r="D2197">
            <v>0</v>
          </cell>
          <cell r="E2197">
            <v>0</v>
          </cell>
        </row>
        <row r="2198">
          <cell r="A2198">
            <v>0</v>
          </cell>
          <cell r="B2198" t="str">
            <v>SINAPI/CEF</v>
          </cell>
          <cell r="C2198" t="str">
            <v>PREÇOS DE INSUMOS</v>
          </cell>
          <cell r="D2198" t="str">
            <v>Página:</v>
          </cell>
          <cell r="E2198" t="str">
            <v>35 / 107</v>
          </cell>
        </row>
        <row r="2199">
          <cell r="A2199" t="str">
            <v>Mês de Coleta:</v>
          </cell>
          <cell r="B2199" t="str">
            <v>SINAPI/CEF</v>
          </cell>
          <cell r="C2199" t="str">
            <v>05/2014 Pesquisa: IBGE</v>
          </cell>
          <cell r="D2199">
            <v>0</v>
          </cell>
          <cell r="E2199">
            <v>0</v>
          </cell>
        </row>
        <row r="2200">
          <cell r="A2200">
            <v>0</v>
          </cell>
          <cell r="B2200" t="str">
            <v>SINAPI/CEF</v>
          </cell>
          <cell r="C2200" t="str">
            <v>FORTALEZA 88,81</v>
          </cell>
          <cell r="D2200">
            <v>0</v>
          </cell>
          <cell r="E2200">
            <v>50.72</v>
          </cell>
        </row>
        <row r="2201">
          <cell r="A2201" t="str">
            <v>Localidade:</v>
          </cell>
          <cell r="B2201" t="str">
            <v>SINAPI/CEF</v>
          </cell>
          <cell r="C2201" t="str">
            <v>Encargos Sociais Desonerados(%) Horista:</v>
          </cell>
          <cell r="D2201" t="str">
            <v>Mensalista:</v>
          </cell>
          <cell r="E2201">
            <v>0</v>
          </cell>
        </row>
        <row r="2202">
          <cell r="A2202" t="str">
            <v>Código</v>
          </cell>
          <cell r="B2202" t="str">
            <v>SINAPI/CEF</v>
          </cell>
          <cell r="C2202" t="str">
            <v>Descriçao do Insumo</v>
          </cell>
          <cell r="D2202" t="str">
            <v>Unid</v>
          </cell>
          <cell r="E2202" t="str">
            <v>Preço</v>
          </cell>
        </row>
        <row r="2203">
          <cell r="A2203">
            <v>0</v>
          </cell>
          <cell r="B2203" t="str">
            <v>SINAPI/CEF</v>
          </cell>
          <cell r="C2203">
            <v>0</v>
          </cell>
          <cell r="D2203">
            <v>0</v>
          </cell>
          <cell r="E2203" t="str">
            <v>Mediano (R$)</v>
          </cell>
        </row>
        <row r="2204">
          <cell r="A2204">
            <v>1753</v>
          </cell>
          <cell r="B2204" t="str">
            <v>SINAPI/CEF</v>
          </cell>
          <cell r="C2204" t="str">
            <v>CURVA CERAMICA 90G ESG PB DN 150</v>
          </cell>
          <cell r="D2204" t="str">
            <v>UN</v>
          </cell>
          <cell r="E2204">
            <v>20.43</v>
          </cell>
        </row>
        <row r="2205">
          <cell r="A2205">
            <v>1762</v>
          </cell>
          <cell r="B2205" t="str">
            <v>SINAPI/CEF</v>
          </cell>
          <cell r="C2205" t="str">
            <v>CURVA CERAMICA 90G ESG PB DN 200</v>
          </cell>
          <cell r="D2205" t="str">
            <v>UN</v>
          </cell>
          <cell r="E2205">
            <v>32.53</v>
          </cell>
        </row>
        <row r="2206">
          <cell r="A2206">
            <v>1763</v>
          </cell>
          <cell r="B2206" t="str">
            <v>SINAPI/CEF</v>
          </cell>
          <cell r="C2206" t="str">
            <v>CURVA CERAMICA 90G ESG PB DN 250</v>
          </cell>
          <cell r="D2206" t="str">
            <v>UN</v>
          </cell>
          <cell r="E2206">
            <v>52.22</v>
          </cell>
        </row>
        <row r="2207">
          <cell r="A2207">
            <v>1771</v>
          </cell>
          <cell r="B2207" t="str">
            <v>SINAPI/CEF</v>
          </cell>
          <cell r="C2207" t="str">
            <v>CURVA CERAMICA 90G ESG PB DN 300</v>
          </cell>
          <cell r="D2207" t="str">
            <v>UN</v>
          </cell>
          <cell r="E2207">
            <v>86.44</v>
          </cell>
        </row>
        <row r="2208">
          <cell r="A2208">
            <v>1770</v>
          </cell>
          <cell r="B2208" t="str">
            <v>SINAPI/CEF</v>
          </cell>
          <cell r="C2208" t="str">
            <v>CURVA CERAMICA 90G ESG PB DN 400</v>
          </cell>
          <cell r="D2208" t="str">
            <v>UN</v>
          </cell>
          <cell r="E2208">
            <v>365.15</v>
          </cell>
        </row>
        <row r="2209">
          <cell r="A2209">
            <v>1765</v>
          </cell>
          <cell r="B2209" t="str">
            <v>SINAPI/CEF</v>
          </cell>
          <cell r="C2209" t="str">
            <v>CURVA CERAMICA 90G ESG PB DN 450</v>
          </cell>
          <cell r="D2209" t="str">
            <v>UN</v>
          </cell>
          <cell r="E2209">
            <v>476.12</v>
          </cell>
        </row>
        <row r="2210">
          <cell r="A2210">
            <v>1772</v>
          </cell>
          <cell r="B2210" t="str">
            <v>SINAPI/CEF</v>
          </cell>
          <cell r="C2210" t="str">
            <v>CURVA CERAMICA 90G ESG PB DN 75</v>
          </cell>
          <cell r="D2210" t="str">
            <v>UN</v>
          </cell>
          <cell r="E2210">
            <v>8.9499999999999993</v>
          </cell>
        </row>
        <row r="2211">
          <cell r="A2211">
            <v>1922</v>
          </cell>
          <cell r="B2211" t="str">
            <v>SINAPI/CEF</v>
          </cell>
          <cell r="C2211" t="str">
            <v>CURVA DE PVC 45º, SOLDAVEL, DE 75 MM, PARA AGUA (NBR 5648)</v>
          </cell>
          <cell r="D2211" t="str">
            <v>UN</v>
          </cell>
          <cell r="E2211">
            <v>15.3</v>
          </cell>
        </row>
        <row r="2212">
          <cell r="A2212">
            <v>1870</v>
          </cell>
          <cell r="B2212" t="str">
            <v>SINAPI/CEF</v>
          </cell>
          <cell r="C2212" t="str">
            <v>CURVA DE PVC 90º, ROSCAVEL, DE 1/2", PARA ELETRODUTO  (NBR 5648)</v>
          </cell>
          <cell r="D2212" t="str">
            <v>UN</v>
          </cell>
          <cell r="E2212">
            <v>1.07</v>
          </cell>
        </row>
        <row r="2213">
          <cell r="A2213">
            <v>2464</v>
          </cell>
          <cell r="B2213" t="str">
            <v>SINAPI/CEF</v>
          </cell>
          <cell r="C2213" t="str">
            <v>CURVA FERRO ESMALTADO P/ ELETRODUTO PESADO 135G 1.1/2"</v>
          </cell>
          <cell r="D2213" t="str">
            <v>UN</v>
          </cell>
          <cell r="E2213">
            <v>6.98</v>
          </cell>
        </row>
        <row r="2214">
          <cell r="A2214">
            <v>2463</v>
          </cell>
          <cell r="B2214" t="str">
            <v>SINAPI/CEF</v>
          </cell>
          <cell r="C2214" t="str">
            <v>CURVA FERRO ESMALTADO P/ ELETRODUTO PESADO 135G 1.1/4"</v>
          </cell>
          <cell r="D2214" t="str">
            <v>UN</v>
          </cell>
          <cell r="E2214">
            <v>5.98</v>
          </cell>
        </row>
        <row r="2215">
          <cell r="A2215">
            <v>2461</v>
          </cell>
          <cell r="B2215" t="str">
            <v>SINAPI/CEF</v>
          </cell>
          <cell r="C2215" t="str">
            <v>CURVA FERRO ESMALTADO P/ ELETRODUTO PESADO 135G 1/2"</v>
          </cell>
          <cell r="D2215" t="str">
            <v>UN</v>
          </cell>
          <cell r="E2215">
            <v>1.85</v>
          </cell>
        </row>
        <row r="2216">
          <cell r="A2216">
            <v>2469</v>
          </cell>
          <cell r="B2216" t="str">
            <v>SINAPI/CEF</v>
          </cell>
          <cell r="C2216" t="str">
            <v>CURVA FERRO ESMALTADO P/ ELETRODUTO PESADO 135G 1"</v>
          </cell>
          <cell r="D2216" t="str">
            <v>UN</v>
          </cell>
          <cell r="E2216">
            <v>3.57</v>
          </cell>
        </row>
        <row r="2217">
          <cell r="A2217">
            <v>2465</v>
          </cell>
          <cell r="B2217" t="str">
            <v>SINAPI/CEF</v>
          </cell>
          <cell r="C2217" t="str">
            <v>CURVA FERRO ESMALTADO P/ ELETRODUTO PESADO 135G 2.1/2"</v>
          </cell>
          <cell r="D2217" t="str">
            <v>UN</v>
          </cell>
          <cell r="E2217">
            <v>30.78</v>
          </cell>
        </row>
        <row r="2218">
          <cell r="A2218">
            <v>2468</v>
          </cell>
          <cell r="B2218" t="str">
            <v>SINAPI/CEF</v>
          </cell>
          <cell r="C2218" t="str">
            <v>CURVA FERRO ESMALTADO P/ ELETRODUTO PESADO 135G 2"</v>
          </cell>
          <cell r="D2218" t="str">
            <v>UN</v>
          </cell>
          <cell r="E2218">
            <v>11.35</v>
          </cell>
        </row>
        <row r="2219">
          <cell r="A2219">
            <v>2462</v>
          </cell>
          <cell r="B2219" t="str">
            <v>SINAPI/CEF</v>
          </cell>
          <cell r="C2219" t="str">
            <v>CURVA FERRO ESMALTADO P/ ELETRODUTO PESADO 135G 3/4"</v>
          </cell>
          <cell r="D2219" t="str">
            <v>UN</v>
          </cell>
          <cell r="E2219">
            <v>2.0099999999999998</v>
          </cell>
        </row>
        <row r="2220">
          <cell r="A2220">
            <v>2466</v>
          </cell>
          <cell r="B2220" t="str">
            <v>SINAPI/CEF</v>
          </cell>
          <cell r="C2220" t="str">
            <v>CURVA FERRO ESMALTADO P/ ELETRODUTO PESADO 135G 3"</v>
          </cell>
          <cell r="D2220" t="str">
            <v>UN</v>
          </cell>
          <cell r="E2220">
            <v>46.24</v>
          </cell>
        </row>
        <row r="2221">
          <cell r="A2221">
            <v>2467</v>
          </cell>
          <cell r="B2221" t="str">
            <v>SINAPI/CEF</v>
          </cell>
          <cell r="C2221" t="str">
            <v>CURVA FERRO ESMALTADO P/ ELETRODUTO PESADO 135G 4"</v>
          </cell>
          <cell r="D2221" t="str">
            <v>UN</v>
          </cell>
          <cell r="E2221">
            <v>84.16</v>
          </cell>
        </row>
        <row r="2222">
          <cell r="A2222">
            <v>2458</v>
          </cell>
          <cell r="B2222" t="str">
            <v>SINAPI/CEF</v>
          </cell>
          <cell r="C2222" t="str">
            <v>CURVA FERRO ESMALTADO P/ ELETRODUTO PESADO 90G 1.1/2"</v>
          </cell>
          <cell r="D2222" t="str">
            <v>UN</v>
          </cell>
          <cell r="E2222">
            <v>6.36</v>
          </cell>
        </row>
        <row r="2223">
          <cell r="A2223">
            <v>2457</v>
          </cell>
          <cell r="B2223" t="str">
            <v>SINAPI/CEF</v>
          </cell>
          <cell r="C2223" t="str">
            <v>CURVA FERRO ESMALTADO P/ ELETRODUTO PESADO 90G 1.1/4"</v>
          </cell>
          <cell r="D2223" t="str">
            <v>UN</v>
          </cell>
          <cell r="E2223">
            <v>4.9400000000000004</v>
          </cell>
        </row>
        <row r="2224">
          <cell r="A2224">
            <v>2455</v>
          </cell>
          <cell r="B2224" t="str">
            <v>SINAPI/CEF</v>
          </cell>
          <cell r="C2224" t="str">
            <v>CURVA FERRO ESMALTADO P/ ELETRODUTO PESADO 90G 1/2"</v>
          </cell>
          <cell r="D2224" t="str">
            <v>UN</v>
          </cell>
          <cell r="E2224">
            <v>1.54</v>
          </cell>
        </row>
        <row r="2225">
          <cell r="A2225">
            <v>2472</v>
          </cell>
          <cell r="B2225" t="str">
            <v>SINAPI/CEF</v>
          </cell>
          <cell r="C2225" t="str">
            <v>CURVA FERRO ESMALTADO P/ ELETRODUTO PESADO 90G 1"</v>
          </cell>
          <cell r="D2225" t="str">
            <v>UN</v>
          </cell>
          <cell r="E2225">
            <v>2.08</v>
          </cell>
        </row>
        <row r="2226">
          <cell r="A2226">
            <v>2471</v>
          </cell>
          <cell r="B2226" t="str">
            <v>SINAPI/CEF</v>
          </cell>
          <cell r="C2226" t="str">
            <v>CURVA FERRO ESMALTADO P/ ELETRODUTO PESADO 90G 2.1/2"</v>
          </cell>
          <cell r="D2226" t="str">
            <v>UN</v>
          </cell>
          <cell r="E2226">
            <v>20.28</v>
          </cell>
        </row>
        <row r="2227">
          <cell r="A2227">
            <v>2459</v>
          </cell>
          <cell r="B2227" t="str">
            <v>SINAPI/CEF</v>
          </cell>
          <cell r="C2227" t="str">
            <v>CURVA FERRO ESMALTADO P/ ELETRODUTO PESADO 90G 2"</v>
          </cell>
          <cell r="D2227" t="str">
            <v>UN</v>
          </cell>
          <cell r="E2227">
            <v>9.4</v>
          </cell>
        </row>
        <row r="2228">
          <cell r="A2228">
            <v>2456</v>
          </cell>
          <cell r="B2228" t="str">
            <v>SINAPI/CEF</v>
          </cell>
          <cell r="C2228" t="str">
            <v>CURVA FERRO ESMALTADO P/ ELETRODUTO PESADO 90G 3/4"</v>
          </cell>
          <cell r="D2228" t="str">
            <v>UN</v>
          </cell>
          <cell r="E2228">
            <v>1.39</v>
          </cell>
        </row>
        <row r="2229">
          <cell r="A2229">
            <v>2470</v>
          </cell>
          <cell r="B2229" t="str">
            <v>SINAPI/CEF</v>
          </cell>
          <cell r="C2229" t="str">
            <v>CURVA FERRO ESMALTADO P/ ELETRODUTO PESADO 90G 3"</v>
          </cell>
          <cell r="D2229" t="str">
            <v>UN</v>
          </cell>
          <cell r="E2229">
            <v>26.48</v>
          </cell>
        </row>
        <row r="2230">
          <cell r="A2230">
            <v>2460</v>
          </cell>
          <cell r="B2230" t="str">
            <v>SINAPI/CEF</v>
          </cell>
          <cell r="C2230" t="str">
            <v>CURVA FERRO ESMALTADO P/ ELETRODUTO PESADO 90G 4"</v>
          </cell>
          <cell r="D2230" t="str">
            <v>UN</v>
          </cell>
          <cell r="E2230">
            <v>48.54</v>
          </cell>
        </row>
        <row r="2231">
          <cell r="A2231">
            <v>1777</v>
          </cell>
          <cell r="B2231" t="str">
            <v>SINAPI/CEF</v>
          </cell>
          <cell r="C2231" t="str">
            <v>CURVA FERRO GALVANIZADO 45G ROSCA FEMEA REF. 1 1/2"</v>
          </cell>
          <cell r="D2231" t="str">
            <v>UN</v>
          </cell>
          <cell r="E2231">
            <v>32.909999999999997</v>
          </cell>
        </row>
        <row r="2232">
          <cell r="A2232">
            <v>1819</v>
          </cell>
          <cell r="B2232" t="str">
            <v>SINAPI/CEF</v>
          </cell>
          <cell r="C2232" t="str">
            <v>CURVA FERRO GALVANIZADO 45G ROSCA FEMEA REF. 1 1/4"</v>
          </cell>
          <cell r="D2232" t="str">
            <v>UN</v>
          </cell>
          <cell r="E2232">
            <v>28.27</v>
          </cell>
        </row>
        <row r="2233">
          <cell r="A2233">
            <v>1775</v>
          </cell>
          <cell r="B2233" t="str">
            <v>SINAPI/CEF</v>
          </cell>
          <cell r="C2233" t="str">
            <v>CURVA FERRO GALVANIZADO 45G ROSCA FEMEA REF. 1/2"</v>
          </cell>
          <cell r="D2233" t="str">
            <v>UN</v>
          </cell>
          <cell r="E2233">
            <v>9.7100000000000009</v>
          </cell>
        </row>
        <row r="2234">
          <cell r="A2234">
            <v>1776</v>
          </cell>
          <cell r="B2234" t="str">
            <v>SINAPI/CEF</v>
          </cell>
          <cell r="C2234" t="str">
            <v>CURVA FERRO GALVANIZADO 45G ROSCA FEMEA REF. 1"</v>
          </cell>
          <cell r="D2234" t="str">
            <v>UN</v>
          </cell>
          <cell r="E2234">
            <v>18.04</v>
          </cell>
        </row>
        <row r="2235">
          <cell r="A2235">
            <v>1778</v>
          </cell>
          <cell r="B2235" t="str">
            <v>SINAPI/CEF</v>
          </cell>
          <cell r="C2235" t="str">
            <v>CURVA FERRO GALVANIZADO 45G ROSCA FEMEA REF. 2 1/2"</v>
          </cell>
          <cell r="D2235" t="str">
            <v>UN</v>
          </cell>
          <cell r="E2235">
            <v>68.040000000000006</v>
          </cell>
        </row>
        <row r="2236">
          <cell r="A2236">
            <v>1818</v>
          </cell>
          <cell r="B2236" t="str">
            <v>SINAPI/CEF</v>
          </cell>
          <cell r="C2236" t="str">
            <v>CURVA FERRO GALVANIZADO 45G ROSCA FEMEA REF. 2"</v>
          </cell>
          <cell r="D2236" t="str">
            <v>UN</v>
          </cell>
          <cell r="E2236">
            <v>54.64</v>
          </cell>
        </row>
        <row r="2237">
          <cell r="A2237">
            <v>1820</v>
          </cell>
          <cell r="B2237" t="str">
            <v>SINAPI/CEF</v>
          </cell>
          <cell r="C2237" t="str">
            <v>CURVA FERRO GALVANIZADO 45G ROSCA FEMEA REF. 3/4"</v>
          </cell>
          <cell r="D2237" t="str">
            <v>UN</v>
          </cell>
          <cell r="E2237">
            <v>12.42</v>
          </cell>
        </row>
        <row r="2238">
          <cell r="A2238">
            <v>1779</v>
          </cell>
          <cell r="B2238" t="str">
            <v>SINAPI/CEF</v>
          </cell>
          <cell r="C2238" t="str">
            <v>CURVA FERRO GALVANIZADO 45G ROSCA FEMEA REF. 3"</v>
          </cell>
          <cell r="D2238" t="str">
            <v>UN</v>
          </cell>
          <cell r="E2238">
            <v>105.88</v>
          </cell>
        </row>
        <row r="2239">
          <cell r="A2239">
            <v>1780</v>
          </cell>
          <cell r="B2239" t="str">
            <v>SINAPI/CEF</v>
          </cell>
          <cell r="C2239" t="str">
            <v>CURVA FERRO GALVANIZADO 45G ROSCA FEMEA REF. 4"</v>
          </cell>
          <cell r="D2239" t="str">
            <v>UN</v>
          </cell>
          <cell r="E2239">
            <v>183.01</v>
          </cell>
        </row>
        <row r="2240">
          <cell r="A2240">
            <v>1783</v>
          </cell>
          <cell r="B2240" t="str">
            <v>SINAPI/CEF</v>
          </cell>
          <cell r="C2240" t="str">
            <v>CURVA FERRO GALVANIZADO 45G ROSCA MACHO/FEMEA REF. 1 1/2"</v>
          </cell>
          <cell r="D2240" t="str">
            <v>UN</v>
          </cell>
          <cell r="E2240">
            <v>28.23</v>
          </cell>
        </row>
        <row r="2241">
          <cell r="A2241">
            <v>1782</v>
          </cell>
          <cell r="B2241" t="str">
            <v>SINAPI/CEF</v>
          </cell>
          <cell r="C2241" t="str">
            <v>CURVA FERRO GALVANIZADO 45G ROSCA MACHO/FEMEA REF. 1 1/4"</v>
          </cell>
          <cell r="D2241" t="str">
            <v>UN</v>
          </cell>
          <cell r="E2241">
            <v>25.13</v>
          </cell>
        </row>
        <row r="2242">
          <cell r="A2242">
            <v>1817</v>
          </cell>
          <cell r="B2242" t="str">
            <v>SINAPI/CEF</v>
          </cell>
          <cell r="C2242" t="str">
            <v>CURVA FERRO GALVANIZADO 45G ROSCA MACHO/FEMEA REF. 1/2"</v>
          </cell>
          <cell r="D2242" t="str">
            <v>UN</v>
          </cell>
          <cell r="E2242">
            <v>7.52</v>
          </cell>
        </row>
        <row r="2243">
          <cell r="A2243">
            <v>1781</v>
          </cell>
          <cell r="B2243" t="str">
            <v>SINAPI/CEF</v>
          </cell>
          <cell r="C2243" t="str">
            <v>CURVA FERRO GALVANIZADO 45G ROSCA MACHO/FEMEA REF. 1"</v>
          </cell>
          <cell r="D2243" t="str">
            <v>UN</v>
          </cell>
          <cell r="E2243">
            <v>17.13</v>
          </cell>
        </row>
        <row r="2244">
          <cell r="A2244">
            <v>1784</v>
          </cell>
          <cell r="B2244" t="str">
            <v>SINAPI/CEF</v>
          </cell>
          <cell r="C2244" t="str">
            <v>CURVA FERRO GALVANIZADO 45G ROSCA MACHO/FEMEA REF. 2 1/2"</v>
          </cell>
          <cell r="D2244" t="str">
            <v>UN</v>
          </cell>
          <cell r="E2244">
            <v>64.42</v>
          </cell>
        </row>
        <row r="2245">
          <cell r="A2245">
            <v>1810</v>
          </cell>
          <cell r="B2245" t="str">
            <v>SINAPI/CEF</v>
          </cell>
          <cell r="C2245" t="str">
            <v>CURVA FERRO GALVANIZADO 45G ROSCA MACHO/FEMEA REF. 2"</v>
          </cell>
          <cell r="D2245" t="str">
            <v>UN</v>
          </cell>
          <cell r="E2245">
            <v>45.18</v>
          </cell>
        </row>
        <row r="2246">
          <cell r="A2246">
            <v>1811</v>
          </cell>
          <cell r="B2246" t="str">
            <v>SINAPI/CEF</v>
          </cell>
          <cell r="C2246" t="str">
            <v>CURVA FERRO GALVANIZADO 45G ROSCA MACHO/FEMEA REF. 3/4"</v>
          </cell>
          <cell r="D2246" t="str">
            <v>UN</v>
          </cell>
          <cell r="E2246">
            <v>12.2</v>
          </cell>
        </row>
        <row r="2247">
          <cell r="A2247">
            <v>1812</v>
          </cell>
          <cell r="B2247" t="str">
            <v>SINAPI/CEF</v>
          </cell>
          <cell r="C2247" t="str">
            <v>CURVA FERRO GALVANIZADO 45G ROSCA MACHO/FEMEA REF. 3"</v>
          </cell>
          <cell r="D2247" t="str">
            <v>UN</v>
          </cell>
          <cell r="E2247">
            <v>87.62</v>
          </cell>
        </row>
        <row r="2248">
          <cell r="A2248">
            <v>1813</v>
          </cell>
          <cell r="B2248" t="str">
            <v>SINAPI/CEF</v>
          </cell>
          <cell r="C2248" t="str">
            <v>CURVA FERRO GALVANIZADO 90G ROSCA FEMEA REF 3/4"</v>
          </cell>
          <cell r="D2248" t="str">
            <v>UN</v>
          </cell>
          <cell r="E2248">
            <v>13.11</v>
          </cell>
        </row>
        <row r="2249">
          <cell r="A2249">
            <v>1789</v>
          </cell>
          <cell r="B2249" t="str">
            <v>SINAPI/CEF</v>
          </cell>
          <cell r="C2249" t="str">
            <v>CURVA FERRO GALVANIZADO 90G ROSCA FEMEA REF. 1 1/2"</v>
          </cell>
          <cell r="D2249" t="str">
            <v>UN</v>
          </cell>
          <cell r="E2249">
            <v>39.01</v>
          </cell>
        </row>
        <row r="2250">
          <cell r="A2250">
            <v>1788</v>
          </cell>
          <cell r="B2250" t="str">
            <v>SINAPI/CEF</v>
          </cell>
          <cell r="C2250" t="str">
            <v>CURVA FERRO GALVANIZADO 90G ROSCA FEMEA REF. 1 1/4"</v>
          </cell>
          <cell r="D2250" t="str">
            <v>UN</v>
          </cell>
          <cell r="E2250">
            <v>32.1</v>
          </cell>
        </row>
        <row r="2251">
          <cell r="A2251">
            <v>1786</v>
          </cell>
          <cell r="B2251" t="str">
            <v>SINAPI/CEF</v>
          </cell>
          <cell r="C2251" t="str">
            <v>CURVA FERRO GALVANIZADO 90G ROSCA FEMEA REF. 1/2"</v>
          </cell>
          <cell r="D2251" t="str">
            <v>UN</v>
          </cell>
          <cell r="E2251">
            <v>7.82</v>
          </cell>
        </row>
        <row r="2252">
          <cell r="A2252">
            <v>1787</v>
          </cell>
          <cell r="B2252" t="str">
            <v>SINAPI/CEF</v>
          </cell>
          <cell r="C2252" t="str">
            <v>CURVA FERRO GALVANIZADO 90G ROSCA FEMEA REF. 1"</v>
          </cell>
          <cell r="D2252" t="str">
            <v>UN</v>
          </cell>
          <cell r="E2252">
            <v>20.67</v>
          </cell>
        </row>
        <row r="2253">
          <cell r="A2253">
            <v>1791</v>
          </cell>
          <cell r="B2253" t="str">
            <v>SINAPI/CEF</v>
          </cell>
          <cell r="C2253" t="str">
            <v>CURVA FERRO GALVANIZADO 90G ROSCA FEMEA REF. 2 1/2"</v>
          </cell>
          <cell r="D2253" t="str">
            <v>UN</v>
          </cell>
          <cell r="E2253">
            <v>87.25</v>
          </cell>
        </row>
        <row r="2254">
          <cell r="A2254">
            <v>1790</v>
          </cell>
          <cell r="B2254" t="str">
            <v>SINAPI/CEF</v>
          </cell>
          <cell r="C2254" t="str">
            <v>CURVA FERRO GALVANIZADO 90G ROSCA FEMEA REF. 2"</v>
          </cell>
          <cell r="D2254" t="str">
            <v>UN</v>
          </cell>
          <cell r="E2254">
            <v>75.23</v>
          </cell>
        </row>
        <row r="2255">
          <cell r="A2255">
            <v>1792</v>
          </cell>
          <cell r="B2255" t="str">
            <v>SINAPI/CEF</v>
          </cell>
          <cell r="C2255" t="str">
            <v>CURVA FERRO GALVANIZADO 90G ROSCA FEMEA REF. 3"</v>
          </cell>
          <cell r="D2255" t="str">
            <v>UN</v>
          </cell>
          <cell r="E2255">
            <v>135.41999999999999</v>
          </cell>
        </row>
        <row r="2256">
          <cell r="A2256">
            <v>1793</v>
          </cell>
          <cell r="B2256" t="str">
            <v>SINAPI/CEF</v>
          </cell>
          <cell r="C2256" t="str">
            <v>CURVA FERRO GALVANIZADO 90G ROSCA FEMEA REF. 4"</v>
          </cell>
          <cell r="D2256" t="str">
            <v>UN</v>
          </cell>
          <cell r="E2256">
            <v>228.19</v>
          </cell>
        </row>
        <row r="2257">
          <cell r="A2257">
            <v>0</v>
          </cell>
          <cell r="B2257" t="str">
            <v>SINAPI/CEF</v>
          </cell>
          <cell r="C2257">
            <v>0</v>
          </cell>
          <cell r="D2257">
            <v>0</v>
          </cell>
          <cell r="E2257">
            <v>0</v>
          </cell>
        </row>
        <row r="2258">
          <cell r="A2258">
            <v>0</v>
          </cell>
          <cell r="B2258" t="str">
            <v>SINAPI/CEF</v>
          </cell>
          <cell r="C2258" t="str">
            <v>PREÇOS DE INSUMOS</v>
          </cell>
          <cell r="D2258" t="str">
            <v>Página:</v>
          </cell>
          <cell r="E2258" t="str">
            <v>36 / 107</v>
          </cell>
        </row>
        <row r="2259">
          <cell r="A2259" t="str">
            <v>Mês de Coleta:</v>
          </cell>
          <cell r="B2259" t="str">
            <v>SINAPI/CEF</v>
          </cell>
          <cell r="C2259" t="str">
            <v>05/2014 Pesquisa: IBGE</v>
          </cell>
          <cell r="D2259">
            <v>0</v>
          </cell>
          <cell r="E2259">
            <v>0</v>
          </cell>
        </row>
        <row r="2260">
          <cell r="A2260">
            <v>0</v>
          </cell>
          <cell r="B2260" t="str">
            <v>SINAPI/CEF</v>
          </cell>
          <cell r="C2260" t="str">
            <v>FORTALEZA 88,81</v>
          </cell>
          <cell r="D2260">
            <v>0</v>
          </cell>
          <cell r="E2260">
            <v>50.72</v>
          </cell>
        </row>
        <row r="2261">
          <cell r="A2261" t="str">
            <v>Localidade:</v>
          </cell>
          <cell r="B2261" t="str">
            <v>SINAPI/CEF</v>
          </cell>
          <cell r="C2261" t="str">
            <v>Encargos Sociais Desonerados(%) Horista:</v>
          </cell>
          <cell r="D2261" t="str">
            <v>Mensalista:</v>
          </cell>
          <cell r="E2261">
            <v>0</v>
          </cell>
        </row>
        <row r="2262">
          <cell r="A2262" t="str">
            <v>Código</v>
          </cell>
          <cell r="B2262" t="str">
            <v>SINAPI/CEF</v>
          </cell>
          <cell r="C2262" t="str">
            <v>Descriçao do Insumo</v>
          </cell>
          <cell r="D2262" t="str">
            <v>Unid</v>
          </cell>
          <cell r="E2262" t="str">
            <v>Preço</v>
          </cell>
        </row>
        <row r="2263">
          <cell r="A2263">
            <v>0</v>
          </cell>
          <cell r="B2263" t="str">
            <v>SINAPI/CEF</v>
          </cell>
          <cell r="C2263">
            <v>0</v>
          </cell>
          <cell r="D2263">
            <v>0</v>
          </cell>
          <cell r="E2263" t="str">
            <v>Mediano (R$)</v>
          </cell>
        </row>
        <row r="2264">
          <cell r="A2264">
            <v>1816</v>
          </cell>
          <cell r="B2264" t="str">
            <v>SINAPI/CEF</v>
          </cell>
          <cell r="C2264" t="str">
            <v>CURVA FERRO GALVANIZADO 90G ROSCA MACHO REF 1"</v>
          </cell>
          <cell r="D2264" t="str">
            <v>UN</v>
          </cell>
          <cell r="E2264">
            <v>20.16</v>
          </cell>
        </row>
        <row r="2265">
          <cell r="A2265">
            <v>1815</v>
          </cell>
          <cell r="B2265" t="str">
            <v>SINAPI/CEF</v>
          </cell>
          <cell r="C2265" t="str">
            <v>CURVA FERRO GALVANIZADO 90G ROSCA MACHO REF 2 1/2"</v>
          </cell>
          <cell r="D2265" t="str">
            <v>UN</v>
          </cell>
          <cell r="E2265">
            <v>109.24</v>
          </cell>
        </row>
        <row r="2266">
          <cell r="A2266">
            <v>1797</v>
          </cell>
          <cell r="B2266" t="str">
            <v>SINAPI/CEF</v>
          </cell>
          <cell r="C2266" t="str">
            <v>CURVA FERRO GALVANIZADO 90G ROSCA MACHO REF. 1 1/2"</v>
          </cell>
          <cell r="D2266" t="str">
            <v>UN</v>
          </cell>
          <cell r="E2266">
            <v>38.6</v>
          </cell>
        </row>
        <row r="2267">
          <cell r="A2267">
            <v>1796</v>
          </cell>
          <cell r="B2267" t="str">
            <v>SINAPI/CEF</v>
          </cell>
          <cell r="C2267" t="str">
            <v>CURVA FERRO GALVANIZADO 90G ROSCA MACHO REF. 1 1/4"</v>
          </cell>
          <cell r="D2267" t="str">
            <v>UN</v>
          </cell>
          <cell r="E2267">
            <v>30.09</v>
          </cell>
        </row>
        <row r="2268">
          <cell r="A2268">
            <v>1794</v>
          </cell>
          <cell r="B2268" t="str">
            <v>SINAPI/CEF</v>
          </cell>
          <cell r="C2268" t="str">
            <v>CURVA FERRO GALVANIZADO 90G ROSCA MACHO REF. 1/2"</v>
          </cell>
          <cell r="D2268" t="str">
            <v>UN</v>
          </cell>
          <cell r="E2268">
            <v>6.76</v>
          </cell>
        </row>
        <row r="2269">
          <cell r="A2269">
            <v>1798</v>
          </cell>
          <cell r="B2269" t="str">
            <v>SINAPI/CEF</v>
          </cell>
          <cell r="C2269" t="str">
            <v>CURVA FERRO GALVANIZADO 90G ROSCA MACHO REF. 2"</v>
          </cell>
          <cell r="D2269" t="str">
            <v>UN</v>
          </cell>
          <cell r="E2269">
            <v>60.44</v>
          </cell>
        </row>
        <row r="2270">
          <cell r="A2270">
            <v>1795</v>
          </cell>
          <cell r="B2270" t="str">
            <v>SINAPI/CEF</v>
          </cell>
          <cell r="C2270" t="str">
            <v>CURVA FERRO GALVANIZADO 90G ROSCA MACHO REF. 3/4"</v>
          </cell>
          <cell r="D2270" t="str">
            <v>UN</v>
          </cell>
          <cell r="E2270">
            <v>10.08</v>
          </cell>
        </row>
        <row r="2271">
          <cell r="A2271">
            <v>1799</v>
          </cell>
          <cell r="B2271" t="str">
            <v>SINAPI/CEF</v>
          </cell>
          <cell r="C2271" t="str">
            <v>CURVA FERRO GALVANIZADO 90G ROSCA MACHO REF. 3"</v>
          </cell>
          <cell r="D2271" t="str">
            <v>UN</v>
          </cell>
          <cell r="E2271">
            <v>134.91</v>
          </cell>
        </row>
        <row r="2272">
          <cell r="A2272">
            <v>1800</v>
          </cell>
          <cell r="B2272" t="str">
            <v>SINAPI/CEF</v>
          </cell>
          <cell r="C2272" t="str">
            <v>CURVA FERRO GALVANIZADO 90G ROSCA MACHO REF. 4"</v>
          </cell>
          <cell r="D2272" t="str">
            <v>UN</v>
          </cell>
          <cell r="E2272">
            <v>226.54</v>
          </cell>
        </row>
        <row r="2273">
          <cell r="A2273">
            <v>1801</v>
          </cell>
          <cell r="B2273" t="str">
            <v>SINAPI/CEF</v>
          </cell>
          <cell r="C2273" t="str">
            <v>CURVA FERRO GALVANIZADO 90G ROSCA MACHO REF. 5"</v>
          </cell>
          <cell r="D2273" t="str">
            <v>UN</v>
          </cell>
          <cell r="E2273">
            <v>458.86</v>
          </cell>
        </row>
        <row r="2274">
          <cell r="A2274">
            <v>1802</v>
          </cell>
          <cell r="B2274" t="str">
            <v>SINAPI/CEF</v>
          </cell>
          <cell r="C2274" t="str">
            <v>CURVA FERRO GALVANIZADO 90G ROSCA MACHO REF. 6"</v>
          </cell>
          <cell r="D2274" t="str">
            <v>UN</v>
          </cell>
          <cell r="E2274">
            <v>485.81</v>
          </cell>
        </row>
        <row r="2275">
          <cell r="A2275">
            <v>1809</v>
          </cell>
          <cell r="B2275" t="str">
            <v>SINAPI/CEF</v>
          </cell>
          <cell r="C2275" t="str">
            <v>CURVA FERRO GALVANIZADO 90G ROSCA MACHO/FEMEA REF. 1 1/2"</v>
          </cell>
          <cell r="D2275" t="str">
            <v>UN</v>
          </cell>
          <cell r="E2275">
            <v>37.43</v>
          </cell>
        </row>
        <row r="2276">
          <cell r="A2276">
            <v>1814</v>
          </cell>
          <cell r="B2276" t="str">
            <v>SINAPI/CEF</v>
          </cell>
          <cell r="C2276" t="str">
            <v>CURVA FERRO GALVANIZADO 90G ROSCA MACHO/FEMEA REF. 1 1/4"</v>
          </cell>
          <cell r="D2276" t="str">
            <v>UN</v>
          </cell>
          <cell r="E2276">
            <v>32.47</v>
          </cell>
        </row>
        <row r="2277">
          <cell r="A2277">
            <v>1803</v>
          </cell>
          <cell r="B2277" t="str">
            <v>SINAPI/CEF</v>
          </cell>
          <cell r="C2277" t="str">
            <v>CURVA FERRO GALVANIZADO 90G ROSCA MACHO/FEMEA REF. 1/2"</v>
          </cell>
          <cell r="D2277" t="str">
            <v>UN</v>
          </cell>
          <cell r="E2277">
            <v>7.6</v>
          </cell>
        </row>
        <row r="2278">
          <cell r="A2278">
            <v>1805</v>
          </cell>
          <cell r="B2278" t="str">
            <v>SINAPI/CEF</v>
          </cell>
          <cell r="C2278" t="str">
            <v>CURVA FERRO GALVANIZADO 90G ROSCA MACHO/FEMEA REF. 1"</v>
          </cell>
          <cell r="D2278" t="str">
            <v>UN</v>
          </cell>
          <cell r="E2278">
            <v>18.739999999999998</v>
          </cell>
        </row>
        <row r="2279">
          <cell r="A2279">
            <v>1821</v>
          </cell>
          <cell r="B2279" t="str">
            <v>SINAPI/CEF</v>
          </cell>
          <cell r="C2279" t="str">
            <v>CURVA FERRO GALVANIZADO 90G ROSCA MACHO/FEMEA REF. 2 1/2"</v>
          </cell>
          <cell r="D2279" t="str">
            <v>UN</v>
          </cell>
          <cell r="E2279">
            <v>95.5</v>
          </cell>
        </row>
        <row r="2280">
          <cell r="A2280">
            <v>1806</v>
          </cell>
          <cell r="B2280" t="str">
            <v>SINAPI/CEF</v>
          </cell>
          <cell r="C2280" t="str">
            <v>CURVA FERRO GALVANIZADO 90G ROSCA MACHO/FEMEA REF. 2"</v>
          </cell>
          <cell r="D2280" t="str">
            <v>UN</v>
          </cell>
          <cell r="E2280">
            <v>58.58</v>
          </cell>
        </row>
        <row r="2281">
          <cell r="A2281">
            <v>1804</v>
          </cell>
          <cell r="B2281" t="str">
            <v>SINAPI/CEF</v>
          </cell>
          <cell r="C2281" t="str">
            <v>CURVA FERRO GALVANIZADO 90G ROSCA MACHO/FEMEA REF. 3/4"</v>
          </cell>
          <cell r="D2281" t="str">
            <v>UN</v>
          </cell>
          <cell r="E2281">
            <v>10.85</v>
          </cell>
        </row>
        <row r="2282">
          <cell r="A2282">
            <v>1807</v>
          </cell>
          <cell r="B2282" t="str">
            <v>SINAPI/CEF</v>
          </cell>
          <cell r="C2282" t="str">
            <v>CURVA FERRO GALVANIZADO 90G ROSCA MACHO/FEMEA REF. 3"</v>
          </cell>
          <cell r="D2282" t="str">
            <v>UN</v>
          </cell>
          <cell r="E2282">
            <v>130.93</v>
          </cell>
        </row>
        <row r="2283">
          <cell r="A2283">
            <v>1808</v>
          </cell>
          <cell r="B2283" t="str">
            <v>SINAPI/CEF</v>
          </cell>
          <cell r="C2283" t="str">
            <v>CURVA FERRO GALVANIZADO 90G ROSCA MACHO/FEMEA REF. 4"</v>
          </cell>
          <cell r="D2283" t="str">
            <v>UN</v>
          </cell>
          <cell r="E2283">
            <v>206.57</v>
          </cell>
        </row>
        <row r="2284">
          <cell r="A2284">
            <v>1768</v>
          </cell>
          <cell r="B2284" t="str">
            <v>SINAPI/CEF</v>
          </cell>
          <cell r="C2284" t="str">
            <v>CURVA LONGA CERAMICA ESG PB DN 100</v>
          </cell>
          <cell r="D2284" t="str">
            <v>UN</v>
          </cell>
          <cell r="E2284">
            <v>9.3000000000000007</v>
          </cell>
        </row>
        <row r="2285">
          <cell r="A2285">
            <v>1769</v>
          </cell>
          <cell r="B2285" t="str">
            <v>SINAPI/CEF</v>
          </cell>
          <cell r="C2285" t="str">
            <v>CURVA LONGA CERAMICA ESG PB DN 150</v>
          </cell>
          <cell r="D2285" t="str">
            <v>UN</v>
          </cell>
          <cell r="E2285">
            <v>9.3000000000000007</v>
          </cell>
        </row>
        <row r="2286">
          <cell r="A2286">
            <v>20099</v>
          </cell>
          <cell r="B2286" t="str">
            <v>SINAPI/CEF</v>
          </cell>
          <cell r="C2286" t="str">
            <v>CURVA PVC LEVE 45G C/ PONTA E BOLSA LISA DN 125MM</v>
          </cell>
          <cell r="D2286" t="str">
            <v>UN</v>
          </cell>
          <cell r="E2286">
            <v>57.62</v>
          </cell>
        </row>
        <row r="2287">
          <cell r="A2287">
            <v>20101</v>
          </cell>
          <cell r="B2287" t="str">
            <v>SINAPI/CEF</v>
          </cell>
          <cell r="C2287" t="str">
            <v>CURVA PVC LEVE 45G C/ PONTA E BOLSA LISA DN 150MM</v>
          </cell>
          <cell r="D2287" t="str">
            <v>UN</v>
          </cell>
          <cell r="E2287">
            <v>52.88</v>
          </cell>
        </row>
        <row r="2288">
          <cell r="A2288">
            <v>20100</v>
          </cell>
          <cell r="B2288" t="str">
            <v>SINAPI/CEF</v>
          </cell>
          <cell r="C2288" t="str">
            <v>CURVA PVC LEVE 45G C/ PONTA E BOLSA LISA DN 200MM</v>
          </cell>
          <cell r="D2288" t="str">
            <v>UN</v>
          </cell>
          <cell r="E2288">
            <v>114.58</v>
          </cell>
        </row>
        <row r="2289">
          <cell r="A2289">
            <v>20102</v>
          </cell>
          <cell r="B2289" t="str">
            <v>SINAPI/CEF</v>
          </cell>
          <cell r="C2289" t="str">
            <v>CURVA PVC LEVE 90G C/ PONTA E BOLSA LISA DN 125MM</v>
          </cell>
          <cell r="D2289" t="str">
            <v>UN</v>
          </cell>
          <cell r="E2289">
            <v>58.16</v>
          </cell>
        </row>
        <row r="2290">
          <cell r="A2290">
            <v>1952</v>
          </cell>
          <cell r="B2290" t="str">
            <v>SINAPI/CEF</v>
          </cell>
          <cell r="C2290" t="str">
            <v>CURVA PVC LEVE 90G C/ PONTA E BOLSA LISA DN 150MM</v>
          </cell>
          <cell r="D2290" t="str">
            <v>UN</v>
          </cell>
          <cell r="E2290">
            <v>65.36</v>
          </cell>
        </row>
        <row r="2291">
          <cell r="A2291">
            <v>20103</v>
          </cell>
          <cell r="B2291" t="str">
            <v>SINAPI/CEF</v>
          </cell>
          <cell r="C2291" t="str">
            <v>CURVA PVC LEVE 90G C/ PONTA E BOLSA LISA DN 200MM</v>
          </cell>
          <cell r="D2291" t="str">
            <v>UN</v>
          </cell>
          <cell r="E2291">
            <v>161.52000000000001</v>
          </cell>
        </row>
        <row r="2292">
          <cell r="A2292">
            <v>20104</v>
          </cell>
          <cell r="B2292" t="str">
            <v>SINAPI/CEF</v>
          </cell>
          <cell r="C2292" t="str">
            <v>CURVA PVC LEVE 90G C/ PONTA E BOLSA LISA DN 250MM</v>
          </cell>
          <cell r="D2292" t="str">
            <v>UN</v>
          </cell>
          <cell r="E2292">
            <v>514.16999999999996</v>
          </cell>
        </row>
        <row r="2293">
          <cell r="A2293">
            <v>20105</v>
          </cell>
          <cell r="B2293" t="str">
            <v>SINAPI/CEF</v>
          </cell>
          <cell r="C2293" t="str">
            <v>CURVA PVC LEVE 90G C/ PONTA E BOLSA LISA DN 300MM</v>
          </cell>
          <cell r="D2293" t="str">
            <v>UN</v>
          </cell>
          <cell r="E2293">
            <v>758.72</v>
          </cell>
        </row>
        <row r="2294">
          <cell r="A2294">
            <v>1965</v>
          </cell>
          <cell r="B2294" t="str">
            <v>SINAPI/CEF</v>
          </cell>
          <cell r="C2294" t="str">
            <v>CURVA PVC LONGA 45G P/ ESG PREDIAL DN 100MM</v>
          </cell>
          <cell r="D2294" t="str">
            <v>UN</v>
          </cell>
          <cell r="E2294">
            <v>22.45</v>
          </cell>
        </row>
        <row r="2295">
          <cell r="A2295">
            <v>10765</v>
          </cell>
          <cell r="B2295" t="str">
            <v>SINAPI/CEF</v>
          </cell>
          <cell r="C2295" t="str">
            <v>CURVA PVC LONGA 45G P/ ESG PREDIAL DN 50MM</v>
          </cell>
          <cell r="D2295" t="str">
            <v>UN</v>
          </cell>
          <cell r="E2295">
            <v>9.69</v>
          </cell>
        </row>
        <row r="2296">
          <cell r="A2296">
            <v>10767</v>
          </cell>
          <cell r="B2296" t="str">
            <v>SINAPI/CEF</v>
          </cell>
          <cell r="C2296" t="str">
            <v>CURVA PVC LONGA 45G P/ ESG PREDIAL DN 75MM</v>
          </cell>
          <cell r="D2296" t="str">
            <v>UN</v>
          </cell>
          <cell r="E2296">
            <v>21.41</v>
          </cell>
        </row>
        <row r="2297">
          <cell r="A2297">
            <v>1970</v>
          </cell>
          <cell r="B2297" t="str">
            <v>SINAPI/CEF</v>
          </cell>
          <cell r="C2297" t="str">
            <v>CURVA PVC LONGA 90G P/ ESG PREDIAL DN 100MM</v>
          </cell>
          <cell r="D2297" t="str">
            <v>UN</v>
          </cell>
          <cell r="E2297">
            <v>22.04</v>
          </cell>
        </row>
        <row r="2298">
          <cell r="A2298">
            <v>1968</v>
          </cell>
          <cell r="B2298" t="str">
            <v>SINAPI/CEF</v>
          </cell>
          <cell r="C2298" t="str">
            <v>CURVA PVC LONGA 90G P/ ESG PREDIAL DN 50MM</v>
          </cell>
          <cell r="D2298" t="str">
            <v>UN</v>
          </cell>
          <cell r="E2298">
            <v>4.6100000000000003</v>
          </cell>
        </row>
        <row r="2299">
          <cell r="A2299">
            <v>1969</v>
          </cell>
          <cell r="B2299" t="str">
            <v>SINAPI/CEF</v>
          </cell>
          <cell r="C2299" t="str">
            <v>CURVA PVC LONGA 90G P/ ESG PREDIAL DN 75MM</v>
          </cell>
          <cell r="D2299" t="str">
            <v>UN</v>
          </cell>
          <cell r="E2299">
            <v>13.68</v>
          </cell>
        </row>
        <row r="2300">
          <cell r="A2300">
            <v>1839</v>
          </cell>
          <cell r="B2300" t="str">
            <v>SINAPI/CEF</v>
          </cell>
          <cell r="C2300" t="str">
            <v>CURVA PVC PBA NBR 10351 P/ REDE AGUA JE PB 22G DN 100 /DE 110MM</v>
          </cell>
          <cell r="D2300" t="str">
            <v>UN</v>
          </cell>
          <cell r="E2300">
            <v>44.67</v>
          </cell>
        </row>
        <row r="2301">
          <cell r="A2301">
            <v>1835</v>
          </cell>
          <cell r="B2301" t="str">
            <v>SINAPI/CEF</v>
          </cell>
          <cell r="C2301" t="str">
            <v>CURVA PVC PBA NBR 10351 P/ REDE AGUA JE PB 22G DN 50 /DE 60MM</v>
          </cell>
          <cell r="D2301" t="str">
            <v>UN</v>
          </cell>
          <cell r="E2301">
            <v>8.74</v>
          </cell>
        </row>
        <row r="2302">
          <cell r="A2302">
            <v>1823</v>
          </cell>
          <cell r="B2302" t="str">
            <v>SINAPI/CEF</v>
          </cell>
          <cell r="C2302" t="str">
            <v>CURVA PVC PBA NBR 10351 P/ REDE AGUA JE PB 22G DN 75 /DE 85MM</v>
          </cell>
          <cell r="D2302" t="str">
            <v>UN</v>
          </cell>
          <cell r="E2302">
            <v>24.08</v>
          </cell>
        </row>
        <row r="2303">
          <cell r="A2303">
            <v>1827</v>
          </cell>
          <cell r="B2303" t="str">
            <v>SINAPI/CEF</v>
          </cell>
          <cell r="C2303" t="str">
            <v>CURVA PVC PBA NBR 10351 P/ REDE AGUA JE PB 45G DN 100 /DE 110MM</v>
          </cell>
          <cell r="D2303" t="str">
            <v>UN</v>
          </cell>
          <cell r="E2303">
            <v>49.23</v>
          </cell>
        </row>
        <row r="2304">
          <cell r="A2304">
            <v>1831</v>
          </cell>
          <cell r="B2304" t="str">
            <v>SINAPI/CEF</v>
          </cell>
          <cell r="C2304" t="str">
            <v>CURVA PVC PBA NBR 10351 P/ REDE AGUA JE PB 45G DN 50 /DE 60MM</v>
          </cell>
          <cell r="D2304" t="str">
            <v>UN</v>
          </cell>
          <cell r="E2304">
            <v>9.43</v>
          </cell>
        </row>
        <row r="2305">
          <cell r="A2305">
            <v>1825</v>
          </cell>
          <cell r="B2305" t="str">
            <v>SINAPI/CEF</v>
          </cell>
          <cell r="C2305" t="str">
            <v>CURVA PVC PBA NBR 10351 P/ REDE AGUA JE PB 45G DN 75 /DE 85MM</v>
          </cell>
          <cell r="D2305" t="str">
            <v>UN</v>
          </cell>
          <cell r="E2305">
            <v>27.23</v>
          </cell>
        </row>
        <row r="2306">
          <cell r="A2306">
            <v>1828</v>
          </cell>
          <cell r="B2306" t="str">
            <v>SINAPI/CEF</v>
          </cell>
          <cell r="C2306" t="str">
            <v>CURVA PVC PBA NBR 10351 P/ REDE AGUA JE PB 90G DN 100 /DE 110MM</v>
          </cell>
          <cell r="D2306" t="str">
            <v>UN</v>
          </cell>
          <cell r="E2306">
            <v>49.26</v>
          </cell>
        </row>
        <row r="2307">
          <cell r="A2307">
            <v>1845</v>
          </cell>
          <cell r="B2307" t="str">
            <v>SINAPI/CEF</v>
          </cell>
          <cell r="C2307" t="str">
            <v>CURVA PVC PBA NBR 10351 P/ REDE AGUA JE PB 90G DN 50 /DE 60MM</v>
          </cell>
          <cell r="D2307" t="str">
            <v>UN</v>
          </cell>
          <cell r="E2307">
            <v>7.69</v>
          </cell>
        </row>
        <row r="2308">
          <cell r="A2308">
            <v>1824</v>
          </cell>
          <cell r="B2308" t="str">
            <v>SINAPI/CEF</v>
          </cell>
          <cell r="C2308" t="str">
            <v>CURVA PVC PBA NBR 10351 P/ REDE AGUA JE PB 90G DN 75 /DE 85MM</v>
          </cell>
          <cell r="D2308" t="str">
            <v>UN</v>
          </cell>
          <cell r="E2308">
            <v>32.19</v>
          </cell>
        </row>
        <row r="2309">
          <cell r="A2309">
            <v>20097</v>
          </cell>
          <cell r="B2309" t="str">
            <v>SINAPI/CEF</v>
          </cell>
          <cell r="C2309" t="str">
            <v>CURVA PVC SERIE R 87,5G CURTA ESG PREDIAL P/ PE-DE-COLUNA 100MM</v>
          </cell>
          <cell r="D2309" t="str">
            <v>UN</v>
          </cell>
          <cell r="E2309">
            <v>34.47</v>
          </cell>
        </row>
        <row r="2310">
          <cell r="A2310">
            <v>20098</v>
          </cell>
          <cell r="B2310" t="str">
            <v>SINAPI/CEF</v>
          </cell>
          <cell r="C2310" t="str">
            <v>CURVA PVC SERIE R 87,5G CURTA ESG PREDIAL P/ PE-DE-COLUNA 150MM</v>
          </cell>
          <cell r="D2310" t="str">
            <v>UN</v>
          </cell>
          <cell r="E2310">
            <v>223.64</v>
          </cell>
        </row>
        <row r="2311">
          <cell r="A2311">
            <v>20096</v>
          </cell>
          <cell r="B2311" t="str">
            <v>SINAPI/CEF</v>
          </cell>
          <cell r="C2311" t="str">
            <v>CURVA PVC SERIE R 87,5G CURTA ESG PREDIAL P/ PE-DE-COLUNA 75MM</v>
          </cell>
          <cell r="D2311" t="str">
            <v>UN</v>
          </cell>
          <cell r="E2311">
            <v>19.87</v>
          </cell>
        </row>
        <row r="2312">
          <cell r="A2312">
            <v>1954</v>
          </cell>
          <cell r="B2312" t="str">
            <v>SINAPI/CEF</v>
          </cell>
          <cell r="C2312" t="str">
            <v>CURVA PVC SOLD 45G P/ AGUA FRIA PREDIAL 110 MM</v>
          </cell>
          <cell r="D2312" t="str">
            <v>UN</v>
          </cell>
          <cell r="E2312">
            <v>57.33</v>
          </cell>
        </row>
        <row r="2313">
          <cell r="A2313">
            <v>1926</v>
          </cell>
          <cell r="B2313" t="str">
            <v>SINAPI/CEF</v>
          </cell>
          <cell r="C2313" t="str">
            <v>CURVA PVC SOLD 45G P/ AGUA FRIA PREDIAL 20 MM</v>
          </cell>
          <cell r="D2313" t="str">
            <v>UN</v>
          </cell>
          <cell r="E2313">
            <v>0.42</v>
          </cell>
        </row>
        <row r="2314">
          <cell r="A2314">
            <v>1927</v>
          </cell>
          <cell r="B2314" t="str">
            <v>SINAPI/CEF</v>
          </cell>
          <cell r="C2314" t="str">
            <v>CURVA PVC SOLD 45G P/ AGUA FRIA PREDIAL 25 MM</v>
          </cell>
          <cell r="D2314" t="str">
            <v>UN</v>
          </cell>
          <cell r="E2314">
            <v>0.71</v>
          </cell>
        </row>
        <row r="2315">
          <cell r="A2315">
            <v>1923</v>
          </cell>
          <cell r="B2315" t="str">
            <v>SINAPI/CEF</v>
          </cell>
          <cell r="C2315" t="str">
            <v>CURVA PVC SOLD 45G P/ AGUA FRIA PREDIAL 32 MM</v>
          </cell>
          <cell r="D2315" t="str">
            <v>UN</v>
          </cell>
          <cell r="E2315">
            <v>1.33</v>
          </cell>
        </row>
        <row r="2316">
          <cell r="A2316">
            <v>1929</v>
          </cell>
          <cell r="B2316" t="str">
            <v>SINAPI/CEF</v>
          </cell>
          <cell r="C2316" t="str">
            <v>CURVA PVC SOLD 45G P/ AGUA FRIA PREDIAL 40 MM</v>
          </cell>
          <cell r="D2316" t="str">
            <v>UN</v>
          </cell>
          <cell r="E2316">
            <v>2.4900000000000002</v>
          </cell>
        </row>
        <row r="2317">
          <cell r="A2317">
            <v>0</v>
          </cell>
          <cell r="B2317" t="str">
            <v>SINAPI/CEF</v>
          </cell>
          <cell r="C2317">
            <v>0</v>
          </cell>
          <cell r="D2317">
            <v>0</v>
          </cell>
          <cell r="E2317">
            <v>0</v>
          </cell>
        </row>
        <row r="2318">
          <cell r="A2318">
            <v>0</v>
          </cell>
          <cell r="B2318" t="str">
            <v>SINAPI/CEF</v>
          </cell>
          <cell r="C2318" t="str">
            <v>PREÇOS DE INSUMOS</v>
          </cell>
          <cell r="D2318" t="str">
            <v>Página:</v>
          </cell>
          <cell r="E2318" t="str">
            <v>37 / 107</v>
          </cell>
        </row>
        <row r="2319">
          <cell r="A2319" t="str">
            <v>Mês de Coleta:</v>
          </cell>
          <cell r="B2319" t="str">
            <v>SINAPI/CEF</v>
          </cell>
          <cell r="C2319" t="str">
            <v>05/2014 Pesquisa: IBGE</v>
          </cell>
          <cell r="D2319">
            <v>0</v>
          </cell>
          <cell r="E2319">
            <v>0</v>
          </cell>
        </row>
        <row r="2320">
          <cell r="A2320">
            <v>0</v>
          </cell>
          <cell r="B2320" t="str">
            <v>SINAPI/CEF</v>
          </cell>
          <cell r="C2320" t="str">
            <v>FORTALEZA 88,81</v>
          </cell>
          <cell r="D2320">
            <v>0</v>
          </cell>
          <cell r="E2320">
            <v>50.72</v>
          </cell>
        </row>
        <row r="2321">
          <cell r="A2321" t="str">
            <v>Localidade:</v>
          </cell>
          <cell r="B2321" t="str">
            <v>SINAPI/CEF</v>
          </cell>
          <cell r="C2321" t="str">
            <v>Encargos Sociais Desonerados(%) Horista:</v>
          </cell>
          <cell r="D2321" t="str">
            <v>Mensalista:</v>
          </cell>
          <cell r="E2321">
            <v>0</v>
          </cell>
        </row>
        <row r="2322">
          <cell r="A2322" t="str">
            <v>Código</v>
          </cell>
          <cell r="B2322" t="str">
            <v>SINAPI/CEF</v>
          </cell>
          <cell r="C2322" t="str">
            <v>Descriçao do Insumo</v>
          </cell>
          <cell r="D2322" t="str">
            <v>Unid</v>
          </cell>
          <cell r="E2322" t="str">
            <v>Preço</v>
          </cell>
        </row>
        <row r="2323">
          <cell r="A2323">
            <v>0</v>
          </cell>
          <cell r="B2323" t="str">
            <v>SINAPI/CEF</v>
          </cell>
          <cell r="C2323">
            <v>0</v>
          </cell>
          <cell r="D2323">
            <v>0</v>
          </cell>
          <cell r="E2323" t="str">
            <v>Mediano (R$)</v>
          </cell>
        </row>
        <row r="2324">
          <cell r="A2324">
            <v>1930</v>
          </cell>
          <cell r="B2324" t="str">
            <v>SINAPI/CEF</v>
          </cell>
          <cell r="C2324" t="str">
            <v>CURVA PVC SOLD 45G P/ AGUA FRIA PREDIAL 50 MM</v>
          </cell>
          <cell r="D2324" t="str">
            <v>UN</v>
          </cell>
          <cell r="E2324">
            <v>5.1100000000000003</v>
          </cell>
        </row>
        <row r="2325">
          <cell r="A2325">
            <v>1924</v>
          </cell>
          <cell r="B2325" t="str">
            <v>SINAPI/CEF</v>
          </cell>
          <cell r="C2325" t="str">
            <v>CURVA PVC SOLD 45G P/ AGUA FRIA PREDIAL 60 MM</v>
          </cell>
          <cell r="D2325" t="str">
            <v>UN</v>
          </cell>
          <cell r="E2325">
            <v>8.48</v>
          </cell>
        </row>
        <row r="2326">
          <cell r="A2326">
            <v>1953</v>
          </cell>
          <cell r="B2326" t="str">
            <v>SINAPI/CEF</v>
          </cell>
          <cell r="C2326" t="str">
            <v>CURVA PVC SOLD 45G P/ AGUA FRIA PREDIAL 85 MM</v>
          </cell>
          <cell r="D2326" t="str">
            <v>UN</v>
          </cell>
          <cell r="E2326">
            <v>24.36</v>
          </cell>
        </row>
        <row r="2327">
          <cell r="A2327">
            <v>1962</v>
          </cell>
          <cell r="B2327" t="str">
            <v>SINAPI/CEF</v>
          </cell>
          <cell r="C2327" t="str">
            <v>CURVA PVC SOLD 90G P/ AGUA FRIA PREDIAL 110 MM</v>
          </cell>
          <cell r="D2327" t="str">
            <v>UN</v>
          </cell>
          <cell r="E2327">
            <v>67.39</v>
          </cell>
        </row>
        <row r="2328">
          <cell r="A2328">
            <v>1955</v>
          </cell>
          <cell r="B2328" t="str">
            <v>SINAPI/CEF</v>
          </cell>
          <cell r="C2328" t="str">
            <v>CURVA PVC SOLD 90G P/ AGUA FRIA PREDIAL 20 MM</v>
          </cell>
          <cell r="D2328" t="str">
            <v>UN</v>
          </cell>
          <cell r="E2328">
            <v>1.08</v>
          </cell>
        </row>
        <row r="2329">
          <cell r="A2329">
            <v>1956</v>
          </cell>
          <cell r="B2329" t="str">
            <v>SINAPI/CEF</v>
          </cell>
          <cell r="C2329" t="str">
            <v>CURVA PVC SOLD 90G P/ AGUA FRIA PREDIAL 25 MM</v>
          </cell>
          <cell r="D2329" t="str">
            <v>UN</v>
          </cell>
          <cell r="E2329">
            <v>1.46</v>
          </cell>
        </row>
        <row r="2330">
          <cell r="A2330">
            <v>1957</v>
          </cell>
          <cell r="B2330" t="str">
            <v>SINAPI/CEF</v>
          </cell>
          <cell r="C2330" t="str">
            <v>CURVA PVC SOLD 90G P/ AGUA FRIA PREDIAL 32 MM</v>
          </cell>
          <cell r="D2330" t="str">
            <v>UN</v>
          </cell>
          <cell r="E2330">
            <v>3.16</v>
          </cell>
        </row>
        <row r="2331">
          <cell r="A2331">
            <v>1958</v>
          </cell>
          <cell r="B2331" t="str">
            <v>SINAPI/CEF</v>
          </cell>
          <cell r="C2331" t="str">
            <v>CURVA PVC SOLD 90G P/ AGUA FRIA PREDIAL 40 MM</v>
          </cell>
          <cell r="D2331" t="str">
            <v>UN</v>
          </cell>
          <cell r="E2331">
            <v>5.57</v>
          </cell>
        </row>
        <row r="2332">
          <cell r="A2332">
            <v>1959</v>
          </cell>
          <cell r="B2332" t="str">
            <v>SINAPI/CEF</v>
          </cell>
          <cell r="C2332" t="str">
            <v>CURVA PVC SOLD 90G P/ AGUA FRIA PREDIAL 50 MM</v>
          </cell>
          <cell r="D2332" t="str">
            <v>UN</v>
          </cell>
          <cell r="E2332">
            <v>6.86</v>
          </cell>
        </row>
        <row r="2333">
          <cell r="A2333">
            <v>1925</v>
          </cell>
          <cell r="B2333" t="str">
            <v>SINAPI/CEF</v>
          </cell>
          <cell r="C2333" t="str">
            <v>CURVA PVC SOLD 90G P/ AGUA FRIA PREDIAL 60 MM</v>
          </cell>
          <cell r="D2333" t="str">
            <v>UN</v>
          </cell>
          <cell r="E2333">
            <v>16.21</v>
          </cell>
        </row>
        <row r="2334">
          <cell r="A2334">
            <v>1960</v>
          </cell>
          <cell r="B2334" t="str">
            <v>SINAPI/CEF</v>
          </cell>
          <cell r="C2334" t="str">
            <v>CURVA PVC SOLD 90G P/ AGUA FRIA PREDIAL 75 MM</v>
          </cell>
          <cell r="D2334" t="str">
            <v>UN</v>
          </cell>
          <cell r="E2334">
            <v>21.95</v>
          </cell>
        </row>
        <row r="2335">
          <cell r="A2335">
            <v>1961</v>
          </cell>
          <cell r="B2335" t="str">
            <v>SINAPI/CEF</v>
          </cell>
          <cell r="C2335" t="str">
            <v>CURVA PVC SOLD 90G P/ AGUA FRIA PREDIAL 85 MM</v>
          </cell>
          <cell r="D2335" t="str">
            <v>UN</v>
          </cell>
          <cell r="E2335">
            <v>31.97</v>
          </cell>
        </row>
        <row r="2336">
          <cell r="A2336">
            <v>1881</v>
          </cell>
          <cell r="B2336" t="str">
            <v>SINAPI/CEF</v>
          </cell>
          <cell r="C2336" t="str">
            <v>CURVA PVC135G 1 1/2" P/ ELETRODUTO ROSCAVEL</v>
          </cell>
          <cell r="D2336" t="str">
            <v>UN</v>
          </cell>
          <cell r="E2336">
            <v>7.56</v>
          </cell>
        </row>
        <row r="2337">
          <cell r="A2337">
            <v>1890</v>
          </cell>
          <cell r="B2337" t="str">
            <v>SINAPI/CEF</v>
          </cell>
          <cell r="C2337" t="str">
            <v>CURVA PVC135G 1 1/4" P/ ELETRODUTO ROSCAVEL</v>
          </cell>
          <cell r="D2337" t="str">
            <v>UN</v>
          </cell>
          <cell r="E2337">
            <v>6.6</v>
          </cell>
        </row>
        <row r="2338">
          <cell r="A2338">
            <v>1886</v>
          </cell>
          <cell r="B2338" t="str">
            <v>SINAPI/CEF</v>
          </cell>
          <cell r="C2338" t="str">
            <v>CURVA PVC135G 1/2" P/ ELETRODUTO ROSCAVEL</v>
          </cell>
          <cell r="D2338" t="str">
            <v>UN</v>
          </cell>
          <cell r="E2338">
            <v>2.75</v>
          </cell>
        </row>
        <row r="2339">
          <cell r="A2339">
            <v>1880</v>
          </cell>
          <cell r="B2339" t="str">
            <v>SINAPI/CEF</v>
          </cell>
          <cell r="C2339" t="str">
            <v>CURVA PVC135G 1" P/ ELETRODUTO ROSCAVEL</v>
          </cell>
          <cell r="D2339" t="str">
            <v>UN</v>
          </cell>
          <cell r="E2339">
            <v>3.35</v>
          </cell>
        </row>
        <row r="2340">
          <cell r="A2340">
            <v>1882</v>
          </cell>
          <cell r="B2340" t="str">
            <v>SINAPI/CEF</v>
          </cell>
          <cell r="C2340" t="str">
            <v>CURVA PVC135G 2 1/2" P/ ELETRODUTO ROSCAVEL</v>
          </cell>
          <cell r="D2340" t="str">
            <v>UN</v>
          </cell>
          <cell r="E2340">
            <v>11.41</v>
          </cell>
        </row>
        <row r="2341">
          <cell r="A2341">
            <v>1889</v>
          </cell>
          <cell r="B2341" t="str">
            <v>SINAPI/CEF</v>
          </cell>
          <cell r="C2341" t="str">
            <v>CURVA PVC135G 2" P/ ELETRODUTO ROSCAVEL</v>
          </cell>
          <cell r="D2341" t="str">
            <v>UN</v>
          </cell>
          <cell r="E2341">
            <v>9.99</v>
          </cell>
        </row>
        <row r="2342">
          <cell r="A2342">
            <v>1888</v>
          </cell>
          <cell r="B2342" t="str">
            <v>SINAPI/CEF</v>
          </cell>
          <cell r="C2342" t="str">
            <v>CURVA PVC135G 3" P/ ELETRODUTO ROSCAVEL</v>
          </cell>
          <cell r="D2342" t="str">
            <v>UN</v>
          </cell>
          <cell r="E2342">
            <v>27</v>
          </cell>
        </row>
        <row r="2343">
          <cell r="A2343">
            <v>1883</v>
          </cell>
          <cell r="B2343" t="str">
            <v>SINAPI/CEF</v>
          </cell>
          <cell r="C2343" t="str">
            <v>CURVA PVC135G 4" P/ ELETRODUTO ROSCAVEL</v>
          </cell>
          <cell r="D2343" t="str">
            <v>UN</v>
          </cell>
          <cell r="E2343">
            <v>28.85</v>
          </cell>
        </row>
        <row r="2344">
          <cell r="A2344">
            <v>12033</v>
          </cell>
          <cell r="B2344" t="str">
            <v>SINAPI/CEF</v>
          </cell>
          <cell r="C2344" t="str">
            <v>CURVA PVC180G 1.1/2" P/ ELETRODUTO ROSCAVEL</v>
          </cell>
          <cell r="D2344" t="str">
            <v>UN</v>
          </cell>
          <cell r="E2344">
            <v>7.56</v>
          </cell>
        </row>
        <row r="2345">
          <cell r="A2345">
            <v>12034</v>
          </cell>
          <cell r="B2345" t="str">
            <v>SINAPI/CEF</v>
          </cell>
          <cell r="C2345" t="str">
            <v>CURVA PVC180G 3/4" P/ ELETRODUTO ROSCAVEL</v>
          </cell>
          <cell r="D2345" t="str">
            <v>UN</v>
          </cell>
          <cell r="E2345">
            <v>2.6</v>
          </cell>
        </row>
        <row r="2346">
          <cell r="A2346">
            <v>1964</v>
          </cell>
          <cell r="B2346" t="str">
            <v>SINAPI/CEF</v>
          </cell>
          <cell r="C2346" t="str">
            <v>CURVA PVC45 CURTA EB-608 PB DN 100 P/ESG PREDIAL</v>
          </cell>
          <cell r="D2346" t="str">
            <v>UN</v>
          </cell>
          <cell r="E2346">
            <v>8.15</v>
          </cell>
        </row>
        <row r="2347">
          <cell r="A2347">
            <v>20094</v>
          </cell>
          <cell r="B2347" t="str">
            <v>SINAPI/CEF</v>
          </cell>
          <cell r="C2347" t="str">
            <v>CURVA PVC45G CURTA NBR-10569 P/REDE COLET ESG PB JE DN 100MM</v>
          </cell>
          <cell r="D2347" t="str">
            <v>UN</v>
          </cell>
          <cell r="E2347">
            <v>5.91</v>
          </cell>
        </row>
        <row r="2348">
          <cell r="A2348">
            <v>1858</v>
          </cell>
          <cell r="B2348" t="str">
            <v>SINAPI/CEF</v>
          </cell>
          <cell r="C2348" t="str">
            <v>CURVA PVC45G NBR-10569 P/ REDE COLET ESG PB JE DN 100MM</v>
          </cell>
          <cell r="D2348" t="str">
            <v>UN</v>
          </cell>
          <cell r="E2348">
            <v>11.63</v>
          </cell>
        </row>
        <row r="2349">
          <cell r="A2349">
            <v>1857</v>
          </cell>
          <cell r="B2349" t="str">
            <v>SINAPI/CEF</v>
          </cell>
          <cell r="C2349" t="str">
            <v>CURVA PVC45G NBR-10569 P/ REDE COLET ESG PB JE DN 125MM</v>
          </cell>
          <cell r="D2349" t="str">
            <v>UN</v>
          </cell>
          <cell r="E2349">
            <v>25.35</v>
          </cell>
        </row>
        <row r="2350">
          <cell r="A2350">
            <v>1844</v>
          </cell>
          <cell r="B2350" t="str">
            <v>SINAPI/CEF</v>
          </cell>
          <cell r="C2350" t="str">
            <v>CURVA PVC45G NBR-10569 P/ REDE COLET ESG PB JE DN 150MM</v>
          </cell>
          <cell r="D2350" t="str">
            <v>UN</v>
          </cell>
          <cell r="E2350">
            <v>45.95</v>
          </cell>
        </row>
        <row r="2351">
          <cell r="A2351">
            <v>1836</v>
          </cell>
          <cell r="B2351" t="str">
            <v>SINAPI/CEF</v>
          </cell>
          <cell r="C2351" t="str">
            <v>CURVA PVC45G NBR-10569 P/ REDE COLET ESG PB JE DN 200MM</v>
          </cell>
          <cell r="D2351" t="str">
            <v>UN</v>
          </cell>
          <cell r="E2351">
            <v>84.55</v>
          </cell>
        </row>
        <row r="2352">
          <cell r="A2352">
            <v>1837</v>
          </cell>
          <cell r="B2352" t="str">
            <v>SINAPI/CEF</v>
          </cell>
          <cell r="C2352" t="str">
            <v>CURVA PVC45G NBR-10569 P/ REDE COLET ESG PB JE DN 250MM</v>
          </cell>
          <cell r="D2352" t="str">
            <v>UN</v>
          </cell>
          <cell r="E2352">
            <v>160.94999999999999</v>
          </cell>
        </row>
        <row r="2353">
          <cell r="A2353">
            <v>1860</v>
          </cell>
          <cell r="B2353" t="str">
            <v>SINAPI/CEF</v>
          </cell>
          <cell r="C2353" t="str">
            <v>CURVA PVC45G NBR-10569 P/ REDE COLET ESG PB JE DN 300MM</v>
          </cell>
          <cell r="D2353" t="str">
            <v>UN</v>
          </cell>
          <cell r="E2353">
            <v>316.95999999999998</v>
          </cell>
        </row>
        <row r="2354">
          <cell r="A2354">
            <v>1861</v>
          </cell>
          <cell r="B2354" t="str">
            <v>SINAPI/CEF</v>
          </cell>
          <cell r="C2354" t="str">
            <v>CURVA PVC45G NBR-10569 P/ REDE COLET ESG PB JE DN 350MM</v>
          </cell>
          <cell r="D2354" t="str">
            <v>UN</v>
          </cell>
          <cell r="E2354">
            <v>419.5</v>
          </cell>
        </row>
        <row r="2355">
          <cell r="A2355">
            <v>1862</v>
          </cell>
          <cell r="B2355" t="str">
            <v>SINAPI/CEF</v>
          </cell>
          <cell r="C2355" t="str">
            <v>CURVA PVC45G NBR-10569 P/ REDE COLET ESG PB JE DN 400MM</v>
          </cell>
          <cell r="D2355" t="str">
            <v>UN</v>
          </cell>
          <cell r="E2355">
            <v>509.25</v>
          </cell>
        </row>
        <row r="2356">
          <cell r="A2356">
            <v>1967</v>
          </cell>
          <cell r="B2356" t="str">
            <v>SINAPI/CEF</v>
          </cell>
          <cell r="C2356" t="str">
            <v>CURVA PVC90 LONGA EB-608 BB DN 40 P/ESG PREDIAL</v>
          </cell>
          <cell r="D2356" t="str">
            <v>UN</v>
          </cell>
          <cell r="E2356">
            <v>2.61</v>
          </cell>
        </row>
        <row r="2357">
          <cell r="A2357">
            <v>1941</v>
          </cell>
          <cell r="B2357" t="str">
            <v>SINAPI/CEF</v>
          </cell>
          <cell r="C2357" t="str">
            <v>CURVA PVC90G C/ROSCA P/ AGUA FRIA PREDIAL 1 1/2"</v>
          </cell>
          <cell r="D2357" t="str">
            <v>UN</v>
          </cell>
          <cell r="E2357">
            <v>8.35</v>
          </cell>
        </row>
        <row r="2358">
          <cell r="A2358">
            <v>1940</v>
          </cell>
          <cell r="B2358" t="str">
            <v>SINAPI/CEF</v>
          </cell>
          <cell r="C2358" t="str">
            <v>CURVA PVC90G C/ROSCA P/ AGUA FRIA PREDIAL 1 1/4"</v>
          </cell>
          <cell r="D2358" t="str">
            <v>UN</v>
          </cell>
          <cell r="E2358">
            <v>6.06</v>
          </cell>
        </row>
        <row r="2359">
          <cell r="A2359">
            <v>1937</v>
          </cell>
          <cell r="B2359" t="str">
            <v>SINAPI/CEF</v>
          </cell>
          <cell r="C2359" t="str">
            <v>CURVA PVC90G C/ROSCA P/ AGUA FRIA PREDIAL 1/2"</v>
          </cell>
          <cell r="D2359" t="str">
            <v>UN</v>
          </cell>
          <cell r="E2359">
            <v>1.46</v>
          </cell>
        </row>
        <row r="2360">
          <cell r="A2360">
            <v>1939</v>
          </cell>
          <cell r="B2360" t="str">
            <v>SINAPI/CEF</v>
          </cell>
          <cell r="C2360" t="str">
            <v>CURVA PVC90G C/ROSCA P/ AGUA FRIA PREDIAL 1"</v>
          </cell>
          <cell r="D2360" t="str">
            <v>UN</v>
          </cell>
          <cell r="E2360">
            <v>3.66</v>
          </cell>
        </row>
        <row r="2361">
          <cell r="A2361">
            <v>1942</v>
          </cell>
          <cell r="B2361" t="str">
            <v>SINAPI/CEF</v>
          </cell>
          <cell r="C2361" t="str">
            <v>CURVA PVC90G C/ROSCA P/ AGUA FRIA PREDIAL 2"</v>
          </cell>
          <cell r="D2361" t="str">
            <v>UN</v>
          </cell>
          <cell r="E2361">
            <v>15.61</v>
          </cell>
        </row>
        <row r="2362">
          <cell r="A2362">
            <v>1938</v>
          </cell>
          <cell r="B2362" t="str">
            <v>SINAPI/CEF</v>
          </cell>
          <cell r="C2362" t="str">
            <v>CURVA PVC90G C/ROSCA P/ AGUA FRIA PREDIAL 3/4"</v>
          </cell>
          <cell r="D2362" t="str">
            <v>UN</v>
          </cell>
          <cell r="E2362">
            <v>2</v>
          </cell>
        </row>
        <row r="2363">
          <cell r="A2363">
            <v>20095</v>
          </cell>
          <cell r="B2363" t="str">
            <v>SINAPI/CEF</v>
          </cell>
          <cell r="C2363" t="str">
            <v>CURVA PVC90G CURTA NBR-10569 P/REDE COLET ESG PB JE DN 100MM</v>
          </cell>
          <cell r="D2363" t="str">
            <v>UN</v>
          </cell>
          <cell r="E2363">
            <v>7.49</v>
          </cell>
        </row>
        <row r="2364">
          <cell r="A2364">
            <v>1933</v>
          </cell>
          <cell r="B2364" t="str">
            <v>SINAPI/CEF</v>
          </cell>
          <cell r="C2364" t="str">
            <v>CURVA PVC90G CURTA PVC  P/ ESG PREDIAL DN 40 MM</v>
          </cell>
          <cell r="D2364" t="str">
            <v>UN</v>
          </cell>
          <cell r="E2364">
            <v>2.12</v>
          </cell>
        </row>
        <row r="2365">
          <cell r="A2365">
            <v>1932</v>
          </cell>
          <cell r="B2365" t="str">
            <v>SINAPI/CEF</v>
          </cell>
          <cell r="C2365" t="str">
            <v>CURVA PVC90G CURTA PVC  P/ ESG PREDIAL DN 50MM</v>
          </cell>
          <cell r="D2365" t="str">
            <v>UN</v>
          </cell>
          <cell r="E2365">
            <v>5.95</v>
          </cell>
        </row>
        <row r="2366">
          <cell r="A2366">
            <v>1951</v>
          </cell>
          <cell r="B2366" t="str">
            <v>SINAPI/CEF</v>
          </cell>
          <cell r="C2366" t="str">
            <v>CURVA PVC90G CURTA PVC  P/ ESG PREDIAL DN 75MM</v>
          </cell>
          <cell r="D2366" t="str">
            <v>UN</v>
          </cell>
          <cell r="E2366">
            <v>10.89</v>
          </cell>
        </row>
        <row r="2367">
          <cell r="A2367">
            <v>1966</v>
          </cell>
          <cell r="B2367" t="str">
            <v>SINAPI/CEF</v>
          </cell>
          <cell r="C2367" t="str">
            <v>CURVA PVC90G CURTA PVC P/ ESG PREDIAL DN 100MM</v>
          </cell>
          <cell r="D2367" t="str">
            <v>UN</v>
          </cell>
          <cell r="E2367">
            <v>11.56</v>
          </cell>
        </row>
        <row r="2368">
          <cell r="A2368">
            <v>1863</v>
          </cell>
          <cell r="B2368" t="str">
            <v>SINAPI/CEF</v>
          </cell>
          <cell r="C2368" t="str">
            <v>CURVA PVC90G NBR-10569 P/ REDE COLET ESG PB JE DN 100MM</v>
          </cell>
          <cell r="D2368" t="str">
            <v>UN</v>
          </cell>
          <cell r="E2368">
            <v>13.55</v>
          </cell>
        </row>
        <row r="2369">
          <cell r="A2369">
            <v>1864</v>
          </cell>
          <cell r="B2369" t="str">
            <v>SINAPI/CEF</v>
          </cell>
          <cell r="C2369" t="str">
            <v>CURVA PVC90G NBR-10569 P/ REDE COLET ESG PB JE DN 125MM</v>
          </cell>
          <cell r="D2369" t="str">
            <v>UN</v>
          </cell>
          <cell r="E2369">
            <v>26.09</v>
          </cell>
        </row>
        <row r="2370">
          <cell r="A2370">
            <v>1865</v>
          </cell>
          <cell r="B2370" t="str">
            <v>SINAPI/CEF</v>
          </cell>
          <cell r="C2370" t="str">
            <v>CURVA PVC90G NBR-10569 P/ REDE COLET ESG PB JE DN 150MM</v>
          </cell>
          <cell r="D2370" t="str">
            <v>UN</v>
          </cell>
          <cell r="E2370">
            <v>46.09</v>
          </cell>
        </row>
        <row r="2371">
          <cell r="A2371">
            <v>1866</v>
          </cell>
          <cell r="B2371" t="str">
            <v>SINAPI/CEF</v>
          </cell>
          <cell r="C2371" t="str">
            <v>CURVA PVC90G NBR-10569 P/ REDE COLET ESG PB JE DN 200MM</v>
          </cell>
          <cell r="D2371" t="str">
            <v>UN</v>
          </cell>
          <cell r="E2371">
            <v>109.7</v>
          </cell>
        </row>
        <row r="2372">
          <cell r="A2372">
            <v>1853</v>
          </cell>
          <cell r="B2372" t="str">
            <v>SINAPI/CEF</v>
          </cell>
          <cell r="C2372" t="str">
            <v>CURVA PVC90G NBR-10569 P/ REDE COLET ESG PB JE DN 250MM</v>
          </cell>
          <cell r="D2372" t="str">
            <v>UN</v>
          </cell>
          <cell r="E2372">
            <v>180.9</v>
          </cell>
        </row>
        <row r="2373">
          <cell r="A2373">
            <v>1867</v>
          </cell>
          <cell r="B2373" t="str">
            <v>SINAPI/CEF</v>
          </cell>
          <cell r="C2373" t="str">
            <v>CURVA PVC90G NBR-10569 P/ REDE COLET ESG PB JE DN 300MM</v>
          </cell>
          <cell r="D2373" t="str">
            <v>UN</v>
          </cell>
          <cell r="E2373">
            <v>400.49</v>
          </cell>
        </row>
        <row r="2374">
          <cell r="A2374">
            <v>1868</v>
          </cell>
          <cell r="B2374" t="str">
            <v>SINAPI/CEF</v>
          </cell>
          <cell r="C2374" t="str">
            <v>CURVA PVC90G NBR-10569 P/ REDE COLET ESG PB JE DN 350MM</v>
          </cell>
          <cell r="D2374" t="str">
            <v>UN</v>
          </cell>
          <cell r="E2374">
            <v>577.91999999999996</v>
          </cell>
        </row>
        <row r="2375">
          <cell r="A2375">
            <v>1859</v>
          </cell>
          <cell r="B2375" t="str">
            <v>SINAPI/CEF</v>
          </cell>
          <cell r="C2375" t="str">
            <v>CURVA PVC90G NBR-10569 P/ REDE COLET ESG PB JE DN 400MM</v>
          </cell>
          <cell r="D2375" t="str">
            <v>UN</v>
          </cell>
          <cell r="E2375">
            <v>756.35</v>
          </cell>
        </row>
        <row r="2376">
          <cell r="A2376">
            <v>1875</v>
          </cell>
          <cell r="B2376" t="str">
            <v>SINAPI/CEF</v>
          </cell>
          <cell r="C2376" t="str">
            <v>CURVA PVC90G P/ ELETRODUTO ROSCAVEL 1 1/2"</v>
          </cell>
          <cell r="D2376" t="str">
            <v>UN</v>
          </cell>
          <cell r="E2376">
            <v>4.42</v>
          </cell>
        </row>
        <row r="2377">
          <cell r="A2377">
            <v>0</v>
          </cell>
          <cell r="B2377" t="str">
            <v>SINAPI/CEF</v>
          </cell>
          <cell r="C2377">
            <v>0</v>
          </cell>
          <cell r="D2377">
            <v>0</v>
          </cell>
          <cell r="E2377">
            <v>0</v>
          </cell>
        </row>
        <row r="2378">
          <cell r="A2378">
            <v>0</v>
          </cell>
          <cell r="B2378" t="str">
            <v>SINAPI/CEF</v>
          </cell>
          <cell r="C2378" t="str">
            <v>PREÇOS DE INSUMOS</v>
          </cell>
          <cell r="D2378" t="str">
            <v>Página:</v>
          </cell>
          <cell r="E2378" t="str">
            <v>38 / 107</v>
          </cell>
        </row>
        <row r="2379">
          <cell r="A2379" t="str">
            <v>Mês de Coleta:</v>
          </cell>
          <cell r="B2379" t="str">
            <v>SINAPI/CEF</v>
          </cell>
          <cell r="C2379" t="str">
            <v>05/2014 Pesquisa: IBGE</v>
          </cell>
          <cell r="D2379">
            <v>0</v>
          </cell>
          <cell r="E2379">
            <v>0</v>
          </cell>
        </row>
        <row r="2380">
          <cell r="A2380">
            <v>0</v>
          </cell>
          <cell r="B2380" t="str">
            <v>SINAPI/CEF</v>
          </cell>
          <cell r="C2380" t="str">
            <v>FORTALEZA 88,81</v>
          </cell>
          <cell r="D2380">
            <v>0</v>
          </cell>
          <cell r="E2380">
            <v>50.72</v>
          </cell>
        </row>
        <row r="2381">
          <cell r="A2381" t="str">
            <v>Localidade:</v>
          </cell>
          <cell r="B2381" t="str">
            <v>SINAPI/CEF</v>
          </cell>
          <cell r="C2381" t="str">
            <v>Encargos Sociais Desonerados(%) Horista:</v>
          </cell>
          <cell r="D2381" t="str">
            <v>Mensalista:</v>
          </cell>
          <cell r="E2381">
            <v>0</v>
          </cell>
        </row>
        <row r="2382">
          <cell r="A2382" t="str">
            <v>Código</v>
          </cell>
          <cell r="B2382" t="str">
            <v>SINAPI/CEF</v>
          </cell>
          <cell r="C2382" t="str">
            <v>Descriçao do Insumo</v>
          </cell>
          <cell r="D2382" t="str">
            <v>Unid</v>
          </cell>
          <cell r="E2382" t="str">
            <v>Preço</v>
          </cell>
        </row>
        <row r="2383">
          <cell r="A2383">
            <v>0</v>
          </cell>
          <cell r="B2383" t="str">
            <v>SINAPI/CEF</v>
          </cell>
          <cell r="C2383">
            <v>0</v>
          </cell>
          <cell r="D2383">
            <v>0</v>
          </cell>
          <cell r="E2383" t="str">
            <v>Mediano (R$)</v>
          </cell>
        </row>
        <row r="2384">
          <cell r="A2384">
            <v>1874</v>
          </cell>
          <cell r="B2384" t="str">
            <v>SINAPI/CEF</v>
          </cell>
          <cell r="C2384" t="str">
            <v>CURVA PVC 90G P/ ELETRODUTO ROSCAVEL 1 1/4"</v>
          </cell>
          <cell r="D2384" t="str">
            <v>UN</v>
          </cell>
          <cell r="E2384">
            <v>3.92</v>
          </cell>
        </row>
        <row r="2385">
          <cell r="A2385">
            <v>1884</v>
          </cell>
          <cell r="B2385" t="str">
            <v>SINAPI/CEF</v>
          </cell>
          <cell r="C2385" t="str">
            <v>CURVA PVC 90G P/ ELETRODUTO ROSCAVEL 1"</v>
          </cell>
          <cell r="D2385" t="str">
            <v>UN</v>
          </cell>
          <cell r="E2385">
            <v>2.85</v>
          </cell>
        </row>
        <row r="2386">
          <cell r="A2386">
            <v>1887</v>
          </cell>
          <cell r="B2386" t="str">
            <v>SINAPI/CEF</v>
          </cell>
          <cell r="C2386" t="str">
            <v>CURVA PVC 90G P/ ELETRODUTO ROSCAVEL 2 1/2"</v>
          </cell>
          <cell r="D2386" t="str">
            <v>UN</v>
          </cell>
          <cell r="E2386">
            <v>16.23</v>
          </cell>
        </row>
        <row r="2387">
          <cell r="A2387">
            <v>1876</v>
          </cell>
          <cell r="B2387" t="str">
            <v>SINAPI/CEF</v>
          </cell>
          <cell r="C2387" t="str">
            <v>CURVA PVC 90G P/ ELETRODUTO ROSCAVEL 2"</v>
          </cell>
          <cell r="D2387" t="str">
            <v>UN</v>
          </cell>
          <cell r="E2387">
            <v>6.63</v>
          </cell>
        </row>
        <row r="2388">
          <cell r="A2388">
            <v>1879</v>
          </cell>
          <cell r="B2388" t="str">
            <v>SINAPI/CEF</v>
          </cell>
          <cell r="C2388" t="str">
            <v>CURVA PVC 90G P/ ELETRODUTO ROSCAVEL 3/4"</v>
          </cell>
          <cell r="D2388" t="str">
            <v>UN</v>
          </cell>
          <cell r="E2388">
            <v>1.85</v>
          </cell>
        </row>
        <row r="2389">
          <cell r="A2389">
            <v>1885</v>
          </cell>
          <cell r="B2389" t="str">
            <v>SINAPI/CEF</v>
          </cell>
          <cell r="C2389" t="str">
            <v>CURVA PVC 90G P/ ELETRODUTO ROSCAVEL 3/4"</v>
          </cell>
          <cell r="D2389" t="str">
            <v>UN</v>
          </cell>
          <cell r="E2389">
            <v>1.71</v>
          </cell>
        </row>
        <row r="2390">
          <cell r="A2390">
            <v>1877</v>
          </cell>
          <cell r="B2390" t="str">
            <v>SINAPI/CEF</v>
          </cell>
          <cell r="C2390" t="str">
            <v>CURVA PVC 90G P/ ELETRODUTO ROSCAVEL 3"</v>
          </cell>
          <cell r="D2390" t="str">
            <v>UN</v>
          </cell>
          <cell r="E2390">
            <v>18.97</v>
          </cell>
        </row>
        <row r="2391">
          <cell r="A2391">
            <v>1878</v>
          </cell>
          <cell r="B2391" t="str">
            <v>SINAPI/CEF</v>
          </cell>
          <cell r="C2391" t="str">
            <v>CURVA PVC 90G P/ ELETRODUTO ROSCAVEL 4"</v>
          </cell>
          <cell r="D2391" t="str">
            <v>UN</v>
          </cell>
          <cell r="E2391">
            <v>36.200000000000003</v>
          </cell>
        </row>
        <row r="2392">
          <cell r="A2392">
            <v>2626</v>
          </cell>
          <cell r="B2392" t="str">
            <v>SINAPI/CEF</v>
          </cell>
          <cell r="C2392" t="str">
            <v>CURVA135G FERRO GALV ELETROLITICO 1 1/2" P/ ELETRODUTO</v>
          </cell>
          <cell r="D2392" t="str">
            <v>UN</v>
          </cell>
          <cell r="E2392">
            <v>11.73</v>
          </cell>
        </row>
        <row r="2393">
          <cell r="A2393">
            <v>2625</v>
          </cell>
          <cell r="B2393" t="str">
            <v>SINAPI/CEF</v>
          </cell>
          <cell r="C2393" t="str">
            <v>CURVA135G FERRO GALV ELETROLITICO 1 1/4" P/ ELETRODUTO</v>
          </cell>
          <cell r="D2393" t="str">
            <v>UN</v>
          </cell>
          <cell r="E2393">
            <v>7.13</v>
          </cell>
        </row>
        <row r="2394">
          <cell r="A2394">
            <v>2622</v>
          </cell>
          <cell r="B2394" t="str">
            <v>SINAPI/CEF</v>
          </cell>
          <cell r="C2394" t="str">
            <v>CURVA135G FERRO GALV ELETROLITICO 1/2" P/ ELETRODUTO</v>
          </cell>
          <cell r="D2394" t="str">
            <v>UN</v>
          </cell>
          <cell r="E2394">
            <v>1.75</v>
          </cell>
        </row>
        <row r="2395">
          <cell r="A2395">
            <v>2624</v>
          </cell>
          <cell r="B2395" t="str">
            <v>SINAPI/CEF</v>
          </cell>
          <cell r="C2395" t="str">
            <v>CURVA135G FERRO GALV ELETROLITICO 1" P/ ELETRODUTO</v>
          </cell>
          <cell r="D2395" t="str">
            <v>UN</v>
          </cell>
          <cell r="E2395">
            <v>3.38</v>
          </cell>
        </row>
        <row r="2396">
          <cell r="A2396">
            <v>2627</v>
          </cell>
          <cell r="B2396" t="str">
            <v>SINAPI/CEF</v>
          </cell>
          <cell r="C2396" t="str">
            <v>CURVA135G FERRO GALV ELETROLITICO 2 1/2" P/ ELETRODUTO</v>
          </cell>
          <cell r="D2396" t="str">
            <v>UN</v>
          </cell>
          <cell r="E2396">
            <v>30.69</v>
          </cell>
        </row>
        <row r="2397">
          <cell r="A2397">
            <v>2630</v>
          </cell>
          <cell r="B2397" t="str">
            <v>SINAPI/CEF</v>
          </cell>
          <cell r="C2397" t="str">
            <v>CURVA135G FERRO GALV ELETROLITICO 2" P/ ELETRODUTO</v>
          </cell>
          <cell r="D2397" t="str">
            <v>UN</v>
          </cell>
          <cell r="E2397">
            <v>43.27</v>
          </cell>
        </row>
        <row r="2398">
          <cell r="A2398">
            <v>2623</v>
          </cell>
          <cell r="B2398" t="str">
            <v>SINAPI/CEF</v>
          </cell>
          <cell r="C2398" t="str">
            <v>CURVA135G FERRO GALV ELETROLITICO 3/4" P/ ELETRODUTO</v>
          </cell>
          <cell r="D2398" t="str">
            <v>UN</v>
          </cell>
          <cell r="E2398">
            <v>1.93</v>
          </cell>
        </row>
        <row r="2399">
          <cell r="A2399">
            <v>2629</v>
          </cell>
          <cell r="B2399" t="str">
            <v>SINAPI/CEF</v>
          </cell>
          <cell r="C2399" t="str">
            <v>CURVA135G FERRO GALV ELETROLITICO 3" P/ ELETRODUTO</v>
          </cell>
          <cell r="D2399" t="str">
            <v>UN</v>
          </cell>
          <cell r="E2399">
            <v>18.13</v>
          </cell>
        </row>
        <row r="2400">
          <cell r="A2400">
            <v>2628</v>
          </cell>
          <cell r="B2400" t="str">
            <v>SINAPI/CEF</v>
          </cell>
          <cell r="C2400" t="str">
            <v>CURVA135G FERRO GALV ELETROLITICO 4" P/ ELETRODUTO</v>
          </cell>
          <cell r="D2400" t="str">
            <v>UN</v>
          </cell>
          <cell r="E2400">
            <v>89.09</v>
          </cell>
        </row>
        <row r="2401">
          <cell r="A2401">
            <v>2611</v>
          </cell>
          <cell r="B2401" t="str">
            <v>SINAPI/CEF</v>
          </cell>
          <cell r="C2401" t="str">
            <v>CURVA45G FERRO GALV ELETROLITICO 1 1/2" P/ ELETRODUTO</v>
          </cell>
          <cell r="D2401" t="str">
            <v>UN</v>
          </cell>
          <cell r="E2401">
            <v>6.65</v>
          </cell>
        </row>
        <row r="2402">
          <cell r="A2402">
            <v>2635</v>
          </cell>
          <cell r="B2402" t="str">
            <v>SINAPI/CEF</v>
          </cell>
          <cell r="C2402" t="str">
            <v>CURVA45G FERRO GALV ELETROLITICO 1/2" P/ ELETRODUTO</v>
          </cell>
          <cell r="D2402" t="str">
            <v>UN</v>
          </cell>
          <cell r="E2402">
            <v>1.36</v>
          </cell>
        </row>
        <row r="2403">
          <cell r="A2403">
            <v>2634</v>
          </cell>
          <cell r="B2403" t="str">
            <v>SINAPI/CEF</v>
          </cell>
          <cell r="C2403" t="str">
            <v>CURVA45G FERRO GALV ELETROLITICO 1" P/ ELETRODUTO</v>
          </cell>
          <cell r="D2403" t="str">
            <v>UN</v>
          </cell>
          <cell r="E2403">
            <v>2.16</v>
          </cell>
        </row>
        <row r="2404">
          <cell r="A2404">
            <v>2613</v>
          </cell>
          <cell r="B2404" t="str">
            <v>SINAPI/CEF</v>
          </cell>
          <cell r="C2404" t="str">
            <v>CURVA45G FERRO GALV ELETROLITICO 2 1/2" P/ ELETRODUTO</v>
          </cell>
          <cell r="D2404" t="str">
            <v>UN</v>
          </cell>
          <cell r="E2404">
            <v>21.81</v>
          </cell>
        </row>
        <row r="2405">
          <cell r="A2405">
            <v>2612</v>
          </cell>
          <cell r="B2405" t="str">
            <v>SINAPI/CEF</v>
          </cell>
          <cell r="C2405" t="str">
            <v>CURVA45G FERRO GALV ELETROLITICO 2" P/ ELETRODUTO</v>
          </cell>
          <cell r="D2405" t="str">
            <v>UN</v>
          </cell>
          <cell r="E2405">
            <v>10.51</v>
          </cell>
        </row>
        <row r="2406">
          <cell r="A2406">
            <v>2609</v>
          </cell>
          <cell r="B2406" t="str">
            <v>SINAPI/CEF</v>
          </cell>
          <cell r="C2406" t="str">
            <v>CURVA45G FERRO GALV ELETROLITICO 3/4" P/ ELETRODUTO</v>
          </cell>
          <cell r="D2406" t="str">
            <v>UN</v>
          </cell>
          <cell r="E2406">
            <v>1.59</v>
          </cell>
        </row>
        <row r="2407">
          <cell r="A2407">
            <v>2614</v>
          </cell>
          <cell r="B2407" t="str">
            <v>SINAPI/CEF</v>
          </cell>
          <cell r="C2407" t="str">
            <v>CURVA45G FERRO GALV ELETROLITICO 3" P/ ELETRODUTO</v>
          </cell>
          <cell r="D2407" t="str">
            <v>UN</v>
          </cell>
          <cell r="E2407">
            <v>33.450000000000003</v>
          </cell>
        </row>
        <row r="2408">
          <cell r="A2408">
            <v>2615</v>
          </cell>
          <cell r="B2408" t="str">
            <v>SINAPI/CEF</v>
          </cell>
          <cell r="C2408" t="str">
            <v>CURVA45G FERRO GALV ELETROLITICO 4" PARA ELETRODUTO</v>
          </cell>
          <cell r="D2408" t="str">
            <v>UN</v>
          </cell>
          <cell r="E2408">
            <v>54.84</v>
          </cell>
        </row>
        <row r="2409">
          <cell r="A2409">
            <v>34359</v>
          </cell>
          <cell r="B2409" t="str">
            <v>SINAPI/CEF</v>
          </cell>
          <cell r="C2409" t="str">
            <v>CURVA90 GRAUS DE BARRA CHATA EM ALUMINIO 3/4 " X 1/4 " X 300 MM</v>
          </cell>
          <cell r="D2409" t="str">
            <v>UN</v>
          </cell>
          <cell r="E2409">
            <v>7.87</v>
          </cell>
        </row>
        <row r="2410">
          <cell r="A2410">
            <v>2632</v>
          </cell>
          <cell r="B2410" t="str">
            <v>SINAPI/CEF</v>
          </cell>
          <cell r="C2410" t="str">
            <v>CURVA90G FERRO GALV ELETROLITICO 1 1/2" P/ ELETRODUTO</v>
          </cell>
          <cell r="D2410" t="str">
            <v>UN</v>
          </cell>
          <cell r="E2410">
            <v>6.65</v>
          </cell>
        </row>
        <row r="2411">
          <cell r="A2411">
            <v>2618</v>
          </cell>
          <cell r="B2411" t="str">
            <v>SINAPI/CEF</v>
          </cell>
          <cell r="C2411" t="str">
            <v>CURVA90G FERRO GALV ELETROLITICO 1 1/4" P/ ELETRODUTO</v>
          </cell>
          <cell r="D2411" t="str">
            <v>UN</v>
          </cell>
          <cell r="E2411">
            <v>4.55</v>
          </cell>
        </row>
        <row r="2412">
          <cell r="A2412">
            <v>2616</v>
          </cell>
          <cell r="B2412" t="str">
            <v>SINAPI/CEF</v>
          </cell>
          <cell r="C2412" t="str">
            <v>CURVA90G FERRO GALV ELETROLITICO 1/2" P/ ELETRODUTO</v>
          </cell>
          <cell r="D2412" t="str">
            <v>UN</v>
          </cell>
          <cell r="E2412">
            <v>1.36</v>
          </cell>
        </row>
        <row r="2413">
          <cell r="A2413">
            <v>2617</v>
          </cell>
          <cell r="B2413" t="str">
            <v>SINAPI/CEF</v>
          </cell>
          <cell r="C2413" t="str">
            <v>CURVA90G FERRO GALV ELETROLITICO 1" P/ ELETRODUTO</v>
          </cell>
          <cell r="D2413" t="str">
            <v>UN</v>
          </cell>
          <cell r="E2413">
            <v>2.16</v>
          </cell>
        </row>
        <row r="2414">
          <cell r="A2414">
            <v>2619</v>
          </cell>
          <cell r="B2414" t="str">
            <v>SINAPI/CEF</v>
          </cell>
          <cell r="C2414" t="str">
            <v>CURVA90G FERRO GALV ELETROLITICO 2 1/2" P/ ELETRODUTO</v>
          </cell>
          <cell r="D2414" t="str">
            <v>UN</v>
          </cell>
          <cell r="E2414">
            <v>21.81</v>
          </cell>
        </row>
        <row r="2415">
          <cell r="A2415">
            <v>2631</v>
          </cell>
          <cell r="B2415" t="str">
            <v>SINAPI/CEF</v>
          </cell>
          <cell r="C2415" t="str">
            <v>CURVA90G FERRO GALV ELETROLITICO 2" P/ ELETRODUTO</v>
          </cell>
          <cell r="D2415" t="str">
            <v>UN</v>
          </cell>
          <cell r="E2415">
            <v>10.51</v>
          </cell>
        </row>
        <row r="2416">
          <cell r="A2416">
            <v>2620</v>
          </cell>
          <cell r="B2416" t="str">
            <v>SINAPI/CEF</v>
          </cell>
          <cell r="C2416" t="str">
            <v>CURVA90G FERRO GALV ELETROLITICO 3" P/ ELETRODUTO</v>
          </cell>
          <cell r="D2416" t="str">
            <v>UN</v>
          </cell>
          <cell r="E2416">
            <v>33.450000000000003</v>
          </cell>
        </row>
        <row r="2417">
          <cell r="A2417">
            <v>2621</v>
          </cell>
          <cell r="B2417" t="str">
            <v>SINAPI/CEF</v>
          </cell>
          <cell r="C2417" t="str">
            <v>CURVA90G FERRO GALV ELETROLITICO 4" P/ ELETRODUTO</v>
          </cell>
          <cell r="D2417" t="str">
            <v>UN</v>
          </cell>
          <cell r="E2417">
            <v>54.79</v>
          </cell>
        </row>
        <row r="2418">
          <cell r="A2418">
            <v>2633</v>
          </cell>
          <cell r="B2418" t="str">
            <v>SINAPI/CEF</v>
          </cell>
          <cell r="C2418" t="str">
            <v>CURVA90G FERRO GALV ELETROTILICO 3/4" P/ ELETRODUTO</v>
          </cell>
          <cell r="D2418" t="str">
            <v>UN</v>
          </cell>
          <cell r="E2418">
            <v>1.59</v>
          </cell>
        </row>
        <row r="2419">
          <cell r="A2419">
            <v>10833</v>
          </cell>
          <cell r="B2419" t="str">
            <v>SINAPI/CEF</v>
          </cell>
          <cell r="C2419" t="str">
            <v>DEGRAU BORRACHA SINTETICA 50 X 32 CM X 4,5MM, PASTILHADO PLURIGOMA</v>
          </cell>
          <cell r="D2419" t="str">
            <v>M</v>
          </cell>
          <cell r="E2419">
            <v>28.24</v>
          </cell>
        </row>
        <row r="2420">
          <cell r="A2420">
            <v>11242</v>
          </cell>
          <cell r="B2420" t="str">
            <v>SINAPI/CEF</v>
          </cell>
          <cell r="C2420" t="str">
            <v>DEGRAU FF P/ POCO VISITA N.2 / 2,5KG</v>
          </cell>
          <cell r="D2420" t="str">
            <v>UN</v>
          </cell>
          <cell r="E2420">
            <v>50.33</v>
          </cell>
        </row>
        <row r="2421">
          <cell r="A2421">
            <v>11243</v>
          </cell>
          <cell r="B2421" t="str">
            <v>SINAPI/CEF</v>
          </cell>
          <cell r="C2421" t="str">
            <v>DEGRAU FF P/ POCO VISITA N.3 / 7,0KG</v>
          </cell>
          <cell r="D2421" t="str">
            <v>UN</v>
          </cell>
          <cell r="E2421">
            <v>50.33</v>
          </cell>
        </row>
        <row r="2422">
          <cell r="A2422">
            <v>25968</v>
          </cell>
          <cell r="B2422" t="str">
            <v>SINAPI/CEF</v>
          </cell>
          <cell r="C2422" t="str">
            <v>DENTE PARA FRESADORA CIBER W 1900.</v>
          </cell>
          <cell r="D2422" t="str">
            <v>UN</v>
          </cell>
          <cell r="E2422">
            <v>58.26</v>
          </cell>
        </row>
        <row r="2423">
          <cell r="A2423">
            <v>2357</v>
          </cell>
          <cell r="B2423" t="str">
            <v>SINAPI/CEF</v>
          </cell>
          <cell r="C2423" t="str">
            <v>DESENHISTA COPISTA</v>
          </cell>
          <cell r="D2423" t="str">
            <v>H</v>
          </cell>
          <cell r="E2423">
            <v>15.52</v>
          </cell>
        </row>
        <row r="2424">
          <cell r="A2424">
            <v>2355</v>
          </cell>
          <cell r="B2424" t="str">
            <v>SINAPI/CEF</v>
          </cell>
          <cell r="C2424" t="str">
            <v>DESENHISTA DETALHISTA</v>
          </cell>
          <cell r="D2424" t="str">
            <v>H</v>
          </cell>
          <cell r="E2424">
            <v>18.88</v>
          </cell>
        </row>
        <row r="2425">
          <cell r="A2425">
            <v>2358</v>
          </cell>
          <cell r="B2425" t="str">
            <v>SINAPI/CEF</v>
          </cell>
          <cell r="C2425" t="str">
            <v>DESENHISTA PROJETISTA</v>
          </cell>
          <cell r="D2425" t="str">
            <v>H</v>
          </cell>
          <cell r="E2425">
            <v>28.22</v>
          </cell>
        </row>
        <row r="2426">
          <cell r="A2426">
            <v>2692</v>
          </cell>
          <cell r="B2426" t="str">
            <v>SINAPI/CEF</v>
          </cell>
          <cell r="C2426" t="str">
            <v>DESMOLDANTE PARA FORMA DE MADEIRA</v>
          </cell>
          <cell r="D2426" t="str">
            <v>L</v>
          </cell>
          <cell r="E2426">
            <v>9.4</v>
          </cell>
        </row>
        <row r="2427">
          <cell r="A2427">
            <v>136</v>
          </cell>
          <cell r="B2427" t="str">
            <v>SINAPI/CEF</v>
          </cell>
          <cell r="C2427" t="str">
            <v>DESMOLDANTE PROTETOR DE FORMA SEPAROL TOP SIKA OU EQUIVALENTE</v>
          </cell>
          <cell r="D2427" t="str">
            <v>KG</v>
          </cell>
          <cell r="E2427">
            <v>6.54</v>
          </cell>
        </row>
        <row r="2428">
          <cell r="A2428">
            <v>5330</v>
          </cell>
          <cell r="B2428" t="str">
            <v>SINAPI/CEF</v>
          </cell>
          <cell r="C2428" t="str">
            <v>DILUENTE EPOXI</v>
          </cell>
          <cell r="D2428" t="str">
            <v>L</v>
          </cell>
          <cell r="E2428">
            <v>30.47</v>
          </cell>
        </row>
        <row r="2429">
          <cell r="A2429">
            <v>2365</v>
          </cell>
          <cell r="B2429" t="str">
            <v>SINAPI/CEF</v>
          </cell>
          <cell r="C2429" t="str">
            <v>DINAMITE A 60% EM CARTUCHO DE *1" X 8"*</v>
          </cell>
          <cell r="D2429" t="str">
            <v>KG</v>
          </cell>
          <cell r="E2429">
            <v>11</v>
          </cell>
        </row>
        <row r="2430">
          <cell r="A2430">
            <v>2366</v>
          </cell>
          <cell r="B2430" t="str">
            <v>SINAPI/CEF</v>
          </cell>
          <cell r="C2430" t="str">
            <v>DINAMITE GELATINOSA 1" - 40%"</v>
          </cell>
          <cell r="D2430" t="str">
            <v>KG</v>
          </cell>
          <cell r="E2430">
            <v>10.48</v>
          </cell>
        </row>
        <row r="2431">
          <cell r="A2431">
            <v>11426</v>
          </cell>
          <cell r="B2431" t="str">
            <v>SINAPI/CEF</v>
          </cell>
          <cell r="C2431" t="str">
            <v>DINAMITE GELATINOSA 1" - 75%"</v>
          </cell>
          <cell r="D2431" t="str">
            <v>KG</v>
          </cell>
          <cell r="E2431">
            <v>11.55</v>
          </cell>
        </row>
        <row r="2432">
          <cell r="A2432">
            <v>2363</v>
          </cell>
          <cell r="B2432" t="str">
            <v>SINAPI/CEF</v>
          </cell>
          <cell r="C2432" t="str">
            <v>DINAMITE 1.1/2" - 40% "</v>
          </cell>
          <cell r="D2432" t="str">
            <v>KG</v>
          </cell>
          <cell r="E2432">
            <v>9.56</v>
          </cell>
        </row>
        <row r="2433">
          <cell r="A2433">
            <v>2367</v>
          </cell>
          <cell r="B2433" t="str">
            <v>SINAPI/CEF</v>
          </cell>
          <cell r="C2433" t="str">
            <v>DINAMITE 1" - 40% "</v>
          </cell>
          <cell r="D2433" t="str">
            <v>KG</v>
          </cell>
          <cell r="E2433">
            <v>11.03</v>
          </cell>
        </row>
        <row r="2434">
          <cell r="A2434">
            <v>2362</v>
          </cell>
          <cell r="B2434" t="str">
            <v>SINAPI/CEF</v>
          </cell>
          <cell r="C2434" t="str">
            <v>DINAMITE 2" - 40% "</v>
          </cell>
          <cell r="D2434" t="str">
            <v>KG</v>
          </cell>
          <cell r="E2434">
            <v>10.11</v>
          </cell>
        </row>
        <row r="2435">
          <cell r="A2435">
            <v>2364</v>
          </cell>
          <cell r="B2435" t="str">
            <v>SINAPI/CEF</v>
          </cell>
          <cell r="C2435" t="str">
            <v>DINAMITE 2" - 60% "</v>
          </cell>
          <cell r="D2435" t="str">
            <v>KG</v>
          </cell>
          <cell r="E2435">
            <v>10</v>
          </cell>
        </row>
        <row r="2436">
          <cell r="A2436">
            <v>26017</v>
          </cell>
          <cell r="B2436" t="str">
            <v>SINAPI/CEF</v>
          </cell>
          <cell r="C2436" t="str">
            <v>DISCO DE BORRACHA PARA LIXADEIRA ELETRICA  7" (180 MM)</v>
          </cell>
          <cell r="D2436" t="str">
            <v>UN</v>
          </cell>
          <cell r="E2436">
            <v>14.05</v>
          </cell>
        </row>
        <row r="2437">
          <cell r="A2437">
            <v>0</v>
          </cell>
          <cell r="B2437" t="str">
            <v>SINAPI/CEF</v>
          </cell>
          <cell r="C2437">
            <v>0</v>
          </cell>
          <cell r="D2437">
            <v>0</v>
          </cell>
          <cell r="E2437">
            <v>0</v>
          </cell>
        </row>
        <row r="2438">
          <cell r="A2438">
            <v>0</v>
          </cell>
          <cell r="B2438" t="str">
            <v>SINAPI/CEF</v>
          </cell>
          <cell r="C2438" t="str">
            <v>PREÇOS DE INSUMOS</v>
          </cell>
          <cell r="D2438" t="str">
            <v>Página:</v>
          </cell>
          <cell r="E2438" t="str">
            <v>39 / 107</v>
          </cell>
        </row>
        <row r="2439">
          <cell r="A2439" t="str">
            <v>Mês de Coleta:</v>
          </cell>
          <cell r="B2439" t="str">
            <v>SINAPI/CEF</v>
          </cell>
          <cell r="C2439" t="str">
            <v>05/2014 Pesquisa: IBGE</v>
          </cell>
          <cell r="D2439">
            <v>0</v>
          </cell>
          <cell r="E2439">
            <v>0</v>
          </cell>
        </row>
        <row r="2440">
          <cell r="A2440">
            <v>0</v>
          </cell>
          <cell r="B2440" t="str">
            <v>SINAPI/CEF</v>
          </cell>
          <cell r="C2440" t="str">
            <v>FORTALEZA 88,81</v>
          </cell>
          <cell r="D2440">
            <v>0</v>
          </cell>
          <cell r="E2440">
            <v>50.72</v>
          </cell>
        </row>
        <row r="2441">
          <cell r="A2441" t="str">
            <v>Localidade:</v>
          </cell>
          <cell r="B2441" t="str">
            <v>SINAPI/CEF</v>
          </cell>
          <cell r="C2441" t="str">
            <v>Encargos Sociais Desonerados(%) Horista:</v>
          </cell>
          <cell r="D2441" t="str">
            <v>Mensalista:</v>
          </cell>
          <cell r="E2441">
            <v>0</v>
          </cell>
        </row>
        <row r="2442">
          <cell r="A2442" t="str">
            <v>Código</v>
          </cell>
          <cell r="B2442" t="str">
            <v>SINAPI/CEF</v>
          </cell>
          <cell r="C2442" t="str">
            <v>Descriçao do Insumo</v>
          </cell>
          <cell r="D2442" t="str">
            <v>Unid</v>
          </cell>
          <cell r="E2442" t="str">
            <v>Preço</v>
          </cell>
        </row>
        <row r="2443">
          <cell r="A2443">
            <v>0</v>
          </cell>
          <cell r="B2443" t="str">
            <v>SINAPI/CEF</v>
          </cell>
          <cell r="C2443">
            <v>0</v>
          </cell>
          <cell r="D2443">
            <v>0</v>
          </cell>
          <cell r="E2443" t="str">
            <v>Mediano (R$)</v>
          </cell>
        </row>
        <row r="2444">
          <cell r="A2444">
            <v>26018</v>
          </cell>
          <cell r="B2444" t="str">
            <v>SINAPI/CEF</v>
          </cell>
          <cell r="C2444" t="str">
            <v>DISCO DE CORTE  PARA ESTRUTURA METÁLICA 300 X 3,2 X 19,05 MM</v>
          </cell>
          <cell r="D2444" t="str">
            <v>UN</v>
          </cell>
          <cell r="E2444">
            <v>2.88</v>
          </cell>
        </row>
        <row r="2445">
          <cell r="A2445">
            <v>25931</v>
          </cell>
          <cell r="B2445" t="str">
            <v>SINAPI/CEF</v>
          </cell>
          <cell r="C2445" t="str">
            <v>DISCO DE CORTE DIAMANTADO, SEGMENTADO, DE 7" (180 MM) E 3 MM DE ESP., PARA ESMERILHADEIRA</v>
          </cell>
          <cell r="D2445" t="str">
            <v>UN</v>
          </cell>
          <cell r="E2445">
            <v>58.76</v>
          </cell>
        </row>
        <row r="2446">
          <cell r="A2446">
            <v>26019</v>
          </cell>
          <cell r="B2446" t="str">
            <v>SINAPI/CEF</v>
          </cell>
          <cell r="C2446" t="str">
            <v>DISCO DE DESBASTE PARA ESTRUTURA METÁLICA DE 9"  X  1/4"  X 7/8"  ( 225 X 6,25 X 21,87 MM)</v>
          </cell>
          <cell r="D2446" t="str">
            <v>UN</v>
          </cell>
          <cell r="E2446">
            <v>12.03</v>
          </cell>
        </row>
        <row r="2447">
          <cell r="A2447">
            <v>26020</v>
          </cell>
          <cell r="B2447" t="str">
            <v>SINAPI/CEF</v>
          </cell>
          <cell r="C2447" t="str">
            <v>DISCO DE LIXA GRÃO GROSSO 180 MM</v>
          </cell>
          <cell r="D2447" t="str">
            <v>UN</v>
          </cell>
          <cell r="E2447">
            <v>4.37</v>
          </cell>
        </row>
        <row r="2448">
          <cell r="A2448">
            <v>34544</v>
          </cell>
          <cell r="B2448" t="str">
            <v>SINAPI/CEF</v>
          </cell>
          <cell r="C2448" t="str">
            <v>DISJUNTOR  TERMOMAGNETICO TRIPOLAR 3 X 400 A / ICC - 25 KA</v>
          </cell>
          <cell r="D2448" t="str">
            <v>UN</v>
          </cell>
          <cell r="E2448">
            <v>796.18</v>
          </cell>
        </row>
        <row r="2449">
          <cell r="A2449">
            <v>20008</v>
          </cell>
          <cell r="B2449" t="str">
            <v>SINAPI/CEF</v>
          </cell>
          <cell r="C2449" t="str">
            <v>DISJUNTOR MONOFASICO 10A, 2KA (220V)</v>
          </cell>
          <cell r="D2449" t="str">
            <v>UN</v>
          </cell>
          <cell r="E2449">
            <v>9.48</v>
          </cell>
        </row>
        <row r="2450">
          <cell r="A2450">
            <v>20009</v>
          </cell>
          <cell r="B2450" t="str">
            <v>SINAPI/CEF</v>
          </cell>
          <cell r="C2450" t="str">
            <v>DISJUNTOR MONOFASICO 15A, 2KA (220V)</v>
          </cell>
          <cell r="D2450" t="str">
            <v>UN</v>
          </cell>
          <cell r="E2450">
            <v>9.48</v>
          </cell>
        </row>
        <row r="2451">
          <cell r="A2451">
            <v>20010</v>
          </cell>
          <cell r="B2451" t="str">
            <v>SINAPI/CEF</v>
          </cell>
          <cell r="C2451" t="str">
            <v>DISJUNTOR MONOFASICO 20A, 2KA (220V)</v>
          </cell>
          <cell r="D2451" t="str">
            <v>UN</v>
          </cell>
          <cell r="E2451">
            <v>9.5299999999999994</v>
          </cell>
        </row>
        <row r="2452">
          <cell r="A2452">
            <v>14544</v>
          </cell>
          <cell r="B2452" t="str">
            <v>SINAPI/CEF</v>
          </cell>
          <cell r="C2452" t="str">
            <v>DISJUNTOR MONOFASICO 25A, 2KA (220V)</v>
          </cell>
          <cell r="D2452" t="str">
            <v>UN</v>
          </cell>
          <cell r="E2452">
            <v>9.5299999999999994</v>
          </cell>
        </row>
        <row r="2453">
          <cell r="A2453">
            <v>20011</v>
          </cell>
          <cell r="B2453" t="str">
            <v>SINAPI/CEF</v>
          </cell>
          <cell r="C2453" t="str">
            <v>DISJUNTOR MONOFASICO 30A, 2KA (220V)</v>
          </cell>
          <cell r="D2453" t="str">
            <v>UN</v>
          </cell>
          <cell r="E2453">
            <v>9.7799999999999994</v>
          </cell>
        </row>
        <row r="2454">
          <cell r="A2454">
            <v>20012</v>
          </cell>
          <cell r="B2454" t="str">
            <v>SINAPI/CEF</v>
          </cell>
          <cell r="C2454" t="str">
            <v>DISJUNTOR MONOFASICO 35A, 2KA (220V)</v>
          </cell>
          <cell r="D2454" t="str">
            <v>UN</v>
          </cell>
          <cell r="E2454">
            <v>14.2</v>
          </cell>
        </row>
        <row r="2455">
          <cell r="A2455">
            <v>20013</v>
          </cell>
          <cell r="B2455" t="str">
            <v>SINAPI/CEF</v>
          </cell>
          <cell r="C2455" t="str">
            <v>DISJUNTOR MONOFASICO 40A, 2KA (220V)</v>
          </cell>
          <cell r="D2455" t="str">
            <v>UN</v>
          </cell>
          <cell r="E2455">
            <v>14.35</v>
          </cell>
        </row>
        <row r="2456">
          <cell r="A2456">
            <v>20014</v>
          </cell>
          <cell r="B2456" t="str">
            <v>SINAPI/CEF</v>
          </cell>
          <cell r="C2456" t="str">
            <v>DISJUNTOR MONOFASICO 50A, 2KA (220V)</v>
          </cell>
          <cell r="D2456" t="str">
            <v>UN</v>
          </cell>
          <cell r="E2456">
            <v>14.91</v>
          </cell>
        </row>
        <row r="2457">
          <cell r="A2457">
            <v>20015</v>
          </cell>
          <cell r="B2457" t="str">
            <v>SINAPI/CEF</v>
          </cell>
          <cell r="C2457" t="str">
            <v>DISJUNTOR MONOFASICO 60A, 2KA (220V)</v>
          </cell>
          <cell r="D2457" t="str">
            <v>UN</v>
          </cell>
          <cell r="E2457">
            <v>22.62</v>
          </cell>
        </row>
        <row r="2458">
          <cell r="A2458">
            <v>20016</v>
          </cell>
          <cell r="B2458" t="str">
            <v>SINAPI/CEF</v>
          </cell>
          <cell r="C2458" t="str">
            <v>DISJUNTOR MONOFASICO 70A, 2KA (220V)</v>
          </cell>
          <cell r="D2458" t="str">
            <v>UN</v>
          </cell>
          <cell r="E2458">
            <v>22.74</v>
          </cell>
        </row>
        <row r="2459">
          <cell r="A2459">
            <v>34729</v>
          </cell>
          <cell r="B2459" t="str">
            <v>SINAPI/CEF</v>
          </cell>
          <cell r="C2459" t="str">
            <v>DISJUNTOR TERMICO E MAGNETICO AJUSTAVEIS, TRIPOLAR DE 100 ATE 250A, CAPACIDADE DE INTERRUPCAO DE</v>
          </cell>
          <cell r="D2459" t="str">
            <v>UN</v>
          </cell>
          <cell r="E2459">
            <v>626.32000000000005</v>
          </cell>
        </row>
        <row r="2460">
          <cell r="A2460">
            <v>0</v>
          </cell>
          <cell r="B2460" t="str">
            <v>SINAPI/CEF</v>
          </cell>
          <cell r="C2460" t="str">
            <v>35KA</v>
          </cell>
          <cell r="D2460">
            <v>0</v>
          </cell>
          <cell r="E2460">
            <v>0</v>
          </cell>
        </row>
        <row r="2461">
          <cell r="A2461">
            <v>34734</v>
          </cell>
          <cell r="B2461" t="str">
            <v>SINAPI/CEF</v>
          </cell>
          <cell r="C2461" t="str">
            <v>DISJUNTOR TERMICO E MAGNETICO AJUSTAVEIS, TRIPOLAR DE 300 ATE 400A, CAPACIDADE DE INTERRUPCAO DE</v>
          </cell>
          <cell r="D2461" t="str">
            <v>UN</v>
          </cell>
          <cell r="E2461">
            <v>969.74</v>
          </cell>
        </row>
        <row r="2462">
          <cell r="A2462">
            <v>0</v>
          </cell>
          <cell r="B2462" t="str">
            <v>SINAPI/CEF</v>
          </cell>
          <cell r="C2462" t="str">
            <v>35KA</v>
          </cell>
          <cell r="D2462">
            <v>0</v>
          </cell>
          <cell r="E2462">
            <v>0</v>
          </cell>
        </row>
        <row r="2463">
          <cell r="A2463">
            <v>34738</v>
          </cell>
          <cell r="B2463" t="str">
            <v>SINAPI/CEF</v>
          </cell>
          <cell r="C2463" t="str">
            <v>DISJUNTOR TERMICO E MAGNETICO AJUSTAVEIS, TRIPOLAR DE 450 ATE 600A, CAPACIDADE DE INTERRUPCAO DE</v>
          </cell>
          <cell r="D2463" t="str">
            <v>UN</v>
          </cell>
          <cell r="E2463">
            <v>2265.61</v>
          </cell>
        </row>
        <row r="2464">
          <cell r="A2464">
            <v>0</v>
          </cell>
          <cell r="B2464" t="str">
            <v>SINAPI/CEF</v>
          </cell>
          <cell r="C2464" t="str">
            <v>35KA</v>
          </cell>
          <cell r="D2464">
            <v>0</v>
          </cell>
          <cell r="E2464">
            <v>0</v>
          </cell>
        </row>
        <row r="2465">
          <cell r="A2465">
            <v>2391</v>
          </cell>
          <cell r="B2465" t="str">
            <v>SINAPI/CEF</v>
          </cell>
          <cell r="C2465" t="str">
            <v>DISJUNTOR TERMOMAGNETICO TRIPOLAR 125A</v>
          </cell>
          <cell r="D2465" t="str">
            <v>UN</v>
          </cell>
          <cell r="E2465">
            <v>184.27</v>
          </cell>
        </row>
        <row r="2466">
          <cell r="A2466">
            <v>2374</v>
          </cell>
          <cell r="B2466" t="str">
            <v>SINAPI/CEF</v>
          </cell>
          <cell r="C2466" t="str">
            <v>DISJUNTOR TERMOMAGNETICO TRIPOLAR 150 A / 600 V, TIPO FXD / ICC - 35 KA</v>
          </cell>
          <cell r="D2466" t="str">
            <v>UN</v>
          </cell>
          <cell r="E2466">
            <v>209.05</v>
          </cell>
        </row>
        <row r="2467">
          <cell r="A2467">
            <v>2377</v>
          </cell>
          <cell r="B2467" t="str">
            <v>SINAPI/CEF</v>
          </cell>
          <cell r="C2467" t="str">
            <v>DISJUNTOR TERMOMAGNETICO TRIPOLAR 200 A / 600 V, TIPO FXD / ICC - 35 KA</v>
          </cell>
          <cell r="D2467" t="str">
            <v>UN</v>
          </cell>
          <cell r="E2467">
            <v>293.38</v>
          </cell>
        </row>
        <row r="2468">
          <cell r="A2468">
            <v>2393</v>
          </cell>
          <cell r="B2468" t="str">
            <v>SINAPI/CEF</v>
          </cell>
          <cell r="C2468" t="str">
            <v>DISJUNTOR TERMOMAGNETICO TRIPOLAR 250 A / 600 V, TIPO FXD</v>
          </cell>
          <cell r="D2468" t="str">
            <v>UN</v>
          </cell>
          <cell r="E2468">
            <v>491.3</v>
          </cell>
        </row>
        <row r="2469">
          <cell r="A2469">
            <v>34705</v>
          </cell>
          <cell r="B2469" t="str">
            <v>SINAPI/CEF</v>
          </cell>
          <cell r="C2469" t="str">
            <v>DISJUNTOR TERMOMAGNETICO TRIPOLAR 3  X 250 A/ICC - 25 KA</v>
          </cell>
          <cell r="D2469" t="str">
            <v>UN</v>
          </cell>
          <cell r="E2469">
            <v>429.71</v>
          </cell>
        </row>
        <row r="2470">
          <cell r="A2470">
            <v>34707</v>
          </cell>
          <cell r="B2470" t="str">
            <v>SINAPI/CEF</v>
          </cell>
          <cell r="C2470" t="str">
            <v>DISJUNTOR TERMOMAGNETICO TRIPOLAR 3 X 350 A/ICC - 25 KA</v>
          </cell>
          <cell r="D2470" t="str">
            <v>UN</v>
          </cell>
          <cell r="E2470">
            <v>796.26</v>
          </cell>
        </row>
        <row r="2471">
          <cell r="A2471">
            <v>2378</v>
          </cell>
          <cell r="B2471" t="str">
            <v>SINAPI/CEF</v>
          </cell>
          <cell r="C2471" t="str">
            <v>DISJUNTOR TERMOMAGNETICO TRIPOLAR 300 A / 600 V, TIPO JXD / ICC - 40 KA</v>
          </cell>
          <cell r="D2471" t="str">
            <v>UN</v>
          </cell>
          <cell r="E2471">
            <v>674.86</v>
          </cell>
        </row>
        <row r="2472">
          <cell r="A2472">
            <v>2379</v>
          </cell>
          <cell r="B2472" t="str">
            <v>SINAPI/CEF</v>
          </cell>
          <cell r="C2472" t="str">
            <v>DISJUNTOR TERMOMAGNETICO TRIPOLAR 400 A / 600 V, TIPO JXD / ICC - 40 KA</v>
          </cell>
          <cell r="D2472" t="str">
            <v>UN</v>
          </cell>
          <cell r="E2472">
            <v>674.86</v>
          </cell>
        </row>
        <row r="2473">
          <cell r="A2473">
            <v>2376</v>
          </cell>
          <cell r="B2473" t="str">
            <v>SINAPI/CEF</v>
          </cell>
          <cell r="C2473" t="str">
            <v>DISJUNTOR TERMOMAGNETICO TRIPOLAR 600 A / 600 V, TIPO LXD / ICC - 40 KA</v>
          </cell>
          <cell r="D2473" t="str">
            <v>UN</v>
          </cell>
          <cell r="E2473">
            <v>1111.5</v>
          </cell>
        </row>
        <row r="2474">
          <cell r="A2474">
            <v>2394</v>
          </cell>
          <cell r="B2474" t="str">
            <v>SINAPI/CEF</v>
          </cell>
          <cell r="C2474" t="str">
            <v>DISJUNTOR TERMOMAGNETICO TRIPOLAR 800 A / 600 V, TIPO LMXD</v>
          </cell>
          <cell r="D2474" t="str">
            <v>UN</v>
          </cell>
          <cell r="E2474">
            <v>2376.17</v>
          </cell>
        </row>
        <row r="2475">
          <cell r="A2475">
            <v>34686</v>
          </cell>
          <cell r="B2475" t="str">
            <v>SINAPI/CEF</v>
          </cell>
          <cell r="C2475" t="str">
            <v>DISJUNTOR TIPO DIN / IEC, MONOPOLAR DE 40  ATE 50A</v>
          </cell>
          <cell r="D2475" t="str">
            <v>UN</v>
          </cell>
          <cell r="E2475">
            <v>7.13</v>
          </cell>
        </row>
        <row r="2476">
          <cell r="A2476">
            <v>34616</v>
          </cell>
          <cell r="B2476" t="str">
            <v>SINAPI/CEF</v>
          </cell>
          <cell r="C2476" t="str">
            <v>DISJUNTOR TIPO DIN/IEC, BIPOLAR DE 6 ATE 32A</v>
          </cell>
          <cell r="D2476" t="str">
            <v>UN</v>
          </cell>
          <cell r="E2476">
            <v>27.57</v>
          </cell>
        </row>
        <row r="2477">
          <cell r="A2477">
            <v>34623</v>
          </cell>
          <cell r="B2477" t="str">
            <v>SINAPI/CEF</v>
          </cell>
          <cell r="C2477" t="str">
            <v>DISJUNTOR TIPO DIN/IEC, BIPOLAR 40 ATE 50A</v>
          </cell>
          <cell r="D2477" t="str">
            <v>UN</v>
          </cell>
          <cell r="E2477">
            <v>27.15</v>
          </cell>
        </row>
        <row r="2478">
          <cell r="A2478">
            <v>34628</v>
          </cell>
          <cell r="B2478" t="str">
            <v>SINAPI/CEF</v>
          </cell>
          <cell r="C2478" t="str">
            <v>DISJUNTOR TIPO DIN/IEC, BIPOLAR 63 A</v>
          </cell>
          <cell r="D2478" t="str">
            <v>UN</v>
          </cell>
          <cell r="E2478">
            <v>38.89</v>
          </cell>
        </row>
        <row r="2479">
          <cell r="A2479">
            <v>34653</v>
          </cell>
          <cell r="B2479" t="str">
            <v>SINAPI/CEF</v>
          </cell>
          <cell r="C2479" t="str">
            <v>DISJUNTOR TIPO DIN/IEC, MONOPOLAR DE 6  ATE  32A</v>
          </cell>
          <cell r="D2479" t="str">
            <v>UN</v>
          </cell>
          <cell r="E2479">
            <v>4.8099999999999996</v>
          </cell>
        </row>
        <row r="2480">
          <cell r="A2480">
            <v>34688</v>
          </cell>
          <cell r="B2480" t="str">
            <v>SINAPI/CEF</v>
          </cell>
          <cell r="C2480" t="str">
            <v>DISJUNTOR TIPO DIN/IEC, MONOPOLAR DE 63 A</v>
          </cell>
          <cell r="D2480" t="str">
            <v>UN</v>
          </cell>
          <cell r="E2480">
            <v>8.7200000000000006</v>
          </cell>
        </row>
        <row r="2481">
          <cell r="A2481">
            <v>34709</v>
          </cell>
          <cell r="B2481" t="str">
            <v>SINAPI/CEF</v>
          </cell>
          <cell r="C2481" t="str">
            <v>DISJUNTOR TIPO DIN/IEC, TRIPOLAR DE 10 ATE 50A</v>
          </cell>
          <cell r="D2481" t="str">
            <v>UN</v>
          </cell>
          <cell r="E2481">
            <v>33.78</v>
          </cell>
        </row>
        <row r="2482">
          <cell r="A2482">
            <v>34714</v>
          </cell>
          <cell r="B2482" t="str">
            <v>SINAPI/CEF</v>
          </cell>
          <cell r="C2482" t="str">
            <v>DISJUNTOR TIPO DIN/IEC, TRIPOLAR 63 A</v>
          </cell>
          <cell r="D2482" t="str">
            <v>UN</v>
          </cell>
          <cell r="E2482">
            <v>40.35</v>
          </cell>
        </row>
        <row r="2483">
          <cell r="A2483">
            <v>2388</v>
          </cell>
          <cell r="B2483" t="str">
            <v>SINAPI/CEF</v>
          </cell>
          <cell r="C2483" t="str">
            <v>DISJUNTOR TIPO NEMA, BIPOLAR 10  ATE  50A</v>
          </cell>
          <cell r="D2483" t="str">
            <v>UN</v>
          </cell>
          <cell r="E2483">
            <v>33.53</v>
          </cell>
        </row>
        <row r="2484">
          <cell r="A2484">
            <v>34606</v>
          </cell>
          <cell r="B2484" t="str">
            <v>SINAPI/CEF</v>
          </cell>
          <cell r="C2484" t="str">
            <v>DISJUNTOR TIPO NEMA, BIPOLAR 60 ATE 100A</v>
          </cell>
          <cell r="D2484" t="str">
            <v>UN</v>
          </cell>
          <cell r="E2484">
            <v>51.43</v>
          </cell>
        </row>
        <row r="2485">
          <cell r="A2485">
            <v>34689</v>
          </cell>
          <cell r="B2485" t="str">
            <v>SINAPI/CEF</v>
          </cell>
          <cell r="C2485" t="str">
            <v>DISJUNTOR TIPO NEMA, MONOPOLAR DE 60 ATE 70A</v>
          </cell>
          <cell r="D2485" t="str">
            <v>UN</v>
          </cell>
          <cell r="E2485">
            <v>16.38</v>
          </cell>
        </row>
        <row r="2486">
          <cell r="A2486">
            <v>2370</v>
          </cell>
          <cell r="B2486" t="str">
            <v>SINAPI/CEF</v>
          </cell>
          <cell r="C2486" t="str">
            <v>DISJUNTOR TIPO NEMA, MONOPOLAR 10 ATE 30A</v>
          </cell>
          <cell r="D2486" t="str">
            <v>UN</v>
          </cell>
          <cell r="E2486">
            <v>6.23</v>
          </cell>
        </row>
        <row r="2487">
          <cell r="A2487">
            <v>2386</v>
          </cell>
          <cell r="B2487" t="str">
            <v>SINAPI/CEF</v>
          </cell>
          <cell r="C2487" t="str">
            <v>DISJUNTOR TIPO NEMA, MONOPOLAR 35  ATE  50A</v>
          </cell>
          <cell r="D2487" t="str">
            <v>UN</v>
          </cell>
          <cell r="E2487">
            <v>10.45</v>
          </cell>
        </row>
        <row r="2488">
          <cell r="A2488">
            <v>2392</v>
          </cell>
          <cell r="B2488" t="str">
            <v>SINAPI/CEF</v>
          </cell>
          <cell r="C2488" t="str">
            <v>DISJUNTOR TIPO NEMA, TRIPOLAR 10  ATE  50A</v>
          </cell>
          <cell r="D2488" t="str">
            <v>UN</v>
          </cell>
          <cell r="E2488">
            <v>41.82</v>
          </cell>
        </row>
        <row r="2489">
          <cell r="A2489">
            <v>2373</v>
          </cell>
          <cell r="B2489" t="str">
            <v>SINAPI/CEF</v>
          </cell>
          <cell r="C2489" t="str">
            <v>DISJUNTOR TIPO NEMA, TRIPOLAR 60 ATE 100A</v>
          </cell>
          <cell r="D2489" t="str">
            <v>UN</v>
          </cell>
          <cell r="E2489">
            <v>58.92</v>
          </cell>
        </row>
        <row r="2490">
          <cell r="A2490">
            <v>14557</v>
          </cell>
          <cell r="B2490" t="str">
            <v>SINAPI/CEF</v>
          </cell>
          <cell r="C2490" t="str">
            <v>DISJUNTOR TRIFASICO 70A, 10KA (220V)</v>
          </cell>
          <cell r="D2490" t="str">
            <v>UN</v>
          </cell>
          <cell r="E2490">
            <v>86.7</v>
          </cell>
        </row>
        <row r="2491">
          <cell r="A2491">
            <v>2368</v>
          </cell>
          <cell r="B2491" t="str">
            <v>SINAPI/CEF</v>
          </cell>
          <cell r="C2491" t="str">
            <v>DISJUNTOR TRIPOLAR PEQUENO VOLUME DE OLEO, PARA INSTALACAO ABRIGADA, TN = 17,5 KV, CN = 630 A,</v>
          </cell>
          <cell r="D2491" t="str">
            <v>UN</v>
          </cell>
          <cell r="E2491">
            <v>9557.3799999999992</v>
          </cell>
        </row>
        <row r="2492">
          <cell r="A2492">
            <v>0</v>
          </cell>
          <cell r="B2492" t="str">
            <v>SINAPI/CEF</v>
          </cell>
          <cell r="C2492" t="str">
            <v>POTENCIA DE INTERRUPCAO DE 350 MVA, ACIONAMENTO MANUAL</v>
          </cell>
          <cell r="D2492">
            <v>0</v>
          </cell>
          <cell r="E2492">
            <v>0</v>
          </cell>
        </row>
        <row r="2493">
          <cell r="A2493">
            <v>26039</v>
          </cell>
          <cell r="B2493" t="str">
            <v>SINAPI/CEF</v>
          </cell>
          <cell r="C2493" t="str">
            <v>DISTRIBUIDOR DE AGREGADOS AUTOPROPELIDO ROMANELLI DAR 5000 , CAP 3 M3, A DIESEL,  6 CC, 140 CV, OU</v>
          </cell>
          <cell r="D2493" t="str">
            <v>UN</v>
          </cell>
          <cell r="E2493">
            <v>928590.32</v>
          </cell>
        </row>
        <row r="2494">
          <cell r="A2494">
            <v>0</v>
          </cell>
          <cell r="B2494" t="str">
            <v>SINAPI/CEF</v>
          </cell>
          <cell r="C2494" t="str">
            <v>EQUIVALENTE</v>
          </cell>
          <cell r="D2494">
            <v>0</v>
          </cell>
          <cell r="E2494">
            <v>0</v>
          </cell>
        </row>
        <row r="2495">
          <cell r="A2495">
            <v>2758</v>
          </cell>
          <cell r="B2495" t="str">
            <v>SINAPI/CEF</v>
          </cell>
          <cell r="C2495" t="str">
            <v>DISTRIBUIDOR DE ASFALTO COM TANQUE ISOLADO DE 6000 LITROS, COM 2 MACARICOS, ESPARGIDOR COM</v>
          </cell>
          <cell r="D2495" t="str">
            <v>H</v>
          </cell>
          <cell r="E2495">
            <v>81.12</v>
          </cell>
        </row>
        <row r="2496">
          <cell r="A2496">
            <v>0</v>
          </cell>
          <cell r="B2496" t="str">
            <v>SINAPI/CEF</v>
          </cell>
          <cell r="C2496" t="str">
            <v>LARGURA DE 3,66 M, BICOS COM VALVULA, MONTADO SOBRE CAMINHAO COM MOTOR DIESEL</v>
          </cell>
          <cell r="D2496">
            <v>0</v>
          </cell>
          <cell r="E2496">
            <v>0</v>
          </cell>
        </row>
        <row r="2497">
          <cell r="A2497">
            <v>2401</v>
          </cell>
          <cell r="B2497" t="str">
            <v>SINAPI/CEF</v>
          </cell>
          <cell r="C2497" t="str">
            <v>DISTRIBUIDOR OU ESPALHADOR DE AGREGADO TIPO DOSADOR,    C/ 4 PNEUS REBOCÁVEL C/ LARGURA 3,66 M</v>
          </cell>
          <cell r="D2497" t="str">
            <v>UN</v>
          </cell>
          <cell r="E2497">
            <v>76636</v>
          </cell>
        </row>
        <row r="2498">
          <cell r="A2498">
            <v>2414</v>
          </cell>
          <cell r="B2498" t="str">
            <v>SINAPI/CEF</v>
          </cell>
          <cell r="C2498" t="str">
            <v>DIVISORIA (N2) PAINEL/VIDRO - PAINEL C/ MSO/COMEIA E=35MM - MONTANTE/RODAPE DUPLO ACO GALV PINTADO</v>
          </cell>
          <cell r="D2498" t="str">
            <v>M2</v>
          </cell>
          <cell r="E2498">
            <v>86.9</v>
          </cell>
        </row>
        <row r="2499">
          <cell r="A2499">
            <v>0</v>
          </cell>
          <cell r="B2499" t="str">
            <v>SINAPI/CEF</v>
          </cell>
          <cell r="C2499" t="str">
            <v>- COLOCADA</v>
          </cell>
          <cell r="D2499">
            <v>0</v>
          </cell>
          <cell r="E2499">
            <v>0</v>
          </cell>
        </row>
        <row r="2500">
          <cell r="A2500">
            <v>2413</v>
          </cell>
          <cell r="B2500" t="str">
            <v>SINAPI/CEF</v>
          </cell>
          <cell r="C2500" t="str">
            <v>DIVISORIA (N2) PAINEL/VIDRO - PAINEL C/ MSO/COMEIA E=35MM - PERFIS SIMPLES ACO GALV PINTADO -</v>
          </cell>
          <cell r="D2500" t="str">
            <v>M2</v>
          </cell>
          <cell r="E2500">
            <v>83.6</v>
          </cell>
        </row>
        <row r="2501">
          <cell r="A2501">
            <v>0</v>
          </cell>
          <cell r="B2501" t="str">
            <v>SINAPI/CEF</v>
          </cell>
          <cell r="C2501">
            <v>0</v>
          </cell>
          <cell r="D2501">
            <v>0</v>
          </cell>
          <cell r="E2501">
            <v>0</v>
          </cell>
        </row>
        <row r="2502">
          <cell r="A2502">
            <v>0</v>
          </cell>
          <cell r="B2502" t="str">
            <v>SINAPI/CEF</v>
          </cell>
          <cell r="C2502" t="str">
            <v>PREÇOS DE INSUMOS</v>
          </cell>
          <cell r="D2502" t="str">
            <v>Página:</v>
          </cell>
          <cell r="E2502" t="str">
            <v>40 / 107</v>
          </cell>
        </row>
        <row r="2503">
          <cell r="A2503" t="str">
            <v>Mês de Coleta:</v>
          </cell>
          <cell r="B2503" t="str">
            <v>SINAPI/CEF</v>
          </cell>
          <cell r="C2503" t="str">
            <v>05/2014 Pesquisa: IBGE</v>
          </cell>
          <cell r="D2503">
            <v>0</v>
          </cell>
          <cell r="E2503">
            <v>0</v>
          </cell>
        </row>
        <row r="2504">
          <cell r="A2504">
            <v>0</v>
          </cell>
          <cell r="B2504" t="str">
            <v>SINAPI/CEF</v>
          </cell>
          <cell r="C2504" t="str">
            <v>FORTALEZA 88,81</v>
          </cell>
          <cell r="D2504">
            <v>0</v>
          </cell>
          <cell r="E2504">
            <v>50.72</v>
          </cell>
        </row>
        <row r="2505">
          <cell r="A2505" t="str">
            <v>Localidade:</v>
          </cell>
          <cell r="B2505" t="str">
            <v>SINAPI/CEF</v>
          </cell>
          <cell r="C2505" t="str">
            <v>Encargos Sociais Desonerados(%) Horista:</v>
          </cell>
          <cell r="D2505" t="str">
            <v>Mensalista:</v>
          </cell>
          <cell r="E2505">
            <v>0</v>
          </cell>
        </row>
        <row r="2506">
          <cell r="A2506" t="str">
            <v>Código</v>
          </cell>
          <cell r="B2506" t="str">
            <v>SINAPI/CEF</v>
          </cell>
          <cell r="C2506" t="str">
            <v>Descriçao do Insumo</v>
          </cell>
          <cell r="D2506" t="str">
            <v>Unid</v>
          </cell>
          <cell r="E2506" t="str">
            <v>Preço</v>
          </cell>
        </row>
        <row r="2507">
          <cell r="A2507">
            <v>0</v>
          </cell>
          <cell r="B2507" t="str">
            <v>SINAPI/CEF</v>
          </cell>
          <cell r="C2507">
            <v>0</v>
          </cell>
          <cell r="D2507">
            <v>0</v>
          </cell>
          <cell r="E2507" t="str">
            <v>Mediano (R$)</v>
          </cell>
        </row>
        <row r="2508">
          <cell r="A2508">
            <v>0</v>
          </cell>
          <cell r="B2508" t="str">
            <v>SINAPI/CEF</v>
          </cell>
          <cell r="C2508" t="str">
            <v>COLOCADA</v>
          </cell>
          <cell r="D2508">
            <v>0</v>
          </cell>
          <cell r="E2508">
            <v>0</v>
          </cell>
        </row>
        <row r="2509">
          <cell r="A2509">
            <v>2405</v>
          </cell>
          <cell r="B2509" t="str">
            <v>SINAPI/CEF</v>
          </cell>
          <cell r="C2509" t="str">
            <v>DIVISORIA (N2) PAINEL/VIDRO - PAINEL MSO/COMEIA E=35MM - MONTANTE/RODAPE DUPLO ALUMINIO ANOD NAT -</v>
          </cell>
          <cell r="D2509" t="str">
            <v>M2</v>
          </cell>
          <cell r="E2509">
            <v>97.31</v>
          </cell>
        </row>
        <row r="2510">
          <cell r="A2510">
            <v>0</v>
          </cell>
          <cell r="B2510" t="str">
            <v>SINAPI/CEF</v>
          </cell>
          <cell r="C2510" t="str">
            <v>COLOCADA</v>
          </cell>
          <cell r="D2510">
            <v>0</v>
          </cell>
          <cell r="E2510">
            <v>0</v>
          </cell>
        </row>
        <row r="2511">
          <cell r="A2511">
            <v>13361</v>
          </cell>
          <cell r="B2511" t="str">
            <v>SINAPI/CEF</v>
          </cell>
          <cell r="C2511" t="str">
            <v>DIVISORIA (N2) PAINEL/VIDRO - PAINEL MSO/COMEIA E=35MM - PERFIS SIMPLES ALUMINIO ANOD NAT - COLOCADA</v>
          </cell>
          <cell r="D2511" t="str">
            <v>M2</v>
          </cell>
          <cell r="E2511">
            <v>81.400000000000006</v>
          </cell>
        </row>
        <row r="2512">
          <cell r="A2512">
            <v>11987</v>
          </cell>
          <cell r="B2512" t="str">
            <v>SINAPI/CEF</v>
          </cell>
          <cell r="C2512" t="str">
            <v>DIVISORIA (N2) PAINEL/VIDRO - PAINEL VERMICULITA E=35MM - PERFIS SIMPLES ALUMINIO ANOD NATURAL -</v>
          </cell>
          <cell r="D2512" t="str">
            <v>M2</v>
          </cell>
          <cell r="E2512">
            <v>217.8</v>
          </cell>
        </row>
        <row r="2513">
          <cell r="A2513">
            <v>0</v>
          </cell>
          <cell r="B2513" t="str">
            <v>SINAPI/CEF</v>
          </cell>
          <cell r="C2513" t="str">
            <v>COLOCADA</v>
          </cell>
          <cell r="D2513">
            <v>0</v>
          </cell>
          <cell r="E2513">
            <v>0</v>
          </cell>
        </row>
        <row r="2514">
          <cell r="A2514">
            <v>2416</v>
          </cell>
          <cell r="B2514" t="str">
            <v>SINAPI/CEF</v>
          </cell>
          <cell r="C2514" t="str">
            <v>DIVISORIA (N3) PAINEL/VIDRO/PAINEL MSO/COMEIA E=35MM - MONTANTE/RODAPE DUPLO ACO GALV PINTADO -</v>
          </cell>
          <cell r="D2514" t="str">
            <v>M2</v>
          </cell>
          <cell r="E2514">
            <v>96.36</v>
          </cell>
        </row>
        <row r="2515">
          <cell r="A2515">
            <v>0</v>
          </cell>
          <cell r="B2515" t="str">
            <v>SINAPI/CEF</v>
          </cell>
          <cell r="C2515" t="str">
            <v>COLOCADA</v>
          </cell>
          <cell r="D2515">
            <v>0</v>
          </cell>
          <cell r="E2515">
            <v>0</v>
          </cell>
        </row>
        <row r="2516">
          <cell r="A2516">
            <v>2412</v>
          </cell>
          <cell r="B2516" t="str">
            <v>SINAPI/CEF</v>
          </cell>
          <cell r="C2516" t="str">
            <v>DIVISORIA (N3) PAINEL/VIDRO/PAINEL MSO/COMEIA E=35MM - MONTANTE/RODAPE DUPLO ALUMINIO ANOD NAT -</v>
          </cell>
          <cell r="D2516" t="str">
            <v>M2</v>
          </cell>
          <cell r="E2516">
            <v>93.06</v>
          </cell>
        </row>
        <row r="2517">
          <cell r="A2517">
            <v>0</v>
          </cell>
          <cell r="B2517" t="str">
            <v>SINAPI/CEF</v>
          </cell>
          <cell r="C2517" t="str">
            <v>COLOCADA</v>
          </cell>
          <cell r="D2517">
            <v>0</v>
          </cell>
          <cell r="E2517">
            <v>0</v>
          </cell>
        </row>
        <row r="2518">
          <cell r="A2518">
            <v>2411</v>
          </cell>
          <cell r="B2518" t="str">
            <v>SINAPI/CEF</v>
          </cell>
          <cell r="C2518" t="str">
            <v>DIVISORIA (N3) PAINEL/VIDRO/PAINEL MSO/COMEIA E=35MM - PERFIS SIMPLES ACO GALV PINTADO - COLOCADA</v>
          </cell>
          <cell r="D2518" t="str">
            <v>M2</v>
          </cell>
          <cell r="E2518">
            <v>81.400000000000006</v>
          </cell>
        </row>
        <row r="2519">
          <cell r="A2519">
            <v>2406</v>
          </cell>
          <cell r="B2519" t="str">
            <v>SINAPI/CEF</v>
          </cell>
          <cell r="C2519" t="str">
            <v>DIVISORIA (N3) PAINEL/VIDRO/PAINEL MSO/COMEIA E=35MM - PERFIS SIMPLES ALUMINIO ANOD NAT - COLOCADA</v>
          </cell>
          <cell r="D2519" t="str">
            <v>M2</v>
          </cell>
          <cell r="E2519">
            <v>79.2</v>
          </cell>
        </row>
        <row r="2520">
          <cell r="A2520">
            <v>10571</v>
          </cell>
          <cell r="B2520" t="str">
            <v>SINAPI/CEF</v>
          </cell>
          <cell r="C2520" t="str">
            <v>DIVISORIA (N3) PAINEL/VIDRO/PAINEL VERMICULITA E=35MM - MONTANTE/RODAPE DUPLO ALUMINIO ANOD</v>
          </cell>
          <cell r="D2520" t="str">
            <v>M2</v>
          </cell>
          <cell r="E2520">
            <v>193.6</v>
          </cell>
        </row>
        <row r="2521">
          <cell r="A2521">
            <v>0</v>
          </cell>
          <cell r="B2521" t="str">
            <v>SINAPI/CEF</v>
          </cell>
          <cell r="C2521" t="str">
            <v>NATURAL - COLOCADA</v>
          </cell>
          <cell r="D2521">
            <v>0</v>
          </cell>
          <cell r="E2521">
            <v>0</v>
          </cell>
        </row>
        <row r="2522">
          <cell r="A2522">
            <v>11985</v>
          </cell>
          <cell r="B2522" t="str">
            <v>SINAPI/CEF</v>
          </cell>
          <cell r="C2522" t="str">
            <v>DIVISORIA (N3) PAINEL/VIDRO/PAINEL VERMICULITA E=35MM - MONTANTE/RODAPE PERFIL DUPLO ACO GALV</v>
          </cell>
          <cell r="D2522" t="str">
            <v>M2</v>
          </cell>
          <cell r="E2522">
            <v>187</v>
          </cell>
        </row>
        <row r="2523">
          <cell r="A2523">
            <v>0</v>
          </cell>
          <cell r="B2523" t="str">
            <v>SINAPI/CEF</v>
          </cell>
          <cell r="C2523" t="str">
            <v>PINTADO - COLOCADA</v>
          </cell>
          <cell r="D2523">
            <v>0</v>
          </cell>
          <cell r="E2523">
            <v>0</v>
          </cell>
        </row>
        <row r="2524">
          <cell r="A2524">
            <v>2410</v>
          </cell>
          <cell r="B2524" t="str">
            <v>SINAPI/CEF</v>
          </cell>
          <cell r="C2524" t="str">
            <v>DIVISORIA CEGA (N1) - PAINEL MSO/COMEIA E=35MM - MONTANTE/RODAPE DUPLO    ACO GALV PINTADO -</v>
          </cell>
          <cell r="D2524" t="str">
            <v>M2</v>
          </cell>
          <cell r="E2524">
            <v>82.5</v>
          </cell>
        </row>
        <row r="2525">
          <cell r="A2525">
            <v>0</v>
          </cell>
          <cell r="B2525" t="str">
            <v>SINAPI/CEF</v>
          </cell>
          <cell r="C2525" t="str">
            <v>COLOCADA</v>
          </cell>
          <cell r="D2525">
            <v>0</v>
          </cell>
          <cell r="E2525">
            <v>0</v>
          </cell>
        </row>
        <row r="2526">
          <cell r="A2526">
            <v>2417</v>
          </cell>
          <cell r="B2526" t="str">
            <v>SINAPI/CEF</v>
          </cell>
          <cell r="C2526" t="str">
            <v>DIVISORIA CEGA (N1) - PAINEL MSO/COMEIA E=35MM - MONTANTE/RODAPE DUPLO ALUMINIO ANOD NAT -</v>
          </cell>
          <cell r="D2526" t="str">
            <v>M2</v>
          </cell>
          <cell r="E2526">
            <v>88</v>
          </cell>
        </row>
        <row r="2527">
          <cell r="A2527">
            <v>0</v>
          </cell>
          <cell r="B2527" t="str">
            <v>SINAPI/CEF</v>
          </cell>
          <cell r="C2527" t="str">
            <v>COLOCADA</v>
          </cell>
          <cell r="D2527">
            <v>0</v>
          </cell>
          <cell r="E2527">
            <v>0</v>
          </cell>
        </row>
        <row r="2528">
          <cell r="A2528">
            <v>2415</v>
          </cell>
          <cell r="B2528" t="str">
            <v>SINAPI/CEF</v>
          </cell>
          <cell r="C2528" t="str">
            <v>DIVISORIA CEGA (N1) - PAINEL MSO/COMEIA E=35MM - PERFIS SIMPLES ACO GALV PINTADO - COLOCADA</v>
          </cell>
          <cell r="D2528" t="str">
            <v>M2</v>
          </cell>
          <cell r="E2528">
            <v>70.400000000000006</v>
          </cell>
        </row>
        <row r="2529">
          <cell r="A2529">
            <v>13360</v>
          </cell>
          <cell r="B2529" t="str">
            <v>SINAPI/CEF</v>
          </cell>
          <cell r="C2529" t="str">
            <v>DIVISORIA CEGA (N1) - PAINEL MSO/COMEIA E=35MM - PERFIS SIMPLES ALUMINIO ANOD NAT - COLOCADA</v>
          </cell>
          <cell r="D2529" t="str">
            <v>M2</v>
          </cell>
          <cell r="E2529">
            <v>70.400000000000006</v>
          </cell>
        </row>
        <row r="2530">
          <cell r="A2530">
            <v>11983</v>
          </cell>
          <cell r="B2530" t="str">
            <v>SINAPI/CEF</v>
          </cell>
          <cell r="C2530" t="str">
            <v>DIVISORIA CEGA (N1) - PAINEL VERMICULITA E=35MM - MONTANTE/RODAPE PERFIS SIMPLES ACO GALV PINTADO -</v>
          </cell>
          <cell r="D2530" t="str">
            <v>M2</v>
          </cell>
          <cell r="E2530">
            <v>171.6</v>
          </cell>
        </row>
        <row r="2531">
          <cell r="A2531">
            <v>0</v>
          </cell>
          <cell r="B2531" t="str">
            <v>SINAPI/CEF</v>
          </cell>
          <cell r="C2531" t="str">
            <v>COLOCADA</v>
          </cell>
          <cell r="D2531">
            <v>0</v>
          </cell>
          <cell r="E2531">
            <v>0</v>
          </cell>
        </row>
        <row r="2532">
          <cell r="A2532">
            <v>11986</v>
          </cell>
          <cell r="B2532" t="str">
            <v>SINAPI/CEF</v>
          </cell>
          <cell r="C2532" t="str">
            <v>DIVISORIA CEGA (N1) - PAINEL VERMICULITA E=35MM - PERFIS SIMPLES ALUMINIO ANOD NATURAL - COLOCADA</v>
          </cell>
          <cell r="D2532" t="str">
            <v>M2</v>
          </cell>
          <cell r="E2532">
            <v>209</v>
          </cell>
        </row>
        <row r="2533">
          <cell r="A2533">
            <v>25976</v>
          </cell>
          <cell r="B2533" t="str">
            <v>SINAPI/CEF</v>
          </cell>
          <cell r="C2533" t="str">
            <v>DIVISORIA EM GRANITO BRANCO ESP=3CM COM DUAS FACES POLIDAS LEVIGADO</v>
          </cell>
          <cell r="D2533" t="str">
            <v>M2</v>
          </cell>
          <cell r="E2533">
            <v>357.18</v>
          </cell>
        </row>
        <row r="2534">
          <cell r="A2534">
            <v>2418</v>
          </cell>
          <cell r="B2534" t="str">
            <v>SINAPI/CEF</v>
          </cell>
          <cell r="C2534" t="str">
            <v>DOBRADICA (TIPO LEVE) DE FERRO, COM ACABAMENTO GALVANIZADO (ZINCADO), PARA PORTA INTERNA, COM</v>
          </cell>
          <cell r="D2534" t="str">
            <v>UN</v>
          </cell>
          <cell r="E2534">
            <v>8.6300000000000008</v>
          </cell>
        </row>
        <row r="2535">
          <cell r="A2535">
            <v>0</v>
          </cell>
          <cell r="B2535" t="str">
            <v>SINAPI/CEF</v>
          </cell>
          <cell r="C2535" t="str">
            <v>PINO E PARAFUSOS, SEM ANEIS, DE * 3" X 2 1/2</v>
          </cell>
          <cell r="D2535">
            <v>0</v>
          </cell>
          <cell r="E2535">
            <v>0</v>
          </cell>
        </row>
        <row r="2536">
          <cell r="A2536">
            <v>11451</v>
          </cell>
          <cell r="B2536" t="str">
            <v>SINAPI/CEF</v>
          </cell>
          <cell r="C2536" t="str">
            <v>DOBRADICA "VAI-E-VEM LATAO POLIDO 3"</v>
          </cell>
          <cell r="D2536" t="str">
            <v>UN</v>
          </cell>
          <cell r="E2536">
            <v>39.61</v>
          </cell>
        </row>
        <row r="2537">
          <cell r="A2537">
            <v>2426</v>
          </cell>
          <cell r="B2537" t="str">
            <v>SINAPI/CEF</v>
          </cell>
          <cell r="C2537" t="str">
            <v>DOBRADICA ACO ZINCADO 3 X 3 1/2" COM ANEIS</v>
          </cell>
          <cell r="D2537" t="str">
            <v>UN</v>
          </cell>
          <cell r="E2537">
            <v>6.33</v>
          </cell>
        </row>
        <row r="2538">
          <cell r="A2538">
            <v>2425</v>
          </cell>
          <cell r="B2538" t="str">
            <v>SINAPI/CEF</v>
          </cell>
          <cell r="C2538" t="str">
            <v>DOBRADICA ACO ZINCADO 3 X 3" SEM ANEIS</v>
          </cell>
          <cell r="D2538" t="str">
            <v>UN</v>
          </cell>
          <cell r="E2538">
            <v>4.6900000000000004</v>
          </cell>
        </row>
        <row r="2539">
          <cell r="A2539">
            <v>21097</v>
          </cell>
          <cell r="B2539" t="str">
            <v>SINAPI/CEF</v>
          </cell>
          <cell r="C2539" t="str">
            <v>DOBRADICA FERRO CROMADO 3 X 2 1/2" COM ANEIS</v>
          </cell>
          <cell r="D2539" t="str">
            <v>UN</v>
          </cell>
          <cell r="E2539">
            <v>6.23</v>
          </cell>
        </row>
        <row r="2540">
          <cell r="A2540">
            <v>2433</v>
          </cell>
          <cell r="B2540" t="str">
            <v>SINAPI/CEF</v>
          </cell>
          <cell r="C2540" t="str">
            <v>DOBRADICA FERRO CROMADO 3 X 2 1/2" SEM ANEIS</v>
          </cell>
          <cell r="D2540" t="str">
            <v>UN</v>
          </cell>
          <cell r="E2540">
            <v>3.67</v>
          </cell>
        </row>
        <row r="2541">
          <cell r="A2541">
            <v>2432</v>
          </cell>
          <cell r="B2541" t="str">
            <v>SINAPI/CEF</v>
          </cell>
          <cell r="C2541" t="str">
            <v>DOBRADICA FERRO CROMADO 3 X 3 1/2" COM ANEIS</v>
          </cell>
          <cell r="D2541" t="str">
            <v>UN</v>
          </cell>
          <cell r="E2541">
            <v>5.99</v>
          </cell>
        </row>
        <row r="2542">
          <cell r="A2542">
            <v>21095</v>
          </cell>
          <cell r="B2542" t="str">
            <v>SINAPI/CEF</v>
          </cell>
          <cell r="C2542" t="str">
            <v>DOBRADICA FERRO CROMADO 3 X 3" COM ANEIS</v>
          </cell>
          <cell r="D2542" t="str">
            <v>UN</v>
          </cell>
          <cell r="E2542">
            <v>6.36</v>
          </cell>
        </row>
        <row r="2543">
          <cell r="A2543">
            <v>2420</v>
          </cell>
          <cell r="B2543" t="str">
            <v>SINAPI/CEF</v>
          </cell>
          <cell r="C2543" t="str">
            <v>DOBRADICA FERRO CROMADO 3 X 3" SEM ANEIS</v>
          </cell>
          <cell r="D2543" t="str">
            <v>UN</v>
          </cell>
          <cell r="E2543">
            <v>4.6500000000000004</v>
          </cell>
        </row>
        <row r="2544">
          <cell r="A2544">
            <v>2421</v>
          </cell>
          <cell r="B2544" t="str">
            <v>SINAPI/CEF</v>
          </cell>
          <cell r="C2544" t="str">
            <v>DOBRADICA FERRO CROMADO 4 X 3 1/2" COM ANEIS</v>
          </cell>
          <cell r="D2544" t="str">
            <v>UN</v>
          </cell>
          <cell r="E2544">
            <v>10.27</v>
          </cell>
        </row>
        <row r="2545">
          <cell r="A2545">
            <v>21098</v>
          </cell>
          <cell r="B2545" t="str">
            <v>SINAPI/CEF</v>
          </cell>
          <cell r="C2545" t="str">
            <v>DOBRADICA FERRO GALV 1 3/4 X 2" COM ANEIS</v>
          </cell>
          <cell r="D2545" t="str">
            <v>UN</v>
          </cell>
          <cell r="E2545">
            <v>5.99</v>
          </cell>
        </row>
        <row r="2546">
          <cell r="A2546">
            <v>11439</v>
          </cell>
          <cell r="B2546" t="str">
            <v>SINAPI/CEF</v>
          </cell>
          <cell r="C2546" t="str">
            <v>DOBRADICA FERRO GALV 1 3/4 X 2" SEM ANEIS</v>
          </cell>
          <cell r="D2546" t="str">
            <v>UN</v>
          </cell>
          <cell r="E2546">
            <v>1.1000000000000001</v>
          </cell>
        </row>
        <row r="2547">
          <cell r="A2547">
            <v>21094</v>
          </cell>
          <cell r="B2547" t="str">
            <v>SINAPI/CEF</v>
          </cell>
          <cell r="C2547" t="str">
            <v>DOBRADICA FERRO GALV 3 X 2 1/2" COM ANEIS</v>
          </cell>
          <cell r="D2547" t="str">
            <v>UN</v>
          </cell>
          <cell r="E2547">
            <v>3.69</v>
          </cell>
        </row>
        <row r="2548">
          <cell r="A2548">
            <v>11440</v>
          </cell>
          <cell r="B2548" t="str">
            <v>SINAPI/CEF</v>
          </cell>
          <cell r="C2548" t="str">
            <v>DOBRADICA FERRO GALV 3 X 3" SEM ANEIS</v>
          </cell>
          <cell r="D2548" t="str">
            <v>UN</v>
          </cell>
          <cell r="E2548">
            <v>3.67</v>
          </cell>
        </row>
        <row r="2549">
          <cell r="A2549">
            <v>11441</v>
          </cell>
          <cell r="B2549" t="str">
            <v>SINAPI/CEF</v>
          </cell>
          <cell r="C2549" t="str">
            <v>DOBRADICA FERRO GALV 4 X 3" COM ANEIS</v>
          </cell>
          <cell r="D2549" t="str">
            <v>UN</v>
          </cell>
          <cell r="E2549">
            <v>4.1100000000000003</v>
          </cell>
        </row>
        <row r="2550">
          <cell r="A2550">
            <v>20239</v>
          </cell>
          <cell r="B2550" t="str">
            <v>SINAPI/CEF</v>
          </cell>
          <cell r="C2550" t="str">
            <v>DOBRADICA FERRO POLIDO OU GALV 2 X 2.1/2" E=1,2MM PINO SOLTO OU REVERSIVEL SEM ANEIS</v>
          </cell>
          <cell r="D2550" t="str">
            <v>UN</v>
          </cell>
          <cell r="E2550">
            <v>5.75</v>
          </cell>
        </row>
        <row r="2551">
          <cell r="A2551">
            <v>2435</v>
          </cell>
          <cell r="B2551" t="str">
            <v>SINAPI/CEF</v>
          </cell>
          <cell r="C2551" t="str">
            <v>DOBRADICA FERRO POLIDO OU GALV 3 X 2.1/2" E=1,5MM PINO SOLTO OU REVERSIVEL SEM ANEIS</v>
          </cell>
          <cell r="D2551" t="str">
            <v>UN</v>
          </cell>
          <cell r="E2551">
            <v>2.81</v>
          </cell>
        </row>
        <row r="2552">
          <cell r="A2552">
            <v>11443</v>
          </cell>
          <cell r="B2552" t="str">
            <v>SINAPI/CEF</v>
          </cell>
          <cell r="C2552" t="str">
            <v>DOBRADICA FERRO POLIDO OU GALV 3 X 3" E=2MM PINO SOLTO OU REVERSIVEL SEM ANEIS</v>
          </cell>
          <cell r="D2552" t="str">
            <v>UN</v>
          </cell>
          <cell r="E2552">
            <v>5.55</v>
          </cell>
        </row>
        <row r="2553">
          <cell r="A2553">
            <v>2431</v>
          </cell>
          <cell r="B2553" t="str">
            <v>SINAPI/CEF</v>
          </cell>
          <cell r="C2553" t="str">
            <v>DOBRADICA LATAO CROMADO 2 X 1" SEM ANEIS</v>
          </cell>
          <cell r="D2553" t="str">
            <v>UN</v>
          </cell>
          <cell r="E2553">
            <v>3.91</v>
          </cell>
        </row>
        <row r="2554">
          <cell r="A2554">
            <v>21096</v>
          </cell>
          <cell r="B2554" t="str">
            <v>SINAPI/CEF</v>
          </cell>
          <cell r="C2554" t="str">
            <v>DOBRADICA LATAO CROMADO 2 1/2 X 1 3/8" COM ANEIS</v>
          </cell>
          <cell r="D2554" t="str">
            <v>UN</v>
          </cell>
          <cell r="E2554">
            <v>12.47</v>
          </cell>
        </row>
        <row r="2555">
          <cell r="A2555">
            <v>11445</v>
          </cell>
          <cell r="B2555" t="str">
            <v>SINAPI/CEF</v>
          </cell>
          <cell r="C2555" t="str">
            <v>DOBRADICA LATAO CROMADO 2 1/2 X 1 3/8" SEM ANEIS</v>
          </cell>
          <cell r="D2555" t="str">
            <v>UN</v>
          </cell>
          <cell r="E2555">
            <v>6.01</v>
          </cell>
        </row>
        <row r="2556">
          <cell r="A2556">
            <v>11446</v>
          </cell>
          <cell r="B2556" t="str">
            <v>SINAPI/CEF</v>
          </cell>
          <cell r="C2556" t="str">
            <v>DOBRADICA LATAO CROMADO 3 X 3 1/2" C/ ANEIS</v>
          </cell>
          <cell r="D2556" t="str">
            <v>UN</v>
          </cell>
          <cell r="E2556">
            <v>16.649999999999999</v>
          </cell>
        </row>
        <row r="2557">
          <cell r="A2557">
            <v>2419</v>
          </cell>
          <cell r="B2557" t="str">
            <v>SINAPI/CEF</v>
          </cell>
          <cell r="C2557" t="str">
            <v>DOBRADICA LATAO CROMADO 3 X 3 1/2" SEM ANEIS</v>
          </cell>
          <cell r="D2557" t="str">
            <v>UN</v>
          </cell>
          <cell r="E2557">
            <v>15.43</v>
          </cell>
        </row>
        <row r="2558">
          <cell r="A2558">
            <v>11447</v>
          </cell>
          <cell r="B2558" t="str">
            <v>SINAPI/CEF</v>
          </cell>
          <cell r="C2558" t="str">
            <v>DOBRADICA LATAO CROMADO 3 X 3" C/ ANEIS</v>
          </cell>
          <cell r="D2558" t="str">
            <v>UN</v>
          </cell>
          <cell r="E2558">
            <v>16.09</v>
          </cell>
        </row>
        <row r="2559">
          <cell r="A2559">
            <v>2427</v>
          </cell>
          <cell r="B2559" t="str">
            <v>SINAPI/CEF</v>
          </cell>
          <cell r="C2559" t="str">
            <v>DOBRADICA LATAO CROMADO 3 X 3" SEM ANEIS</v>
          </cell>
          <cell r="D2559" t="str">
            <v>UN</v>
          </cell>
          <cell r="E2559">
            <v>15.77</v>
          </cell>
        </row>
        <row r="2560">
          <cell r="A2560">
            <v>2422</v>
          </cell>
          <cell r="B2560" t="str">
            <v>SINAPI/CEF</v>
          </cell>
          <cell r="C2560" t="str">
            <v>DOBRADICA LATAO CROMADO 4 X 3 1/2" COM ANEIS</v>
          </cell>
          <cell r="D2560" t="str">
            <v>UN</v>
          </cell>
          <cell r="E2560">
            <v>28.09</v>
          </cell>
        </row>
        <row r="2561">
          <cell r="A2561">
            <v>2429</v>
          </cell>
          <cell r="B2561" t="str">
            <v>SINAPI/CEF</v>
          </cell>
          <cell r="C2561" t="str">
            <v>DOBRADICA LATAO LAMINADO 3 1/2 X 3" COM ANEIS</v>
          </cell>
          <cell r="D2561" t="str">
            <v>UN</v>
          </cell>
          <cell r="E2561">
            <v>14.77</v>
          </cell>
        </row>
        <row r="2562">
          <cell r="A2562">
            <v>2424</v>
          </cell>
          <cell r="B2562" t="str">
            <v>SINAPI/CEF</v>
          </cell>
          <cell r="C2562" t="str">
            <v>DOBRADICA LATAO POLIDO 3 1/2 X 3" COM ANEIS</v>
          </cell>
          <cell r="D2562" t="str">
            <v>UN</v>
          </cell>
          <cell r="E2562">
            <v>15.48</v>
          </cell>
        </row>
        <row r="2563">
          <cell r="A2563">
            <v>11449</v>
          </cell>
          <cell r="B2563" t="str">
            <v>SINAPI/CEF</v>
          </cell>
          <cell r="C2563" t="str">
            <v>DOBRADICA TP PIANO FERRO LATONADO 1" X 3M P/ PORTA ARMARIO</v>
          </cell>
          <cell r="D2563" t="str">
            <v>UN</v>
          </cell>
          <cell r="E2563">
            <v>13.45</v>
          </cell>
        </row>
        <row r="2564">
          <cell r="A2564">
            <v>11450</v>
          </cell>
          <cell r="B2564" t="str">
            <v>SINAPI/CEF</v>
          </cell>
          <cell r="C2564" t="str">
            <v>DOBRADICA TP PIANO LATAO POLIDO 1" X 3M P/ PORTA ARMARIO</v>
          </cell>
          <cell r="D2564" t="str">
            <v>UN</v>
          </cell>
          <cell r="E2564">
            <v>26.99</v>
          </cell>
        </row>
        <row r="2565">
          <cell r="A2565">
            <v>11116</v>
          </cell>
          <cell r="B2565" t="str">
            <v>SINAPI/CEF</v>
          </cell>
          <cell r="C2565" t="str">
            <v>DOMUS INDIVIDUAL EM ACRILICO</v>
          </cell>
          <cell r="D2565" t="str">
            <v>UN</v>
          </cell>
          <cell r="E2565">
            <v>391.84</v>
          </cell>
        </row>
        <row r="2566">
          <cell r="A2566">
            <v>0</v>
          </cell>
          <cell r="B2566" t="str">
            <v>SINAPI/CEF</v>
          </cell>
          <cell r="C2566">
            <v>0</v>
          </cell>
          <cell r="D2566">
            <v>0</v>
          </cell>
          <cell r="E2566">
            <v>0</v>
          </cell>
        </row>
        <row r="2567">
          <cell r="A2567">
            <v>0</v>
          </cell>
          <cell r="B2567" t="str">
            <v>SINAPI/CEF</v>
          </cell>
          <cell r="C2567" t="str">
            <v>PREÇOS DE INSUMOS</v>
          </cell>
          <cell r="D2567" t="str">
            <v>Página:</v>
          </cell>
          <cell r="E2567" t="str">
            <v>41 / 107</v>
          </cell>
        </row>
        <row r="2568">
          <cell r="A2568" t="str">
            <v>Mês de Coleta:</v>
          </cell>
          <cell r="B2568" t="str">
            <v>SINAPI/CEF</v>
          </cell>
          <cell r="C2568" t="str">
            <v>05/2014 Pesquisa: IBGE</v>
          </cell>
          <cell r="D2568">
            <v>0</v>
          </cell>
          <cell r="E2568">
            <v>0</v>
          </cell>
        </row>
        <row r="2569">
          <cell r="A2569">
            <v>0</v>
          </cell>
          <cell r="B2569" t="str">
            <v>SINAPI/CEF</v>
          </cell>
          <cell r="C2569" t="str">
            <v>FORTALEZA 88,81</v>
          </cell>
          <cell r="D2569">
            <v>0</v>
          </cell>
          <cell r="E2569">
            <v>50.72</v>
          </cell>
        </row>
        <row r="2570">
          <cell r="A2570" t="str">
            <v>Localidade:</v>
          </cell>
          <cell r="B2570" t="str">
            <v>SINAPI/CEF</v>
          </cell>
          <cell r="C2570" t="str">
            <v>Encargos Sociais Desonerados(%) Horista:</v>
          </cell>
          <cell r="D2570" t="str">
            <v>Mensalista:</v>
          </cell>
          <cell r="E2570">
            <v>0</v>
          </cell>
        </row>
        <row r="2571">
          <cell r="A2571" t="str">
            <v>Código</v>
          </cell>
          <cell r="B2571" t="str">
            <v>SINAPI/CEF</v>
          </cell>
          <cell r="C2571" t="str">
            <v>Descriçao do Insumo</v>
          </cell>
          <cell r="D2571" t="str">
            <v>Unid</v>
          </cell>
          <cell r="E2571" t="str">
            <v>Preço</v>
          </cell>
        </row>
        <row r="2572">
          <cell r="A2572">
            <v>0</v>
          </cell>
          <cell r="B2572" t="str">
            <v>SINAPI/CEF</v>
          </cell>
          <cell r="C2572">
            <v>0</v>
          </cell>
          <cell r="D2572">
            <v>0</v>
          </cell>
          <cell r="E2572" t="str">
            <v>Mediano (R$)</v>
          </cell>
        </row>
        <row r="2573">
          <cell r="A2573">
            <v>1370</v>
          </cell>
          <cell r="B2573" t="str">
            <v>SINAPI/CEF</v>
          </cell>
          <cell r="C2573" t="str">
            <v>DUCHA HIGIENICA COM MANGUEIRA PLASTICA E REGISTRO 1/2  - LINHA POPULAR</v>
          </cell>
          <cell r="D2573" t="str">
            <v>UN</v>
          </cell>
          <cell r="E2573">
            <v>94.7</v>
          </cell>
        </row>
        <row r="2574">
          <cell r="A2574">
            <v>34777</v>
          </cell>
          <cell r="B2574" t="str">
            <v>SINAPI/CEF</v>
          </cell>
          <cell r="C2574" t="str">
            <v>ELEMENTO VAZADO CERAMICO 25 X 18 X 7 CM</v>
          </cell>
          <cell r="D2574" t="str">
            <v>UN</v>
          </cell>
          <cell r="E2574">
            <v>1.18</v>
          </cell>
        </row>
        <row r="2575">
          <cell r="A2575">
            <v>7273</v>
          </cell>
          <cell r="B2575" t="str">
            <v>SINAPI/CEF</v>
          </cell>
          <cell r="C2575" t="str">
            <v>ELEMENTO VAZADO CERAMICO 7 X 20 X 20CM</v>
          </cell>
          <cell r="D2575" t="str">
            <v>UN</v>
          </cell>
          <cell r="E2575">
            <v>1.6</v>
          </cell>
        </row>
        <row r="2576">
          <cell r="A2576">
            <v>7272</v>
          </cell>
          <cell r="B2576" t="str">
            <v>SINAPI/CEF</v>
          </cell>
          <cell r="C2576" t="str">
            <v>ELEMENTO VAZADO CERAMICO 9 X 20 X 20CM</v>
          </cell>
          <cell r="D2576" t="str">
            <v>UN</v>
          </cell>
          <cell r="E2576">
            <v>1.6</v>
          </cell>
        </row>
        <row r="2577">
          <cell r="A2577">
            <v>665</v>
          </cell>
          <cell r="B2577" t="str">
            <v>SINAPI/CEF</v>
          </cell>
          <cell r="C2577" t="str">
            <v>ELEMENTO VAZADO CONCRETO 50 X 50 X 7CM</v>
          </cell>
          <cell r="D2577" t="str">
            <v>UN</v>
          </cell>
          <cell r="E2577">
            <v>15.6</v>
          </cell>
        </row>
        <row r="2578">
          <cell r="A2578">
            <v>10579</v>
          </cell>
          <cell r="B2578" t="str">
            <v>SINAPI/CEF</v>
          </cell>
          <cell r="C2578" t="str">
            <v>ELEMENTO VAZADO DE CONCRETO -  VENEZIANA  39 X 29 X 10 CM</v>
          </cell>
          <cell r="D2578" t="str">
            <v>UN</v>
          </cell>
          <cell r="E2578">
            <v>6.84</v>
          </cell>
        </row>
        <row r="2579">
          <cell r="A2579">
            <v>10577</v>
          </cell>
          <cell r="B2579" t="str">
            <v>SINAPI/CEF</v>
          </cell>
          <cell r="C2579" t="str">
            <v>ELEMENTO VAZADO DE CONCRETO - QUADRICULADO -  25 FUROS - 50 X 50 X 6 CM</v>
          </cell>
          <cell r="D2579" t="str">
            <v>UN</v>
          </cell>
          <cell r="E2579">
            <v>15.6</v>
          </cell>
        </row>
        <row r="2580">
          <cell r="A2580">
            <v>10578</v>
          </cell>
          <cell r="B2580" t="str">
            <v>SINAPI/CEF</v>
          </cell>
          <cell r="C2580" t="str">
            <v>ELEMENTO VAZADO DE CONCRETO - QUADRICULADO -16 FUROS -  33 X 33 X 10 CM</v>
          </cell>
          <cell r="D2580" t="str">
            <v>UN</v>
          </cell>
          <cell r="E2580">
            <v>11.68</v>
          </cell>
        </row>
        <row r="2581">
          <cell r="A2581">
            <v>10605</v>
          </cell>
          <cell r="B2581" t="str">
            <v>SINAPI/CEF</v>
          </cell>
          <cell r="C2581" t="str">
            <v>ELEMENTO VAZADO DE CONCRETO - QUADRICULADO 1 FURO - 10 X 10 X 10 CM</v>
          </cell>
          <cell r="D2581" t="str">
            <v>UN</v>
          </cell>
          <cell r="E2581">
            <v>1.9</v>
          </cell>
        </row>
        <row r="2582">
          <cell r="A2582">
            <v>10604</v>
          </cell>
          <cell r="B2582" t="str">
            <v>SINAPI/CEF</v>
          </cell>
          <cell r="C2582" t="str">
            <v>ELEMENTO VAZADO DE CONCRETO - QUADRICULADO 1 FURO 20 X 10 X 7 CM</v>
          </cell>
          <cell r="D2582" t="str">
            <v>UN</v>
          </cell>
          <cell r="E2582">
            <v>3.2</v>
          </cell>
        </row>
        <row r="2583">
          <cell r="A2583">
            <v>668</v>
          </cell>
          <cell r="B2583" t="str">
            <v>SINAPI/CEF</v>
          </cell>
          <cell r="C2583" t="str">
            <v>ELEMENTO VAZADO DE CONCRETO - QUADRICULADO 16 FUROS -  29 X 29 X 6 CM</v>
          </cell>
          <cell r="D2583" t="str">
            <v>UN</v>
          </cell>
          <cell r="E2583">
            <v>9</v>
          </cell>
        </row>
        <row r="2584">
          <cell r="A2584">
            <v>666</v>
          </cell>
          <cell r="B2584" t="str">
            <v>SINAPI/CEF</v>
          </cell>
          <cell r="C2584" t="str">
            <v>ELEMENTO VAZADO DE CONCRETO - QUADRICULADO 16 FUROS 40 X 40 X 7 CM</v>
          </cell>
          <cell r="D2584" t="str">
            <v>UN</v>
          </cell>
          <cell r="E2584">
            <v>12</v>
          </cell>
        </row>
        <row r="2585">
          <cell r="A2585">
            <v>672</v>
          </cell>
          <cell r="B2585" t="str">
            <v>SINAPI/CEF</v>
          </cell>
          <cell r="C2585" t="str">
            <v>ELEMENTO VAZADO DE CONCRETO - QUADRICULADO 20 X 20 X 6,5 CM</v>
          </cell>
          <cell r="D2585" t="str">
            <v>UN</v>
          </cell>
          <cell r="E2585">
            <v>2.52</v>
          </cell>
        </row>
        <row r="2586">
          <cell r="A2586">
            <v>10582</v>
          </cell>
          <cell r="B2586" t="str">
            <v>SINAPI/CEF</v>
          </cell>
          <cell r="C2586" t="str">
            <v>ELEMENTO VAZADO DE CONCRETO - VENEZIANA 40 X 10 X 10 CM</v>
          </cell>
          <cell r="D2586" t="str">
            <v>UN</v>
          </cell>
          <cell r="E2586">
            <v>5.0999999999999996</v>
          </cell>
        </row>
        <row r="2587">
          <cell r="A2587">
            <v>10583</v>
          </cell>
          <cell r="B2587" t="str">
            <v>SINAPI/CEF</v>
          </cell>
          <cell r="C2587" t="str">
            <v>ELEMENTO VAZADO DE CONCRETO - VENEZIANA- 39 X 22 X 15 CM</v>
          </cell>
          <cell r="D2587" t="str">
            <v>UN</v>
          </cell>
          <cell r="E2587">
            <v>7.82</v>
          </cell>
        </row>
        <row r="2588">
          <cell r="A2588">
            <v>663</v>
          </cell>
          <cell r="B2588" t="str">
            <v>SINAPI/CEF</v>
          </cell>
          <cell r="C2588" t="str">
            <v>ELEMENTO VAZADO DE CONCRETO QUADRICULADO - 40 X 40 X 6CM</v>
          </cell>
          <cell r="D2588" t="str">
            <v>UN</v>
          </cell>
          <cell r="E2588">
            <v>12.38</v>
          </cell>
        </row>
        <row r="2589">
          <cell r="A2589">
            <v>718</v>
          </cell>
          <cell r="B2589" t="str">
            <v>SINAPI/CEF</v>
          </cell>
          <cell r="C2589" t="str">
            <v>ELEMENTO VAZADO VIDRO INCOLOR 20 X 20 X 6CM</v>
          </cell>
          <cell r="D2589" t="str">
            <v>UN</v>
          </cell>
          <cell r="E2589">
            <v>8.69</v>
          </cell>
        </row>
        <row r="2590">
          <cell r="A2590">
            <v>2436</v>
          </cell>
          <cell r="B2590" t="str">
            <v>SINAPI/CEF</v>
          </cell>
          <cell r="C2590" t="str">
            <v>ELETRICISTA</v>
          </cell>
          <cell r="D2590" t="str">
            <v>H</v>
          </cell>
          <cell r="E2590">
            <v>9.06</v>
          </cell>
        </row>
        <row r="2591">
          <cell r="A2591">
            <v>2439</v>
          </cell>
          <cell r="B2591" t="str">
            <v>SINAPI/CEF</v>
          </cell>
          <cell r="C2591" t="str">
            <v>ELETRICISTA INDUSTRIAL</v>
          </cell>
          <cell r="D2591" t="str">
            <v>H</v>
          </cell>
          <cell r="E2591">
            <v>11.68</v>
          </cell>
        </row>
        <row r="2592">
          <cell r="A2592">
            <v>10998</v>
          </cell>
          <cell r="B2592" t="str">
            <v>SINAPI/CEF</v>
          </cell>
          <cell r="C2592" t="str">
            <v>ELETRODO AWS E-6010 (0K 22.50; WI 610) D = 4MM ( SOLDA ELETRICA )</v>
          </cell>
          <cell r="D2592" t="str">
            <v>KG</v>
          </cell>
          <cell r="E2592">
            <v>18.77</v>
          </cell>
        </row>
        <row r="2593">
          <cell r="A2593">
            <v>11002</v>
          </cell>
          <cell r="B2593" t="str">
            <v>SINAPI/CEF</v>
          </cell>
          <cell r="C2593" t="str">
            <v>ELETRODO AWS E-6013 (OK 46.00; WI 613) D = 2,5MM ( SOLDA ELETRICA )</v>
          </cell>
          <cell r="D2593" t="str">
            <v>KG</v>
          </cell>
          <cell r="E2593">
            <v>19.11</v>
          </cell>
        </row>
        <row r="2594">
          <cell r="A2594">
            <v>10999</v>
          </cell>
          <cell r="B2594" t="str">
            <v>SINAPI/CEF</v>
          </cell>
          <cell r="C2594" t="str">
            <v>ELETRODO AWS E-6013 (OK 46.00; WI 613) D = 4MM ( SOLDA ELETRICA )</v>
          </cell>
          <cell r="D2594" t="str">
            <v>KG</v>
          </cell>
          <cell r="E2594">
            <v>16.48</v>
          </cell>
        </row>
        <row r="2595">
          <cell r="A2595">
            <v>10997</v>
          </cell>
          <cell r="B2595" t="str">
            <v>SINAPI/CEF</v>
          </cell>
          <cell r="C2595" t="str">
            <v>ELETRODO AWS E-7018 (OK 48.04; WI 718) D=4MM (SOLDA ELETRICA)</v>
          </cell>
          <cell r="D2595" t="str">
            <v>KG</v>
          </cell>
          <cell r="E2595">
            <v>18.149999999999999</v>
          </cell>
        </row>
        <row r="2596">
          <cell r="A2596">
            <v>2685</v>
          </cell>
          <cell r="B2596" t="str">
            <v>SINAPI/CEF</v>
          </cell>
          <cell r="C2596" t="str">
            <v>ELETRODUTO DE PVC ROSCÁVEL DE 1, SEM LUVA</v>
          </cell>
          <cell r="D2596" t="str">
            <v>M</v>
          </cell>
          <cell r="E2596">
            <v>3.37</v>
          </cell>
        </row>
        <row r="2597">
          <cell r="A2597">
            <v>2680</v>
          </cell>
          <cell r="B2597" t="str">
            <v>SINAPI/CEF</v>
          </cell>
          <cell r="C2597" t="str">
            <v>ELETRODUTO DE PVC ROSCÁVEL DE 1 1/2, SEM LUVA</v>
          </cell>
          <cell r="D2597" t="str">
            <v>M</v>
          </cell>
          <cell r="E2597">
            <v>6.23</v>
          </cell>
        </row>
        <row r="2598">
          <cell r="A2598">
            <v>2684</v>
          </cell>
          <cell r="B2598" t="str">
            <v>SINAPI/CEF</v>
          </cell>
          <cell r="C2598" t="str">
            <v>ELETRODUTO DE PVC ROSCÁVEL DE 1 1/4, SEM LUVA</v>
          </cell>
          <cell r="D2598" t="str">
            <v>M</v>
          </cell>
          <cell r="E2598">
            <v>4.99</v>
          </cell>
        </row>
        <row r="2599">
          <cell r="A2599">
            <v>2673</v>
          </cell>
          <cell r="B2599" t="str">
            <v>SINAPI/CEF</v>
          </cell>
          <cell r="C2599" t="str">
            <v>ELETRODUTO DE PVC ROSCÁVEL DE 1/2, SEM LUVA</v>
          </cell>
          <cell r="D2599" t="str">
            <v>M</v>
          </cell>
          <cell r="E2599">
            <v>1.63</v>
          </cell>
        </row>
        <row r="2600">
          <cell r="A2600">
            <v>2682</v>
          </cell>
          <cell r="B2600" t="str">
            <v>SINAPI/CEF</v>
          </cell>
          <cell r="C2600" t="str">
            <v>ELETRODUTO DE PVC ROSCÁVEL DE 2 1/2, SEM LUVA</v>
          </cell>
          <cell r="D2600" t="str">
            <v>M</v>
          </cell>
          <cell r="E2600">
            <v>16.04</v>
          </cell>
        </row>
        <row r="2601">
          <cell r="A2601">
            <v>2681</v>
          </cell>
          <cell r="B2601" t="str">
            <v>SINAPI/CEF</v>
          </cell>
          <cell r="C2601" t="str">
            <v>ELETRODUTO DE PVC ROSCÁVEL DE 2", SEM LUVA</v>
          </cell>
          <cell r="D2601" t="str">
            <v>M</v>
          </cell>
          <cell r="E2601">
            <v>8.02</v>
          </cell>
        </row>
        <row r="2602">
          <cell r="A2602">
            <v>2686</v>
          </cell>
          <cell r="B2602" t="str">
            <v>SINAPI/CEF</v>
          </cell>
          <cell r="C2602" t="str">
            <v>ELETRODUTO DE PVC ROSCÁVEL DE 3, SEM LUVA</v>
          </cell>
          <cell r="D2602" t="str">
            <v>M</v>
          </cell>
          <cell r="E2602">
            <v>20.29</v>
          </cell>
        </row>
        <row r="2603">
          <cell r="A2603">
            <v>2674</v>
          </cell>
          <cell r="B2603" t="str">
            <v>SINAPI/CEF</v>
          </cell>
          <cell r="C2603" t="str">
            <v>ELETRODUTO DE PVC ROSCÁVEL DE 3/4, SEM LUVA</v>
          </cell>
          <cell r="D2603" t="str">
            <v>M</v>
          </cell>
          <cell r="E2603">
            <v>2.2200000000000002</v>
          </cell>
        </row>
        <row r="2604">
          <cell r="A2604">
            <v>2683</v>
          </cell>
          <cell r="B2604" t="str">
            <v>SINAPI/CEF</v>
          </cell>
          <cell r="C2604" t="str">
            <v>ELETRODUTO DE PVC ROSCÁVEL DE 4, SEM LUVA</v>
          </cell>
          <cell r="D2604" t="str">
            <v>M</v>
          </cell>
          <cell r="E2604">
            <v>30.9</v>
          </cell>
        </row>
        <row r="2605">
          <cell r="A2605">
            <v>2448</v>
          </cell>
          <cell r="B2605" t="str">
            <v>SINAPI/CEF</v>
          </cell>
          <cell r="C2605" t="str">
            <v>ELETRODUTO FERRO ESMALTADO LEVE ESP. PAREDE 0,75MM - 1"</v>
          </cell>
          <cell r="D2605" t="str">
            <v>M</v>
          </cell>
          <cell r="E2605">
            <v>4.2699999999999996</v>
          </cell>
        </row>
        <row r="2606">
          <cell r="A2606">
            <v>2440</v>
          </cell>
          <cell r="B2606" t="str">
            <v>SINAPI/CEF</v>
          </cell>
          <cell r="C2606" t="str">
            <v>ELETRODUTO FERRO ESMALTADO LEVE ESP. PAREDE 0,75MM - 3/4"</v>
          </cell>
          <cell r="D2606" t="str">
            <v>M</v>
          </cell>
          <cell r="E2606">
            <v>3.5</v>
          </cell>
        </row>
        <row r="2607">
          <cell r="A2607">
            <v>2453</v>
          </cell>
          <cell r="B2607" t="str">
            <v>SINAPI/CEF</v>
          </cell>
          <cell r="C2607" t="str">
            <v>ELETRODUTO FERRO ESMALTADO LEVE ESP. PAREDE 0,75MM -1/2"</v>
          </cell>
          <cell r="D2607" t="str">
            <v>M</v>
          </cell>
          <cell r="E2607">
            <v>2.78</v>
          </cell>
        </row>
        <row r="2608">
          <cell r="A2608">
            <v>2449</v>
          </cell>
          <cell r="B2608" t="str">
            <v>SINAPI/CEF</v>
          </cell>
          <cell r="C2608" t="str">
            <v>ELETRODUTO FERRO ESMALTADO PESADO ESP. PAREDE 1,52MM - 1.1/2"</v>
          </cell>
          <cell r="D2608" t="str">
            <v>M</v>
          </cell>
          <cell r="E2608">
            <v>7.88</v>
          </cell>
        </row>
        <row r="2609">
          <cell r="A2609">
            <v>2447</v>
          </cell>
          <cell r="B2609" t="str">
            <v>SINAPI/CEF</v>
          </cell>
          <cell r="C2609" t="str">
            <v>ELETRODUTO FERRO ESMALTADO PESADO ESP. PAREDE 1,52MM - 2"</v>
          </cell>
          <cell r="D2609" t="str">
            <v>M</v>
          </cell>
          <cell r="E2609">
            <v>10.53</v>
          </cell>
        </row>
        <row r="2610">
          <cell r="A2610">
            <v>2450</v>
          </cell>
          <cell r="B2610" t="str">
            <v>SINAPI/CEF</v>
          </cell>
          <cell r="C2610" t="str">
            <v>ELETRODUTO FERRO ESMALTADO PESADO ESP. PAREDE 2,25MM - 2.1/2"</v>
          </cell>
          <cell r="D2610" t="str">
            <v>M</v>
          </cell>
          <cell r="E2610">
            <v>16.57</v>
          </cell>
        </row>
        <row r="2611">
          <cell r="A2611">
            <v>2452</v>
          </cell>
          <cell r="B2611" t="str">
            <v>SINAPI/CEF</v>
          </cell>
          <cell r="C2611" t="str">
            <v>ELETRODUTO FERRO ESMALTADO PESADO ESP. PAREDE 2,25MM - 3"</v>
          </cell>
          <cell r="D2611" t="str">
            <v>M</v>
          </cell>
          <cell r="E2611">
            <v>21.83</v>
          </cell>
        </row>
        <row r="2612">
          <cell r="A2612">
            <v>2451</v>
          </cell>
          <cell r="B2612" t="str">
            <v>SINAPI/CEF</v>
          </cell>
          <cell r="C2612" t="str">
            <v>ELETRODUTO FERRO ESMALTADO PESADO ESP. PAREDE 2,25MM - 4"</v>
          </cell>
          <cell r="D2612" t="str">
            <v>M</v>
          </cell>
          <cell r="E2612">
            <v>28.74</v>
          </cell>
        </row>
        <row r="2613">
          <cell r="A2613">
            <v>2454</v>
          </cell>
          <cell r="B2613" t="str">
            <v>SINAPI/CEF</v>
          </cell>
          <cell r="C2613" t="str">
            <v>ELETRODUTO FERRO ESMALTADO SEMI-PESADO ESP. PAREDE 1,20MM - 1.1/4"</v>
          </cell>
          <cell r="D2613" t="str">
            <v>M</v>
          </cell>
          <cell r="E2613">
            <v>7.1</v>
          </cell>
        </row>
        <row r="2614">
          <cell r="A2614">
            <v>21136</v>
          </cell>
          <cell r="B2614" t="str">
            <v>SINAPI/CEF</v>
          </cell>
          <cell r="C2614" t="str">
            <v>ELETRODUTO FERRO GALV OU ZINCADO ELETROLIT LEVE  PAREDE 0,90MM - 1" NBR 13057</v>
          </cell>
          <cell r="D2614" t="str">
            <v>M</v>
          </cell>
          <cell r="E2614">
            <v>6.49</v>
          </cell>
        </row>
        <row r="2615">
          <cell r="A2615">
            <v>21129</v>
          </cell>
          <cell r="B2615" t="str">
            <v>SINAPI/CEF</v>
          </cell>
          <cell r="C2615" t="str">
            <v>ELETRODUTO FERRO GALV OU ZINCADO ELETROLIT LEVE PAREDE 0,90MM - 1/2" NBR 13057</v>
          </cell>
          <cell r="D2615" t="str">
            <v>M</v>
          </cell>
          <cell r="E2615">
            <v>4.25</v>
          </cell>
        </row>
        <row r="2616">
          <cell r="A2616">
            <v>21128</v>
          </cell>
          <cell r="B2616" t="str">
            <v>SINAPI/CEF</v>
          </cell>
          <cell r="C2616" t="str">
            <v>ELETRODUTO FERRO GALV OU ZINCADO ELETROLIT LEVE PAREDE 0,90MM - 3/4" NBR 13057</v>
          </cell>
          <cell r="D2616" t="str">
            <v>M</v>
          </cell>
          <cell r="E2616">
            <v>5.52</v>
          </cell>
        </row>
        <row r="2617">
          <cell r="A2617">
            <v>21132</v>
          </cell>
          <cell r="B2617" t="str">
            <v>SINAPI/CEF</v>
          </cell>
          <cell r="C2617" t="str">
            <v>ELETRODUTO FERRO GALV OU ZINCADO ELETROLIT PESADO PAREDE 2,25MM - 4" NBR 13057</v>
          </cell>
          <cell r="D2617" t="str">
            <v>M</v>
          </cell>
          <cell r="E2617">
            <v>40.81</v>
          </cell>
        </row>
        <row r="2618">
          <cell r="A2618">
            <v>21130</v>
          </cell>
          <cell r="B2618" t="str">
            <v>SINAPI/CEF</v>
          </cell>
          <cell r="C2618" t="str">
            <v>ELETRODUTO FERRO GALV OU ZINCADO ELETROLIT SEMI-PESADO PAREDE 1,20MM - 1.1/2" NBR 13057</v>
          </cell>
          <cell r="D2618" t="str">
            <v>M</v>
          </cell>
          <cell r="E2618">
            <v>13.34</v>
          </cell>
        </row>
        <row r="2619">
          <cell r="A2619">
            <v>21135</v>
          </cell>
          <cell r="B2619" t="str">
            <v>SINAPI/CEF</v>
          </cell>
          <cell r="C2619" t="str">
            <v>ELETRODUTO FERRO GALV OU ZINCADO ELETROLIT SEMI-PESADO PAREDE 1,20MM - 1.1/4" NBR 13057</v>
          </cell>
          <cell r="D2619" t="str">
            <v>M</v>
          </cell>
          <cell r="E2619">
            <v>9.7100000000000009</v>
          </cell>
        </row>
        <row r="2620">
          <cell r="A2620">
            <v>21134</v>
          </cell>
          <cell r="B2620" t="str">
            <v>SINAPI/CEF</v>
          </cell>
          <cell r="C2620" t="str">
            <v>ELETRODUTO FERRO GALV OU ZINCADO ELETROLIT SEMI-PESADO PAREDE 1,20MM - 2" NBR 13057</v>
          </cell>
          <cell r="D2620" t="str">
            <v>M</v>
          </cell>
          <cell r="E2620">
            <v>17.22</v>
          </cell>
        </row>
        <row r="2621">
          <cell r="A2621">
            <v>21131</v>
          </cell>
          <cell r="B2621" t="str">
            <v>SINAPI/CEF</v>
          </cell>
          <cell r="C2621" t="str">
            <v>ELETRODUTO FERRO GALV OU ZINCADO ELETROLIT SEMI-PESADO PAREDE 1,52MM - 2.1/2" NBR 13057</v>
          </cell>
          <cell r="D2621" t="str">
            <v>M</v>
          </cell>
          <cell r="E2621">
            <v>24.84</v>
          </cell>
        </row>
        <row r="2622">
          <cell r="A2622">
            <v>21133</v>
          </cell>
          <cell r="B2622" t="str">
            <v>SINAPI/CEF</v>
          </cell>
          <cell r="C2622" t="str">
            <v>ELETRODUTO FERRO GALV OU ZINCADO ELETROLIT SEMI-PESADO PAREDE 1,52MM - 3" NBR 13057</v>
          </cell>
          <cell r="D2622" t="str">
            <v>M</v>
          </cell>
          <cell r="E2622">
            <v>34.15</v>
          </cell>
        </row>
        <row r="2623">
          <cell r="A2623">
            <v>21137</v>
          </cell>
          <cell r="B2623" t="str">
            <v>SINAPI/CEF</v>
          </cell>
          <cell r="C2623" t="str">
            <v>ELETRODUTO METALICO FLEXIVEL REV EXT PVC PRETO 15MM TIPO COPEX OU EQUIV</v>
          </cell>
          <cell r="D2623" t="str">
            <v>M</v>
          </cell>
          <cell r="E2623">
            <v>4.2300000000000004</v>
          </cell>
        </row>
        <row r="2624">
          <cell r="A2624">
            <v>2504</v>
          </cell>
          <cell r="B2624" t="str">
            <v>SINAPI/CEF</v>
          </cell>
          <cell r="C2624" t="str">
            <v>ELETRODUTO METALICO FLEXIVEL REV EXT PVC PRETO 25MM TIPO COPEX OU EQUIV</v>
          </cell>
          <cell r="D2624" t="str">
            <v>M</v>
          </cell>
          <cell r="E2624">
            <v>7.15</v>
          </cell>
        </row>
        <row r="2625">
          <cell r="A2625">
            <v>2501</v>
          </cell>
          <cell r="B2625" t="str">
            <v>SINAPI/CEF</v>
          </cell>
          <cell r="C2625" t="str">
            <v>ELETRODUTO METALICO FLEXIVEL REV EXT PVC PRETO 32MM TIPO COPEX OU EQUIV</v>
          </cell>
          <cell r="D2625" t="str">
            <v>M</v>
          </cell>
          <cell r="E2625">
            <v>10.6</v>
          </cell>
        </row>
        <row r="2626">
          <cell r="A2626">
            <v>0</v>
          </cell>
          <cell r="B2626" t="str">
            <v>SINAPI/CEF</v>
          </cell>
          <cell r="C2626">
            <v>0</v>
          </cell>
          <cell r="D2626">
            <v>0</v>
          </cell>
          <cell r="E2626">
            <v>0</v>
          </cell>
        </row>
        <row r="2627">
          <cell r="A2627">
            <v>0</v>
          </cell>
          <cell r="B2627" t="str">
            <v>SINAPI/CEF</v>
          </cell>
          <cell r="C2627" t="str">
            <v>PREÇOS DE INSUMOS</v>
          </cell>
          <cell r="D2627" t="str">
            <v>Página:</v>
          </cell>
          <cell r="E2627" t="str">
            <v>42 / 107</v>
          </cell>
        </row>
        <row r="2628">
          <cell r="A2628" t="str">
            <v>Mês de Coleta:</v>
          </cell>
          <cell r="B2628" t="str">
            <v>SINAPI/CEF</v>
          </cell>
          <cell r="C2628" t="str">
            <v>05/2014 Pesquisa: IBGE</v>
          </cell>
          <cell r="D2628">
            <v>0</v>
          </cell>
          <cell r="E2628">
            <v>0</v>
          </cell>
        </row>
        <row r="2629">
          <cell r="A2629">
            <v>0</v>
          </cell>
          <cell r="B2629" t="str">
            <v>SINAPI/CEF</v>
          </cell>
          <cell r="C2629" t="str">
            <v>FORTALEZA 88,81</v>
          </cell>
          <cell r="D2629">
            <v>0</v>
          </cell>
          <cell r="E2629">
            <v>50.72</v>
          </cell>
        </row>
        <row r="2630">
          <cell r="A2630" t="str">
            <v>Localidade:</v>
          </cell>
          <cell r="B2630" t="str">
            <v>SINAPI/CEF</v>
          </cell>
          <cell r="C2630" t="str">
            <v>Encargos Sociais Desonerados(%) Horista:</v>
          </cell>
          <cell r="D2630" t="str">
            <v>Mensalista:</v>
          </cell>
          <cell r="E2630">
            <v>0</v>
          </cell>
        </row>
        <row r="2631">
          <cell r="A2631" t="str">
            <v>Código</v>
          </cell>
          <cell r="B2631" t="str">
            <v>SINAPI/CEF</v>
          </cell>
          <cell r="C2631" t="str">
            <v>Descriçao do Insumo</v>
          </cell>
          <cell r="D2631" t="str">
            <v>Unid</v>
          </cell>
          <cell r="E2631" t="str">
            <v>Preço</v>
          </cell>
        </row>
        <row r="2632">
          <cell r="A2632">
            <v>0</v>
          </cell>
          <cell r="B2632" t="str">
            <v>SINAPI/CEF</v>
          </cell>
          <cell r="C2632">
            <v>0</v>
          </cell>
          <cell r="D2632">
            <v>0</v>
          </cell>
          <cell r="E2632" t="str">
            <v>Mediano (R$)</v>
          </cell>
        </row>
        <row r="2633">
          <cell r="A2633">
            <v>2502</v>
          </cell>
          <cell r="B2633" t="str">
            <v>SINAPI/CEF</v>
          </cell>
          <cell r="C2633" t="str">
            <v>ELETRODUTO METALICO FLEXIVEL REV EXT PVC PRETO 40MM TIPO COPEX OU EQUIV</v>
          </cell>
          <cell r="D2633" t="str">
            <v>M</v>
          </cell>
          <cell r="E2633">
            <v>14.74</v>
          </cell>
        </row>
        <row r="2634">
          <cell r="A2634">
            <v>2503</v>
          </cell>
          <cell r="B2634" t="str">
            <v>SINAPI/CEF</v>
          </cell>
          <cell r="C2634" t="str">
            <v>ELETRODUTO METALICO FLEXIVEL REV EXT PVC PRETO 50MM TIPO COPEX OU EQUIV</v>
          </cell>
          <cell r="D2634" t="str">
            <v>M</v>
          </cell>
          <cell r="E2634">
            <v>20.100000000000001</v>
          </cell>
        </row>
        <row r="2635">
          <cell r="A2635">
            <v>2500</v>
          </cell>
          <cell r="B2635" t="str">
            <v>SINAPI/CEF</v>
          </cell>
          <cell r="C2635" t="str">
            <v>ELETRODUTO METALICO FLEXIVEL REV EXT PVC PRETO 60MM TIPO COPEX OU EQUIV</v>
          </cell>
          <cell r="D2635" t="str">
            <v>M</v>
          </cell>
          <cell r="E2635">
            <v>28.96</v>
          </cell>
        </row>
        <row r="2636">
          <cell r="A2636">
            <v>2505</v>
          </cell>
          <cell r="B2636" t="str">
            <v>SINAPI/CEF</v>
          </cell>
          <cell r="C2636" t="str">
            <v>ELETRODUTO METALICO FLEXIVEL REV EXT PVC PRETO 75MM TIPO COPEX OU EQUIV</v>
          </cell>
          <cell r="D2636" t="str">
            <v>M</v>
          </cell>
          <cell r="E2636">
            <v>37.520000000000003</v>
          </cell>
        </row>
        <row r="2637">
          <cell r="A2637">
            <v>12056</v>
          </cell>
          <cell r="B2637" t="str">
            <v>SINAPI/CEF</v>
          </cell>
          <cell r="C2637" t="str">
            <v>ELETRODUTO METALICO FLEXIVEL TIPO CONDUITE D = 1 1/2"</v>
          </cell>
          <cell r="D2637" t="str">
            <v>M</v>
          </cell>
          <cell r="E2637">
            <v>9.61</v>
          </cell>
        </row>
        <row r="2638">
          <cell r="A2638">
            <v>12057</v>
          </cell>
          <cell r="B2638" t="str">
            <v>SINAPI/CEF</v>
          </cell>
          <cell r="C2638" t="str">
            <v>ELETRODUTO METALICO FLEXIVEL TIPO CONDUITE D = 1 1/4"</v>
          </cell>
          <cell r="D2638" t="str">
            <v>M</v>
          </cell>
          <cell r="E2638">
            <v>8.51</v>
          </cell>
        </row>
        <row r="2639">
          <cell r="A2639">
            <v>12059</v>
          </cell>
          <cell r="B2639" t="str">
            <v>SINAPI/CEF</v>
          </cell>
          <cell r="C2639" t="str">
            <v>ELETRODUTO METALICO FLEXIVEL TIPO CONDUITE D = 1/2"</v>
          </cell>
          <cell r="D2639" t="str">
            <v>M</v>
          </cell>
          <cell r="E2639">
            <v>4.6500000000000004</v>
          </cell>
        </row>
        <row r="2640">
          <cell r="A2640">
            <v>12058</v>
          </cell>
          <cell r="B2640" t="str">
            <v>SINAPI/CEF</v>
          </cell>
          <cell r="C2640" t="str">
            <v>ELETRODUTO METALICO FLEXIVEL TIPO CONDUITE D = 1"</v>
          </cell>
          <cell r="D2640" t="str">
            <v>M</v>
          </cell>
          <cell r="E2640">
            <v>6.44</v>
          </cell>
        </row>
        <row r="2641">
          <cell r="A2641">
            <v>12060</v>
          </cell>
          <cell r="B2641" t="str">
            <v>SINAPI/CEF</v>
          </cell>
          <cell r="C2641" t="str">
            <v>ELETRODUTO METALICO FLEXIVEL TIPO CONDUITE D = 2 1/2"</v>
          </cell>
          <cell r="D2641" t="str">
            <v>M</v>
          </cell>
          <cell r="E2641">
            <v>16.38</v>
          </cell>
        </row>
        <row r="2642">
          <cell r="A2642">
            <v>12061</v>
          </cell>
          <cell r="B2642" t="str">
            <v>SINAPI/CEF</v>
          </cell>
          <cell r="C2642" t="str">
            <v>ELETRODUTO METALICO FLEXIVEL TIPO CONDUITE D = 2"</v>
          </cell>
          <cell r="D2642" t="str">
            <v>M</v>
          </cell>
          <cell r="E2642">
            <v>13.34</v>
          </cell>
        </row>
        <row r="2643">
          <cell r="A2643">
            <v>12062</v>
          </cell>
          <cell r="B2643" t="str">
            <v>SINAPI/CEF</v>
          </cell>
          <cell r="C2643" t="str">
            <v>ELETRODUTO METALICO FLEXIVEL TIPO CONDUITE D = 3"</v>
          </cell>
          <cell r="D2643" t="str">
            <v>M</v>
          </cell>
          <cell r="E2643">
            <v>24.61</v>
          </cell>
        </row>
        <row r="2644">
          <cell r="A2644">
            <v>2498</v>
          </cell>
          <cell r="B2644" t="str">
            <v>SINAPI/CEF</v>
          </cell>
          <cell r="C2644" t="str">
            <v>ELETRODUTO METALICO FLEXIVEL 1/2" C/ REVESTIMENTO PVC TIPO SEALTUBO OU EQUIV</v>
          </cell>
          <cell r="D2644" t="str">
            <v>M</v>
          </cell>
          <cell r="E2644">
            <v>5.75</v>
          </cell>
        </row>
        <row r="2645">
          <cell r="A2645">
            <v>2687</v>
          </cell>
          <cell r="B2645" t="str">
            <v>SINAPI/CEF</v>
          </cell>
          <cell r="C2645" t="str">
            <v>ELETRODUTO PVC FLEXIVEL CORRUGADO 16MM TIPO TIGREFLEX OU EQUIV</v>
          </cell>
          <cell r="D2645" t="str">
            <v>M</v>
          </cell>
          <cell r="E2645">
            <v>1.07</v>
          </cell>
        </row>
        <row r="2646">
          <cell r="A2646">
            <v>2689</v>
          </cell>
          <cell r="B2646" t="str">
            <v>SINAPI/CEF</v>
          </cell>
          <cell r="C2646" t="str">
            <v>ELETRODUTO PVC FLEXIVEL CORRUGADO 20MM TIPO TIGREFLEX OU EQUIV</v>
          </cell>
          <cell r="D2646" t="str">
            <v>M</v>
          </cell>
          <cell r="E2646">
            <v>1.36</v>
          </cell>
        </row>
        <row r="2647">
          <cell r="A2647">
            <v>2688</v>
          </cell>
          <cell r="B2647" t="str">
            <v>SINAPI/CEF</v>
          </cell>
          <cell r="C2647" t="str">
            <v>ELETRODUTO PVC FLEXIVEL CORRUGADO 25MM TIPO TIGREFLEX OU EQUIV</v>
          </cell>
          <cell r="D2647" t="str">
            <v>M</v>
          </cell>
          <cell r="E2647">
            <v>1.78</v>
          </cell>
        </row>
        <row r="2648">
          <cell r="A2648">
            <v>2690</v>
          </cell>
          <cell r="B2648" t="str">
            <v>SINAPI/CEF</v>
          </cell>
          <cell r="C2648" t="str">
            <v>ELETRODUTO PVC FLEXIVEL CORRUGADO 32MM TIPO TIGREFLEX OU EQUIV</v>
          </cell>
          <cell r="D2648" t="str">
            <v>M</v>
          </cell>
          <cell r="E2648">
            <v>2.64</v>
          </cell>
        </row>
        <row r="2649">
          <cell r="A2649">
            <v>2676</v>
          </cell>
          <cell r="B2649" t="str">
            <v>SINAPI/CEF</v>
          </cell>
          <cell r="C2649" t="str">
            <v>ELETRODUTO PVC SOLDAVEL NBR-6150 CL B - 20MM</v>
          </cell>
          <cell r="D2649" t="str">
            <v>M</v>
          </cell>
          <cell r="E2649">
            <v>1.17</v>
          </cell>
        </row>
        <row r="2650">
          <cell r="A2650">
            <v>2678</v>
          </cell>
          <cell r="B2650" t="str">
            <v>SINAPI/CEF</v>
          </cell>
          <cell r="C2650" t="str">
            <v>ELETRODUTO PVC SOLDAVEL NBR-6150 CL B - 25MM</v>
          </cell>
          <cell r="D2650" t="str">
            <v>M</v>
          </cell>
          <cell r="E2650">
            <v>1.63</v>
          </cell>
        </row>
        <row r="2651">
          <cell r="A2651">
            <v>2679</v>
          </cell>
          <cell r="B2651" t="str">
            <v>SINAPI/CEF</v>
          </cell>
          <cell r="C2651" t="str">
            <v>ELETRODUTO PVC SOLDAVEL NBR-6150 CL B - 32MM</v>
          </cell>
          <cell r="D2651" t="str">
            <v>M</v>
          </cell>
          <cell r="E2651">
            <v>2.38</v>
          </cell>
        </row>
        <row r="2652">
          <cell r="A2652">
            <v>12070</v>
          </cell>
          <cell r="B2652" t="str">
            <v>SINAPI/CEF</v>
          </cell>
          <cell r="C2652" t="str">
            <v>ELETRODUTO PVC SOLDAVEL NBR-6150 CL B - 40MM</v>
          </cell>
          <cell r="D2652" t="str">
            <v>M</v>
          </cell>
          <cell r="E2652">
            <v>2.17</v>
          </cell>
        </row>
        <row r="2653">
          <cell r="A2653">
            <v>2675</v>
          </cell>
          <cell r="B2653" t="str">
            <v>SINAPI/CEF</v>
          </cell>
          <cell r="C2653" t="str">
            <v>ELETRODUTO PVC SOLDAVEL NBR-6150 CL B - 50MM</v>
          </cell>
          <cell r="D2653" t="str">
            <v>M</v>
          </cell>
          <cell r="E2653">
            <v>3.03</v>
          </cell>
        </row>
        <row r="2654">
          <cell r="A2654">
            <v>12067</v>
          </cell>
          <cell r="B2654" t="str">
            <v>SINAPI/CEF</v>
          </cell>
          <cell r="C2654" t="str">
            <v>ELETRODUTO PVC SOLDAVEL NBR-6150 CL B - 60MM</v>
          </cell>
          <cell r="D2654" t="str">
            <v>M</v>
          </cell>
          <cell r="E2654">
            <v>3.84</v>
          </cell>
        </row>
        <row r="2655">
          <cell r="A2655">
            <v>2446</v>
          </cell>
          <cell r="B2655" t="str">
            <v>SINAPI/CEF</v>
          </cell>
          <cell r="C2655" t="str">
            <v>ELETRODUTO 2" TIPO KANALEX OU EQUIV</v>
          </cell>
          <cell r="D2655" t="str">
            <v>M</v>
          </cell>
          <cell r="E2655">
            <v>8.1</v>
          </cell>
        </row>
        <row r="2656">
          <cell r="A2656">
            <v>2442</v>
          </cell>
          <cell r="B2656" t="str">
            <v>SINAPI/CEF</v>
          </cell>
          <cell r="C2656" t="str">
            <v>ELETRODUTO 3" TIPO KANALEX OU EQUIV</v>
          </cell>
          <cell r="D2656" t="str">
            <v>M</v>
          </cell>
          <cell r="E2656">
            <v>13.1</v>
          </cell>
        </row>
        <row r="2657">
          <cell r="A2657">
            <v>2438</v>
          </cell>
          <cell r="B2657" t="str">
            <v>SINAPI/CEF</v>
          </cell>
          <cell r="C2657" t="str">
            <v>ELETROTECNICO</v>
          </cell>
          <cell r="D2657" t="str">
            <v>H</v>
          </cell>
          <cell r="E2657">
            <v>13.9</v>
          </cell>
        </row>
        <row r="2658">
          <cell r="A2658">
            <v>3355</v>
          </cell>
          <cell r="B2658" t="str">
            <v>SINAPI/CEF</v>
          </cell>
          <cell r="C2658" t="str">
            <v>ELEVADOR DE OBRA COM TORRE DE *2,00 X 2,00* M, ALTURA DE 15 M, CARGA MAXIMA IGUAL A 1500 KG, CABINE</v>
          </cell>
          <cell r="D2658" t="str">
            <v>H</v>
          </cell>
          <cell r="E2658">
            <v>5.13</v>
          </cell>
        </row>
        <row r="2659">
          <cell r="A2659">
            <v>0</v>
          </cell>
          <cell r="B2659" t="str">
            <v>SINAPI/CEF</v>
          </cell>
          <cell r="C2659" t="str">
            <v>SEMI-FECHADA PARA MATERIAL, COM GUINCHO DE CORRENTE E ENGRENAGEM E MOTOR ELETRICO TRIFASICO</v>
          </cell>
          <cell r="D2659">
            <v>0</v>
          </cell>
          <cell r="E2659">
            <v>0</v>
          </cell>
        </row>
        <row r="2660">
          <cell r="A2660">
            <v>0</v>
          </cell>
          <cell r="B2660" t="str">
            <v>SINAPI/CEF</v>
          </cell>
          <cell r="C2660" t="str">
            <v>DE 10 CV (LOCACAO)</v>
          </cell>
          <cell r="D2660">
            <v>0</v>
          </cell>
          <cell r="E2660">
            <v>0</v>
          </cell>
        </row>
        <row r="2661">
          <cell r="A2661">
            <v>12624</v>
          </cell>
          <cell r="B2661" t="str">
            <v>SINAPI/CEF</v>
          </cell>
          <cell r="C2661" t="str">
            <v>EMENDA MR PVC AQUAPLUV D = 125 MM</v>
          </cell>
          <cell r="D2661" t="str">
            <v>UN</v>
          </cell>
          <cell r="E2661">
            <v>31.32</v>
          </cell>
        </row>
        <row r="2662">
          <cell r="A2662">
            <v>10639</v>
          </cell>
          <cell r="B2662" t="str">
            <v>SINAPI/CEF</v>
          </cell>
          <cell r="C2662" t="str">
            <v>EMPILHADEIRA C/ TORRE TRIPLEX 4,80M 189" DE ELEVACAO C/ DESLOCADOR LATERAL DOS BRACOS, DIESEL, P/</v>
          </cell>
          <cell r="D2662" t="str">
            <v>UN</v>
          </cell>
          <cell r="E2662">
            <v>231358.28</v>
          </cell>
        </row>
        <row r="2663">
          <cell r="A2663">
            <v>0</v>
          </cell>
          <cell r="B2663" t="str">
            <v>SINAPI/CEF</v>
          </cell>
          <cell r="C2663" t="str">
            <v>TERRENO IRREGULAR HYSTER 130-J**CAIXA**"</v>
          </cell>
          <cell r="D2663">
            <v>0</v>
          </cell>
          <cell r="E2663">
            <v>0</v>
          </cell>
        </row>
        <row r="2664">
          <cell r="A2664">
            <v>10636</v>
          </cell>
          <cell r="B2664" t="str">
            <v>SINAPI/CEF</v>
          </cell>
          <cell r="C2664" t="str">
            <v>EMPILHADEIRA C/ TORRE TRIPLEX 4,80M 189" DE ELEVACAO C/ DESLOCADOR LATERAL DOS GARFOS A GASOLINA</v>
          </cell>
          <cell r="D2664" t="str">
            <v>UN</v>
          </cell>
          <cell r="E2664">
            <v>149263.25</v>
          </cell>
        </row>
        <row r="2665">
          <cell r="A2665">
            <v>0</v>
          </cell>
          <cell r="B2665" t="str">
            <v>SINAPI/CEF</v>
          </cell>
          <cell r="C2665" t="str">
            <v>/GLP CAP MAX 4T P/ TERRENO IRREGULAR CLARK CGP 40 PNEUS INFLAVEIS **CAIXA**"</v>
          </cell>
          <cell r="D2665">
            <v>0</v>
          </cell>
          <cell r="E2665">
            <v>0</v>
          </cell>
        </row>
        <row r="2666">
          <cell r="A2666">
            <v>10637</v>
          </cell>
          <cell r="B2666" t="str">
            <v>SINAPI/CEF</v>
          </cell>
          <cell r="C2666" t="str">
            <v>EMPILHADEIRA C/ TORRE TRIPLEX 4,80M 189" DE ELEVACAO C/ DESLOCADOR LATERAL DOS GARFOS,</v>
          </cell>
          <cell r="D2666" t="str">
            <v>UN</v>
          </cell>
          <cell r="E2666">
            <v>168319.65</v>
          </cell>
        </row>
        <row r="2667">
          <cell r="A2667">
            <v>0</v>
          </cell>
          <cell r="B2667" t="str">
            <v>SINAPI/CEF</v>
          </cell>
          <cell r="C2667" t="str">
            <v>GASOLINA/GLP CAP MAX 5T, P/ TERRENO IRREGULAR CLARK CGP55/CGP50 PNEUS INFLAVEIS **CAIXA**"</v>
          </cell>
          <cell r="D2667">
            <v>0</v>
          </cell>
          <cell r="E2667">
            <v>0</v>
          </cell>
        </row>
        <row r="2668">
          <cell r="A2668">
            <v>10638</v>
          </cell>
          <cell r="B2668" t="str">
            <v>SINAPI/CEF</v>
          </cell>
          <cell r="C2668" t="str">
            <v>EMPILHADEIRA C/ TORRE TRIPLEX 4,80M 189" DE ELEVACAO C/ DESLOCADOR LATERAL DOS GARFOS,</v>
          </cell>
          <cell r="D2668" t="str">
            <v>UN</v>
          </cell>
          <cell r="E2668">
            <v>223522.39</v>
          </cell>
        </row>
        <row r="2669">
          <cell r="A2669">
            <v>0</v>
          </cell>
          <cell r="B2669" t="str">
            <v>SINAPI/CEF</v>
          </cell>
          <cell r="C2669" t="str">
            <v>GASOLINA/GLP CAP MAX 6T P/ TERRENO IRREGULAR HYSTER H135XL2 PNEUS INFLAVEIS **CAIXA**"</v>
          </cell>
          <cell r="D2669">
            <v>0</v>
          </cell>
          <cell r="E2669">
            <v>0</v>
          </cell>
        </row>
        <row r="2670">
          <cell r="A2670">
            <v>10635</v>
          </cell>
          <cell r="B2670" t="str">
            <v>SINAPI/CEF</v>
          </cell>
          <cell r="C2670" t="str">
            <v>EMPILHADEIRA C/ TORRE TRIPLEX 4,80M 189" DE ELEVACAO C/ DESLOCADOR LATERAL DOS GARFOS, 40HP</v>
          </cell>
          <cell r="D2670" t="str">
            <v>UN</v>
          </cell>
          <cell r="E2670">
            <v>92045.6</v>
          </cell>
        </row>
        <row r="2671">
          <cell r="A2671">
            <v>0</v>
          </cell>
          <cell r="B2671" t="str">
            <v>SINAPI/CEF</v>
          </cell>
          <cell r="C2671" t="str">
            <v>GASOLINA/GLP CAP 3T, P/ TERRENO IRREGULAR HYSTER H-55XM SIMPLEX PNEUS INFLAVEIS **CAIXA**"</v>
          </cell>
          <cell r="D2671">
            <v>0</v>
          </cell>
          <cell r="E2671">
            <v>0</v>
          </cell>
        </row>
        <row r="2672">
          <cell r="A2672">
            <v>10634</v>
          </cell>
          <cell r="B2672" t="str">
            <v>SINAPI/CEF</v>
          </cell>
          <cell r="C2672" t="str">
            <v>EMPILHADEIRA SOBRE PNEUS COM TORRE TRIPLEX, ELEVACAO DE 4,80 M E DESLOCADOR LATERAL DOS</v>
          </cell>
          <cell r="D2672" t="str">
            <v>UN</v>
          </cell>
          <cell r="E2672">
            <v>93240</v>
          </cell>
        </row>
        <row r="2673">
          <cell r="A2673">
            <v>0</v>
          </cell>
          <cell r="B2673" t="str">
            <v>SINAPI/CEF</v>
          </cell>
          <cell r="C2673" t="str">
            <v>GARFOS (MOTOR A GASOLINA/GLP = 40 HP; CAPACIDADE MAXIMA DE 2,5 T)</v>
          </cell>
          <cell r="D2673">
            <v>0</v>
          </cell>
          <cell r="E2673">
            <v>0</v>
          </cell>
        </row>
        <row r="2674">
          <cell r="A2674">
            <v>1372</v>
          </cell>
          <cell r="B2674" t="str">
            <v>SINAPI/CEF</v>
          </cell>
          <cell r="C2674" t="str">
            <v>EMULSAO ADESIVA A BASE DE ACRILICO TP KZ HEYDI OU EQUIV</v>
          </cell>
          <cell r="D2674" t="str">
            <v>KG</v>
          </cell>
          <cell r="E2674">
            <v>10.4</v>
          </cell>
        </row>
        <row r="2675">
          <cell r="A2675">
            <v>627</v>
          </cell>
          <cell r="B2675" t="str">
            <v>SINAPI/CEF</v>
          </cell>
          <cell r="C2675" t="str">
            <v>EMULSAO ADESIVA BASE PVA/ACRILICA DENVERFIX - DENVER</v>
          </cell>
          <cell r="D2675" t="str">
            <v>KG</v>
          </cell>
          <cell r="E2675">
            <v>9.91</v>
          </cell>
        </row>
        <row r="2676">
          <cell r="A2676">
            <v>2691</v>
          </cell>
          <cell r="B2676" t="str">
            <v>SINAPI/CEF</v>
          </cell>
          <cell r="C2676" t="str">
            <v>EMULSAO ASFALTICA A BASE DE AGUA PARA IMPERMEABILIZACAO</v>
          </cell>
          <cell r="D2676" t="str">
            <v>L</v>
          </cell>
          <cell r="E2676">
            <v>5.3</v>
          </cell>
        </row>
        <row r="2677">
          <cell r="A2677">
            <v>506</v>
          </cell>
          <cell r="B2677" t="str">
            <v>SINAPI/CEF</v>
          </cell>
          <cell r="C2677" t="str">
            <v>EMULSAO ASFALTICA CATIONICA RL-1C PARA USO EM PAVIMENTACAO ASFALTICA</v>
          </cell>
          <cell r="D2677" t="str">
            <v>T</v>
          </cell>
          <cell r="E2677">
            <v>1252.05</v>
          </cell>
        </row>
        <row r="2678">
          <cell r="A2678">
            <v>504</v>
          </cell>
          <cell r="B2678" t="str">
            <v>SINAPI/CEF</v>
          </cell>
          <cell r="C2678" t="str">
            <v>EMULSAO ASFALTICA CATIONICA RM-1C PARA USO EM PAVIMENTACAO ASFALTICA</v>
          </cell>
          <cell r="D2678" t="str">
            <v>T</v>
          </cell>
          <cell r="E2678">
            <v>1389.47</v>
          </cell>
        </row>
        <row r="2679">
          <cell r="A2679">
            <v>503</v>
          </cell>
          <cell r="B2679" t="str">
            <v>SINAPI/CEF</v>
          </cell>
          <cell r="C2679" t="str">
            <v>EMULSAO ASFALTICA CATIONICA RM-1C PARA USO EM PAVIMENTACAO ASFALTICA</v>
          </cell>
          <cell r="D2679" t="str">
            <v>KG</v>
          </cell>
          <cell r="E2679">
            <v>1.39</v>
          </cell>
        </row>
        <row r="2680">
          <cell r="A2680">
            <v>508</v>
          </cell>
          <cell r="B2680" t="str">
            <v>SINAPI/CEF</v>
          </cell>
          <cell r="C2680" t="str">
            <v>EMULSAO ASFALTICA CATIONICA RR-1C PARA USO EM PAVIMENTACAO ASFALTICA</v>
          </cell>
          <cell r="D2680" t="str">
            <v>KG</v>
          </cell>
          <cell r="E2680">
            <v>1.1100000000000001</v>
          </cell>
        </row>
        <row r="2681">
          <cell r="A2681">
            <v>505</v>
          </cell>
          <cell r="B2681" t="str">
            <v>SINAPI/CEF</v>
          </cell>
          <cell r="C2681" t="str">
            <v>EMULSAO ASFALTICA CATIONICA RR-2C PARA USO EM PAVIMENTACAO ASFALTICA</v>
          </cell>
          <cell r="D2681" t="str">
            <v>KG</v>
          </cell>
          <cell r="E2681">
            <v>1.25</v>
          </cell>
        </row>
        <row r="2682">
          <cell r="A2682">
            <v>7331</v>
          </cell>
          <cell r="B2682" t="str">
            <v>SINAPI/CEF</v>
          </cell>
          <cell r="C2682" t="str">
            <v>EMULSAO ASFALTICA COM  ELASTOMERO</v>
          </cell>
          <cell r="D2682" t="str">
            <v>KG</v>
          </cell>
          <cell r="E2682">
            <v>9.77</v>
          </cell>
        </row>
        <row r="2683">
          <cell r="A2683">
            <v>626</v>
          </cell>
          <cell r="B2683" t="str">
            <v>SINAPI/CEF</v>
          </cell>
          <cell r="C2683" t="str">
            <v>EMULSAO ASFALTICA COM ELASTOMEROS PARA IMPERMEABILIZACAO</v>
          </cell>
          <cell r="D2683" t="str">
            <v>KG</v>
          </cell>
          <cell r="E2683">
            <v>7.18</v>
          </cell>
        </row>
        <row r="2684">
          <cell r="A2684">
            <v>2696</v>
          </cell>
          <cell r="B2684" t="str">
            <v>SINAPI/CEF</v>
          </cell>
          <cell r="C2684" t="str">
            <v>ENCANADOR OU BOMBEIRO HIDRAULICO</v>
          </cell>
          <cell r="D2684" t="str">
            <v>H</v>
          </cell>
          <cell r="E2684">
            <v>9.08</v>
          </cell>
        </row>
        <row r="2685">
          <cell r="A2685">
            <v>4083</v>
          </cell>
          <cell r="B2685" t="str">
            <v>SINAPI/CEF</v>
          </cell>
          <cell r="C2685" t="str">
            <v>ENCARREGADO GERAL</v>
          </cell>
          <cell r="D2685" t="str">
            <v>H</v>
          </cell>
          <cell r="E2685">
            <v>35.69</v>
          </cell>
        </row>
        <row r="2686">
          <cell r="A2686">
            <v>2705</v>
          </cell>
          <cell r="B2686" t="str">
            <v>SINAPI/CEF</v>
          </cell>
          <cell r="C2686" t="str">
            <v>ENERGIA ELETRICA ATE 2000 KWH INDUSTRIAL, SEM DEMANDA</v>
          </cell>
          <cell r="D2686" t="str">
            <v>KW/H</v>
          </cell>
          <cell r="E2686">
            <v>0.27</v>
          </cell>
        </row>
        <row r="2687">
          <cell r="A2687">
            <v>11683</v>
          </cell>
          <cell r="B2687" t="str">
            <v>SINAPI/CEF</v>
          </cell>
          <cell r="C2687" t="str">
            <v>ENGATE OU RABICHO FLEXIVEL EM METAL CROMADO 1/2" x 30CM</v>
          </cell>
          <cell r="D2687" t="str">
            <v>UN</v>
          </cell>
          <cell r="E2687">
            <v>15.54</v>
          </cell>
        </row>
        <row r="2688">
          <cell r="A2688">
            <v>11684</v>
          </cell>
          <cell r="B2688" t="str">
            <v>SINAPI/CEF</v>
          </cell>
          <cell r="C2688" t="str">
            <v>ENGATE OU RABICHO FLEXIVEL EM METAL CROMADO 1/2" x 40CM</v>
          </cell>
          <cell r="D2688" t="str">
            <v>UN</v>
          </cell>
          <cell r="E2688">
            <v>17.100000000000001</v>
          </cell>
        </row>
        <row r="2689">
          <cell r="A2689">
            <v>6141</v>
          </cell>
          <cell r="B2689" t="str">
            <v>SINAPI/CEF</v>
          </cell>
          <cell r="C2689" t="str">
            <v>ENGATE OU RABICHO FLEXIVEL PLASTICO (PVC OU ABS) BRANCO 1/2" X 30CM</v>
          </cell>
          <cell r="D2689" t="str">
            <v>UN</v>
          </cell>
          <cell r="E2689">
            <v>2.4900000000000002</v>
          </cell>
        </row>
        <row r="2690">
          <cell r="A2690">
            <v>0</v>
          </cell>
          <cell r="B2690" t="str">
            <v>SINAPI/CEF</v>
          </cell>
          <cell r="C2690">
            <v>0</v>
          </cell>
          <cell r="D2690">
            <v>0</v>
          </cell>
          <cell r="E2690">
            <v>0</v>
          </cell>
        </row>
        <row r="2691">
          <cell r="A2691">
            <v>0</v>
          </cell>
          <cell r="B2691" t="str">
            <v>SINAPI/CEF</v>
          </cell>
          <cell r="C2691" t="str">
            <v>PREÇOS DE INSUMOS</v>
          </cell>
          <cell r="D2691" t="str">
            <v>Página:</v>
          </cell>
          <cell r="E2691" t="str">
            <v>43 / 107</v>
          </cell>
        </row>
        <row r="2692">
          <cell r="A2692" t="str">
            <v>Mês de Coleta:</v>
          </cell>
          <cell r="B2692" t="str">
            <v>SINAPI/CEF</v>
          </cell>
          <cell r="C2692" t="str">
            <v>05/2014 Pesquisa: IBGE</v>
          </cell>
          <cell r="D2692">
            <v>0</v>
          </cell>
          <cell r="E2692">
            <v>0</v>
          </cell>
        </row>
        <row r="2693">
          <cell r="A2693">
            <v>0</v>
          </cell>
          <cell r="B2693" t="str">
            <v>SINAPI/CEF</v>
          </cell>
          <cell r="C2693" t="str">
            <v>FORTALEZA 88,81</v>
          </cell>
          <cell r="D2693">
            <v>0</v>
          </cell>
          <cell r="E2693">
            <v>50.72</v>
          </cell>
        </row>
        <row r="2694">
          <cell r="A2694" t="str">
            <v>Localidade:</v>
          </cell>
          <cell r="B2694" t="str">
            <v>SINAPI/CEF</v>
          </cell>
          <cell r="C2694" t="str">
            <v>Encargos Sociais Desonerados(%) Horista:</v>
          </cell>
          <cell r="D2694" t="str">
            <v>Mensalista:</v>
          </cell>
          <cell r="E2694">
            <v>0</v>
          </cell>
        </row>
        <row r="2695">
          <cell r="A2695" t="str">
            <v>Código</v>
          </cell>
          <cell r="B2695" t="str">
            <v>SINAPI/CEF</v>
          </cell>
          <cell r="C2695" t="str">
            <v>Descriçao do Insumo</v>
          </cell>
          <cell r="D2695" t="str">
            <v>Unid</v>
          </cell>
          <cell r="E2695" t="str">
            <v>Preço</v>
          </cell>
        </row>
        <row r="2696">
          <cell r="A2696">
            <v>0</v>
          </cell>
          <cell r="B2696" t="str">
            <v>SINAPI/CEF</v>
          </cell>
          <cell r="C2696">
            <v>0</v>
          </cell>
          <cell r="D2696">
            <v>0</v>
          </cell>
          <cell r="E2696" t="str">
            <v>Mediano (R$)</v>
          </cell>
        </row>
        <row r="2697">
          <cell r="A2697">
            <v>11681</v>
          </cell>
          <cell r="B2697" t="str">
            <v>SINAPI/CEF</v>
          </cell>
          <cell r="C2697" t="str">
            <v>ENGATE OU RABICHO FLEXIVEL PLASTICO (PVC OU ABS) BRANCO 1/2" X 40CM</v>
          </cell>
          <cell r="D2697" t="str">
            <v>UN</v>
          </cell>
          <cell r="E2697">
            <v>3.72</v>
          </cell>
        </row>
        <row r="2698">
          <cell r="A2698">
            <v>2706</v>
          </cell>
          <cell r="B2698" t="str">
            <v>SINAPI/CEF</v>
          </cell>
          <cell r="C2698" t="str">
            <v>ENGENHEIRO DE OBRA JUNIOR</v>
          </cell>
          <cell r="D2698" t="str">
            <v>H</v>
          </cell>
          <cell r="E2698">
            <v>52.81</v>
          </cell>
        </row>
        <row r="2699">
          <cell r="A2699">
            <v>2707</v>
          </cell>
          <cell r="B2699" t="str">
            <v>SINAPI/CEF</v>
          </cell>
          <cell r="C2699" t="str">
            <v>ENGENHEIRO DE OBRA PLENO</v>
          </cell>
          <cell r="D2699" t="str">
            <v>H</v>
          </cell>
          <cell r="E2699">
            <v>97.13</v>
          </cell>
        </row>
        <row r="2700">
          <cell r="A2700">
            <v>2708</v>
          </cell>
          <cell r="B2700" t="str">
            <v>SINAPI/CEF</v>
          </cell>
          <cell r="C2700" t="str">
            <v>ENGENHEIRO DE OBRA SENIOR</v>
          </cell>
          <cell r="D2700" t="str">
            <v>H</v>
          </cell>
          <cell r="E2700">
            <v>165.4</v>
          </cell>
        </row>
        <row r="2701">
          <cell r="A2701">
            <v>1101</v>
          </cell>
          <cell r="B2701" t="str">
            <v>SINAPI/CEF</v>
          </cell>
          <cell r="C2701" t="str">
            <v>ENTRADA DE LINHA DE ALUMINIO, DE ENCAIXE P/ ELETRODUTO DE 2 1/2"</v>
          </cell>
          <cell r="D2701" t="str">
            <v>UN</v>
          </cell>
          <cell r="E2701">
            <v>21.41</v>
          </cell>
        </row>
        <row r="2702">
          <cell r="A2702">
            <v>1049</v>
          </cell>
          <cell r="B2702" t="str">
            <v>SINAPI/CEF</v>
          </cell>
          <cell r="C2702" t="str">
            <v>ENTRADA DE LINHA DE ALUMINIO, DE ENCAIXE P/ ELETRODUTO 1 1/2"</v>
          </cell>
          <cell r="D2702" t="str">
            <v>UN</v>
          </cell>
          <cell r="E2702">
            <v>8.43</v>
          </cell>
        </row>
        <row r="2703">
          <cell r="A2703">
            <v>1099</v>
          </cell>
          <cell r="B2703" t="str">
            <v>SINAPI/CEF</v>
          </cell>
          <cell r="C2703" t="str">
            <v>ENTRADA DE LINHA DE ALUMINIO, DE ENCAIXE P/ ELETRODUTO 1 1/4"</v>
          </cell>
          <cell r="D2703" t="str">
            <v>UN</v>
          </cell>
          <cell r="E2703">
            <v>8.57</v>
          </cell>
        </row>
        <row r="2704">
          <cell r="A2704">
            <v>1050</v>
          </cell>
          <cell r="B2704" t="str">
            <v>SINAPI/CEF</v>
          </cell>
          <cell r="C2704" t="str">
            <v>ENTRADA DE LINHA DE ALUMINIO, DE ENCAIXE P/ ELETRODUTO 1"</v>
          </cell>
          <cell r="D2704" t="str">
            <v>UN</v>
          </cell>
          <cell r="E2704">
            <v>8.43</v>
          </cell>
        </row>
        <row r="2705">
          <cell r="A2705">
            <v>1100</v>
          </cell>
          <cell r="B2705" t="str">
            <v>SINAPI/CEF</v>
          </cell>
          <cell r="C2705" t="str">
            <v>ENTRADA DE LINHA DE ALUMINIO, DE ENCAIXE P/ ELETRODUTO 2"</v>
          </cell>
          <cell r="D2705" t="str">
            <v>UN</v>
          </cell>
          <cell r="E2705">
            <v>12.76</v>
          </cell>
        </row>
        <row r="2706">
          <cell r="A2706">
            <v>1098</v>
          </cell>
          <cell r="B2706" t="str">
            <v>SINAPI/CEF</v>
          </cell>
          <cell r="C2706" t="str">
            <v>ENTRADA DE LINHA DE ALUMINIO, DE ENCAIXE P/ ELETRODUTO 3/4"</v>
          </cell>
          <cell r="D2706" t="str">
            <v>UN</v>
          </cell>
          <cell r="E2706">
            <v>7.38</v>
          </cell>
        </row>
        <row r="2707">
          <cell r="A2707">
            <v>1102</v>
          </cell>
          <cell r="B2707" t="str">
            <v>SINAPI/CEF</v>
          </cell>
          <cell r="C2707" t="str">
            <v>ENTRADA DE LINHA DE ALUMINIO, DE ENCAIXE P/ ELETRODUTO 3"</v>
          </cell>
          <cell r="D2707" t="str">
            <v>UN</v>
          </cell>
          <cell r="E2707">
            <v>33.44</v>
          </cell>
        </row>
        <row r="2708">
          <cell r="A2708">
            <v>1051</v>
          </cell>
          <cell r="B2708" t="str">
            <v>SINAPI/CEF</v>
          </cell>
          <cell r="C2708" t="str">
            <v>ENTRADA DE LINHA DE ALUMINIO, DE ENCAIXE P/ ELETRODUTO 4"</v>
          </cell>
          <cell r="D2708" t="str">
            <v>UN</v>
          </cell>
          <cell r="E2708">
            <v>57.27</v>
          </cell>
        </row>
        <row r="2709">
          <cell r="A2709">
            <v>11554</v>
          </cell>
          <cell r="B2709" t="str">
            <v>SINAPI/CEF</v>
          </cell>
          <cell r="C2709" t="str">
            <v>ENTRADA LATAO CROMADO TIPO 303 LA FONTE P/ FECHADURA PORTA INTERNA</v>
          </cell>
          <cell r="D2709" t="str">
            <v>UN</v>
          </cell>
          <cell r="E2709">
            <v>4.16</v>
          </cell>
        </row>
        <row r="2710">
          <cell r="A2710">
            <v>2709</v>
          </cell>
          <cell r="B2710" t="str">
            <v>SINAPI/CEF</v>
          </cell>
          <cell r="C2710" t="str">
            <v>ENXADA ESTREITA DE *240 X 230* MM, SEM CABO</v>
          </cell>
          <cell r="D2710" t="str">
            <v>UN</v>
          </cell>
          <cell r="E2710">
            <v>16.2</v>
          </cell>
        </row>
        <row r="2711">
          <cell r="A2711">
            <v>2712</v>
          </cell>
          <cell r="B2711" t="str">
            <v>SINAPI/CEF</v>
          </cell>
          <cell r="C2711" t="str">
            <v>ENXADAO ESTREITO C/ CABO</v>
          </cell>
          <cell r="D2711" t="str">
            <v>UN</v>
          </cell>
          <cell r="E2711">
            <v>12.29</v>
          </cell>
        </row>
        <row r="2712">
          <cell r="A2712">
            <v>13529</v>
          </cell>
          <cell r="B2712" t="str">
            <v>SINAPI/CEF</v>
          </cell>
          <cell r="C2712" t="str">
            <v>EQUIPAMENTO DE LIMPEZA A VACUO MONTADO SOBRE CAMINHAO (MOTOR DIESEL = 152 HP E CAPACIDADE =</v>
          </cell>
          <cell r="D2712" t="str">
            <v>UN</v>
          </cell>
          <cell r="E2712">
            <v>401000</v>
          </cell>
        </row>
        <row r="2713">
          <cell r="A2713">
            <v>0</v>
          </cell>
          <cell r="B2713" t="str">
            <v>SINAPI/CEF</v>
          </cell>
          <cell r="C2713" t="str">
            <v>12,9 T)</v>
          </cell>
          <cell r="D2713">
            <v>0</v>
          </cell>
          <cell r="E2713">
            <v>0</v>
          </cell>
        </row>
        <row r="2714">
          <cell r="A2714">
            <v>10655</v>
          </cell>
          <cell r="B2714" t="str">
            <v>SINAPI/CEF</v>
          </cell>
          <cell r="C2714" t="str">
            <v>EQUIPAMENTO P/ LIMPEZA DE FOSSAS C/ USO DE VACUO TIPO SEWER JET-PROMINAS MODELO SLV-040</v>
          </cell>
          <cell r="D2714" t="str">
            <v>UN</v>
          </cell>
          <cell r="E2714">
            <v>224640.2</v>
          </cell>
        </row>
        <row r="2715">
          <cell r="A2715">
            <v>6075</v>
          </cell>
          <cell r="B2715" t="str">
            <v>SINAPI/CEF</v>
          </cell>
          <cell r="C2715" t="str">
            <v>EQUIPAMENTO P/ LIMPEZA/DESOBSTRUCAO DE GALERIAS DE AGUAS PLUVIAIS TIPO BUCKET MACHINE MONTADO</v>
          </cell>
          <cell r="D2715" t="str">
            <v>UN</v>
          </cell>
          <cell r="E2715">
            <v>550392.55000000005</v>
          </cell>
        </row>
        <row r="2716">
          <cell r="A2716">
            <v>0</v>
          </cell>
          <cell r="B2716" t="str">
            <v>SINAPI/CEF</v>
          </cell>
          <cell r="C2716" t="str">
            <v>EM CAMINHAO</v>
          </cell>
          <cell r="D2716">
            <v>0</v>
          </cell>
          <cell r="E2716">
            <v>0</v>
          </cell>
        </row>
        <row r="2717">
          <cell r="A2717">
            <v>748</v>
          </cell>
          <cell r="B2717" t="str">
            <v>SINAPI/CEF</v>
          </cell>
          <cell r="C2717" t="str">
            <v>EQUIPAMENTO PARA JATEAMENTO DE CONCRETO OU ARGAMASSA (LOCACAO)</v>
          </cell>
          <cell r="D2717" t="str">
            <v>H</v>
          </cell>
          <cell r="E2717">
            <v>12.6</v>
          </cell>
        </row>
        <row r="2718">
          <cell r="A2718">
            <v>2720</v>
          </cell>
          <cell r="B2718" t="str">
            <v>SINAPI/CEF</v>
          </cell>
          <cell r="C2718" t="str">
            <v>ESCAVADEIRA DRAGA DE ARRASTE, CAP. 3/4 JC 140HP TIPO CNV BUCYRUS OU EQUIV (INCL</v>
          </cell>
          <cell r="D2718" t="str">
            <v>H</v>
          </cell>
          <cell r="E2718">
            <v>162.68</v>
          </cell>
        </row>
        <row r="2719">
          <cell r="A2719">
            <v>0</v>
          </cell>
          <cell r="B2719" t="str">
            <v>SINAPI/CEF</v>
          </cell>
          <cell r="C2719" t="str">
            <v>MANUTENCAO/OPERACAO)</v>
          </cell>
          <cell r="D2719">
            <v>0</v>
          </cell>
          <cell r="E2719">
            <v>0</v>
          </cell>
        </row>
        <row r="2720">
          <cell r="A2720">
            <v>2722</v>
          </cell>
          <cell r="B2720" t="str">
            <v>SINAPI/CEF</v>
          </cell>
          <cell r="C2720" t="str">
            <v>ESCAVADEIRA DRAGA DE MANDIBULAS SOBRE ESTEIRA, 140HP CAP. 3/4 JC TIPOFNV BUCYRUS OU EQUIV (INCL</v>
          </cell>
          <cell r="D2720" t="str">
            <v>H</v>
          </cell>
          <cell r="E2720">
            <v>162.68</v>
          </cell>
        </row>
        <row r="2721">
          <cell r="A2721">
            <v>0</v>
          </cell>
          <cell r="B2721" t="str">
            <v>SINAPI/CEF</v>
          </cell>
          <cell r="C2721" t="str">
            <v>MANUTENCAO/OPERACAO)</v>
          </cell>
          <cell r="D2721">
            <v>0</v>
          </cell>
          <cell r="E2721">
            <v>0</v>
          </cell>
        </row>
        <row r="2722">
          <cell r="A2722">
            <v>2727</v>
          </cell>
          <cell r="B2722" t="str">
            <v>SINAPI/CEF</v>
          </cell>
          <cell r="C2722" t="str">
            <v>ESCAVADEIRA HIDRAULICA C/ CLAMSHEL SOBRE PNEUS (INCL MANUTENCAO/OPERACAO)</v>
          </cell>
          <cell r="D2722" t="str">
            <v>H</v>
          </cell>
          <cell r="E2722">
            <v>163.54</v>
          </cell>
        </row>
        <row r="2723">
          <cell r="A2723">
            <v>2723</v>
          </cell>
          <cell r="B2723" t="str">
            <v>SINAPI/CEF</v>
          </cell>
          <cell r="C2723" t="str">
            <v>ESCAVADEIRA HIDRAULICA SOBRE ESTEIRA CASE MOD.CX130, POT.BRUTA= 110HP PESO OPERACIONAL= 17,21T,</v>
          </cell>
          <cell r="D2723" t="str">
            <v>UN</v>
          </cell>
          <cell r="E2723">
            <v>385001.4</v>
          </cell>
        </row>
        <row r="2724">
          <cell r="A2724">
            <v>0</v>
          </cell>
          <cell r="B2724" t="str">
            <v>SINAPI/CEF</v>
          </cell>
          <cell r="C2724" t="str">
            <v>CACAMBA= 0,5M³.</v>
          </cell>
          <cell r="D2724">
            <v>0</v>
          </cell>
          <cell r="E2724">
            <v>0</v>
          </cell>
        </row>
        <row r="2725">
          <cell r="A2725">
            <v>2721</v>
          </cell>
          <cell r="B2725" t="str">
            <v>SINAPI/CEF</v>
          </cell>
          <cell r="C2725" t="str">
            <v>ESCAVADEIRA HIDRAULICA SOBRE ESTEIRA 140HP CAP. 0,98M3 TIPO CATERPILAR OU EQUIV (INCL</v>
          </cell>
          <cell r="D2725" t="str">
            <v>H</v>
          </cell>
          <cell r="E2725">
            <v>189.36</v>
          </cell>
        </row>
        <row r="2726">
          <cell r="A2726">
            <v>0</v>
          </cell>
          <cell r="B2726" t="str">
            <v>SINAPI/CEF</v>
          </cell>
          <cell r="C2726" t="str">
            <v>MANUTENCAO/OPERACAO)</v>
          </cell>
          <cell r="D2726">
            <v>0</v>
          </cell>
          <cell r="E2726">
            <v>0</v>
          </cell>
        </row>
        <row r="2727">
          <cell r="A2727">
            <v>10800</v>
          </cell>
          <cell r="B2727" t="str">
            <v>SINAPI/CEF</v>
          </cell>
          <cell r="C2727" t="str">
            <v>ESCAVADEIRA HIDRAULICA SOBRE ESTEIRA 146 A 169HP CAP. 2M3 TIPO KOMATSU PC 300- SERIE C OU EQUIV</v>
          </cell>
          <cell r="D2727" t="str">
            <v>H</v>
          </cell>
          <cell r="E2727">
            <v>258.22000000000003</v>
          </cell>
        </row>
        <row r="2728">
          <cell r="A2728">
            <v>0</v>
          </cell>
          <cell r="B2728" t="str">
            <v>SINAPI/CEF</v>
          </cell>
          <cell r="C2728" t="str">
            <v>(INCL MANUTENCAO/OPERACAO)</v>
          </cell>
          <cell r="D2728">
            <v>0</v>
          </cell>
          <cell r="E2728">
            <v>0</v>
          </cell>
        </row>
        <row r="2729">
          <cell r="A2729">
            <v>10685</v>
          </cell>
          <cell r="B2729" t="str">
            <v>SINAPI/CEF</v>
          </cell>
          <cell r="C2729" t="str">
            <v>ESCAVADEIRA HIDRAULICA SOBRE ESTEIRA, POTENCIA = 111 HP; PESO OPERACIONAL = 17 T; CAPACIDADE DA</v>
          </cell>
          <cell r="D2729" t="str">
            <v>UN</v>
          </cell>
          <cell r="E2729">
            <v>420000</v>
          </cell>
        </row>
        <row r="2730">
          <cell r="A2730">
            <v>0</v>
          </cell>
          <cell r="B2730" t="str">
            <v>SINAPI/CEF</v>
          </cell>
          <cell r="C2730" t="str">
            <v>CACAMBA = 0,8 M3</v>
          </cell>
          <cell r="D2730">
            <v>0</v>
          </cell>
          <cell r="E2730">
            <v>0</v>
          </cell>
        </row>
        <row r="2731">
          <cell r="A2731">
            <v>2719</v>
          </cell>
          <cell r="B2731" t="str">
            <v>SINAPI/CEF</v>
          </cell>
          <cell r="C2731" t="str">
            <v>ESCAVADEIRA HIDRAULICA SOBRE ESTEIRAS DE 99 HP, PESO OPERACIONAL DE *16* T E CAPACIDADE DE 0,85 A</v>
          </cell>
          <cell r="D2731" t="str">
            <v>H</v>
          </cell>
          <cell r="E2731">
            <v>144</v>
          </cell>
        </row>
        <row r="2732">
          <cell r="A2732">
            <v>0</v>
          </cell>
          <cell r="B2732" t="str">
            <v>SINAPI/CEF</v>
          </cell>
          <cell r="C2732" t="str">
            <v>1,00 M3 (LOCACAO COM OPERADOR, COMBUSTIVEL E MANUTENCAO)</v>
          </cell>
          <cell r="D2732">
            <v>0</v>
          </cell>
          <cell r="E2732">
            <v>0</v>
          </cell>
        </row>
        <row r="2733">
          <cell r="A2733">
            <v>14525</v>
          </cell>
          <cell r="B2733" t="str">
            <v>SINAPI/CEF</v>
          </cell>
          <cell r="C2733" t="str">
            <v>ESCAVADEIRA HIDRAULICA SOBRE ESTEIRAS KOMATSU MOD PC200LC-6, POT 133HP, PESO OPERACIONAL 21,3T,</v>
          </cell>
          <cell r="D2733" t="str">
            <v>UN</v>
          </cell>
          <cell r="E2733">
            <v>509833.8</v>
          </cell>
        </row>
        <row r="2734">
          <cell r="A2734">
            <v>0</v>
          </cell>
          <cell r="B2734" t="str">
            <v>SINAPI/CEF</v>
          </cell>
          <cell r="C2734" t="str">
            <v>CACAMBA= 1,5M³( IMPORTADO ).</v>
          </cell>
          <cell r="D2734">
            <v>0</v>
          </cell>
          <cell r="E2734">
            <v>0</v>
          </cell>
        </row>
        <row r="2735">
          <cell r="A2735">
            <v>2726</v>
          </cell>
          <cell r="B2735" t="str">
            <v>SINAPI/CEF</v>
          </cell>
          <cell r="C2735" t="str">
            <v>ESCAVADEIRA HIDRAULICA SOBRE PNEUS 105HP CAP. 0,7M3 TIPO KOMATSU PC-150 OU EQUIV (INCL</v>
          </cell>
          <cell r="D2735" t="str">
            <v>H</v>
          </cell>
          <cell r="E2735">
            <v>146.32</v>
          </cell>
        </row>
        <row r="2736">
          <cell r="A2736">
            <v>0</v>
          </cell>
          <cell r="B2736" t="str">
            <v>SINAPI/CEF</v>
          </cell>
          <cell r="C2736" t="str">
            <v>MANUTENCAO/OPERACAO)</v>
          </cell>
          <cell r="D2736">
            <v>0</v>
          </cell>
          <cell r="E2736">
            <v>0</v>
          </cell>
        </row>
        <row r="2737">
          <cell r="A2737">
            <v>2724</v>
          </cell>
          <cell r="B2737" t="str">
            <v>SINAPI/CEF</v>
          </cell>
          <cell r="C2737" t="str">
            <v>ESCAVADEIRA HIDRAULICA SOBRE RODAS 98HP TIPO FIAT S- 90 OU EQUIV (INCL MANUTENCAO/OPERACAO)</v>
          </cell>
          <cell r="D2737" t="str">
            <v>H</v>
          </cell>
          <cell r="E2737">
            <v>111.89</v>
          </cell>
        </row>
        <row r="2738">
          <cell r="A2738">
            <v>10749</v>
          </cell>
          <cell r="B2738" t="str">
            <v>SINAPI/CEF</v>
          </cell>
          <cell r="C2738" t="str">
            <v>ESCORA METALICA C/ ALTURA REGULAVEL=1,80 a 2,80M CAP CARGA = 1300KGF INCL TRIPE E FORCADO</v>
          </cell>
          <cell r="D2738" t="str">
            <v>M/MES</v>
          </cell>
          <cell r="E2738">
            <v>0.56999999999999995</v>
          </cell>
        </row>
        <row r="2739">
          <cell r="A2739">
            <v>10748</v>
          </cell>
          <cell r="B2739" t="str">
            <v>SINAPI/CEF</v>
          </cell>
          <cell r="C2739" t="str">
            <v>ESCORA METALICA C/ ALTURA REGULAVEL=1,80 a 2,80M CAP CARGA = 1300KGF INCL TRIPE E FORCADO</v>
          </cell>
          <cell r="D2739" t="str">
            <v>KG/MES</v>
          </cell>
          <cell r="E2739">
            <v>0.14000000000000001</v>
          </cell>
        </row>
        <row r="2740">
          <cell r="A2740">
            <v>4111</v>
          </cell>
          <cell r="B2740" t="str">
            <v>SINAPI/CEF</v>
          </cell>
          <cell r="C2740" t="str">
            <v>ESCORA OU MOURAO DE CONCRETO 10X10CM H = 2,30M</v>
          </cell>
          <cell r="D2740" t="str">
            <v>UN</v>
          </cell>
          <cell r="E2740">
            <v>14.81</v>
          </cell>
        </row>
        <row r="2741">
          <cell r="A2741">
            <v>26021</v>
          </cell>
          <cell r="B2741" t="str">
            <v>SINAPI/CEF</v>
          </cell>
          <cell r="C2741" t="str">
            <v>ESCOVA CIRCULAR EM AÇO LATONADO, COM CERDAS DE 0,30 MM, DE 6" X 1 (INDICAR FABRICANTE)</v>
          </cell>
          <cell r="D2741" t="str">
            <v>UN</v>
          </cell>
          <cell r="E2741">
            <v>16.899999999999999</v>
          </cell>
        </row>
        <row r="2742">
          <cell r="A2742">
            <v>12</v>
          </cell>
          <cell r="B2742" t="str">
            <v>SINAPI/CEF</v>
          </cell>
          <cell r="C2742" t="str">
            <v>ESCOVA DE AÇO (USO MANUAL)</v>
          </cell>
          <cell r="D2742" t="str">
            <v>UN</v>
          </cell>
          <cell r="E2742">
            <v>4.5</v>
          </cell>
        </row>
        <row r="2743">
          <cell r="A2743">
            <v>4099</v>
          </cell>
          <cell r="B2743" t="str">
            <v>SINAPI/CEF</v>
          </cell>
          <cell r="C2743" t="str">
            <v>ESCREIPER COM MOTOR DE 330 HP E CAPACIDADE DE 15,3 M3 / 23 T (LOCACAO COM OPERADOR, COMBUSTIVEL</v>
          </cell>
          <cell r="D2743" t="str">
            <v>H</v>
          </cell>
          <cell r="E2743">
            <v>172.57</v>
          </cell>
        </row>
        <row r="2744">
          <cell r="A2744">
            <v>0</v>
          </cell>
          <cell r="B2744" t="str">
            <v>SINAPI/CEF</v>
          </cell>
          <cell r="C2744" t="str">
            <v>E MANUTENCAO)</v>
          </cell>
          <cell r="D2744">
            <v>0</v>
          </cell>
          <cell r="E2744">
            <v>0</v>
          </cell>
        </row>
        <row r="2745">
          <cell r="A2745">
            <v>20969</v>
          </cell>
          <cell r="B2745" t="str">
            <v>SINAPI/CEF</v>
          </cell>
          <cell r="C2745" t="str">
            <v>ESGUICHO EM LATAO JATO NEBLINA P/ INSTALACAO PREDIAL COMBATE A INCENDIO ENGATE RAPIDO 1 1/2"</v>
          </cell>
          <cell r="D2745" t="str">
            <v>UN</v>
          </cell>
          <cell r="E2745">
            <v>306.36</v>
          </cell>
        </row>
        <row r="2746">
          <cell r="A2746">
            <v>20970</v>
          </cell>
          <cell r="B2746" t="str">
            <v>SINAPI/CEF</v>
          </cell>
          <cell r="C2746" t="str">
            <v>ESGUICHO EM LATAO JATO NEBLINA P/ INSTALACAO PREDIAL COMBATE A INCENDIO ENGATE RAPIDO 2 1/2"</v>
          </cell>
          <cell r="D2746" t="str">
            <v>UN</v>
          </cell>
          <cell r="E2746">
            <v>425.5</v>
          </cell>
        </row>
        <row r="2747">
          <cell r="A2747">
            <v>10902</v>
          </cell>
          <cell r="B2747" t="str">
            <v>SINAPI/CEF</v>
          </cell>
          <cell r="C2747" t="str">
            <v>ESGUICHO EM LATAO JATO SOLIDO P/ INSTALACAO PREDIAL COMBATE A INCENDIO ENGATE RAPIDO 1 1/2" X</v>
          </cell>
          <cell r="D2747" t="str">
            <v>UN</v>
          </cell>
          <cell r="E2747">
            <v>34.04</v>
          </cell>
        </row>
        <row r="2748">
          <cell r="A2748">
            <v>0</v>
          </cell>
          <cell r="B2748" t="str">
            <v>SINAPI/CEF</v>
          </cell>
          <cell r="C2748" t="str">
            <v>13MM</v>
          </cell>
          <cell r="D2748">
            <v>0</v>
          </cell>
          <cell r="E2748">
            <v>0</v>
          </cell>
        </row>
        <row r="2749">
          <cell r="A2749">
            <v>20965</v>
          </cell>
          <cell r="B2749" t="str">
            <v>SINAPI/CEF</v>
          </cell>
          <cell r="C2749" t="str">
            <v>ESGUICHO EM LATAO JATO SOLIDO P/ INSTALACAO PREDIAL COMBATE A INCENDIO ENGATE RAPIDO 1 1/2" X</v>
          </cell>
          <cell r="D2749" t="str">
            <v>UN</v>
          </cell>
          <cell r="E2749">
            <v>34.04</v>
          </cell>
        </row>
        <row r="2750">
          <cell r="A2750">
            <v>0</v>
          </cell>
          <cell r="B2750" t="str">
            <v>SINAPI/CEF</v>
          </cell>
          <cell r="C2750" t="str">
            <v>16MM</v>
          </cell>
          <cell r="D2750">
            <v>0</v>
          </cell>
          <cell r="E2750">
            <v>0</v>
          </cell>
        </row>
        <row r="2751">
          <cell r="A2751">
            <v>20966</v>
          </cell>
          <cell r="B2751" t="str">
            <v>SINAPI/CEF</v>
          </cell>
          <cell r="C2751" t="str">
            <v>ESGUICHO EM LATAO JATO SOLIDO P/ INSTALACAO PREDIAL COMBATE A INCENDIO ENGATE RAPIDO 1 1/2" X</v>
          </cell>
          <cell r="D2751" t="str">
            <v>UN</v>
          </cell>
          <cell r="E2751">
            <v>34.04</v>
          </cell>
        </row>
        <row r="2752">
          <cell r="A2752">
            <v>0</v>
          </cell>
          <cell r="B2752" t="str">
            <v>SINAPI/CEF</v>
          </cell>
          <cell r="C2752" t="str">
            <v>19MM</v>
          </cell>
          <cell r="D2752">
            <v>0</v>
          </cell>
          <cell r="E2752">
            <v>0</v>
          </cell>
        </row>
        <row r="2753">
          <cell r="A2753">
            <v>10903</v>
          </cell>
          <cell r="B2753" t="str">
            <v>SINAPI/CEF</v>
          </cell>
          <cell r="C2753" t="str">
            <v>ESGUICHO EM LATAO JATO SOLIDO P/ INSTALACAO PREDIAL COMBATE A INCENDIO ENGATE RAPIDO 2 1/2" X</v>
          </cell>
          <cell r="D2753" t="str">
            <v>UN</v>
          </cell>
          <cell r="E2753">
            <v>85.1</v>
          </cell>
        </row>
        <row r="2754">
          <cell r="A2754">
            <v>0</v>
          </cell>
          <cell r="B2754" t="str">
            <v>SINAPI/CEF</v>
          </cell>
          <cell r="C2754" t="str">
            <v>13MM</v>
          </cell>
          <cell r="D2754">
            <v>0</v>
          </cell>
          <cell r="E2754">
            <v>0</v>
          </cell>
        </row>
        <row r="2755">
          <cell r="A2755">
            <v>20967</v>
          </cell>
          <cell r="B2755" t="str">
            <v>SINAPI/CEF</v>
          </cell>
          <cell r="C2755" t="str">
            <v>ESGUICHO EM LATAO JATO SOLIDO P/ INSTALACAO PREDIAL COMBATE A INCENDIO ENGATE RAPIDO 2 1/2" X</v>
          </cell>
          <cell r="D2755" t="str">
            <v>UN</v>
          </cell>
          <cell r="E2755">
            <v>87.86</v>
          </cell>
        </row>
        <row r="2756">
          <cell r="A2756">
            <v>0</v>
          </cell>
          <cell r="B2756" t="str">
            <v>SINAPI/CEF</v>
          </cell>
          <cell r="C2756" t="str">
            <v>16MM</v>
          </cell>
          <cell r="D2756">
            <v>0</v>
          </cell>
          <cell r="E2756">
            <v>0</v>
          </cell>
        </row>
        <row r="2757">
          <cell r="A2757">
            <v>20968</v>
          </cell>
          <cell r="B2757" t="str">
            <v>SINAPI/CEF</v>
          </cell>
          <cell r="C2757" t="str">
            <v>ESGUICHO EM LATAO JATO SOLIDO P/ INSTALACAO PREDIAL COMBATE A INCENDIO ENGATE RAPIDO 2 1/2" X</v>
          </cell>
          <cell r="D2757" t="str">
            <v>UN</v>
          </cell>
          <cell r="E2757">
            <v>85.1</v>
          </cell>
        </row>
        <row r="2758">
          <cell r="A2758">
            <v>0</v>
          </cell>
          <cell r="B2758" t="str">
            <v>SINAPI/CEF</v>
          </cell>
          <cell r="C2758" t="str">
            <v>19MM</v>
          </cell>
          <cell r="D2758">
            <v>0</v>
          </cell>
          <cell r="E2758">
            <v>0</v>
          </cell>
        </row>
        <row r="2759">
          <cell r="A2759">
            <v>0</v>
          </cell>
          <cell r="B2759" t="str">
            <v>SINAPI/CEF</v>
          </cell>
          <cell r="C2759">
            <v>0</v>
          </cell>
          <cell r="D2759">
            <v>0</v>
          </cell>
          <cell r="E2759">
            <v>0</v>
          </cell>
        </row>
        <row r="2760">
          <cell r="A2760">
            <v>0</v>
          </cell>
          <cell r="B2760" t="str">
            <v>SINAPI/CEF</v>
          </cell>
          <cell r="C2760" t="str">
            <v>PREÇOS DE INSUMOS</v>
          </cell>
          <cell r="D2760" t="str">
            <v>Página:</v>
          </cell>
          <cell r="E2760" t="str">
            <v>44 / 107</v>
          </cell>
        </row>
        <row r="2761">
          <cell r="A2761" t="str">
            <v>Mês de Coleta:</v>
          </cell>
          <cell r="B2761" t="str">
            <v>SINAPI/CEF</v>
          </cell>
          <cell r="C2761" t="str">
            <v>05/2014 Pesquisa: IBGE</v>
          </cell>
          <cell r="D2761">
            <v>0</v>
          </cell>
          <cell r="E2761">
            <v>0</v>
          </cell>
        </row>
        <row r="2762">
          <cell r="A2762">
            <v>0</v>
          </cell>
          <cell r="B2762" t="str">
            <v>SINAPI/CEF</v>
          </cell>
          <cell r="C2762" t="str">
            <v>FORTALEZA 88,81</v>
          </cell>
          <cell r="D2762">
            <v>0</v>
          </cell>
          <cell r="E2762">
            <v>50.72</v>
          </cell>
        </row>
        <row r="2763">
          <cell r="A2763" t="str">
            <v>Localidade:</v>
          </cell>
          <cell r="B2763" t="str">
            <v>SINAPI/CEF</v>
          </cell>
          <cell r="C2763" t="str">
            <v>Encargos Sociais Desonerados(%) Horista:</v>
          </cell>
          <cell r="D2763" t="str">
            <v>Mensalista:</v>
          </cell>
          <cell r="E2763">
            <v>0</v>
          </cell>
        </row>
        <row r="2764">
          <cell r="A2764" t="str">
            <v>Código</v>
          </cell>
          <cell r="B2764" t="str">
            <v>SINAPI/CEF</v>
          </cell>
          <cell r="C2764" t="str">
            <v>Descriçao do Insumo</v>
          </cell>
          <cell r="D2764" t="str">
            <v>Unid</v>
          </cell>
          <cell r="E2764" t="str">
            <v>Preço</v>
          </cell>
        </row>
        <row r="2765">
          <cell r="A2765">
            <v>0</v>
          </cell>
          <cell r="B2765" t="str">
            <v>SINAPI/CEF</v>
          </cell>
          <cell r="C2765">
            <v>0</v>
          </cell>
          <cell r="D2765">
            <v>0</v>
          </cell>
          <cell r="E2765" t="str">
            <v>Mediano (R$)</v>
          </cell>
        </row>
        <row r="2766">
          <cell r="A2766">
            <v>11359</v>
          </cell>
          <cell r="B2766" t="str">
            <v>SINAPI/CEF</v>
          </cell>
          <cell r="C2766" t="str">
            <v>ESMERILHADEIRA ANGULAR ELÉTRICA (8500 RPM; POTÊNCIA DE 2400 W) PARA DISCOS DE DESBASTE, CORTE E</v>
          </cell>
          <cell r="D2766" t="str">
            <v>UN</v>
          </cell>
          <cell r="E2766">
            <v>487.74</v>
          </cell>
        </row>
        <row r="2767">
          <cell r="A2767">
            <v>0</v>
          </cell>
          <cell r="B2767" t="str">
            <v>SINAPI/CEF</v>
          </cell>
          <cell r="C2767" t="str">
            <v>LIXA,  COM D = 7")</v>
          </cell>
          <cell r="D2767">
            <v>0</v>
          </cell>
          <cell r="E2767">
            <v>0</v>
          </cell>
        </row>
        <row r="2768">
          <cell r="A2768">
            <v>10761</v>
          </cell>
          <cell r="B2768" t="str">
            <v>SINAPI/CEF</v>
          </cell>
          <cell r="C2768" t="str">
            <v>ESMERILHADEIRA ELETRICA INDUSTRIAL PORTATIL</v>
          </cell>
          <cell r="D2768" t="str">
            <v>H</v>
          </cell>
          <cell r="E2768">
            <v>0.51</v>
          </cell>
        </row>
        <row r="2769">
          <cell r="A2769">
            <v>2757</v>
          </cell>
          <cell r="B2769" t="str">
            <v>SINAPI/CEF</v>
          </cell>
          <cell r="C2769" t="str">
            <v>ESPALHADOR DE AGREGADOS REBOCAVEL, TIPO DOSADOR, COM 4 PNEUS, LARGURA DE 3,66 M (LOCACAO)</v>
          </cell>
          <cell r="D2769" t="str">
            <v>H</v>
          </cell>
          <cell r="E2769">
            <v>4.97</v>
          </cell>
        </row>
        <row r="2770">
          <cell r="A2770">
            <v>20219</v>
          </cell>
          <cell r="B2770" t="str">
            <v>SINAPI/CEF</v>
          </cell>
          <cell r="C2770" t="str">
            <v>ESPARGIDOR (CALDEIRA) DE ASFALTO, REBOCAVEL, COM TANQUE ISOLADO DE 2500 LITROS, 2 MACARICOS E</v>
          </cell>
          <cell r="D2770" t="str">
            <v>UN</v>
          </cell>
          <cell r="E2770">
            <v>119000</v>
          </cell>
        </row>
        <row r="2771">
          <cell r="A2771">
            <v>0</v>
          </cell>
          <cell r="B2771" t="str">
            <v>SINAPI/CEF</v>
          </cell>
          <cell r="C2771" t="str">
            <v>BOMBA PARA ESPARGIMENTO, BARRA ESPARGIDORA COM LARGURA DE 2 M E HASTE MANUAL</v>
          </cell>
          <cell r="D2771">
            <v>0</v>
          </cell>
          <cell r="E2771">
            <v>0</v>
          </cell>
        </row>
        <row r="2772">
          <cell r="A2772">
            <v>11186</v>
          </cell>
          <cell r="B2772" t="str">
            <v>SINAPI/CEF</v>
          </cell>
          <cell r="C2772" t="str">
            <v>ESPELHO CRISTAL E = 4 MM</v>
          </cell>
          <cell r="D2772" t="str">
            <v>M2</v>
          </cell>
          <cell r="E2772">
            <v>242.67</v>
          </cell>
        </row>
        <row r="2773">
          <cell r="A2773">
            <v>7549</v>
          </cell>
          <cell r="B2773" t="str">
            <v>SINAPI/CEF</v>
          </cell>
          <cell r="C2773" t="str">
            <v>ESPELHO EM PVC 4X2"</v>
          </cell>
          <cell r="D2773" t="str">
            <v>UN</v>
          </cell>
          <cell r="E2773">
            <v>1.62</v>
          </cell>
        </row>
        <row r="2774">
          <cell r="A2774">
            <v>7551</v>
          </cell>
          <cell r="B2774" t="str">
            <v>SINAPI/CEF</v>
          </cell>
          <cell r="C2774" t="str">
            <v>ESPELHO EM PVC 4X4"</v>
          </cell>
          <cell r="D2774" t="str">
            <v>UN</v>
          </cell>
          <cell r="E2774">
            <v>3.55</v>
          </cell>
        </row>
        <row r="2775">
          <cell r="A2775">
            <v>11557</v>
          </cell>
          <cell r="B2775" t="str">
            <v>SINAPI/CEF</v>
          </cell>
          <cell r="C2775" t="str">
            <v>ESPELHO P/ FECHADURA EXTERNA EMBUTIR - ACAB PADRAO MEDIO</v>
          </cell>
          <cell r="D2775" t="str">
            <v>PAR</v>
          </cell>
          <cell r="E2775">
            <v>11.84</v>
          </cell>
        </row>
        <row r="2776">
          <cell r="A2776">
            <v>11558</v>
          </cell>
          <cell r="B2776" t="str">
            <v>SINAPI/CEF</v>
          </cell>
          <cell r="C2776" t="str">
            <v>ESPELHO P/ FECHADURA EXTERNA EMBUTIR - LINHA POPULAR</v>
          </cell>
          <cell r="D2776" t="str">
            <v>PAR</v>
          </cell>
          <cell r="E2776">
            <v>9.66</v>
          </cell>
        </row>
        <row r="2777">
          <cell r="A2777">
            <v>2760</v>
          </cell>
          <cell r="B2777" t="str">
            <v>SINAPI/CEF</v>
          </cell>
          <cell r="C2777" t="str">
            <v>ESPOLETA DE MICRORETARDO C/ 5 M DE FIO</v>
          </cell>
          <cell r="D2777" t="str">
            <v>UN</v>
          </cell>
          <cell r="E2777">
            <v>21.92</v>
          </cell>
        </row>
        <row r="2778">
          <cell r="A2778">
            <v>2761</v>
          </cell>
          <cell r="B2778" t="str">
            <v>SINAPI/CEF</v>
          </cell>
          <cell r="C2778" t="str">
            <v>ESPOLETA ELETRICA - 2M</v>
          </cell>
          <cell r="D2778" t="str">
            <v>UN</v>
          </cell>
          <cell r="E2778">
            <v>24.05</v>
          </cell>
        </row>
        <row r="2779">
          <cell r="A2779">
            <v>11428</v>
          </cell>
          <cell r="B2779" t="str">
            <v>SINAPI/CEF</v>
          </cell>
          <cell r="C2779" t="str">
            <v>ESPOLETA ELETRICA N.8 FIO DE COBRE C/ 3,0M</v>
          </cell>
          <cell r="D2779" t="str">
            <v>UN</v>
          </cell>
          <cell r="E2779">
            <v>23.66</v>
          </cell>
        </row>
        <row r="2780">
          <cell r="A2780">
            <v>2759</v>
          </cell>
          <cell r="B2780" t="str">
            <v>SINAPI/CEF</v>
          </cell>
          <cell r="C2780" t="str">
            <v>ESPOLETA SIMPLES Nº 8</v>
          </cell>
          <cell r="D2780" t="str">
            <v>UN</v>
          </cell>
          <cell r="E2780">
            <v>1.51</v>
          </cell>
        </row>
        <row r="2781">
          <cell r="A2781">
            <v>11614</v>
          </cell>
          <cell r="B2781" t="str">
            <v>SINAPI/CEF</v>
          </cell>
          <cell r="C2781" t="str">
            <v>ESPUMA DE POLIURETANO E=20 A 25MM TEMP DE TRABALHO -50 A +100 GC DENS 29 A 35KG/M3</v>
          </cell>
          <cell r="D2781" t="str">
            <v>M2</v>
          </cell>
          <cell r="E2781">
            <v>54.19</v>
          </cell>
        </row>
        <row r="2782">
          <cell r="A2782">
            <v>20059</v>
          </cell>
          <cell r="B2782" t="str">
            <v>SINAPI/CEF</v>
          </cell>
          <cell r="C2782" t="str">
            <v>ESQUADRO EXTERNO MR PVC AQUAPLUV D = 125MM</v>
          </cell>
          <cell r="D2782" t="str">
            <v>UN</v>
          </cell>
          <cell r="E2782">
            <v>43.2</v>
          </cell>
        </row>
        <row r="2783">
          <cell r="A2783">
            <v>20060</v>
          </cell>
          <cell r="B2783" t="str">
            <v>SINAPI/CEF</v>
          </cell>
          <cell r="C2783" t="str">
            <v>ESQUADRO INTERNO MR PVC AQUAPLUV D = 125MM</v>
          </cell>
          <cell r="D2783" t="str">
            <v>UN</v>
          </cell>
          <cell r="E2783">
            <v>50.49</v>
          </cell>
        </row>
        <row r="2784">
          <cell r="A2784">
            <v>2803</v>
          </cell>
          <cell r="B2784" t="str">
            <v>SINAPI/CEF</v>
          </cell>
          <cell r="C2784" t="str">
            <v>ESTACA 'H' -  6" X 6", INCLUSIVE CRAVACAO</v>
          </cell>
          <cell r="D2784" t="str">
            <v>M</v>
          </cell>
          <cell r="E2784">
            <v>156.68</v>
          </cell>
        </row>
        <row r="2785">
          <cell r="A2785">
            <v>2801</v>
          </cell>
          <cell r="B2785" t="str">
            <v>SINAPI/CEF</v>
          </cell>
          <cell r="C2785" t="str">
            <v>ESTACA "I" - 10" X 4 5/8" SIMPLES - 37.80KG, INCLUSIVE CRAVACAO</v>
          </cell>
          <cell r="D2785" t="str">
            <v>M</v>
          </cell>
          <cell r="E2785">
            <v>162.19999999999999</v>
          </cell>
        </row>
        <row r="2786">
          <cell r="A2786">
            <v>2806</v>
          </cell>
          <cell r="B2786" t="str">
            <v>SINAPI/CEF</v>
          </cell>
          <cell r="C2786" t="str">
            <v>ESTACA "I" - 12" X 5 1/4" SIMPLES, INCLUSIVE CRAVACAO</v>
          </cell>
          <cell r="D2786" t="str">
            <v>M</v>
          </cell>
          <cell r="E2786">
            <v>167.72</v>
          </cell>
        </row>
        <row r="2787">
          <cell r="A2787">
            <v>2771</v>
          </cell>
          <cell r="B2787" t="str">
            <v>SINAPI/CEF</v>
          </cell>
          <cell r="C2787" t="str">
            <v>ESTACA CONCRETO ARMADO CENTRIFUGADO D = 20CM INCLUSIVE CRAVACAO E EMENDAS 25 A 30T</v>
          </cell>
          <cell r="D2787" t="str">
            <v>M</v>
          </cell>
          <cell r="E2787">
            <v>138.85</v>
          </cell>
        </row>
        <row r="2788">
          <cell r="A2788">
            <v>2766</v>
          </cell>
          <cell r="B2788" t="str">
            <v>SINAPI/CEF</v>
          </cell>
          <cell r="C2788" t="str">
            <v>ESTACA CONCRETO ARMADO CENTRIFUGADO D = 28CM INCLUSIVE CRAVACAO E EMENDAS 30 A 40T</v>
          </cell>
          <cell r="D2788" t="str">
            <v>M</v>
          </cell>
          <cell r="E2788">
            <v>155.88999999999999</v>
          </cell>
        </row>
        <row r="2789">
          <cell r="A2789">
            <v>2772</v>
          </cell>
          <cell r="B2789" t="str">
            <v>SINAPI/CEF</v>
          </cell>
          <cell r="C2789" t="str">
            <v>ESTACA CONCRETO ARMADO CENTRIFUGADO D = 33CM INCLUSIVE CRAVACAO E EMENDAS 60 A 75T</v>
          </cell>
          <cell r="D2789" t="str">
            <v>M</v>
          </cell>
          <cell r="E2789">
            <v>242.99</v>
          </cell>
        </row>
        <row r="2790">
          <cell r="A2790">
            <v>2773</v>
          </cell>
          <cell r="B2790" t="str">
            <v>SINAPI/CEF</v>
          </cell>
          <cell r="C2790" t="str">
            <v>ESTACA CONCRETO ARMADO CENTRIFUGADO D = 38CM INCLUSIVE CRAVACAO E EMENDAS 75 A 90T</v>
          </cell>
          <cell r="D2790" t="str">
            <v>M</v>
          </cell>
          <cell r="E2790">
            <v>298.14999999999998</v>
          </cell>
        </row>
        <row r="2791">
          <cell r="A2791">
            <v>2764</v>
          </cell>
          <cell r="B2791" t="str">
            <v>SINAPI/CEF</v>
          </cell>
          <cell r="C2791" t="str">
            <v>ESTACA CONCRETO ARMADO CENTRIFUGADO D = 42CM INCLUSIVE CRAVACAO E EMENDAS 90 A 115T</v>
          </cell>
          <cell r="D2791" t="str">
            <v>M</v>
          </cell>
          <cell r="E2791">
            <v>362.04</v>
          </cell>
        </row>
        <row r="2792">
          <cell r="A2792">
            <v>2765</v>
          </cell>
          <cell r="B2792" t="str">
            <v>SINAPI/CEF</v>
          </cell>
          <cell r="C2792" t="str">
            <v>ESTACA CONCRETO ARMADO CENTRIFUGADO D = 60CM INCLUSIVE CRAVACAO E EMENDAS 170 A 230T</v>
          </cell>
          <cell r="D2792" t="str">
            <v>M</v>
          </cell>
          <cell r="E2792">
            <v>572.87</v>
          </cell>
        </row>
        <row r="2793">
          <cell r="A2793">
            <v>11411</v>
          </cell>
          <cell r="B2793" t="str">
            <v>SINAPI/CEF</v>
          </cell>
          <cell r="C2793" t="str">
            <v>ESTACA CONCRETO PRE-MOLDADO INCLUSIVE CRAVACAO E EMENDAS 130T</v>
          </cell>
          <cell r="D2793" t="str">
            <v>M</v>
          </cell>
          <cell r="E2793">
            <v>442.11</v>
          </cell>
        </row>
        <row r="2794">
          <cell r="A2794">
            <v>2774</v>
          </cell>
          <cell r="B2794" t="str">
            <v>SINAPI/CEF</v>
          </cell>
          <cell r="C2794" t="str">
            <v>ESTACA CONCRETO PRE-MOLDADO INCLUSIVE CRAVACAO E EMENDAS 16 X 16CM - 25T</v>
          </cell>
          <cell r="D2794" t="str">
            <v>M</v>
          </cell>
          <cell r="E2794">
            <v>121.09</v>
          </cell>
        </row>
        <row r="2795">
          <cell r="A2795">
            <v>11412</v>
          </cell>
          <cell r="B2795" t="str">
            <v>SINAPI/CEF</v>
          </cell>
          <cell r="C2795" t="str">
            <v>ESTACA CONCRETO PRE-MOLDADO INCLUSIVE CRAVACAO E EMENDAS 170T</v>
          </cell>
          <cell r="D2795" t="str">
            <v>M</v>
          </cell>
          <cell r="E2795">
            <v>592.04</v>
          </cell>
        </row>
        <row r="2796">
          <cell r="A2796">
            <v>2775</v>
          </cell>
          <cell r="B2796" t="str">
            <v>SINAPI/CEF</v>
          </cell>
          <cell r="C2796" t="str">
            <v>ESTACA CONCRETO PRE-MOLDADO INCLUSIVE CRAVACAO E EMENDAS 18 X 18CM - 32T</v>
          </cell>
          <cell r="D2796" t="str">
            <v>M</v>
          </cell>
          <cell r="E2796">
            <v>153.33000000000001</v>
          </cell>
        </row>
        <row r="2797">
          <cell r="A2797">
            <v>2778</v>
          </cell>
          <cell r="B2797" t="str">
            <v>SINAPI/CEF</v>
          </cell>
          <cell r="C2797" t="str">
            <v>ESTACA CONCRETO PRE-MOLDADO INCLUSIVE CRAVACAO E EMENDAS 23 X 23CM - 50T</v>
          </cell>
          <cell r="D2797" t="str">
            <v>M</v>
          </cell>
          <cell r="E2797">
            <v>210.83</v>
          </cell>
        </row>
        <row r="2798">
          <cell r="A2798">
            <v>2776</v>
          </cell>
          <cell r="B2798" t="str">
            <v>SINAPI/CEF</v>
          </cell>
          <cell r="C2798" t="str">
            <v>ESTACA CONCRETO PRE-MOLDADO INCLUSIVE CRAVACAO E EMENDAS 26 X 26CM - 62T</v>
          </cell>
          <cell r="D2798" t="str">
            <v>M</v>
          </cell>
          <cell r="E2798">
            <v>230.43</v>
          </cell>
        </row>
        <row r="2799">
          <cell r="A2799">
            <v>2777</v>
          </cell>
          <cell r="B2799" t="str">
            <v>SINAPI/CEF</v>
          </cell>
          <cell r="C2799" t="str">
            <v>ESTACA CONCRETO PRE-MOLDADO INCLUSIVE CRAVACAO E EMENDAS 30 X 30CM - 80T</v>
          </cell>
          <cell r="D2799" t="str">
            <v>M</v>
          </cell>
          <cell r="E2799">
            <v>275.62</v>
          </cell>
        </row>
        <row r="2800">
          <cell r="A2800">
            <v>11413</v>
          </cell>
          <cell r="B2800" t="str">
            <v>SINAPI/CEF</v>
          </cell>
          <cell r="C2800" t="str">
            <v>ESTACA CONCRETO PRE-MOLDADO INCLUSIVE CRAVACAO E EMENDAS 35T</v>
          </cell>
          <cell r="D2800" t="str">
            <v>M</v>
          </cell>
          <cell r="E2800">
            <v>163.13</v>
          </cell>
        </row>
        <row r="2801">
          <cell r="A2801">
            <v>11414</v>
          </cell>
          <cell r="B2801" t="str">
            <v>SINAPI/CEF</v>
          </cell>
          <cell r="C2801" t="str">
            <v>ESTACA CONCRETO PRE-MOLDADO INCLUSIVE CRAVACAO E EMENDAS 45T</v>
          </cell>
          <cell r="D2801" t="str">
            <v>M</v>
          </cell>
          <cell r="E2801">
            <v>191.67</v>
          </cell>
        </row>
        <row r="2802">
          <cell r="A2802">
            <v>11416</v>
          </cell>
          <cell r="B2802" t="str">
            <v>SINAPI/CEF</v>
          </cell>
          <cell r="C2802" t="str">
            <v>ESTACA CONCRETO PRE-MOLDADO INCLUSIVE CRAVACAO E EMENDAS 75T</v>
          </cell>
          <cell r="D2802" t="str">
            <v>M</v>
          </cell>
          <cell r="E2802">
            <v>263.89999999999998</v>
          </cell>
        </row>
        <row r="2803">
          <cell r="A2803">
            <v>11417</v>
          </cell>
          <cell r="B2803" t="str">
            <v>SINAPI/CEF</v>
          </cell>
          <cell r="C2803" t="str">
            <v>ESTACA CONCRETO PRE-MOLDADO INCLUSIVE CRAVACAO E EMENDAS 95T</v>
          </cell>
          <cell r="D2803" t="str">
            <v>M</v>
          </cell>
          <cell r="E2803">
            <v>339.04</v>
          </cell>
        </row>
        <row r="2804">
          <cell r="A2804">
            <v>11419</v>
          </cell>
          <cell r="B2804" t="str">
            <v>SINAPI/CEF</v>
          </cell>
          <cell r="C2804" t="str">
            <v>ESTACA CONCRETO PRE-MOLDADO OCTOGONAL DN = 36CM INCL. EMENDAS 55 A 60T</v>
          </cell>
          <cell r="D2804" t="str">
            <v>M</v>
          </cell>
          <cell r="E2804">
            <v>278.98</v>
          </cell>
        </row>
        <row r="2805">
          <cell r="A2805">
            <v>2782</v>
          </cell>
          <cell r="B2805" t="str">
            <v>SINAPI/CEF</v>
          </cell>
          <cell r="C2805" t="str">
            <v>ESTACA CONCRETO TIPO 'FRANKI' D = 300MM -  40T</v>
          </cell>
          <cell r="D2805" t="str">
            <v>M</v>
          </cell>
          <cell r="E2805">
            <v>170.37</v>
          </cell>
        </row>
        <row r="2806">
          <cell r="A2806">
            <v>2783</v>
          </cell>
          <cell r="B2806" t="str">
            <v>SINAPI/CEF</v>
          </cell>
          <cell r="C2806" t="str">
            <v>ESTACA CONCRETO TIPO 'FRANKI' D = 350MM -  55T</v>
          </cell>
          <cell r="D2806" t="str">
            <v>M</v>
          </cell>
          <cell r="E2806">
            <v>191.67</v>
          </cell>
        </row>
        <row r="2807">
          <cell r="A2807">
            <v>2786</v>
          </cell>
          <cell r="B2807" t="str">
            <v>SINAPI/CEF</v>
          </cell>
          <cell r="C2807" t="str">
            <v>ESTACA CONCRETO TIPO 'FRANKI' D = 400MM -  75T</v>
          </cell>
          <cell r="D2807" t="str">
            <v>M</v>
          </cell>
          <cell r="E2807">
            <v>221.48</v>
          </cell>
        </row>
        <row r="2808">
          <cell r="A2808">
            <v>2784</v>
          </cell>
          <cell r="B2808" t="str">
            <v>SINAPI/CEF</v>
          </cell>
          <cell r="C2808" t="str">
            <v>ESTACA CONCRETO TIPO 'FRANKI' D = 450MM -  95T</v>
          </cell>
          <cell r="D2808" t="str">
            <v>M</v>
          </cell>
          <cell r="E2808">
            <v>340.74</v>
          </cell>
        </row>
        <row r="2809">
          <cell r="A2809">
            <v>2785</v>
          </cell>
          <cell r="B2809" t="str">
            <v>SINAPI/CEF</v>
          </cell>
          <cell r="C2809" t="str">
            <v>ESTACA CONCRETO TIPO 'FRANKI' D = 520MM - 130T</v>
          </cell>
          <cell r="D2809" t="str">
            <v>M</v>
          </cell>
          <cell r="E2809">
            <v>404.63</v>
          </cell>
        </row>
        <row r="2810">
          <cell r="A2810">
            <v>2781</v>
          </cell>
          <cell r="B2810" t="str">
            <v>SINAPI/CEF</v>
          </cell>
          <cell r="C2810" t="str">
            <v>ESTACA CONCRETO TIPO 'FRANKI' D = 600MM - 170T</v>
          </cell>
          <cell r="D2810" t="str">
            <v>M</v>
          </cell>
          <cell r="E2810">
            <v>468.52</v>
          </cell>
        </row>
        <row r="2811">
          <cell r="A2811">
            <v>2780</v>
          </cell>
          <cell r="B2811" t="str">
            <v>SINAPI/CEF</v>
          </cell>
          <cell r="C2811" t="str">
            <v>ESTACA CONCRETO TIPO 'FRANKI' D = 700MM - 220T</v>
          </cell>
          <cell r="D2811" t="str">
            <v>M</v>
          </cell>
          <cell r="E2811">
            <v>617.59</v>
          </cell>
        </row>
        <row r="2812">
          <cell r="A2812">
            <v>2763</v>
          </cell>
          <cell r="B2812" t="str">
            <v>SINAPI/CEF</v>
          </cell>
          <cell r="C2812" t="str">
            <v>ESTACA DE CONCRETO MACICA PARA CARGA DE 20 T, INCLUSIVE A CRAVACAO E EMENDAS, EXCETO O SERVICO</v>
          </cell>
          <cell r="D2812" t="str">
            <v>M</v>
          </cell>
          <cell r="E2812">
            <v>115</v>
          </cell>
        </row>
        <row r="2813">
          <cell r="A2813">
            <v>0</v>
          </cell>
          <cell r="B2813" t="str">
            <v>SINAPI/CEF</v>
          </cell>
          <cell r="C2813" t="str">
            <v>DE SONDAGEM</v>
          </cell>
          <cell r="D2813">
            <v>0</v>
          </cell>
          <cell r="E2813">
            <v>0</v>
          </cell>
        </row>
        <row r="2814">
          <cell r="A2814">
            <v>13</v>
          </cell>
          <cell r="B2814" t="str">
            <v>SINAPI/CEF</v>
          </cell>
          <cell r="C2814" t="str">
            <v>ESTOPA</v>
          </cell>
          <cell r="D2814" t="str">
            <v>KG</v>
          </cell>
          <cell r="E2814">
            <v>4.54</v>
          </cell>
        </row>
        <row r="2815">
          <cell r="A2815">
            <v>14</v>
          </cell>
          <cell r="B2815" t="str">
            <v>SINAPI/CEF</v>
          </cell>
          <cell r="C2815" t="str">
            <v>ESTOPA OU CORDA ALCATROADA P/ JUNTA DE TUBOS CONCRETO/CERAMICO</v>
          </cell>
          <cell r="D2815" t="str">
            <v>KG</v>
          </cell>
          <cell r="E2815">
            <v>4.91</v>
          </cell>
        </row>
        <row r="2816">
          <cell r="A2816">
            <v>11429</v>
          </cell>
          <cell r="B2816" t="str">
            <v>SINAPI/CEF</v>
          </cell>
          <cell r="C2816" t="str">
            <v>ESTOPIM DUPLO</v>
          </cell>
          <cell r="D2816" t="str">
            <v>M</v>
          </cell>
          <cell r="E2816">
            <v>2.8</v>
          </cell>
        </row>
        <row r="2817">
          <cell r="A2817">
            <v>2762</v>
          </cell>
          <cell r="B2817" t="str">
            <v>SINAPI/CEF</v>
          </cell>
          <cell r="C2817" t="str">
            <v>ESTOPIM SIMPLES</v>
          </cell>
          <cell r="D2817" t="str">
            <v>M</v>
          </cell>
          <cell r="E2817">
            <v>2.52</v>
          </cell>
        </row>
        <row r="2818">
          <cell r="A2818">
            <v>21142</v>
          </cell>
          <cell r="B2818" t="str">
            <v>SINAPI/CEF</v>
          </cell>
          <cell r="C2818" t="str">
            <v>ESTRIBO C/ PARAFUSO EM CHAPA DE FERRO FUNDIDO DE 2" X 3/16" X 35CM SECAO "U" PARA MADEIRAMENTO DE</v>
          </cell>
          <cell r="D2818" t="str">
            <v>UN</v>
          </cell>
          <cell r="E2818">
            <v>17.04</v>
          </cell>
        </row>
        <row r="2819">
          <cell r="A2819">
            <v>0</v>
          </cell>
          <cell r="B2819" t="str">
            <v>SINAPI/CEF</v>
          </cell>
          <cell r="C2819" t="str">
            <v>TELHADO"</v>
          </cell>
          <cell r="D2819">
            <v>0</v>
          </cell>
          <cell r="E2819">
            <v>0</v>
          </cell>
        </row>
        <row r="2820">
          <cell r="A2820">
            <v>12865</v>
          </cell>
          <cell r="B2820" t="str">
            <v>SINAPI/CEF</v>
          </cell>
          <cell r="C2820" t="str">
            <v>ESTUCADOR</v>
          </cell>
          <cell r="D2820" t="str">
            <v>H</v>
          </cell>
          <cell r="E2820">
            <v>8</v>
          </cell>
        </row>
        <row r="2821">
          <cell r="A2821">
            <v>0</v>
          </cell>
          <cell r="B2821" t="str">
            <v>SINAPI/CEF</v>
          </cell>
          <cell r="C2821">
            <v>0</v>
          </cell>
          <cell r="D2821">
            <v>0</v>
          </cell>
          <cell r="E2821">
            <v>0</v>
          </cell>
        </row>
        <row r="2822">
          <cell r="A2822">
            <v>0</v>
          </cell>
          <cell r="B2822" t="str">
            <v>SINAPI/CEF</v>
          </cell>
          <cell r="C2822" t="str">
            <v>PREÇOS DE INSUMOS</v>
          </cell>
          <cell r="D2822" t="str">
            <v>Página:</v>
          </cell>
          <cell r="E2822" t="str">
            <v>45 / 107</v>
          </cell>
        </row>
        <row r="2823">
          <cell r="A2823" t="str">
            <v>Mês de Coleta:</v>
          </cell>
          <cell r="B2823" t="str">
            <v>SINAPI/CEF</v>
          </cell>
          <cell r="C2823" t="str">
            <v>05/2014 Pesquisa: IBGE</v>
          </cell>
          <cell r="D2823">
            <v>0</v>
          </cell>
          <cell r="E2823">
            <v>0</v>
          </cell>
        </row>
        <row r="2824">
          <cell r="A2824">
            <v>0</v>
          </cell>
          <cell r="B2824" t="str">
            <v>SINAPI/CEF</v>
          </cell>
          <cell r="C2824" t="str">
            <v>FORTALEZA 88,81</v>
          </cell>
          <cell r="D2824">
            <v>0</v>
          </cell>
          <cell r="E2824">
            <v>50.72</v>
          </cell>
        </row>
        <row r="2825">
          <cell r="A2825" t="str">
            <v>Localidade:</v>
          </cell>
          <cell r="B2825" t="str">
            <v>SINAPI/CEF</v>
          </cell>
          <cell r="C2825" t="str">
            <v>Encargos Sociais Desonerados(%) Horista:</v>
          </cell>
          <cell r="D2825" t="str">
            <v>Mensalista:</v>
          </cell>
          <cell r="E2825">
            <v>0</v>
          </cell>
        </row>
        <row r="2826">
          <cell r="A2826" t="str">
            <v>Código</v>
          </cell>
          <cell r="B2826" t="str">
            <v>SINAPI/CEF</v>
          </cell>
          <cell r="C2826" t="str">
            <v>Descriçao do Insumo</v>
          </cell>
          <cell r="D2826" t="str">
            <v>Unid</v>
          </cell>
          <cell r="E2826" t="str">
            <v>Preço</v>
          </cell>
        </row>
        <row r="2827">
          <cell r="A2827">
            <v>0</v>
          </cell>
          <cell r="B2827" t="str">
            <v>SINAPI/CEF</v>
          </cell>
          <cell r="C2827">
            <v>0</v>
          </cell>
          <cell r="D2827">
            <v>0</v>
          </cell>
          <cell r="E2827" t="str">
            <v>Mediano (R$)</v>
          </cell>
        </row>
        <row r="2828">
          <cell r="A2828">
            <v>4223</v>
          </cell>
          <cell r="B2828" t="str">
            <v>SINAPI/CEF</v>
          </cell>
          <cell r="C2828" t="str">
            <v>ETANOL</v>
          </cell>
          <cell r="D2828" t="str">
            <v>L</v>
          </cell>
          <cell r="E2828">
            <v>2.4500000000000002</v>
          </cell>
        </row>
        <row r="2829">
          <cell r="A2829">
            <v>14284</v>
          </cell>
          <cell r="B2829" t="str">
            <v>SINAPI/CEF</v>
          </cell>
          <cell r="C2829" t="str">
            <v>EXPLOSOR ELETRONICO AEE T9.A7 1000V</v>
          </cell>
          <cell r="D2829" t="str">
            <v>UN</v>
          </cell>
          <cell r="E2829">
            <v>18.57</v>
          </cell>
        </row>
        <row r="2830">
          <cell r="A2830">
            <v>11582</v>
          </cell>
          <cell r="B2830" t="str">
            <v>SINAPI/CEF</v>
          </cell>
          <cell r="C2830" t="str">
            <v>EXTENSOR/HASTE DE COMANDO 25MM ALUMINIO</v>
          </cell>
          <cell r="D2830" t="str">
            <v>UN</v>
          </cell>
          <cell r="E2830">
            <v>4.6500000000000004</v>
          </cell>
        </row>
        <row r="2831">
          <cell r="A2831">
            <v>10886</v>
          </cell>
          <cell r="B2831" t="str">
            <v>SINAPI/CEF</v>
          </cell>
          <cell r="C2831" t="str">
            <v>EXTINTOR DE INCENDIO C/ CARGA DE AGUA PRESSURIZADA AP 10L</v>
          </cell>
          <cell r="D2831" t="str">
            <v>UN</v>
          </cell>
          <cell r="E2831">
            <v>166.49</v>
          </cell>
        </row>
        <row r="2832">
          <cell r="A2832">
            <v>10890</v>
          </cell>
          <cell r="B2832" t="str">
            <v>SINAPI/CEF</v>
          </cell>
          <cell r="C2832" t="str">
            <v>EXTINTOR DE INCENDIO C/ CARGA DE PO QUIMICO SECO PQS 12KG</v>
          </cell>
          <cell r="D2832" t="str">
            <v>UN</v>
          </cell>
          <cell r="E2832">
            <v>251.59</v>
          </cell>
        </row>
        <row r="2833">
          <cell r="A2833">
            <v>10891</v>
          </cell>
          <cell r="B2833" t="str">
            <v>SINAPI/CEF</v>
          </cell>
          <cell r="C2833" t="str">
            <v>EXTINTOR DE INCENDIO C/ CARGA DE PO QUIMICO SECO PQS 4KG</v>
          </cell>
          <cell r="D2833" t="str">
            <v>UN</v>
          </cell>
          <cell r="E2833">
            <v>145.11000000000001</v>
          </cell>
        </row>
        <row r="2834">
          <cell r="A2834">
            <v>20977</v>
          </cell>
          <cell r="B2834" t="str">
            <v>SINAPI/CEF</v>
          </cell>
          <cell r="C2834" t="str">
            <v>EXTINTOR DE INCENDIO C/ CARGA DE PO QUIMICO SECO PQS 8KG</v>
          </cell>
          <cell r="D2834" t="str">
            <v>UN</v>
          </cell>
          <cell r="E2834">
            <v>215.19</v>
          </cell>
        </row>
        <row r="2835">
          <cell r="A2835">
            <v>10888</v>
          </cell>
          <cell r="B2835" t="str">
            <v>SINAPI/CEF</v>
          </cell>
          <cell r="C2835" t="str">
            <v>EXTINTOR DE INCENDIO C/ CARGA GAS CARBONICO CO2 4KG</v>
          </cell>
          <cell r="D2835" t="str">
            <v>UN</v>
          </cell>
          <cell r="E2835">
            <v>480.99</v>
          </cell>
        </row>
        <row r="2836">
          <cell r="A2836">
            <v>10889</v>
          </cell>
          <cell r="B2836" t="str">
            <v>SINAPI/CEF</v>
          </cell>
          <cell r="C2836" t="str">
            <v>EXTINTOR DE INCENDIO C/ CARGA GAS CARBONICO CO2 6KG</v>
          </cell>
          <cell r="D2836" t="str">
            <v>UN</v>
          </cell>
          <cell r="E2836">
            <v>588.69000000000005</v>
          </cell>
        </row>
        <row r="2837">
          <cell r="A2837">
            <v>10892</v>
          </cell>
          <cell r="B2837" t="str">
            <v>SINAPI/CEF</v>
          </cell>
          <cell r="C2837" t="str">
            <v>EXTINTOR DE INCENDIO COM CARGA DE PO QUIMICO SECO (PQS) DE 6 KG, COM PLACA DE SINALIZACAO</v>
          </cell>
          <cell r="D2837" t="str">
            <v>UN</v>
          </cell>
          <cell r="E2837">
            <v>180</v>
          </cell>
        </row>
        <row r="2838">
          <cell r="A2838">
            <v>10780</v>
          </cell>
          <cell r="B2838" t="str">
            <v>SINAPI/CEF</v>
          </cell>
          <cell r="C2838" t="str">
            <v>EXTREMIDADE P/ HIDROMETRO PVC C/ BUCHA LATAO CURTA 1/2"</v>
          </cell>
          <cell r="D2838" t="str">
            <v>UN</v>
          </cell>
          <cell r="E2838">
            <v>3.98</v>
          </cell>
        </row>
        <row r="2839">
          <cell r="A2839">
            <v>10781</v>
          </cell>
          <cell r="B2839" t="str">
            <v>SINAPI/CEF</v>
          </cell>
          <cell r="C2839" t="str">
            <v>EXTREMIDADE P/ HIDROMETRO PVC C/ BUCHA LATAO CURTA 3/4"</v>
          </cell>
          <cell r="D2839" t="str">
            <v>UN</v>
          </cell>
          <cell r="E2839">
            <v>5.32</v>
          </cell>
        </row>
        <row r="2840">
          <cell r="A2840">
            <v>20108</v>
          </cell>
          <cell r="B2840" t="str">
            <v>SINAPI/CEF</v>
          </cell>
          <cell r="C2840" t="str">
            <v>EXTREMIDADE P/ HIDROMETRO PVC LONGA 1/2" SEM BUCHA LATAO</v>
          </cell>
          <cell r="D2840" t="str">
            <v>UN</v>
          </cell>
          <cell r="E2840">
            <v>2.14</v>
          </cell>
        </row>
        <row r="2841">
          <cell r="A2841">
            <v>20109</v>
          </cell>
          <cell r="B2841" t="str">
            <v>SINAPI/CEF</v>
          </cell>
          <cell r="C2841" t="str">
            <v>EXTREMIDADE P/ HIDROMETRO PVC LONGA 3/4" SEM BUCHA LATAO</v>
          </cell>
          <cell r="D2841" t="str">
            <v>UN</v>
          </cell>
          <cell r="E2841">
            <v>3.19</v>
          </cell>
        </row>
        <row r="2842">
          <cell r="A2842">
            <v>20106</v>
          </cell>
          <cell r="B2842" t="str">
            <v>SINAPI/CEF</v>
          </cell>
          <cell r="C2842" t="str">
            <v>EXTREMIDADE P/ HIDROMETRO PVC SEM BUCHA DE LATAO CURTA 1/2"</v>
          </cell>
          <cell r="D2842" t="str">
            <v>UN</v>
          </cell>
          <cell r="E2842">
            <v>2.11</v>
          </cell>
        </row>
        <row r="2843">
          <cell r="A2843">
            <v>20107</v>
          </cell>
          <cell r="B2843" t="str">
            <v>SINAPI/CEF</v>
          </cell>
          <cell r="C2843" t="str">
            <v>EXTREMIDADE P/ HIDROMETRO PVC SEM BUCHA DE LATAO CURTA 3/4"</v>
          </cell>
          <cell r="D2843" t="str">
            <v>UN</v>
          </cell>
          <cell r="E2843">
            <v>2.4300000000000002</v>
          </cell>
        </row>
        <row r="2844">
          <cell r="A2844">
            <v>3073</v>
          </cell>
          <cell r="B2844" t="str">
            <v>SINAPI/CEF</v>
          </cell>
          <cell r="C2844" t="str">
            <v>EXTREMIDADE PVC PBA NBR 10351 BF DN 100/ DE 110MM</v>
          </cell>
          <cell r="D2844" t="str">
            <v>UN</v>
          </cell>
          <cell r="E2844">
            <v>80.48</v>
          </cell>
        </row>
        <row r="2845">
          <cell r="A2845">
            <v>3068</v>
          </cell>
          <cell r="B2845" t="str">
            <v>SINAPI/CEF</v>
          </cell>
          <cell r="C2845" t="str">
            <v>EXTREMIDADE PVC PBA NBR 10351 BF DN 50/ DE 60MM</v>
          </cell>
          <cell r="D2845" t="str">
            <v>UN</v>
          </cell>
          <cell r="E2845">
            <v>37.880000000000003</v>
          </cell>
        </row>
        <row r="2846">
          <cell r="A2846">
            <v>3074</v>
          </cell>
          <cell r="B2846" t="str">
            <v>SINAPI/CEF</v>
          </cell>
          <cell r="C2846" t="str">
            <v>EXTREMIDADE PVC PBA NBR 10351 BF DN 75/ DE 85MM</v>
          </cell>
          <cell r="D2846" t="str">
            <v>UN</v>
          </cell>
          <cell r="E2846">
            <v>64.08</v>
          </cell>
        </row>
        <row r="2847">
          <cell r="A2847">
            <v>3076</v>
          </cell>
          <cell r="B2847" t="str">
            <v>SINAPI/CEF</v>
          </cell>
          <cell r="C2847" t="str">
            <v>EXTREMIDADE PVC PBA NBR 10351 PF DN 100/ DE 110MM</v>
          </cell>
          <cell r="D2847" t="str">
            <v>UN</v>
          </cell>
          <cell r="E2847">
            <v>72.180000000000007</v>
          </cell>
        </row>
        <row r="2848">
          <cell r="A2848">
            <v>3072</v>
          </cell>
          <cell r="B2848" t="str">
            <v>SINAPI/CEF</v>
          </cell>
          <cell r="C2848" t="str">
            <v>EXTREMIDADE PVC PBA NBR 10351 PF DN 50/ DE 60MM</v>
          </cell>
          <cell r="D2848" t="str">
            <v>UN</v>
          </cell>
          <cell r="E2848">
            <v>32.049999999999997</v>
          </cell>
        </row>
        <row r="2849">
          <cell r="A2849">
            <v>3075</v>
          </cell>
          <cell r="B2849" t="str">
            <v>SINAPI/CEF</v>
          </cell>
          <cell r="C2849" t="str">
            <v>EXTREMIDADE PVC PBA NBR 10351 PF DN 75/ DE 85MM</v>
          </cell>
          <cell r="D2849" t="str">
            <v>UN</v>
          </cell>
          <cell r="E2849">
            <v>57.76</v>
          </cell>
        </row>
        <row r="2850">
          <cell r="A2850">
            <v>13836</v>
          </cell>
          <cell r="B2850" t="str">
            <v>SINAPI/CEF</v>
          </cell>
          <cell r="C2850" t="str">
            <v>EXTRUSORA DE GUIAS E SARJETAS EM CONCRETO SIMPLES, PAVIMAK MOD. PK-620 (EQUIPAMENTO P/EXECUCAO</v>
          </cell>
          <cell r="D2850" t="str">
            <v>UN</v>
          </cell>
          <cell r="E2850">
            <v>54287.73</v>
          </cell>
        </row>
        <row r="2851">
          <cell r="A2851">
            <v>0</v>
          </cell>
          <cell r="B2851" t="str">
            <v>SINAPI/CEF</v>
          </cell>
          <cell r="C2851" t="str">
            <v>DE MEIO-FIO/SARJETAS POR EXTRUSAO DE CONCRETO)**CAIXA**</v>
          </cell>
          <cell r="D2851">
            <v>0</v>
          </cell>
          <cell r="E2851">
            <v>0</v>
          </cell>
        </row>
        <row r="2852">
          <cell r="A2852">
            <v>34795</v>
          </cell>
          <cell r="B2852" t="str">
            <v>SINAPI/CEF</v>
          </cell>
          <cell r="C2852" t="str">
            <v>FAIXA (LISTELO) CERAMICA 8 X 31 CM ( 3" X 12")</v>
          </cell>
          <cell r="D2852" t="str">
            <v>M2</v>
          </cell>
          <cell r="E2852">
            <v>117.25</v>
          </cell>
        </row>
        <row r="2853">
          <cell r="A2853">
            <v>3084</v>
          </cell>
          <cell r="B2853" t="str">
            <v>SINAPI/CEF</v>
          </cell>
          <cell r="C2853" t="str">
            <v>FECHADURA BICO PAPAGAIO C/ CILINDRO P/ PORTA CORRER EXTERNA INCL CONCHAS - ACAB PADRAO MEDIO</v>
          </cell>
          <cell r="D2853" t="str">
            <v>CJ</v>
          </cell>
          <cell r="E2853">
            <v>63.88</v>
          </cell>
        </row>
        <row r="2854">
          <cell r="A2854">
            <v>11475</v>
          </cell>
          <cell r="B2854" t="str">
            <v>SINAPI/CEF</v>
          </cell>
          <cell r="C2854" t="str">
            <v>FECHADURA BICO PAPAGAIO C/ CILINDRO P/ PORTA CORRER EXTERNA INCL CONCHAS - ACAB SUPERIOR (LINHA</v>
          </cell>
          <cell r="D2854" t="str">
            <v>CJ</v>
          </cell>
          <cell r="E2854">
            <v>128.12</v>
          </cell>
        </row>
        <row r="2855">
          <cell r="A2855">
            <v>0</v>
          </cell>
          <cell r="B2855" t="str">
            <v>SINAPI/CEF</v>
          </cell>
          <cell r="C2855" t="str">
            <v>LUXO)</v>
          </cell>
          <cell r="D2855">
            <v>0</v>
          </cell>
          <cell r="E2855">
            <v>0</v>
          </cell>
        </row>
        <row r="2856">
          <cell r="A2856">
            <v>11482</v>
          </cell>
          <cell r="B2856" t="str">
            <v>SINAPI/CEF</v>
          </cell>
          <cell r="C2856" t="str">
            <v>FECHADURA BICO PAPAGAIO P/ PORTA CORRER INTERNA CHAVE BIPARTIDA - ACAB PADRAO MEDIO</v>
          </cell>
          <cell r="D2856" t="str">
            <v>CJ</v>
          </cell>
          <cell r="E2856">
            <v>76.38</v>
          </cell>
        </row>
        <row r="2857">
          <cell r="A2857">
            <v>11469</v>
          </cell>
          <cell r="B2857" t="str">
            <v>SINAPI/CEF</v>
          </cell>
          <cell r="C2857" t="str">
            <v>FECHADURA C/ CILINDRO ACABAMENTO POLIDO OU CROMADO P/ MOVEIS</v>
          </cell>
          <cell r="D2857" t="str">
            <v>UN</v>
          </cell>
          <cell r="E2857">
            <v>10.49</v>
          </cell>
        </row>
        <row r="2858">
          <cell r="A2858">
            <v>3103</v>
          </cell>
          <cell r="B2858" t="str">
            <v>SINAPI/CEF</v>
          </cell>
          <cell r="C2858" t="str">
            <v>FECHADURA C/ CILINDRO LATAO CROMADO P/ PORTA VIDRO TP AROUCA 2171-L OU EQUIV</v>
          </cell>
          <cell r="D2858" t="str">
            <v>UN</v>
          </cell>
          <cell r="E2858">
            <v>44.07</v>
          </cell>
        </row>
        <row r="2859">
          <cell r="A2859">
            <v>3080</v>
          </cell>
          <cell r="B2859" t="str">
            <v>SINAPI/CEF</v>
          </cell>
          <cell r="C2859" t="str">
            <v>FECHADURA DE EMBUTIR PARA PORTA EXTERNA, MACANETA E ESPELHO EM METAL CROMADO</v>
          </cell>
          <cell r="D2859" t="str">
            <v>CJ</v>
          </cell>
          <cell r="E2859">
            <v>36.5</v>
          </cell>
        </row>
        <row r="2860">
          <cell r="A2860">
            <v>3081</v>
          </cell>
          <cell r="B2860" t="str">
            <v>SINAPI/CEF</v>
          </cell>
          <cell r="C2860" t="str">
            <v>FECHADURA EMBUTIR EXTERNA (C/ CILINDRO) COMPLETA - ACAB PADRAO MEDIO</v>
          </cell>
          <cell r="D2860" t="str">
            <v>CJ</v>
          </cell>
          <cell r="E2860">
            <v>106.46</v>
          </cell>
        </row>
        <row r="2861">
          <cell r="A2861">
            <v>3089</v>
          </cell>
          <cell r="B2861" t="str">
            <v>SINAPI/CEF</v>
          </cell>
          <cell r="C2861" t="str">
            <v>FECHADURA EMBUTIR EXTERNA (C/ CILINDRO) COMPLETA - ACAB SUPERIOR (LINHA LUXO)</v>
          </cell>
          <cell r="D2861" t="str">
            <v>CJ</v>
          </cell>
          <cell r="E2861">
            <v>201.66</v>
          </cell>
        </row>
        <row r="2862">
          <cell r="A2862">
            <v>3083</v>
          </cell>
          <cell r="B2862" t="str">
            <v>SINAPI/CEF</v>
          </cell>
          <cell r="C2862" t="str">
            <v>FECHADURA EMBUTIR EXTERNA C/ CILINDRO SEM ESPELHO E SEM MACANETA (SOMENTE A MAQUINA)</v>
          </cell>
          <cell r="D2862" t="str">
            <v>UN</v>
          </cell>
          <cell r="E2862">
            <v>83.95</v>
          </cell>
        </row>
        <row r="2863">
          <cell r="A2863">
            <v>3099</v>
          </cell>
          <cell r="B2863" t="str">
            <v>SINAPI/CEF</v>
          </cell>
          <cell r="C2863" t="str">
            <v>FECHADURA EMBUTIR P/ PORTA DE BANHEIRO, COMPLETA - ACAB PADRAO MEDIO</v>
          </cell>
          <cell r="D2863" t="str">
            <v>CJ</v>
          </cell>
          <cell r="E2863">
            <v>78.64</v>
          </cell>
        </row>
        <row r="2864">
          <cell r="A2864">
            <v>3098</v>
          </cell>
          <cell r="B2864" t="str">
            <v>SINAPI/CEF</v>
          </cell>
          <cell r="C2864" t="str">
            <v>FECHADURA EMBUTIR P/ PORTA DE BANHEIRO, COMPLETA - ACAB SUPERIOR (LINHA LUXO)</v>
          </cell>
          <cell r="D2864" t="str">
            <v>CJ</v>
          </cell>
          <cell r="E2864">
            <v>166.34</v>
          </cell>
        </row>
        <row r="2865">
          <cell r="A2865">
            <v>3097</v>
          </cell>
          <cell r="B2865" t="str">
            <v>SINAPI/CEF</v>
          </cell>
          <cell r="C2865" t="str">
            <v>FECHADURA EMBUTIR P/ PORTA DE BANHEIRO, COMPLETA - LINHA POPULAR</v>
          </cell>
          <cell r="D2865" t="str">
            <v>CJ</v>
          </cell>
          <cell r="E2865">
            <v>27.9</v>
          </cell>
        </row>
        <row r="2866">
          <cell r="A2866">
            <v>3100</v>
          </cell>
          <cell r="B2866" t="str">
            <v>SINAPI/CEF</v>
          </cell>
          <cell r="C2866" t="str">
            <v>FECHADURA EMBUTIR P/ PORTA DE BANHEIRO, SEM MACANETA, SEM ESPELHO</v>
          </cell>
          <cell r="D2866" t="str">
            <v>CJ</v>
          </cell>
          <cell r="E2866">
            <v>44.62</v>
          </cell>
        </row>
        <row r="2867">
          <cell r="A2867">
            <v>11480</v>
          </cell>
          <cell r="B2867" t="str">
            <v>SINAPI/CEF</v>
          </cell>
          <cell r="C2867" t="str">
            <v>FECHADURA EMBUTIR REFORCADA (DE SEGURANCA) C/ CILINDRO P/ PORTA EXT, COMPLETA - ACAB PADRAO</v>
          </cell>
          <cell r="D2867" t="str">
            <v>CJ</v>
          </cell>
          <cell r="E2867">
            <v>138.69999999999999</v>
          </cell>
        </row>
        <row r="2868">
          <cell r="A2868">
            <v>0</v>
          </cell>
          <cell r="B2868" t="str">
            <v>SINAPI/CEF</v>
          </cell>
          <cell r="C2868" t="str">
            <v>MEDI  O</v>
          </cell>
          <cell r="D2868">
            <v>0</v>
          </cell>
          <cell r="E2868">
            <v>0</v>
          </cell>
        </row>
        <row r="2869">
          <cell r="A2869">
            <v>11483</v>
          </cell>
          <cell r="B2869" t="str">
            <v>SINAPI/CEF</v>
          </cell>
          <cell r="C2869" t="str">
            <v>FECHADURA EMBUTIR REFORCADA (DE SEGURANCA) C/ CILINDRO P/ PORTA EXT, COMPLETA - ACAB SUPERIOR</v>
          </cell>
          <cell r="D2869" t="str">
            <v>CJ</v>
          </cell>
          <cell r="E2869">
            <v>239.26</v>
          </cell>
        </row>
        <row r="2870">
          <cell r="A2870">
            <v>0</v>
          </cell>
          <cell r="B2870" t="str">
            <v>SINAPI/CEF</v>
          </cell>
          <cell r="C2870" t="str">
            <v>(LINHA LUXO)</v>
          </cell>
          <cell r="D2870">
            <v>0</v>
          </cell>
          <cell r="E2870">
            <v>0</v>
          </cell>
        </row>
        <row r="2871">
          <cell r="A2871">
            <v>11474</v>
          </cell>
          <cell r="B2871" t="str">
            <v>SINAPI/CEF</v>
          </cell>
          <cell r="C2871" t="str">
            <v>FECHADURA EMBUTIR TIPO GORGES LA FONTE 1010 OU EQUIV CROMADA P/ ARMARIO</v>
          </cell>
          <cell r="D2871" t="str">
            <v>UN</v>
          </cell>
          <cell r="E2871">
            <v>60.9</v>
          </cell>
        </row>
        <row r="2872">
          <cell r="A2872">
            <v>11470</v>
          </cell>
          <cell r="B2872" t="str">
            <v>SINAPI/CEF</v>
          </cell>
          <cell r="C2872" t="str">
            <v>FECHADURA EMBUTIR TIPO LA FONTE 119 CILINDRO CROMADA C/ LINGUETA P/ ARMARIO</v>
          </cell>
          <cell r="D2872" t="str">
            <v>UN</v>
          </cell>
          <cell r="E2872">
            <v>122.64</v>
          </cell>
        </row>
        <row r="2873">
          <cell r="A2873">
            <v>3093</v>
          </cell>
          <cell r="B2873" t="str">
            <v>SINAPI/CEF</v>
          </cell>
          <cell r="C2873" t="str">
            <v>FECHADURA EMBUTIR TP GORGES (CHAVE GRANDE) P/PORTA INTERNA, COMPLETA - ACAB PADRAO MEDIO</v>
          </cell>
          <cell r="D2873" t="str">
            <v>CJ</v>
          </cell>
          <cell r="E2873">
            <v>64.39</v>
          </cell>
        </row>
        <row r="2874">
          <cell r="A2874">
            <v>3092</v>
          </cell>
          <cell r="B2874" t="str">
            <v>SINAPI/CEF</v>
          </cell>
          <cell r="C2874" t="str">
            <v>FECHADURA EMBUTIR TP GORGES (CHAVE GRANDE) P/PORTA INTERNA, COMPLETA - LINHA LUXO</v>
          </cell>
          <cell r="D2874" t="str">
            <v>CJ</v>
          </cell>
          <cell r="E2874">
            <v>138.11000000000001</v>
          </cell>
        </row>
        <row r="2875">
          <cell r="A2875">
            <v>3090</v>
          </cell>
          <cell r="B2875" t="str">
            <v>SINAPI/CEF</v>
          </cell>
          <cell r="C2875" t="str">
            <v>FECHADURA EMBUTIR TP GORGES (CHAVE GRANDE) P/PORTA INTERNA, COMPLETA - LINHA POPULAR</v>
          </cell>
          <cell r="D2875" t="str">
            <v>CJ</v>
          </cell>
          <cell r="E2875">
            <v>27.3</v>
          </cell>
        </row>
        <row r="2876">
          <cell r="A2876">
            <v>11476</v>
          </cell>
          <cell r="B2876" t="str">
            <v>SINAPI/CEF</v>
          </cell>
          <cell r="C2876" t="str">
            <v>FECHADURA LA FONTE 1515-ST2-55MM TIPO GORGES P/ PORTA INTERNA (SOMENTE A MAQUINA, SEM ESPELHO E</v>
          </cell>
          <cell r="D2876" t="str">
            <v>UN</v>
          </cell>
          <cell r="E2876">
            <v>82.13</v>
          </cell>
        </row>
        <row r="2877">
          <cell r="A2877">
            <v>0</v>
          </cell>
          <cell r="B2877" t="str">
            <v>SINAPI/CEF</v>
          </cell>
          <cell r="C2877" t="str">
            <v>SEM MACANETA)</v>
          </cell>
          <cell r="D2877">
            <v>0</v>
          </cell>
          <cell r="E2877">
            <v>0</v>
          </cell>
        </row>
        <row r="2878">
          <cell r="A2878">
            <v>11478</v>
          </cell>
          <cell r="B2878" t="str">
            <v>SINAPI/CEF</v>
          </cell>
          <cell r="C2878" t="str">
            <v>FECHADURA LA FONTE 330-ST-55MM C/ CILINDRO P/ PORTA EXT (SOMENTE A MAQUINA, SEM ESPELHO E SEM</v>
          </cell>
          <cell r="D2878" t="str">
            <v>UN</v>
          </cell>
          <cell r="E2878">
            <v>357.31</v>
          </cell>
        </row>
        <row r="2879">
          <cell r="A2879">
            <v>0</v>
          </cell>
          <cell r="B2879" t="str">
            <v>SINAPI/CEF</v>
          </cell>
          <cell r="C2879" t="str">
            <v>MACANETA)</v>
          </cell>
          <cell r="D2879">
            <v>0</v>
          </cell>
          <cell r="E2879">
            <v>0</v>
          </cell>
        </row>
        <row r="2880">
          <cell r="A2880">
            <v>11479</v>
          </cell>
          <cell r="B2880" t="str">
            <v>SINAPI/CEF</v>
          </cell>
          <cell r="C2880" t="str">
            <v>FECHADURA LA FONTE 330-ST2-40MM C/ CILINDRO P/ PORTA EXT (SOMENTE A MAQUINA, SEM ESPELHO E SEM</v>
          </cell>
          <cell r="D2880" t="str">
            <v>UN</v>
          </cell>
          <cell r="E2880">
            <v>132.31</v>
          </cell>
        </row>
        <row r="2881">
          <cell r="A2881">
            <v>0</v>
          </cell>
          <cell r="B2881" t="str">
            <v>SINAPI/CEF</v>
          </cell>
          <cell r="C2881" t="str">
            <v>MACANETA)</v>
          </cell>
          <cell r="D2881">
            <v>0</v>
          </cell>
          <cell r="E2881">
            <v>0</v>
          </cell>
        </row>
        <row r="2882">
          <cell r="A2882">
            <v>11481</v>
          </cell>
          <cell r="B2882" t="str">
            <v>SINAPI/CEF</v>
          </cell>
          <cell r="C2882" t="str">
            <v>FECHADURA LA FONTE 7070-ST2-40MM P/ PORTA DE BANHEIRO (SOMENTE A MAQUINA, SEM ESPELHO E SEM</v>
          </cell>
          <cell r="D2882" t="str">
            <v>UN</v>
          </cell>
          <cell r="E2882">
            <v>78.349999999999994</v>
          </cell>
        </row>
        <row r="2883">
          <cell r="A2883">
            <v>0</v>
          </cell>
          <cell r="B2883" t="str">
            <v>SINAPI/CEF</v>
          </cell>
          <cell r="C2883" t="str">
            <v>MACA  NETA)</v>
          </cell>
          <cell r="D2883">
            <v>0</v>
          </cell>
          <cell r="E2883">
            <v>0</v>
          </cell>
        </row>
        <row r="2884">
          <cell r="A2884">
            <v>11473</v>
          </cell>
          <cell r="B2884" t="str">
            <v>SINAPI/CEF</v>
          </cell>
          <cell r="C2884" t="str">
            <v>FECHADURA SOBREPOR    C/ CILINDRO FERRO CROMADO OU PINTADO</v>
          </cell>
          <cell r="D2884" t="str">
            <v>UN</v>
          </cell>
          <cell r="E2884">
            <v>39.15</v>
          </cell>
        </row>
        <row r="2885">
          <cell r="A2885">
            <v>0</v>
          </cell>
          <cell r="B2885" t="str">
            <v>SINAPI/CEF</v>
          </cell>
          <cell r="C2885">
            <v>0</v>
          </cell>
          <cell r="D2885">
            <v>0</v>
          </cell>
          <cell r="E2885">
            <v>0</v>
          </cell>
        </row>
        <row r="2886">
          <cell r="A2886">
            <v>0</v>
          </cell>
          <cell r="B2886" t="str">
            <v>SINAPI/CEF</v>
          </cell>
          <cell r="C2886" t="str">
            <v>PREÇOS DE INSUMOS</v>
          </cell>
          <cell r="D2886" t="str">
            <v>Página:</v>
          </cell>
          <cell r="E2886" t="str">
            <v>46 / 107</v>
          </cell>
        </row>
        <row r="2887">
          <cell r="A2887" t="str">
            <v>Mês de Coleta:</v>
          </cell>
          <cell r="B2887" t="str">
            <v>SINAPI/CEF</v>
          </cell>
          <cell r="C2887" t="str">
            <v>05/2014 Pesquisa: IBGE</v>
          </cell>
          <cell r="D2887">
            <v>0</v>
          </cell>
          <cell r="E2887">
            <v>0</v>
          </cell>
        </row>
        <row r="2888">
          <cell r="A2888">
            <v>0</v>
          </cell>
          <cell r="B2888" t="str">
            <v>SINAPI/CEF</v>
          </cell>
          <cell r="C2888" t="str">
            <v>FORTALEZA 88,81</v>
          </cell>
          <cell r="D2888">
            <v>0</v>
          </cell>
          <cell r="E2888">
            <v>50.72</v>
          </cell>
        </row>
        <row r="2889">
          <cell r="A2889" t="str">
            <v>Localidade:</v>
          </cell>
          <cell r="B2889" t="str">
            <v>SINAPI/CEF</v>
          </cell>
          <cell r="C2889" t="str">
            <v>Encargos Sociais Desonerados(%) Horista:</v>
          </cell>
          <cell r="D2889" t="str">
            <v>Mensalista:</v>
          </cell>
          <cell r="E2889">
            <v>0</v>
          </cell>
        </row>
        <row r="2890">
          <cell r="A2890" t="str">
            <v>Código</v>
          </cell>
          <cell r="B2890" t="str">
            <v>SINAPI/CEF</v>
          </cell>
          <cell r="C2890" t="str">
            <v>Descriçao do Insumo</v>
          </cell>
          <cell r="D2890" t="str">
            <v>Unid</v>
          </cell>
          <cell r="E2890" t="str">
            <v>Preço</v>
          </cell>
        </row>
        <row r="2891">
          <cell r="A2891">
            <v>0</v>
          </cell>
          <cell r="B2891" t="str">
            <v>SINAPI/CEF</v>
          </cell>
          <cell r="C2891">
            <v>0</v>
          </cell>
          <cell r="D2891">
            <v>0</v>
          </cell>
          <cell r="E2891" t="str">
            <v>Mediano (R$)</v>
          </cell>
        </row>
        <row r="2892">
          <cell r="A2892">
            <v>11484</v>
          </cell>
          <cell r="B2892" t="str">
            <v>SINAPI/CEF</v>
          </cell>
          <cell r="C2892" t="str">
            <v>FECHADURA SOBREPOR C/ CILINDRO  LATAO CROMADO OU POLIDO</v>
          </cell>
          <cell r="D2892" t="str">
            <v>UN</v>
          </cell>
          <cell r="E2892">
            <v>118.72</v>
          </cell>
        </row>
        <row r="2893">
          <cell r="A2893">
            <v>3082</v>
          </cell>
          <cell r="B2893" t="str">
            <v>SINAPI/CEF</v>
          </cell>
          <cell r="C2893" t="str">
            <v>FECHADURA SOBREPOR FERRO PINTADO C/ MACANETA, CHAVE GRANDE TP HAGA 1137 OU EQUIV</v>
          </cell>
          <cell r="D2893" t="str">
            <v>CJ</v>
          </cell>
          <cell r="E2893">
            <v>52.74</v>
          </cell>
        </row>
        <row r="2894">
          <cell r="A2894">
            <v>11467</v>
          </cell>
          <cell r="B2894" t="str">
            <v>SINAPI/CEF</v>
          </cell>
          <cell r="C2894" t="str">
            <v>FECHADURA SOBREPOR FERRO PINTADO CHAVE GRANDE</v>
          </cell>
          <cell r="D2894" t="str">
            <v>UN</v>
          </cell>
          <cell r="E2894">
            <v>10.01</v>
          </cell>
        </row>
        <row r="2895">
          <cell r="A2895">
            <v>11468</v>
          </cell>
          <cell r="B2895" t="str">
            <v>SINAPI/CEF</v>
          </cell>
          <cell r="C2895" t="str">
            <v>FECHADURA TIPO LA FONTE 218 CILINDRO CROMADA P/ ARMARIO E GAVETA ESP ATE 20MM</v>
          </cell>
          <cell r="D2895" t="str">
            <v>UN</v>
          </cell>
          <cell r="E2895">
            <v>55.35</v>
          </cell>
        </row>
        <row r="2896">
          <cell r="A2896">
            <v>11477</v>
          </cell>
          <cell r="B2896" t="str">
            <v>SINAPI/CEF</v>
          </cell>
          <cell r="C2896" t="str">
            <v>FECHADURA TUBULAR CILINDRO CENTRAL 70MM COMPLETA - TP LA FONTE 30 CR OU EQUIV</v>
          </cell>
          <cell r="D2896" t="str">
            <v>CJ</v>
          </cell>
          <cell r="E2896">
            <v>582.47</v>
          </cell>
        </row>
        <row r="2897">
          <cell r="A2897">
            <v>11461</v>
          </cell>
          <cell r="B2897" t="str">
            <v>SINAPI/CEF</v>
          </cell>
          <cell r="C2897" t="str">
            <v>FECHO CHATO SOBREPOR FERRO ZINCADO/NIQUEL/GALV OU POLIDO - 5"</v>
          </cell>
          <cell r="D2897" t="str">
            <v>UN</v>
          </cell>
          <cell r="E2897">
            <v>4.62</v>
          </cell>
        </row>
        <row r="2898">
          <cell r="A2898">
            <v>3106</v>
          </cell>
          <cell r="B2898" t="str">
            <v>SINAPI/CEF</v>
          </cell>
          <cell r="C2898" t="str">
            <v>FECHO CHATO SOBREPOR FERRO ZINCADO/NIQUEL/GALV OU POLIDO - 6"</v>
          </cell>
          <cell r="D2898" t="str">
            <v>UN</v>
          </cell>
          <cell r="E2898">
            <v>5.23</v>
          </cell>
        </row>
        <row r="2899">
          <cell r="A2899">
            <v>11540</v>
          </cell>
          <cell r="B2899" t="str">
            <v>SINAPI/CEF</v>
          </cell>
          <cell r="C2899" t="str">
            <v>FECHO CHATO SOBREPOR FERRO ZINCADO/NIQUEL/GALV OU POLIDO - 8"</v>
          </cell>
          <cell r="D2899" t="str">
            <v>UN</v>
          </cell>
          <cell r="E2899">
            <v>7.72</v>
          </cell>
        </row>
        <row r="2900">
          <cell r="A2900">
            <v>3096</v>
          </cell>
          <cell r="B2900" t="str">
            <v>SINAPI/CEF</v>
          </cell>
          <cell r="C2900" t="str">
            <v>FECHO CONCHA C/ ALAVANCA P/ PORTA OU JANELA CORRER</v>
          </cell>
          <cell r="D2900" t="str">
            <v>CJ</v>
          </cell>
          <cell r="E2900">
            <v>19.739999999999998</v>
          </cell>
        </row>
        <row r="2901">
          <cell r="A2901">
            <v>3111</v>
          </cell>
          <cell r="B2901" t="str">
            <v>SINAPI/CEF</v>
          </cell>
          <cell r="C2901" t="str">
            <v>FECHO DE EMBUTIR (TP UNHA) C/ ALAVANCA FERRO OU ACO CROMADO - 22CM</v>
          </cell>
          <cell r="D2901" t="str">
            <v>UN</v>
          </cell>
          <cell r="E2901">
            <v>17.2</v>
          </cell>
        </row>
        <row r="2902">
          <cell r="A2902">
            <v>3108</v>
          </cell>
          <cell r="B2902" t="str">
            <v>SINAPI/CEF</v>
          </cell>
          <cell r="C2902" t="str">
            <v>FECHO DE EMBUTIR (TP UNHA) C/ ALAVANCA LATAO CROMADO - 22CM</v>
          </cell>
          <cell r="D2902" t="str">
            <v>UN</v>
          </cell>
          <cell r="E2902">
            <v>36.950000000000003</v>
          </cell>
        </row>
        <row r="2903">
          <cell r="A2903">
            <v>3105</v>
          </cell>
          <cell r="B2903" t="str">
            <v>SINAPI/CEF</v>
          </cell>
          <cell r="C2903" t="str">
            <v>FECHO DE EMBUTIR (TP UNHA) C/ ALAVANCA LATAO CROMADO - 40CM</v>
          </cell>
          <cell r="D2903" t="str">
            <v>UN</v>
          </cell>
          <cell r="E2903">
            <v>45.28</v>
          </cell>
        </row>
        <row r="2904">
          <cell r="A2904">
            <v>11458</v>
          </cell>
          <cell r="B2904" t="str">
            <v>SINAPI/CEF</v>
          </cell>
          <cell r="C2904" t="str">
            <v>FECHO SEGURANCA TP BATOM LATAO CROMADO P/ PORTA EXT</v>
          </cell>
          <cell r="D2904" t="str">
            <v>UN</v>
          </cell>
          <cell r="E2904">
            <v>21.41</v>
          </cell>
        </row>
        <row r="2905">
          <cell r="A2905">
            <v>2693</v>
          </cell>
          <cell r="B2905" t="str">
            <v>SINAPI/CEF</v>
          </cell>
          <cell r="C2905" t="str">
            <v>FELTRO ASFALTICO</v>
          </cell>
          <cell r="D2905" t="str">
            <v>M2</v>
          </cell>
          <cell r="E2905">
            <v>6.79</v>
          </cell>
        </row>
        <row r="2906">
          <cell r="A2906">
            <v>4033</v>
          </cell>
          <cell r="B2906" t="str">
            <v>SINAPI/CEF</v>
          </cell>
          <cell r="C2906" t="str">
            <v>FELTRO ASFALTICO 15 LIBRAS TIPO VITFELTRO 15, ASFALTOS VITORIA OU EQUIV</v>
          </cell>
          <cell r="D2906" t="str">
            <v>M2</v>
          </cell>
          <cell r="E2906">
            <v>11.7</v>
          </cell>
        </row>
        <row r="2907">
          <cell r="A2907">
            <v>11607</v>
          </cell>
          <cell r="B2907" t="str">
            <v>SINAPI/CEF</v>
          </cell>
          <cell r="C2907" t="str">
            <v>FELTRO ONDALIT LARGURA = 1,00 M</v>
          </cell>
          <cell r="D2907" t="str">
            <v>M</v>
          </cell>
          <cell r="E2907">
            <v>8.27</v>
          </cell>
        </row>
        <row r="2908">
          <cell r="A2908">
            <v>3107</v>
          </cell>
          <cell r="B2908" t="str">
            <v>SINAPI/CEF</v>
          </cell>
          <cell r="C2908" t="str">
            <v>FERROLHO/FECHO/TARJETA ALUMINIO 3'' TIPO FERROLHO/FECHO/TARJETA P/ JAN / PORTA /PORTAO</v>
          </cell>
          <cell r="D2908" t="str">
            <v>UN</v>
          </cell>
          <cell r="E2908">
            <v>6.58</v>
          </cell>
        </row>
        <row r="2909">
          <cell r="A2909">
            <v>11456</v>
          </cell>
          <cell r="B2909" t="str">
            <v>SINAPI/CEF</v>
          </cell>
          <cell r="C2909" t="str">
            <v>FERROLHO/FECHO/TARJETA OU TRINCO PINO REDONDO 12" SOBREPOR FERRO       ZINC/GALV OU POLIDO  "</v>
          </cell>
          <cell r="D2909" t="str">
            <v>UN</v>
          </cell>
          <cell r="E2909">
            <v>12.54</v>
          </cell>
        </row>
        <row r="2910">
          <cell r="A2910">
            <v>3118</v>
          </cell>
          <cell r="B2910" t="str">
            <v>SINAPI/CEF</v>
          </cell>
          <cell r="C2910" t="str">
            <v>FERROLHO/FECHO/TARJETA OU TRINCO PINO REDONDO 2" SOBREPOR FERRO CROMADO</v>
          </cell>
          <cell r="D2910" t="str">
            <v>UN</v>
          </cell>
          <cell r="E2910">
            <v>1.1399999999999999</v>
          </cell>
        </row>
        <row r="2911">
          <cell r="A2911">
            <v>3119</v>
          </cell>
          <cell r="B2911" t="str">
            <v>SINAPI/CEF</v>
          </cell>
          <cell r="C2911" t="str">
            <v>FERROLHO/FECHO/TARJETA OU TRINCO PINO REDONDO 2" SOBREPOR FERRO ZINC/GALV OU POLIDO</v>
          </cell>
          <cell r="D2911" t="str">
            <v>UN</v>
          </cell>
          <cell r="E2911">
            <v>1.18</v>
          </cell>
        </row>
        <row r="2912">
          <cell r="A2912">
            <v>3122</v>
          </cell>
          <cell r="B2912" t="str">
            <v>SINAPI/CEF</v>
          </cell>
          <cell r="C2912" t="str">
            <v>FERROLHO/FECHO/TARJETA OU TRINCO PINO REDONDO 4" SOBREPOR FERRO ZINC/GALV OU POLIDO</v>
          </cell>
          <cell r="D2912" t="str">
            <v>UN</v>
          </cell>
          <cell r="E2912">
            <v>4.4000000000000004</v>
          </cell>
        </row>
        <row r="2913">
          <cell r="A2913">
            <v>11543</v>
          </cell>
          <cell r="B2913" t="str">
            <v>SINAPI/CEF</v>
          </cell>
          <cell r="C2913" t="str">
            <v>FERROLHO/FECHO/TARJETA OU TRINCO PINO REDONDO 4"(10CM) SOBREPOR LATAO CROMADO/POLIDO OU</v>
          </cell>
          <cell r="D2913" t="str">
            <v>UN</v>
          </cell>
          <cell r="E2913">
            <v>14.65</v>
          </cell>
        </row>
        <row r="2914">
          <cell r="A2914">
            <v>0</v>
          </cell>
          <cell r="B2914" t="str">
            <v>SINAPI/CEF</v>
          </cell>
          <cell r="C2914" t="str">
            <v>OXIDADO</v>
          </cell>
          <cell r="D2914">
            <v>0</v>
          </cell>
          <cell r="E2914">
            <v>0</v>
          </cell>
        </row>
        <row r="2915">
          <cell r="A2915">
            <v>3121</v>
          </cell>
          <cell r="B2915" t="str">
            <v>SINAPI/CEF</v>
          </cell>
          <cell r="C2915" t="str">
            <v>FERROLHO/FECHO/TARJETA OU TRINCO PINO REDONDO 5" SOBREPOR FERRO ZINC/GALV OU POLIDO</v>
          </cell>
          <cell r="D2915" t="str">
            <v>UN</v>
          </cell>
          <cell r="E2915">
            <v>5.72</v>
          </cell>
        </row>
        <row r="2916">
          <cell r="A2916">
            <v>3120</v>
          </cell>
          <cell r="B2916" t="str">
            <v>SINAPI/CEF</v>
          </cell>
          <cell r="C2916" t="str">
            <v>FERROLHO/FECHO/TARJETA OU TRINCO PINO REDONDO 6" SOBREPOR FERRO ZINC/GALV OU POLIDO</v>
          </cell>
          <cell r="D2916" t="str">
            <v>UN</v>
          </cell>
          <cell r="E2916">
            <v>6.28</v>
          </cell>
        </row>
        <row r="2917">
          <cell r="A2917">
            <v>11455</v>
          </cell>
          <cell r="B2917" t="str">
            <v>SINAPI/CEF</v>
          </cell>
          <cell r="C2917" t="str">
            <v>FERROLHO/FECHO/TARJETA OU TRINCO PINO REDONDO 8" SOBREPOR FERRO       ZINC/GALV OU POLIDO  "</v>
          </cell>
          <cell r="D2917" t="str">
            <v>UN</v>
          </cell>
          <cell r="E2917">
            <v>10.09</v>
          </cell>
        </row>
        <row r="2918">
          <cell r="A2918">
            <v>25951</v>
          </cell>
          <cell r="B2918" t="str">
            <v>SINAPI/CEF</v>
          </cell>
          <cell r="C2918" t="str">
            <v>FERTILIZANTE NPK - 10:10:10</v>
          </cell>
          <cell r="D2918" t="str">
            <v>KG</v>
          </cell>
          <cell r="E2918">
            <v>1.52</v>
          </cell>
        </row>
        <row r="2919">
          <cell r="A2919">
            <v>3123</v>
          </cell>
          <cell r="B2919" t="str">
            <v>SINAPI/CEF</v>
          </cell>
          <cell r="C2919" t="str">
            <v>FERTILIZANTE NPK - 4: 14: 8</v>
          </cell>
          <cell r="D2919" t="str">
            <v>KG</v>
          </cell>
          <cell r="E2919">
            <v>1.44</v>
          </cell>
        </row>
        <row r="2920">
          <cell r="A2920">
            <v>34796</v>
          </cell>
          <cell r="B2920" t="str">
            <v>SINAPI/CEF</v>
          </cell>
          <cell r="C2920" t="str">
            <v>FILETE CERÂMICO 2 X 30,5 CM</v>
          </cell>
          <cell r="D2920" t="str">
            <v>M</v>
          </cell>
          <cell r="E2920">
            <v>5.15</v>
          </cell>
        </row>
        <row r="2921">
          <cell r="A2921">
            <v>11894</v>
          </cell>
          <cell r="B2921" t="str">
            <v>SINAPI/CEF</v>
          </cell>
          <cell r="C2921" t="str">
            <v>FILTRO ANAEROBIO CILINDRICO CONCRETO PRE MOLDADO 1,20 X 1,50 (DIAMETROXALTURA) PARA 4 A 5</v>
          </cell>
          <cell r="D2921" t="str">
            <v>UN</v>
          </cell>
          <cell r="E2921">
            <v>465.18</v>
          </cell>
        </row>
        <row r="2922">
          <cell r="A2922">
            <v>0</v>
          </cell>
          <cell r="B2922" t="str">
            <v>SINAPI/CEF</v>
          </cell>
          <cell r="C2922" t="str">
            <v>CONTRIBUINTES (NBR 13969)</v>
          </cell>
          <cell r="D2922">
            <v>0</v>
          </cell>
          <cell r="E2922">
            <v>0</v>
          </cell>
        </row>
        <row r="2923">
          <cell r="A2923">
            <v>14146</v>
          </cell>
          <cell r="B2923" t="str">
            <v>SINAPI/CEF</v>
          </cell>
          <cell r="C2923" t="str">
            <v>FINCAPINO C 22 LONGO</v>
          </cell>
          <cell r="D2923" t="str">
            <v>CENTO</v>
          </cell>
          <cell r="E2923">
            <v>99</v>
          </cell>
        </row>
        <row r="2924">
          <cell r="A2924">
            <v>14127</v>
          </cell>
          <cell r="B2924" t="str">
            <v>SINAPI/CEF</v>
          </cell>
          <cell r="C2924" t="str">
            <v>FIO COBRE NU DE 10 A 500MM2 600V</v>
          </cell>
          <cell r="D2924" t="str">
            <v>KG</v>
          </cell>
          <cell r="E2924">
            <v>41.34</v>
          </cell>
        </row>
        <row r="2925">
          <cell r="A2925">
            <v>14128</v>
          </cell>
          <cell r="B2925" t="str">
            <v>SINAPI/CEF</v>
          </cell>
          <cell r="C2925" t="str">
            <v>FIO DE COBRE NU 1,5MM2</v>
          </cell>
          <cell r="D2925" t="str">
            <v>KG</v>
          </cell>
          <cell r="E2925">
            <v>0.68</v>
          </cell>
        </row>
        <row r="2926">
          <cell r="A2926">
            <v>13389</v>
          </cell>
          <cell r="B2926" t="str">
            <v>SINAPI/CEF</v>
          </cell>
          <cell r="C2926" t="str">
            <v>FIO DE COBRE NU 10MM2</v>
          </cell>
          <cell r="D2926" t="str">
            <v>M</v>
          </cell>
          <cell r="E2926">
            <v>4.3600000000000003</v>
          </cell>
        </row>
        <row r="2927">
          <cell r="A2927">
            <v>20057</v>
          </cell>
          <cell r="B2927" t="str">
            <v>SINAPI/CEF</v>
          </cell>
          <cell r="C2927" t="str">
            <v>FIO DE COBRE NU 2,5MM2</v>
          </cell>
          <cell r="D2927" t="str">
            <v>KG</v>
          </cell>
          <cell r="E2927">
            <v>1.1499999999999999</v>
          </cell>
        </row>
        <row r="2928">
          <cell r="A2928">
            <v>20058</v>
          </cell>
          <cell r="B2928" t="str">
            <v>SINAPI/CEF</v>
          </cell>
          <cell r="C2928" t="str">
            <v>FIO DE COBRE NU 4MM2</v>
          </cell>
          <cell r="D2928" t="str">
            <v>KG</v>
          </cell>
          <cell r="E2928">
            <v>1.83</v>
          </cell>
        </row>
        <row r="2929">
          <cell r="A2929">
            <v>13253</v>
          </cell>
          <cell r="B2929" t="str">
            <v>SINAPI/CEF</v>
          </cell>
          <cell r="C2929" t="str">
            <v>FIO DE COBRE NU 6MM2</v>
          </cell>
          <cell r="D2929" t="str">
            <v>M</v>
          </cell>
          <cell r="E2929">
            <v>2.71</v>
          </cell>
        </row>
        <row r="2930">
          <cell r="A2930">
            <v>20244</v>
          </cell>
          <cell r="B2930" t="str">
            <v>SINAPI/CEF</v>
          </cell>
          <cell r="C2930" t="str">
            <v>FIO P/ INSTAL. ELETRONICA (SOM) POLARIZADO BICOLOR 2 X 0,75MM2</v>
          </cell>
          <cell r="D2930" t="str">
            <v>M</v>
          </cell>
          <cell r="E2930">
            <v>1.72</v>
          </cell>
        </row>
        <row r="2931">
          <cell r="A2931">
            <v>935</v>
          </cell>
          <cell r="B2931" t="str">
            <v>SINAPI/CEF</v>
          </cell>
          <cell r="C2931" t="str">
            <v>FIO P/ TELEFONE DE COBRE BITOLA 0,6MM ISOLACAO EM PVC, POLIPROPILENO, 2 CONDUTORES</v>
          </cell>
          <cell r="D2931" t="str">
            <v>M</v>
          </cell>
          <cell r="E2931">
            <v>0.69</v>
          </cell>
        </row>
        <row r="2932">
          <cell r="A2932">
            <v>934</v>
          </cell>
          <cell r="B2932" t="str">
            <v>SINAPI/CEF</v>
          </cell>
          <cell r="C2932" t="str">
            <v>FIO P/ TELEFONE DE COBRE BITOLA 1,6MM ISOLACAO EM PVC, POLIPROPILENO, 2 CONDUTORES</v>
          </cell>
          <cell r="D2932" t="str">
            <v>M</v>
          </cell>
          <cell r="E2932">
            <v>2.68</v>
          </cell>
        </row>
        <row r="2933">
          <cell r="A2933">
            <v>936</v>
          </cell>
          <cell r="B2933" t="str">
            <v>SINAPI/CEF</v>
          </cell>
          <cell r="C2933" t="str">
            <v>FIO P/ TELEFONE DE COBRE BITOLA 1MM ISOLACAO EM PVC, POLIPROPILENO, 2    CONDUTORES</v>
          </cell>
          <cell r="D2933" t="str">
            <v>M</v>
          </cell>
          <cell r="E2933">
            <v>1.38</v>
          </cell>
        </row>
        <row r="2934">
          <cell r="A2934">
            <v>928</v>
          </cell>
          <cell r="B2934" t="str">
            <v>SINAPI/CEF</v>
          </cell>
          <cell r="C2934" t="str">
            <v>FIO RIGIDO DE 16MM2, ISOLACAO EM PVC (450/750V)</v>
          </cell>
          <cell r="D2934" t="str">
            <v>M</v>
          </cell>
          <cell r="E2934">
            <v>6.95</v>
          </cell>
        </row>
        <row r="2935">
          <cell r="A2935">
            <v>941</v>
          </cell>
          <cell r="B2935" t="str">
            <v>SINAPI/CEF</v>
          </cell>
          <cell r="C2935" t="str">
            <v>FIO RIGIDO, ISOLACAO EM PVC 450/750V 0,5MM2</v>
          </cell>
          <cell r="D2935" t="str">
            <v>M</v>
          </cell>
          <cell r="E2935">
            <v>0.34</v>
          </cell>
        </row>
        <row r="2936">
          <cell r="A2936">
            <v>942</v>
          </cell>
          <cell r="B2936" t="str">
            <v>SINAPI/CEF</v>
          </cell>
          <cell r="C2936" t="str">
            <v>FIO RIGIDO, ISOLACAO EM PVC 450/750V 0,75MM2</v>
          </cell>
          <cell r="D2936" t="str">
            <v>M</v>
          </cell>
          <cell r="E2936">
            <v>0.46</v>
          </cell>
        </row>
        <row r="2937">
          <cell r="A2937">
            <v>938</v>
          </cell>
          <cell r="B2937" t="str">
            <v>SINAPI/CEF</v>
          </cell>
          <cell r="C2937" t="str">
            <v>FIO RIGIDO, ISOLACAO EM PVC 450/750V 1,5MM2</v>
          </cell>
          <cell r="D2937" t="str">
            <v>M</v>
          </cell>
          <cell r="E2937">
            <v>0.68</v>
          </cell>
        </row>
        <row r="2938">
          <cell r="A2938">
            <v>943</v>
          </cell>
          <cell r="B2938" t="str">
            <v>SINAPI/CEF</v>
          </cell>
          <cell r="C2938" t="str">
            <v>FIO RIGIDO, ISOLACAO EM PVC 450/750V 1MM2</v>
          </cell>
          <cell r="D2938" t="str">
            <v>M</v>
          </cell>
          <cell r="E2938">
            <v>0.55000000000000004</v>
          </cell>
        </row>
        <row r="2939">
          <cell r="A2939">
            <v>937</v>
          </cell>
          <cell r="B2939" t="str">
            <v>SINAPI/CEF</v>
          </cell>
          <cell r="C2939" t="str">
            <v>FIO RIGIDO, ISOLACAO EM PVC 450/750V 10MM2</v>
          </cell>
          <cell r="D2939" t="str">
            <v>M</v>
          </cell>
          <cell r="E2939">
            <v>4.13</v>
          </cell>
        </row>
        <row r="2940">
          <cell r="A2940">
            <v>939</v>
          </cell>
          <cell r="B2940" t="str">
            <v>SINAPI/CEF</v>
          </cell>
          <cell r="C2940" t="str">
            <v>FIO RIGIDO, ISOLACAO EM PVC 450/750V 2,5MM2</v>
          </cell>
          <cell r="D2940" t="str">
            <v>M</v>
          </cell>
          <cell r="E2940">
            <v>1.03</v>
          </cell>
        </row>
        <row r="2941">
          <cell r="A2941">
            <v>944</v>
          </cell>
          <cell r="B2941" t="str">
            <v>SINAPI/CEF</v>
          </cell>
          <cell r="C2941" t="str">
            <v>FIO RIGIDO, ISOLACAO EM PVC 450/750V 4,0MM2</v>
          </cell>
          <cell r="D2941" t="str">
            <v>M</v>
          </cell>
          <cell r="E2941">
            <v>1.65</v>
          </cell>
        </row>
        <row r="2942">
          <cell r="A2942">
            <v>940</v>
          </cell>
          <cell r="B2942" t="str">
            <v>SINAPI/CEF</v>
          </cell>
          <cell r="C2942" t="str">
            <v>FIO RIGIDO, ISOLACAO EM PVC 450/750V 6MM2</v>
          </cell>
          <cell r="D2942" t="str">
            <v>M</v>
          </cell>
          <cell r="E2942">
            <v>2.37</v>
          </cell>
        </row>
        <row r="2943">
          <cell r="A2943">
            <v>11889</v>
          </cell>
          <cell r="B2943" t="str">
            <v>SINAPI/CEF</v>
          </cell>
          <cell r="C2943" t="str">
            <v>FIO/CORDAO COBRE ISOLADO PARALELO OU TORCIDO 2 X 0,75MM2, TIPO PLASTIFLEX PIRELLI OU EQUIV</v>
          </cell>
          <cell r="D2943" t="str">
            <v>M</v>
          </cell>
          <cell r="E2943">
            <v>1.18</v>
          </cell>
        </row>
        <row r="2944">
          <cell r="A2944">
            <v>11890</v>
          </cell>
          <cell r="B2944" t="str">
            <v>SINAPI/CEF</v>
          </cell>
          <cell r="C2944" t="str">
            <v>FIO/CORDAO COBRE ISOLADO PARALELO OU TORCIDO 2 X 1,5MM2, TIPO PLASTIFLEX PIRELLI OU EQUIV</v>
          </cell>
          <cell r="D2944" t="str">
            <v>M</v>
          </cell>
          <cell r="E2944">
            <v>1.71</v>
          </cell>
        </row>
        <row r="2945">
          <cell r="A2945">
            <v>11891</v>
          </cell>
          <cell r="B2945" t="str">
            <v>SINAPI/CEF</v>
          </cell>
          <cell r="C2945" t="str">
            <v>FIO/CORDAO COBRE ISOLADO PARALELO OU TORCIDO 2 X 2,5MM2, TIPO PLASTIFLEX PIRELLI OU EQUIV</v>
          </cell>
          <cell r="D2945" t="str">
            <v>M</v>
          </cell>
          <cell r="E2945">
            <v>2.41</v>
          </cell>
        </row>
        <row r="2946">
          <cell r="A2946">
            <v>0</v>
          </cell>
          <cell r="B2946" t="str">
            <v>SINAPI/CEF</v>
          </cell>
          <cell r="C2946">
            <v>0</v>
          </cell>
          <cell r="D2946">
            <v>0</v>
          </cell>
          <cell r="E2946">
            <v>0</v>
          </cell>
        </row>
        <row r="2947">
          <cell r="A2947">
            <v>0</v>
          </cell>
          <cell r="B2947" t="str">
            <v>SINAPI/CEF</v>
          </cell>
          <cell r="C2947" t="str">
            <v>PREÇOS DE INSUMOS</v>
          </cell>
          <cell r="D2947" t="str">
            <v>Página:</v>
          </cell>
          <cell r="E2947" t="str">
            <v>47 / 107</v>
          </cell>
        </row>
        <row r="2948">
          <cell r="A2948" t="str">
            <v>Mês de Coleta:</v>
          </cell>
          <cell r="B2948" t="str">
            <v>SINAPI/CEF</v>
          </cell>
          <cell r="C2948" t="str">
            <v>05/2014 Pesquisa: IBGE</v>
          </cell>
          <cell r="D2948">
            <v>0</v>
          </cell>
          <cell r="E2948">
            <v>0</v>
          </cell>
        </row>
        <row r="2949">
          <cell r="A2949">
            <v>0</v>
          </cell>
          <cell r="B2949" t="str">
            <v>SINAPI/CEF</v>
          </cell>
          <cell r="C2949" t="str">
            <v>FORTALEZA 88,81</v>
          </cell>
          <cell r="D2949">
            <v>0</v>
          </cell>
          <cell r="E2949">
            <v>50.72</v>
          </cell>
        </row>
        <row r="2950">
          <cell r="A2950" t="str">
            <v>Localidade:</v>
          </cell>
          <cell r="B2950" t="str">
            <v>SINAPI/CEF</v>
          </cell>
          <cell r="C2950" t="str">
            <v>Encargos Sociais Desonerados(%) Horista:</v>
          </cell>
          <cell r="D2950" t="str">
            <v>Mensalista:</v>
          </cell>
          <cell r="E2950">
            <v>0</v>
          </cell>
        </row>
        <row r="2951">
          <cell r="A2951" t="str">
            <v>Código</v>
          </cell>
          <cell r="B2951" t="str">
            <v>SINAPI/CEF</v>
          </cell>
          <cell r="C2951" t="str">
            <v>Descriçao do Insumo</v>
          </cell>
          <cell r="D2951" t="str">
            <v>Unid</v>
          </cell>
          <cell r="E2951" t="str">
            <v>Preço</v>
          </cell>
        </row>
        <row r="2952">
          <cell r="A2952">
            <v>0</v>
          </cell>
          <cell r="B2952" t="str">
            <v>SINAPI/CEF</v>
          </cell>
          <cell r="C2952">
            <v>0</v>
          </cell>
          <cell r="D2952">
            <v>0</v>
          </cell>
          <cell r="E2952" t="str">
            <v>Mediano (R$)</v>
          </cell>
        </row>
        <row r="2953">
          <cell r="A2953">
            <v>11892</v>
          </cell>
          <cell r="B2953" t="str">
            <v>SINAPI/CEF</v>
          </cell>
          <cell r="C2953" t="str">
            <v>FIO/CORDAO COBRE ISOLADO PARALELO OU TORCIDO 2 X 4MM2, TIPO PLASTIFLEX PIRELLI OU EQUIV</v>
          </cell>
          <cell r="D2953" t="str">
            <v>M</v>
          </cell>
          <cell r="E2953">
            <v>3.89</v>
          </cell>
        </row>
        <row r="2954">
          <cell r="A2954">
            <v>406</v>
          </cell>
          <cell r="B2954" t="str">
            <v>SINAPI/CEF</v>
          </cell>
          <cell r="C2954" t="str">
            <v>FITA ACO INOX P/ CINTAR POSTE FUSIMEC/ERICSSON/ERIBAND OU SIM 0,8 X 19 MM (ROLO DE 30 M)</v>
          </cell>
          <cell r="D2954" t="str">
            <v>UN</v>
          </cell>
          <cell r="E2954">
            <v>26.43</v>
          </cell>
        </row>
        <row r="2955">
          <cell r="A2955">
            <v>12815</v>
          </cell>
          <cell r="B2955" t="str">
            <v>SINAPI/CEF</v>
          </cell>
          <cell r="C2955" t="str">
            <v>FITA CREPE EM ROLOS 25MMX50M</v>
          </cell>
          <cell r="D2955" t="str">
            <v>UN</v>
          </cell>
          <cell r="E2955">
            <v>9.84</v>
          </cell>
        </row>
        <row r="2956">
          <cell r="A2956">
            <v>407</v>
          </cell>
          <cell r="B2956" t="str">
            <v>SINAPI/CEF</v>
          </cell>
          <cell r="C2956" t="str">
            <v>FITA DE ALUMINIO PARA PROTECAO DO CONDUTOR LARGURA 10 MM</v>
          </cell>
          <cell r="D2956" t="str">
            <v>KG</v>
          </cell>
          <cell r="E2956">
            <v>42.45</v>
          </cell>
        </row>
        <row r="2957">
          <cell r="A2957">
            <v>20110</v>
          </cell>
          <cell r="B2957" t="str">
            <v>SINAPI/CEF</v>
          </cell>
          <cell r="C2957" t="str">
            <v>FITA ISOLANTE ADESIVA ANTI-CHAMA EM ROLOS 19MM X 10M</v>
          </cell>
          <cell r="D2957" t="str">
            <v>UN</v>
          </cell>
          <cell r="E2957">
            <v>7.09</v>
          </cell>
        </row>
        <row r="2958">
          <cell r="A2958">
            <v>21127</v>
          </cell>
          <cell r="B2958" t="str">
            <v>SINAPI/CEF</v>
          </cell>
          <cell r="C2958" t="str">
            <v>FITA ISOLANTE ADESIVA ANTI-CHAMA EM ROLOS 19MM X 5M</v>
          </cell>
          <cell r="D2958" t="str">
            <v>UN</v>
          </cell>
          <cell r="E2958">
            <v>1.81</v>
          </cell>
        </row>
        <row r="2959">
          <cell r="A2959">
            <v>20111</v>
          </cell>
          <cell r="B2959" t="str">
            <v>SINAPI/CEF</v>
          </cell>
          <cell r="C2959" t="str">
            <v>FITA ISOLANTE ADESIVA ANTI-CHAMA, USO ATÉ 750 V, EM ROLO DE 19 MM X 20 M</v>
          </cell>
          <cell r="D2959" t="str">
            <v>UN</v>
          </cell>
          <cell r="E2959">
            <v>9.25</v>
          </cell>
        </row>
        <row r="2960">
          <cell r="A2960">
            <v>404</v>
          </cell>
          <cell r="B2960" t="str">
            <v>SINAPI/CEF</v>
          </cell>
          <cell r="C2960" t="str">
            <v>FITA ISOLANTE AUTO-FUSAO BT REF 3M OU SIMILAR</v>
          </cell>
          <cell r="D2960" t="str">
            <v>M</v>
          </cell>
          <cell r="E2960">
            <v>2.76</v>
          </cell>
        </row>
        <row r="2961">
          <cell r="A2961">
            <v>11619</v>
          </cell>
          <cell r="B2961" t="str">
            <v>SINAPI/CEF</v>
          </cell>
          <cell r="C2961" t="str">
            <v>FITA OU CINTA DE CALDEACAO P/ MANTA BUTILICA</v>
          </cell>
          <cell r="D2961" t="str">
            <v>M</v>
          </cell>
          <cell r="E2961">
            <v>2.4</v>
          </cell>
        </row>
        <row r="2962">
          <cell r="A2962">
            <v>14152</v>
          </cell>
          <cell r="B2962" t="str">
            <v>SINAPI/CEF</v>
          </cell>
          <cell r="C2962" t="str">
            <v>FITA PERFURADA 17MM EXTRA LEVE</v>
          </cell>
          <cell r="D2962" t="str">
            <v>UN</v>
          </cell>
          <cell r="E2962">
            <v>43.7</v>
          </cell>
        </row>
        <row r="2963">
          <cell r="A2963">
            <v>14153</v>
          </cell>
          <cell r="B2963" t="str">
            <v>SINAPI/CEF</v>
          </cell>
          <cell r="C2963" t="str">
            <v>FITA PERFURADA 19MM LEVE</v>
          </cell>
          <cell r="D2963" t="str">
            <v>UN</v>
          </cell>
          <cell r="E2963">
            <v>50.34</v>
          </cell>
        </row>
        <row r="2964">
          <cell r="A2964">
            <v>14154</v>
          </cell>
          <cell r="B2964" t="str">
            <v>SINAPI/CEF</v>
          </cell>
          <cell r="C2964" t="str">
            <v>FITA PERFURADA 25MM PESADA</v>
          </cell>
          <cell r="D2964" t="str">
            <v>UN</v>
          </cell>
          <cell r="E2964">
            <v>64.63</v>
          </cell>
        </row>
        <row r="2965">
          <cell r="A2965">
            <v>14151</v>
          </cell>
          <cell r="B2965" t="str">
            <v>SINAPI/CEF</v>
          </cell>
          <cell r="C2965" t="str">
            <v>FITA RECARTILHADA EPAFLEX 17MM</v>
          </cell>
          <cell r="D2965" t="str">
            <v>UN</v>
          </cell>
          <cell r="E2965">
            <v>34.79</v>
          </cell>
        </row>
        <row r="2966">
          <cell r="A2966">
            <v>3146</v>
          </cell>
          <cell r="B2966" t="str">
            <v>SINAPI/CEF</v>
          </cell>
          <cell r="C2966" t="str">
            <v>FITA VEDA ROSCA EM ROLOS 18MMX10M</v>
          </cell>
          <cell r="D2966" t="str">
            <v>UN</v>
          </cell>
          <cell r="E2966">
            <v>2</v>
          </cell>
        </row>
        <row r="2967">
          <cell r="A2967">
            <v>3143</v>
          </cell>
          <cell r="B2967" t="str">
            <v>SINAPI/CEF</v>
          </cell>
          <cell r="C2967" t="str">
            <v>FITA VEDA ROSCA EM ROLOS 18MMX25M</v>
          </cell>
          <cell r="D2967" t="str">
            <v>UN</v>
          </cell>
          <cell r="E2967">
            <v>4.6100000000000003</v>
          </cell>
        </row>
        <row r="2968">
          <cell r="A2968">
            <v>3148</v>
          </cell>
          <cell r="B2968" t="str">
            <v>SINAPI/CEF</v>
          </cell>
          <cell r="C2968" t="str">
            <v>FITA VEDA ROSCA EM ROLOS 18MMX50M</v>
          </cell>
          <cell r="D2968" t="str">
            <v>UN</v>
          </cell>
          <cell r="E2968">
            <v>8.73</v>
          </cell>
        </row>
        <row r="2969">
          <cell r="A2969">
            <v>4310</v>
          </cell>
          <cell r="B2969" t="str">
            <v>SINAPI/CEF</v>
          </cell>
          <cell r="C2969" t="str">
            <v>FIXADOR ABA AUTO TRAVANTE P/ TELHA CANALETE 90 OU KALHETAO</v>
          </cell>
          <cell r="D2969" t="str">
            <v>UN</v>
          </cell>
          <cell r="E2969">
            <v>2.46</v>
          </cell>
        </row>
        <row r="2970">
          <cell r="A2970">
            <v>4311</v>
          </cell>
          <cell r="B2970" t="str">
            <v>SINAPI/CEF</v>
          </cell>
          <cell r="C2970" t="str">
            <v>FIXADOR ABA SIMPLES P/ TELHA CANALETA 49 OU KALHETA</v>
          </cell>
          <cell r="D2970" t="str">
            <v>UN</v>
          </cell>
          <cell r="E2970">
            <v>1.79</v>
          </cell>
        </row>
        <row r="2971">
          <cell r="A2971">
            <v>4312</v>
          </cell>
          <cell r="B2971" t="str">
            <v>SINAPI/CEF</v>
          </cell>
          <cell r="C2971" t="str">
            <v>FIXADOR ABA SIMPLES P/ TELHA CANALETA 90 OU KALHETAO</v>
          </cell>
          <cell r="D2971" t="str">
            <v>UN</v>
          </cell>
          <cell r="E2971">
            <v>2.46</v>
          </cell>
        </row>
        <row r="2972">
          <cell r="A2972">
            <v>11162</v>
          </cell>
          <cell r="B2972" t="str">
            <v>SINAPI/CEF</v>
          </cell>
          <cell r="C2972" t="str">
            <v>FIXADOR DE CAL TIPO GLOBOFIX OU EQUIV</v>
          </cell>
          <cell r="D2972" t="str">
            <v>UN</v>
          </cell>
          <cell r="E2972">
            <v>1.85</v>
          </cell>
        </row>
        <row r="2973">
          <cell r="A2973">
            <v>13261</v>
          </cell>
          <cell r="B2973" t="str">
            <v>SINAPI/CEF</v>
          </cell>
          <cell r="C2973" t="str">
            <v>FLANELA</v>
          </cell>
          <cell r="D2973" t="str">
            <v>M2</v>
          </cell>
          <cell r="E2973">
            <v>3.34</v>
          </cell>
        </row>
        <row r="2974">
          <cell r="A2974">
            <v>3251</v>
          </cell>
          <cell r="B2974" t="str">
            <v>SINAPI/CEF</v>
          </cell>
          <cell r="C2974" t="str">
            <v>FLANGE  PVC C/ ROSCA , DE 1/2", SEXTAVADO, SEM FUROS</v>
          </cell>
          <cell r="D2974" t="str">
            <v>UN</v>
          </cell>
          <cell r="E2974">
            <v>6.59</v>
          </cell>
        </row>
        <row r="2975">
          <cell r="A2975">
            <v>3259</v>
          </cell>
          <cell r="B2975" t="str">
            <v>SINAPI/CEF</v>
          </cell>
          <cell r="C2975" t="str">
            <v>FLANGE PVC C/ ROSCA SEXTAVADO S/FUROS REF. 1 1/2"</v>
          </cell>
          <cell r="D2975" t="str">
            <v>UN</v>
          </cell>
          <cell r="E2975">
            <v>5.12</v>
          </cell>
        </row>
        <row r="2976">
          <cell r="A2976">
            <v>3258</v>
          </cell>
          <cell r="B2976" t="str">
            <v>SINAPI/CEF</v>
          </cell>
          <cell r="C2976" t="str">
            <v>FLANGE PVC C/ ROSCA SEXTAVADO S/FUROS REF. 1 1/4"</v>
          </cell>
          <cell r="D2976" t="str">
            <v>UN</v>
          </cell>
          <cell r="E2976">
            <v>3.19</v>
          </cell>
        </row>
        <row r="2977">
          <cell r="A2977">
            <v>3256</v>
          </cell>
          <cell r="B2977" t="str">
            <v>SINAPI/CEF</v>
          </cell>
          <cell r="C2977" t="str">
            <v>FLANGE PVC C/ ROSCA SEXTAVADO S/FUROS REF. 1"</v>
          </cell>
          <cell r="D2977" t="str">
            <v>UN</v>
          </cell>
          <cell r="E2977">
            <v>13.18</v>
          </cell>
        </row>
        <row r="2978">
          <cell r="A2978">
            <v>3261</v>
          </cell>
          <cell r="B2978" t="str">
            <v>SINAPI/CEF</v>
          </cell>
          <cell r="C2978" t="str">
            <v>FLANGE PVC C/ ROSCA SEXTAVADO S/FUROS REF. 2 1/2"</v>
          </cell>
          <cell r="D2978" t="str">
            <v>UN</v>
          </cell>
          <cell r="E2978">
            <v>35.72</v>
          </cell>
        </row>
        <row r="2979">
          <cell r="A2979">
            <v>3260</v>
          </cell>
          <cell r="B2979" t="str">
            <v>SINAPI/CEF</v>
          </cell>
          <cell r="C2979" t="str">
            <v>FLANGE PVC C/ ROSCA SEXTAVADO S/FUROS REF. 2"</v>
          </cell>
          <cell r="D2979" t="str">
            <v>UN</v>
          </cell>
          <cell r="E2979">
            <v>7.33</v>
          </cell>
        </row>
        <row r="2980">
          <cell r="A2980">
            <v>3255</v>
          </cell>
          <cell r="B2980" t="str">
            <v>SINAPI/CEF</v>
          </cell>
          <cell r="C2980" t="str">
            <v>FLANGE PVC C/ ROSCA SEXTAVADO S/FUROS REF. 3/4"</v>
          </cell>
          <cell r="D2980" t="str">
            <v>UN</v>
          </cell>
          <cell r="E2980">
            <v>9.81</v>
          </cell>
        </row>
        <row r="2981">
          <cell r="A2981">
            <v>3254</v>
          </cell>
          <cell r="B2981" t="str">
            <v>SINAPI/CEF</v>
          </cell>
          <cell r="C2981" t="str">
            <v>FLANGE PVC C/ ROSCA SEXTAVADO S/FUROS REF. 3"</v>
          </cell>
          <cell r="D2981" t="str">
            <v>UN</v>
          </cell>
          <cell r="E2981">
            <v>48.47</v>
          </cell>
        </row>
        <row r="2982">
          <cell r="A2982">
            <v>3253</v>
          </cell>
          <cell r="B2982" t="str">
            <v>SINAPI/CEF</v>
          </cell>
          <cell r="C2982" t="str">
            <v>FLANGE PVC C/ ROSCA SEXTAVADO S/FUROS REF. 4"</v>
          </cell>
          <cell r="D2982" t="str">
            <v>UN</v>
          </cell>
          <cell r="E2982">
            <v>69.02</v>
          </cell>
        </row>
        <row r="2983">
          <cell r="A2983">
            <v>3272</v>
          </cell>
          <cell r="B2983" t="str">
            <v>SINAPI/CEF</v>
          </cell>
          <cell r="C2983" t="str">
            <v>FLANGE SEXTAVADO FERRO GALV ROSCA REF. 1 1/2"</v>
          </cell>
          <cell r="D2983" t="str">
            <v>UN</v>
          </cell>
          <cell r="E2983">
            <v>17.53</v>
          </cell>
        </row>
        <row r="2984">
          <cell r="A2984">
            <v>3265</v>
          </cell>
          <cell r="B2984" t="str">
            <v>SINAPI/CEF</v>
          </cell>
          <cell r="C2984" t="str">
            <v>FLANGE SEXTAVADO FERRO GALV ROSCA REF. 1 1/4"</v>
          </cell>
          <cell r="D2984" t="str">
            <v>UN</v>
          </cell>
          <cell r="E2984">
            <v>12.49</v>
          </cell>
        </row>
        <row r="2985">
          <cell r="A2985">
            <v>3262</v>
          </cell>
          <cell r="B2985" t="str">
            <v>SINAPI/CEF</v>
          </cell>
          <cell r="C2985" t="str">
            <v>FLANGE SEXTAVADO FERRO GALV ROSCA REF. 1/2"</v>
          </cell>
          <cell r="D2985" t="str">
            <v>UN</v>
          </cell>
          <cell r="E2985">
            <v>5.99</v>
          </cell>
        </row>
        <row r="2986">
          <cell r="A2986">
            <v>3264</v>
          </cell>
          <cell r="B2986" t="str">
            <v>SINAPI/CEF</v>
          </cell>
          <cell r="C2986" t="str">
            <v>FLANGE SEXTAVADO FERRO GALV ROSCA REF. 1"</v>
          </cell>
          <cell r="D2986" t="str">
            <v>UN</v>
          </cell>
          <cell r="E2986">
            <v>9.86</v>
          </cell>
        </row>
        <row r="2987">
          <cell r="A2987">
            <v>3267</v>
          </cell>
          <cell r="B2987" t="str">
            <v>SINAPI/CEF</v>
          </cell>
          <cell r="C2987" t="str">
            <v>FLANGE SEXTAVADO FERRO GALV ROSCA REF. 2 1/2'</v>
          </cell>
          <cell r="D2987" t="str">
            <v>UN</v>
          </cell>
          <cell r="E2987">
            <v>32.43</v>
          </cell>
        </row>
        <row r="2988">
          <cell r="A2988">
            <v>3266</v>
          </cell>
          <cell r="B2988" t="str">
            <v>SINAPI/CEF</v>
          </cell>
          <cell r="C2988" t="str">
            <v>FLANGE SEXTAVADO FERRO GALV ROSCA REF. 2"</v>
          </cell>
          <cell r="D2988" t="str">
            <v>UN</v>
          </cell>
          <cell r="E2988">
            <v>22.97</v>
          </cell>
        </row>
        <row r="2989">
          <cell r="A2989">
            <v>3263</v>
          </cell>
          <cell r="B2989" t="str">
            <v>SINAPI/CEF</v>
          </cell>
          <cell r="C2989" t="str">
            <v>FLANGE SEXTAVADO FERRO GALV ROSCA REF. 3/4"</v>
          </cell>
          <cell r="D2989" t="str">
            <v>UN</v>
          </cell>
          <cell r="E2989">
            <v>8.2200000000000006</v>
          </cell>
        </row>
        <row r="2990">
          <cell r="A2990">
            <v>3268</v>
          </cell>
          <cell r="B2990" t="str">
            <v>SINAPI/CEF</v>
          </cell>
          <cell r="C2990" t="str">
            <v>FLANGE SEXTAVADO FERRO GALV ROSCA REF. 3"</v>
          </cell>
          <cell r="D2990" t="str">
            <v>UN</v>
          </cell>
          <cell r="E2990">
            <v>48.87</v>
          </cell>
        </row>
        <row r="2991">
          <cell r="A2991">
            <v>3271</v>
          </cell>
          <cell r="B2991" t="str">
            <v>SINAPI/CEF</v>
          </cell>
          <cell r="C2991" t="str">
            <v>FLANGE SEXTAVADO FERRO GALV ROSCA REF. 4"</v>
          </cell>
          <cell r="D2991" t="str">
            <v>UN</v>
          </cell>
          <cell r="E2991">
            <v>61.83</v>
          </cell>
        </row>
        <row r="2992">
          <cell r="A2992">
            <v>3270</v>
          </cell>
          <cell r="B2992" t="str">
            <v>SINAPI/CEF</v>
          </cell>
          <cell r="C2992" t="str">
            <v>FLANGE SEXTAVADO FERRO GALV ROSCA REF. 6"</v>
          </cell>
          <cell r="D2992" t="str">
            <v>UN</v>
          </cell>
          <cell r="E2992">
            <v>86.08</v>
          </cell>
        </row>
        <row r="2993">
          <cell r="A2993">
            <v>2714</v>
          </cell>
          <cell r="B2993" t="str">
            <v>SINAPI/CEF</v>
          </cell>
          <cell r="C2993" t="str">
            <v>FOICE SEM CABO</v>
          </cell>
          <cell r="D2993" t="str">
            <v>UN</v>
          </cell>
          <cell r="E2993">
            <v>12.6</v>
          </cell>
        </row>
        <row r="2994">
          <cell r="A2994">
            <v>21113</v>
          </cell>
          <cell r="B2994" t="str">
            <v>SINAPI/CEF</v>
          </cell>
          <cell r="C2994" t="str">
            <v>FOLHEADO MADEIRA CEDRO/VIROLA/CEREJEIRA/FREJO OU EQUIVALENTE PARA REVESTIMENTO DE</v>
          </cell>
          <cell r="D2994" t="str">
            <v>M2</v>
          </cell>
          <cell r="E2994">
            <v>11.03</v>
          </cell>
        </row>
        <row r="2995">
          <cell r="A2995">
            <v>0</v>
          </cell>
          <cell r="B2995" t="str">
            <v>SINAPI/CEF</v>
          </cell>
          <cell r="C2995" t="str">
            <v>COMPENSADO</v>
          </cell>
          <cell r="D2995">
            <v>0</v>
          </cell>
          <cell r="E2995">
            <v>0</v>
          </cell>
        </row>
        <row r="2996">
          <cell r="A2996">
            <v>14599</v>
          </cell>
          <cell r="B2996" t="str">
            <v>SINAPI/CEF</v>
          </cell>
          <cell r="C2996" t="str">
            <v>FORMA METALICA AUTO-VIBRATORIA C/ ANEL DE ACABAMENTO P/ TUBO CONCRETO ARMADO PRE-MOLDADO</v>
          </cell>
          <cell r="D2996" t="str">
            <v>UN</v>
          </cell>
          <cell r="E2996">
            <v>8119.98</v>
          </cell>
        </row>
        <row r="2997">
          <cell r="A2997">
            <v>0</v>
          </cell>
          <cell r="B2997" t="str">
            <v>SINAPI/CEF</v>
          </cell>
          <cell r="C2997" t="str">
            <v>JUNTA RIGADA PONTA/BOLSA OU MACHO/FEMEA DIAM 300MM, COMPRIM= 1,0 A 1,5M, LIDER</v>
          </cell>
          <cell r="D2997">
            <v>0</v>
          </cell>
          <cell r="E2997">
            <v>0</v>
          </cell>
        </row>
        <row r="2998">
          <cell r="A2998">
            <v>14602</v>
          </cell>
          <cell r="B2998" t="str">
            <v>SINAPI/CEF</v>
          </cell>
          <cell r="C2998" t="str">
            <v>FORMA METALICA AUTO-VIBRATORIA C/ ANEL DE ACABAMENTO P/ TUBO CONCRETO ARMADO PRE-MOLDADO</v>
          </cell>
          <cell r="D2998" t="str">
            <v>UN</v>
          </cell>
          <cell r="E2998">
            <v>11043</v>
          </cell>
        </row>
        <row r="2999">
          <cell r="A2999">
            <v>0</v>
          </cell>
          <cell r="B2999" t="str">
            <v>SINAPI/CEF</v>
          </cell>
          <cell r="C2999" t="str">
            <v>JUNTA RIGIDA PONTA/ BOLSA OU MACHO/FEMEA DIAM 600MM, COMPRAIMENTO 1,0 A 1,5 M, LIDER</v>
          </cell>
          <cell r="D2999">
            <v>0</v>
          </cell>
          <cell r="E2999">
            <v>0</v>
          </cell>
        </row>
        <row r="3000">
          <cell r="A3000">
            <v>14601</v>
          </cell>
          <cell r="B3000" t="str">
            <v>SINAPI/CEF</v>
          </cell>
          <cell r="C3000" t="str">
            <v>FORMA METALICA AUTO-VIBRATORIA C/ ANEL DE ACABAMENTO P/ TUBO CONCRETO ARMADO PRE-MOLDADO</v>
          </cell>
          <cell r="D3000" t="str">
            <v>UN</v>
          </cell>
          <cell r="E3000">
            <v>7715.72</v>
          </cell>
        </row>
        <row r="3001">
          <cell r="A3001">
            <v>0</v>
          </cell>
          <cell r="B3001" t="str">
            <v>SINAPI/CEF</v>
          </cell>
          <cell r="C3001" t="str">
            <v>JUNTA RIGIDA PONTA/BOLSA OU MACHO/FEMEA DIAM 500MM, COMPRIM= 1,0 A 1,5M, LIDER</v>
          </cell>
          <cell r="D3001">
            <v>0</v>
          </cell>
          <cell r="E3001">
            <v>0</v>
          </cell>
        </row>
        <row r="3002">
          <cell r="A3002">
            <v>14600</v>
          </cell>
          <cell r="B3002" t="str">
            <v>SINAPI/CEF</v>
          </cell>
          <cell r="C3002" t="str">
            <v>FORMA METALICA AUTO-VIBRATORIA C/ ANEL DE ACABAMENTO P/ TUBO CONCRETO ARMADO PRE-MOLDADO</v>
          </cell>
          <cell r="D3002" t="str">
            <v>UN</v>
          </cell>
          <cell r="E3002">
            <v>7414.45</v>
          </cell>
        </row>
        <row r="3003">
          <cell r="A3003">
            <v>0</v>
          </cell>
          <cell r="B3003" t="str">
            <v>SINAPI/CEF</v>
          </cell>
          <cell r="C3003" t="str">
            <v>JUNTA RIGIDA PONTA/BOLSA OU MAHO/FEMEA DIAM 400MM, COMPRIM= 1,0 A 1,5M, LIDER</v>
          </cell>
          <cell r="D3003">
            <v>0</v>
          </cell>
          <cell r="E3003">
            <v>0</v>
          </cell>
        </row>
        <row r="3004">
          <cell r="A3004">
            <v>14614</v>
          </cell>
          <cell r="B3004" t="str">
            <v>SINAPI/CEF</v>
          </cell>
          <cell r="C3004" t="str">
            <v>FORMA METALICA AUTO-VIBRATORIA P/ TUBO CONCRETO ARMADO PRE-MOLDADO JUNTA RIGIDA MACHO/</v>
          </cell>
          <cell r="D3004" t="str">
            <v>UN</v>
          </cell>
          <cell r="E3004">
            <v>18000.18</v>
          </cell>
        </row>
        <row r="3005">
          <cell r="A3005">
            <v>0</v>
          </cell>
          <cell r="B3005" t="str">
            <v>SINAPI/CEF</v>
          </cell>
          <cell r="C3005" t="str">
            <v>FEMEA, DIAM 1500MM, COMPRIM= 1,0 A 1,5M, CSM</v>
          </cell>
          <cell r="D3005">
            <v>0</v>
          </cell>
          <cell r="E3005">
            <v>0</v>
          </cell>
        </row>
        <row r="3006">
          <cell r="A3006">
            <v>14612</v>
          </cell>
          <cell r="B3006" t="str">
            <v>SINAPI/CEF</v>
          </cell>
          <cell r="C3006" t="str">
            <v>FORMA METALICA AUTO-VIBRATORIA P/ TUBO CONCRETO ARMADO PRE-MOLDADO JUNTA RIGIDA MACHO/FEMEA,</v>
          </cell>
          <cell r="D3006" t="str">
            <v>UN</v>
          </cell>
          <cell r="E3006">
            <v>13139.89</v>
          </cell>
        </row>
        <row r="3007">
          <cell r="A3007">
            <v>0</v>
          </cell>
          <cell r="B3007" t="str">
            <v>SINAPI/CEF</v>
          </cell>
          <cell r="C3007" t="str">
            <v>DIAM 1000MM, COMPRIM= 1,0 A 1,5M, CSM</v>
          </cell>
          <cell r="D3007">
            <v>0</v>
          </cell>
          <cell r="E3007">
            <v>0</v>
          </cell>
        </row>
        <row r="3008">
          <cell r="A3008">
            <v>14613</v>
          </cell>
          <cell r="B3008" t="str">
            <v>SINAPI/CEF</v>
          </cell>
          <cell r="C3008" t="str">
            <v>FORMA METALICA AUTO-VIBRATORIA P/ TUBO CONCRETO ARMADO PRE-MOLDADO JUNTA RIGIDA MACHO/FEMEA,</v>
          </cell>
          <cell r="D3008" t="str">
            <v>UN</v>
          </cell>
          <cell r="E3008">
            <v>17126.57</v>
          </cell>
        </row>
        <row r="3009">
          <cell r="A3009">
            <v>0</v>
          </cell>
          <cell r="B3009" t="str">
            <v>SINAPI/CEF</v>
          </cell>
          <cell r="C3009" t="str">
            <v>DIAM 1200MM, COMPRIM= 1,0 A 1,5M, CSM</v>
          </cell>
          <cell r="D3009">
            <v>0</v>
          </cell>
          <cell r="E3009">
            <v>0</v>
          </cell>
        </row>
        <row r="3010">
          <cell r="A3010">
            <v>0</v>
          </cell>
          <cell r="B3010" t="str">
            <v>SINAPI/CEF</v>
          </cell>
          <cell r="C3010">
            <v>0</v>
          </cell>
          <cell r="D3010">
            <v>0</v>
          </cell>
          <cell r="E3010">
            <v>0</v>
          </cell>
        </row>
        <row r="3011">
          <cell r="A3011">
            <v>0</v>
          </cell>
          <cell r="B3011" t="str">
            <v>SINAPI/CEF</v>
          </cell>
          <cell r="C3011" t="str">
            <v>PREÇOS DE INSUMOS</v>
          </cell>
          <cell r="D3011" t="str">
            <v>Página:</v>
          </cell>
          <cell r="E3011" t="str">
            <v>48 / 107</v>
          </cell>
        </row>
        <row r="3012">
          <cell r="A3012" t="str">
            <v>Mês de Coleta:</v>
          </cell>
          <cell r="B3012" t="str">
            <v>SINAPI/CEF</v>
          </cell>
          <cell r="C3012" t="str">
            <v>05/2014 Pesquisa: IBGE</v>
          </cell>
          <cell r="D3012">
            <v>0</v>
          </cell>
          <cell r="E3012">
            <v>0</v>
          </cell>
        </row>
        <row r="3013">
          <cell r="A3013">
            <v>0</v>
          </cell>
          <cell r="B3013" t="str">
            <v>SINAPI/CEF</v>
          </cell>
          <cell r="C3013" t="str">
            <v>FORTALEZA 88,81</v>
          </cell>
          <cell r="D3013">
            <v>0</v>
          </cell>
          <cell r="E3013">
            <v>50.72</v>
          </cell>
        </row>
        <row r="3014">
          <cell r="A3014" t="str">
            <v>Localidade:</v>
          </cell>
          <cell r="B3014" t="str">
            <v>SINAPI/CEF</v>
          </cell>
          <cell r="C3014" t="str">
            <v>Encargos Sociais Desonerados(%) Horista:</v>
          </cell>
          <cell r="D3014" t="str">
            <v>Mensalista:</v>
          </cell>
          <cell r="E3014">
            <v>0</v>
          </cell>
        </row>
        <row r="3015">
          <cell r="A3015" t="str">
            <v>Código</v>
          </cell>
          <cell r="B3015" t="str">
            <v>SINAPI/CEF</v>
          </cell>
          <cell r="C3015" t="str">
            <v>Descriçao do Insumo</v>
          </cell>
          <cell r="D3015" t="str">
            <v>Unid</v>
          </cell>
          <cell r="E3015" t="str">
            <v>Preço</v>
          </cell>
        </row>
        <row r="3016">
          <cell r="A3016">
            <v>0</v>
          </cell>
          <cell r="B3016" t="str">
            <v>SINAPI/CEF</v>
          </cell>
          <cell r="C3016">
            <v>0</v>
          </cell>
          <cell r="D3016">
            <v>0</v>
          </cell>
          <cell r="E3016" t="str">
            <v>Mediano (R$)</v>
          </cell>
        </row>
        <row r="3017">
          <cell r="A3017">
            <v>14607</v>
          </cell>
          <cell r="B3017" t="str">
            <v>SINAPI/CEF</v>
          </cell>
          <cell r="C3017" t="str">
            <v>FORMA METALICA AUTO-VIBRATORIA P/ TUBO CONCRETO ARMADO PRE-MOLDADO JUNTA RIGIDA MACHO/FEMEA,</v>
          </cell>
          <cell r="D3017" t="str">
            <v>UN</v>
          </cell>
          <cell r="E3017">
            <v>7953.55</v>
          </cell>
        </row>
        <row r="3018">
          <cell r="A3018">
            <v>0</v>
          </cell>
          <cell r="B3018" t="str">
            <v>SINAPI/CEF</v>
          </cell>
          <cell r="C3018" t="str">
            <v>DIAM 300MM COMPRIM= 1,0 A 1,5M, CSM</v>
          </cell>
          <cell r="D3018">
            <v>0</v>
          </cell>
          <cell r="E3018">
            <v>0</v>
          </cell>
        </row>
        <row r="3019">
          <cell r="A3019">
            <v>14608</v>
          </cell>
          <cell r="B3019" t="str">
            <v>SINAPI/CEF</v>
          </cell>
          <cell r="C3019" t="str">
            <v>FORMA METALICA AUTO-VIBRATORIA P/ TUBO CONCRETO ARMADO PRE-MOLDADO JUNTA RIGIDA MACHO/FEMEA,</v>
          </cell>
          <cell r="D3019" t="str">
            <v>UN</v>
          </cell>
          <cell r="E3019">
            <v>7418.11</v>
          </cell>
        </row>
        <row r="3020">
          <cell r="A3020">
            <v>0</v>
          </cell>
          <cell r="B3020" t="str">
            <v>SINAPI/CEF</v>
          </cell>
          <cell r="C3020" t="str">
            <v>DIAM 400MM, COMPRIM= 1,0 A 1,5M, CSM</v>
          </cell>
          <cell r="D3020">
            <v>0</v>
          </cell>
          <cell r="E3020">
            <v>0</v>
          </cell>
        </row>
        <row r="3021">
          <cell r="A3021">
            <v>14609</v>
          </cell>
          <cell r="B3021" t="str">
            <v>SINAPI/CEF</v>
          </cell>
          <cell r="C3021" t="str">
            <v>FORMA METALICA AUTO-VIBRATORIA P/ TUBO CONCRETO ARMADO PRE-MOLDADO JUNTA RIGIDA MACHO/FEMEA,</v>
          </cell>
          <cell r="D3021" t="str">
            <v>UN</v>
          </cell>
          <cell r="E3021">
            <v>7440.18</v>
          </cell>
        </row>
        <row r="3022">
          <cell r="A3022">
            <v>0</v>
          </cell>
          <cell r="B3022" t="str">
            <v>SINAPI/CEF</v>
          </cell>
          <cell r="C3022" t="str">
            <v>DIAM 500MM, COMPRIM= 1,0 A 1,5M CSM</v>
          </cell>
          <cell r="D3022">
            <v>0</v>
          </cell>
          <cell r="E3022">
            <v>0</v>
          </cell>
        </row>
        <row r="3023">
          <cell r="A3023">
            <v>14610</v>
          </cell>
          <cell r="B3023" t="str">
            <v>SINAPI/CEF</v>
          </cell>
          <cell r="C3023" t="str">
            <v>FORMA METALICA AUTO-VIBRATORIA P/ TUBO CONCRETO ARMADO PRE-MOLDADO JUNTA RIGIDA MACHO/FEMEA,</v>
          </cell>
          <cell r="D3023" t="str">
            <v>UN</v>
          </cell>
          <cell r="E3023">
            <v>10770.26</v>
          </cell>
        </row>
        <row r="3024">
          <cell r="A3024">
            <v>0</v>
          </cell>
          <cell r="B3024" t="str">
            <v>SINAPI/CEF</v>
          </cell>
          <cell r="C3024" t="str">
            <v>DIAM 600MM, COMPRIM= 1,0 A 1,5M, CSM</v>
          </cell>
          <cell r="D3024">
            <v>0</v>
          </cell>
          <cell r="E3024">
            <v>0</v>
          </cell>
        </row>
        <row r="3025">
          <cell r="A3025">
            <v>14611</v>
          </cell>
          <cell r="B3025" t="str">
            <v>SINAPI/CEF</v>
          </cell>
          <cell r="C3025" t="str">
            <v>FORMA METALICA AUTO-VIBRATORIA P/ TUBO CONCRETO ARMADO PRE-MOLDADO JUNTA RIGIDA MACHO/FEMEA,</v>
          </cell>
          <cell r="D3025" t="str">
            <v>UN</v>
          </cell>
          <cell r="E3025">
            <v>11961.7</v>
          </cell>
        </row>
        <row r="3026">
          <cell r="A3026">
            <v>0</v>
          </cell>
          <cell r="B3026" t="str">
            <v>SINAPI/CEF</v>
          </cell>
          <cell r="C3026" t="str">
            <v>DIAM 800MM COMPRIM= 1,0 A 1,5M, CSM</v>
          </cell>
          <cell r="D3026">
            <v>0</v>
          </cell>
          <cell r="E3026">
            <v>0</v>
          </cell>
        </row>
        <row r="3027">
          <cell r="A3027">
            <v>14604</v>
          </cell>
          <cell r="B3027" t="str">
            <v>SINAPI/CEF</v>
          </cell>
          <cell r="C3027" t="str">
            <v>FORMA METALICA AUTO-VIBRATORIA P/ TUBO CONCRETO ARMADO PRE-MOLDADO JUNTA RIGIDA PONTA/BOLSA,</v>
          </cell>
          <cell r="D3027" t="str">
            <v>UN</v>
          </cell>
          <cell r="E3027">
            <v>13411.17</v>
          </cell>
        </row>
        <row r="3028">
          <cell r="A3028">
            <v>0</v>
          </cell>
          <cell r="B3028" t="str">
            <v>SINAPI/CEF</v>
          </cell>
          <cell r="C3028" t="str">
            <v>DIAM 1000MM, COMPRIM= 1,0 A 1,5M, TRILLOR</v>
          </cell>
          <cell r="D3028">
            <v>0</v>
          </cell>
          <cell r="E3028">
            <v>0</v>
          </cell>
        </row>
        <row r="3029">
          <cell r="A3029">
            <v>14605</v>
          </cell>
          <cell r="B3029" t="str">
            <v>SINAPI/CEF</v>
          </cell>
          <cell r="C3029" t="str">
            <v>FORMA METALICA AUTO-VIBRATORIA P/ TUBO CONCRETO ARMADO PRE-MOLDADO JUNTA RIGIDA PONTA/BOLSA,</v>
          </cell>
          <cell r="D3029" t="str">
            <v>UN</v>
          </cell>
          <cell r="E3029">
            <v>17189.150000000001</v>
          </cell>
        </row>
        <row r="3030">
          <cell r="A3030">
            <v>0</v>
          </cell>
          <cell r="B3030" t="str">
            <v>SINAPI/CEF</v>
          </cell>
          <cell r="C3030" t="str">
            <v>DIAM 1200MM, COMPRIM= 1,0 A 1,5M, TRILLOR</v>
          </cell>
          <cell r="D3030">
            <v>0</v>
          </cell>
          <cell r="E3030">
            <v>0</v>
          </cell>
        </row>
        <row r="3031">
          <cell r="A3031">
            <v>14603</v>
          </cell>
          <cell r="B3031" t="str">
            <v>SINAPI/CEF</v>
          </cell>
          <cell r="C3031" t="str">
            <v>FORMA METALICA AUTO-VIBRATORIA P/ TUBO CONCRETO ARMADO PRE-MOLDADO JUNTA RIGIDA PONTA/BOLSA,</v>
          </cell>
          <cell r="D3031" t="str">
            <v>UN</v>
          </cell>
          <cell r="E3031">
            <v>12189.2</v>
          </cell>
        </row>
        <row r="3032">
          <cell r="A3032">
            <v>0</v>
          </cell>
          <cell r="B3032" t="str">
            <v>SINAPI/CEF</v>
          </cell>
          <cell r="C3032" t="str">
            <v>DIAM 800MM, COMPRIM= 1,0 A 1,5M, TRILLOR</v>
          </cell>
          <cell r="D3032">
            <v>0</v>
          </cell>
          <cell r="E3032">
            <v>0</v>
          </cell>
        </row>
        <row r="3033">
          <cell r="A3033">
            <v>14606</v>
          </cell>
          <cell r="B3033" t="str">
            <v>SINAPI/CEF</v>
          </cell>
          <cell r="C3033" t="str">
            <v>FORMA METALICA AUTO-VIBRATORIA P/ TUBO CONCRETO ARMADO PRE-MOLDADO JUNTA RIGIDA</v>
          </cell>
          <cell r="D3033" t="str">
            <v>UN</v>
          </cell>
          <cell r="E3033">
            <v>18368.7</v>
          </cell>
        </row>
        <row r="3034">
          <cell r="A3034">
            <v>0</v>
          </cell>
          <cell r="B3034" t="str">
            <v>SINAPI/CEF</v>
          </cell>
          <cell r="C3034" t="str">
            <v>PONTA/BOLSA,DIAM 1500MM,COMPRIM= 1,0 A 1,5M,TRILLOR</v>
          </cell>
          <cell r="D3034">
            <v>0</v>
          </cell>
          <cell r="E3034">
            <v>0</v>
          </cell>
        </row>
        <row r="3035">
          <cell r="A3035">
            <v>10814</v>
          </cell>
          <cell r="B3035" t="str">
            <v>SINAPI/CEF</v>
          </cell>
          <cell r="C3035" t="str">
            <v>FORMICIDA GRANULADA</v>
          </cell>
          <cell r="D3035" t="str">
            <v>KG</v>
          </cell>
          <cell r="E3035">
            <v>11.92</v>
          </cell>
        </row>
        <row r="3036">
          <cell r="A3036">
            <v>3275</v>
          </cell>
          <cell r="B3036" t="str">
            <v>SINAPI/CEF</v>
          </cell>
          <cell r="C3036" t="str">
            <v>FORRO C/ PLACAS LA-DE-VIDRO REVESTIDO FACE APARENTE C/ FILME PLASTICO GRAVADO, COR BRANCA TIPO</v>
          </cell>
          <cell r="D3036" t="str">
            <v>M2</v>
          </cell>
          <cell r="E3036">
            <v>71.86</v>
          </cell>
        </row>
        <row r="3037">
          <cell r="A3037">
            <v>0</v>
          </cell>
          <cell r="B3037" t="str">
            <v>SINAPI/CEF</v>
          </cell>
          <cell r="C3037" t="str">
            <v>SHEDISOL -  1,20 X 0,60M  E = 15MM OU SANTA MARINA - 1,24 X 0,62 E=20MM (COLOCADO)</v>
          </cell>
          <cell r="D3037">
            <v>0</v>
          </cell>
          <cell r="E3037">
            <v>0</v>
          </cell>
        </row>
        <row r="3038">
          <cell r="A3038">
            <v>3286</v>
          </cell>
          <cell r="B3038" t="str">
            <v>SINAPI/CEF</v>
          </cell>
          <cell r="C3038" t="str">
            <v>FORRO DE MADEIRA CEDRINHO OU EQUIV C/ FRISO MACHO/FEMEA - DIMENSOES APROX 10 X 1CM (SEM COLOC)</v>
          </cell>
          <cell r="D3038" t="str">
            <v>M2</v>
          </cell>
          <cell r="E3038">
            <v>34.53</v>
          </cell>
        </row>
        <row r="3039">
          <cell r="A3039">
            <v>3287</v>
          </cell>
          <cell r="B3039" t="str">
            <v>SINAPI/CEF</v>
          </cell>
          <cell r="C3039" t="str">
            <v>FORRO DE MADEIRA IMBUIA OU EQUIV C/ FRISO MACHO/FEMEA - DIMENSOES APROX 10 X 1CM (SEM COLOC)</v>
          </cell>
          <cell r="D3039" t="str">
            <v>M2</v>
          </cell>
          <cell r="E3039">
            <v>81.25</v>
          </cell>
        </row>
        <row r="3040">
          <cell r="A3040">
            <v>3285</v>
          </cell>
          <cell r="B3040" t="str">
            <v>SINAPI/CEF</v>
          </cell>
          <cell r="C3040" t="str">
            <v>FORRO DE MADEIRA PINHO OU EQUIV C/ FRISO MACHO/FEMEA - DIMENSOES APROX 10 X 1CM (SEM COLOC)</v>
          </cell>
          <cell r="D3040" t="str">
            <v>M2</v>
          </cell>
          <cell r="E3040">
            <v>40.58</v>
          </cell>
        </row>
        <row r="3041">
          <cell r="A3041">
            <v>3283</v>
          </cell>
          <cell r="B3041" t="str">
            <v>SINAPI/CEF</v>
          </cell>
          <cell r="C3041" t="str">
            <v>FORRO DE MADEIRA PINUS OU EQUIV C/ FRISO MACHO/FEMEA - DIMENSOES APROX 10 X 1CM (SEM COLOC)</v>
          </cell>
          <cell r="D3041" t="str">
            <v>M2</v>
          </cell>
          <cell r="E3041">
            <v>16.940000000000001</v>
          </cell>
        </row>
        <row r="3042">
          <cell r="A3042">
            <v>11587</v>
          </cell>
          <cell r="B3042" t="str">
            <v>SINAPI/CEF</v>
          </cell>
          <cell r="C3042" t="str">
            <v>FORRO DE PVC EM REGUA DE 100 MM (COM COLOCACAO, EXCLUSIVE ESTRUTURA DE SUPORTE)</v>
          </cell>
          <cell r="D3042" t="str">
            <v>M2</v>
          </cell>
          <cell r="E3042">
            <v>35.450000000000003</v>
          </cell>
        </row>
        <row r="3043">
          <cell r="A3043">
            <v>11887</v>
          </cell>
          <cell r="B3043" t="str">
            <v>SINAPI/CEF</v>
          </cell>
          <cell r="C3043" t="str">
            <v>FOSSA SEPTICA CILINDRICA TIPO "IMHOFF", COM TAMPA, PARA 50 CONTRIBUINTES</v>
          </cell>
          <cell r="D3043" t="str">
            <v>UN</v>
          </cell>
          <cell r="E3043">
            <v>2191.36</v>
          </cell>
        </row>
        <row r="3044">
          <cell r="A3044">
            <v>11883</v>
          </cell>
          <cell r="B3044" t="str">
            <v>SINAPI/CEF</v>
          </cell>
          <cell r="C3044" t="str">
            <v>FOSSA SEPTICA CILINDRICA, TIPO "IMHOFF", COM TAMPA, PARA 100 CONTRIBUINTES</v>
          </cell>
          <cell r="D3044" t="str">
            <v>UN</v>
          </cell>
          <cell r="E3044">
            <v>3221.68</v>
          </cell>
        </row>
        <row r="3045">
          <cell r="A3045">
            <v>11884</v>
          </cell>
          <cell r="B3045" t="str">
            <v>SINAPI/CEF</v>
          </cell>
          <cell r="C3045" t="str">
            <v>FOSSA SEPTICA CILINDRICA, TIPO "IMHOFF", COM TAMPA, PARA 150 CONTRIBUINTES</v>
          </cell>
          <cell r="D3045" t="str">
            <v>UN</v>
          </cell>
          <cell r="E3045">
            <v>3456.58</v>
          </cell>
        </row>
        <row r="3046">
          <cell r="A3046">
            <v>11885</v>
          </cell>
          <cell r="B3046" t="str">
            <v>SINAPI/CEF</v>
          </cell>
          <cell r="C3046" t="str">
            <v>FOSSA SEPTICA CILINDRICA, TIPO "IMHOFF", COM TAMPA, PARA 200 CONTRIBUINTES</v>
          </cell>
          <cell r="D3046" t="str">
            <v>UN</v>
          </cell>
          <cell r="E3046">
            <v>3210.15</v>
          </cell>
        </row>
        <row r="3047">
          <cell r="A3047">
            <v>11886</v>
          </cell>
          <cell r="B3047" t="str">
            <v>SINAPI/CEF</v>
          </cell>
          <cell r="C3047" t="str">
            <v>FOSSA SEPTICA CILINDRICA, TIPO "IMHOFF", COM TAMPA, PARA 30 CONTRIBUINTES</v>
          </cell>
          <cell r="D3047" t="str">
            <v>UN</v>
          </cell>
          <cell r="E3047">
            <v>1242.54</v>
          </cell>
        </row>
        <row r="3048">
          <cell r="A3048">
            <v>11888</v>
          </cell>
          <cell r="B3048" t="str">
            <v>SINAPI/CEF</v>
          </cell>
          <cell r="C3048" t="str">
            <v>FOSSA SEPTICA CILINDRICA, TIPO "IMHOFF", COM TAMPA, PARA 75 CONTRIBUINTES</v>
          </cell>
          <cell r="D3048" t="str">
            <v>UN</v>
          </cell>
          <cell r="E3048">
            <v>2917.97</v>
          </cell>
        </row>
        <row r="3049">
          <cell r="A3049">
            <v>3277</v>
          </cell>
          <cell r="B3049" t="str">
            <v>SINAPI/CEF</v>
          </cell>
          <cell r="C3049" t="str">
            <v>FOSSA SEPTICA CONCRETO PRE MOLDADO PARA 10 CONTRIBUINTES - *90 X 90* CM</v>
          </cell>
          <cell r="D3049" t="str">
            <v>UN</v>
          </cell>
          <cell r="E3049">
            <v>492.09</v>
          </cell>
        </row>
        <row r="3050">
          <cell r="A3050">
            <v>3281</v>
          </cell>
          <cell r="B3050" t="str">
            <v>SINAPI/CEF</v>
          </cell>
          <cell r="C3050" t="str">
            <v>FOSSA SEPTICA CONCRETO PRE MOLDADO PARA 5 CONTRIBUINTES *90 X 70* CM</v>
          </cell>
          <cell r="D3050" t="str">
            <v>UN</v>
          </cell>
          <cell r="E3050">
            <v>407.52</v>
          </cell>
        </row>
        <row r="3051">
          <cell r="A3051">
            <v>14576</v>
          </cell>
          <cell r="B3051" t="str">
            <v>SINAPI/CEF</v>
          </cell>
          <cell r="C3051" t="str">
            <v>FRESADORA DE ASFALTO A FRIO, CIBER, MODELO 1900 DC, POTÊNCIA 297 KW (398 HP), LARG. = 2M .</v>
          </cell>
          <cell r="D3051" t="str">
            <v>UN</v>
          </cell>
          <cell r="E3051">
            <v>2171612.87</v>
          </cell>
        </row>
        <row r="3052">
          <cell r="A3052">
            <v>13877</v>
          </cell>
          <cell r="B3052" t="str">
            <v>SINAPI/CEF</v>
          </cell>
          <cell r="C3052" t="str">
            <v>FRESADORA DE ASFALTO A FRIO, WIRTGEN, MODELO W 1000, LARG = 1M, POTÊNCIA ( 206 HP )</v>
          </cell>
          <cell r="D3052" t="str">
            <v>UN</v>
          </cell>
          <cell r="E3052">
            <v>1139630.54</v>
          </cell>
        </row>
        <row r="3053">
          <cell r="A3053">
            <v>7308</v>
          </cell>
          <cell r="B3053" t="str">
            <v>SINAPI/CEF</v>
          </cell>
          <cell r="C3053" t="str">
            <v>FUNDO ANTICORROSIVO TIPO ZARCAO OU EQUIV</v>
          </cell>
          <cell r="D3053" t="str">
            <v>GL</v>
          </cell>
          <cell r="E3053">
            <v>62.23</v>
          </cell>
        </row>
        <row r="3054">
          <cell r="A3054">
            <v>7307</v>
          </cell>
          <cell r="B3054" t="str">
            <v>SINAPI/CEF</v>
          </cell>
          <cell r="C3054" t="str">
            <v>FUNDO ANTICORROSIVO TIPO ZARCAO OU EQUIV</v>
          </cell>
          <cell r="D3054" t="str">
            <v>L</v>
          </cell>
          <cell r="E3054">
            <v>17.29</v>
          </cell>
        </row>
        <row r="3055">
          <cell r="A3055">
            <v>6089</v>
          </cell>
          <cell r="B3055" t="str">
            <v>SINAPI/CEF</v>
          </cell>
          <cell r="C3055" t="str">
            <v>FUNDO PREPARADOR DE PAREDES(ACRILICO)</v>
          </cell>
          <cell r="D3055" t="str">
            <v>GL</v>
          </cell>
          <cell r="E3055">
            <v>103.31</v>
          </cell>
        </row>
        <row r="3056">
          <cell r="A3056">
            <v>6086</v>
          </cell>
          <cell r="B3056" t="str">
            <v>SINAPI/CEF</v>
          </cell>
          <cell r="C3056" t="str">
            <v>FUNDO SINTETICO NIVELADOR BRANCO FOSCO PARA MADEIRA</v>
          </cell>
          <cell r="D3056" t="str">
            <v>GL</v>
          </cell>
          <cell r="E3056">
            <v>61.78</v>
          </cell>
        </row>
        <row r="3057">
          <cell r="A3057">
            <v>3291</v>
          </cell>
          <cell r="B3057" t="str">
            <v>SINAPI/CEF</v>
          </cell>
          <cell r="C3057" t="str">
            <v>FURADEIRA DE IMPACTO, PORTATIL, ELETRICA, TIPO INDUSTRIAL, COM MADRIL DE 5/8" (LOCACAO)</v>
          </cell>
          <cell r="D3057" t="str">
            <v>H</v>
          </cell>
          <cell r="E3057">
            <v>0.68</v>
          </cell>
        </row>
        <row r="3058">
          <cell r="A3058">
            <v>3292</v>
          </cell>
          <cell r="B3058" t="str">
            <v>SINAPI/CEF</v>
          </cell>
          <cell r="C3058" t="str">
            <v>FUSÍVEL NH 20 A TAMANHO 00</v>
          </cell>
          <cell r="D3058" t="str">
            <v>UN</v>
          </cell>
          <cell r="E3058">
            <v>12.53</v>
          </cell>
        </row>
        <row r="3059">
          <cell r="A3059">
            <v>12344</v>
          </cell>
          <cell r="B3059" t="str">
            <v>SINAPI/CEF</v>
          </cell>
          <cell r="C3059" t="str">
            <v>FUSIVEL DIAZED 20A</v>
          </cell>
          <cell r="D3059" t="str">
            <v>UN</v>
          </cell>
          <cell r="E3059">
            <v>1.19</v>
          </cell>
        </row>
        <row r="3060">
          <cell r="A3060">
            <v>12343</v>
          </cell>
          <cell r="B3060" t="str">
            <v>SINAPI/CEF</v>
          </cell>
          <cell r="C3060" t="str">
            <v>FUSIVEL DIAZED 35A</v>
          </cell>
          <cell r="D3060" t="str">
            <v>UN</v>
          </cell>
          <cell r="E3060">
            <v>1.53</v>
          </cell>
        </row>
        <row r="3061">
          <cell r="A3061">
            <v>12345</v>
          </cell>
          <cell r="B3061" t="str">
            <v>SINAPI/CEF</v>
          </cell>
          <cell r="C3061" t="str">
            <v>FUSIVEL DIAZED 80A</v>
          </cell>
          <cell r="D3061" t="str">
            <v>UN</v>
          </cell>
          <cell r="E3061">
            <v>2.12</v>
          </cell>
        </row>
        <row r="3062">
          <cell r="A3062">
            <v>12346</v>
          </cell>
          <cell r="B3062" t="str">
            <v>SINAPI/CEF</v>
          </cell>
          <cell r="C3062" t="str">
            <v>FUSIVEL FACA 100A - 250V FIXO</v>
          </cell>
          <cell r="D3062" t="str">
            <v>UN</v>
          </cell>
          <cell r="E3062">
            <v>8.0399999999999991</v>
          </cell>
        </row>
        <row r="3063">
          <cell r="A3063">
            <v>12348</v>
          </cell>
          <cell r="B3063" t="str">
            <v>SINAPI/CEF</v>
          </cell>
          <cell r="C3063" t="str">
            <v>FUSIVEL FACA 250 A 400A - 250V FIXO</v>
          </cell>
          <cell r="D3063" t="str">
            <v>UN</v>
          </cell>
          <cell r="E3063">
            <v>20.72</v>
          </cell>
        </row>
        <row r="3064">
          <cell r="A3064">
            <v>3302</v>
          </cell>
          <cell r="B3064" t="str">
            <v>SINAPI/CEF</v>
          </cell>
          <cell r="C3064" t="str">
            <v>FUSIVEL NH 100A TAM. 00</v>
          </cell>
          <cell r="D3064" t="str">
            <v>UN</v>
          </cell>
          <cell r="E3064">
            <v>11.69</v>
          </cell>
        </row>
        <row r="3065">
          <cell r="A3065">
            <v>3297</v>
          </cell>
          <cell r="B3065" t="str">
            <v>SINAPI/CEF</v>
          </cell>
          <cell r="C3065" t="str">
            <v>FUSIVEL NH 125A TAM. 00</v>
          </cell>
          <cell r="D3065" t="str">
            <v>UN</v>
          </cell>
          <cell r="E3065">
            <v>12.05</v>
          </cell>
        </row>
        <row r="3066">
          <cell r="A3066">
            <v>3294</v>
          </cell>
          <cell r="B3066" t="str">
            <v>SINAPI/CEF</v>
          </cell>
          <cell r="C3066" t="str">
            <v>FUSIVEL NH 160A TAM. 00</v>
          </cell>
          <cell r="D3066" t="str">
            <v>UN</v>
          </cell>
          <cell r="E3066">
            <v>11.67</v>
          </cell>
        </row>
        <row r="3067">
          <cell r="A3067">
            <v>3298</v>
          </cell>
          <cell r="B3067" t="str">
            <v>SINAPI/CEF</v>
          </cell>
          <cell r="C3067" t="str">
            <v>FUSIVEL NH 200A TAM. 01</v>
          </cell>
          <cell r="D3067" t="str">
            <v>UN</v>
          </cell>
          <cell r="E3067">
            <v>18.38</v>
          </cell>
        </row>
        <row r="3068">
          <cell r="A3068">
            <v>3300</v>
          </cell>
          <cell r="B3068" t="str">
            <v>SINAPI/CEF</v>
          </cell>
          <cell r="C3068" t="str">
            <v>FUSIVEL NH 250A TAM. 00</v>
          </cell>
          <cell r="D3068" t="str">
            <v>UN</v>
          </cell>
          <cell r="E3068">
            <v>14.27</v>
          </cell>
        </row>
        <row r="3069">
          <cell r="A3069">
            <v>3301</v>
          </cell>
          <cell r="B3069" t="str">
            <v>SINAPI/CEF</v>
          </cell>
          <cell r="C3069" t="str">
            <v>FUSIVEL NH 250A TAM. 01</v>
          </cell>
          <cell r="D3069" t="str">
            <v>UN</v>
          </cell>
          <cell r="E3069">
            <v>20.29</v>
          </cell>
        </row>
        <row r="3070">
          <cell r="A3070">
            <v>3293</v>
          </cell>
          <cell r="B3070" t="str">
            <v>SINAPI/CEF</v>
          </cell>
          <cell r="C3070" t="str">
            <v>FUSIVEL NH 36A TAM. 00</v>
          </cell>
          <cell r="D3070" t="str">
            <v>UN</v>
          </cell>
          <cell r="E3070">
            <v>12.17</v>
          </cell>
        </row>
        <row r="3071">
          <cell r="A3071">
            <v>3295</v>
          </cell>
          <cell r="B3071" t="str">
            <v>SINAPI/CEF</v>
          </cell>
          <cell r="C3071" t="str">
            <v>FUSIVEL NH 50A TAM. 00</v>
          </cell>
          <cell r="D3071" t="str">
            <v>UN</v>
          </cell>
          <cell r="E3071">
            <v>11.93</v>
          </cell>
        </row>
        <row r="3072">
          <cell r="A3072">
            <v>3299</v>
          </cell>
          <cell r="B3072" t="str">
            <v>SINAPI/CEF</v>
          </cell>
          <cell r="C3072" t="str">
            <v>FUSIVEL NH 63A TAM. 00</v>
          </cell>
          <cell r="D3072" t="str">
            <v>UN</v>
          </cell>
          <cell r="E3072">
            <v>11.93</v>
          </cell>
        </row>
        <row r="3073">
          <cell r="A3073">
            <v>3296</v>
          </cell>
          <cell r="B3073" t="str">
            <v>SINAPI/CEF</v>
          </cell>
          <cell r="C3073" t="str">
            <v>FUSIVEL NH 80A TAM. 00</v>
          </cell>
          <cell r="D3073" t="str">
            <v>UN</v>
          </cell>
          <cell r="E3073">
            <v>10.91</v>
          </cell>
        </row>
        <row r="3074">
          <cell r="A3074">
            <v>12353</v>
          </cell>
          <cell r="B3074" t="str">
            <v>SINAPI/CEF</v>
          </cell>
          <cell r="C3074" t="str">
            <v>FUSIVEL ROSCA 15A - 250V FIXO</v>
          </cell>
          <cell r="D3074" t="str">
            <v>UN</v>
          </cell>
          <cell r="E3074">
            <v>1.91</v>
          </cell>
        </row>
        <row r="3075">
          <cell r="A3075">
            <v>0</v>
          </cell>
          <cell r="B3075" t="str">
            <v>SINAPI/CEF</v>
          </cell>
          <cell r="C3075">
            <v>0</v>
          </cell>
          <cell r="D3075">
            <v>0</v>
          </cell>
          <cell r="E3075">
            <v>0</v>
          </cell>
        </row>
        <row r="3076">
          <cell r="A3076">
            <v>0</v>
          </cell>
          <cell r="B3076" t="str">
            <v>SINAPI/CEF</v>
          </cell>
          <cell r="C3076" t="str">
            <v>PREÇOS DE INSUMOS</v>
          </cell>
          <cell r="D3076" t="str">
            <v>Página:</v>
          </cell>
          <cell r="E3076" t="str">
            <v>49 / 107</v>
          </cell>
        </row>
        <row r="3077">
          <cell r="A3077" t="str">
            <v>Mês de Coleta:</v>
          </cell>
          <cell r="B3077" t="str">
            <v>SINAPI/CEF</v>
          </cell>
          <cell r="C3077" t="str">
            <v>05/2014 Pesquisa: IBGE</v>
          </cell>
          <cell r="D3077">
            <v>0</v>
          </cell>
          <cell r="E3077">
            <v>0</v>
          </cell>
        </row>
        <row r="3078">
          <cell r="A3078">
            <v>0</v>
          </cell>
          <cell r="B3078" t="str">
            <v>SINAPI/CEF</v>
          </cell>
          <cell r="C3078" t="str">
            <v>FORTALEZA 88,81</v>
          </cell>
          <cell r="D3078">
            <v>0</v>
          </cell>
          <cell r="E3078">
            <v>50.72</v>
          </cell>
        </row>
        <row r="3079">
          <cell r="A3079" t="str">
            <v>Localidade:</v>
          </cell>
          <cell r="B3079" t="str">
            <v>SINAPI/CEF</v>
          </cell>
          <cell r="C3079" t="str">
            <v>Encargos Sociais Desonerados(%) Horista:</v>
          </cell>
          <cell r="D3079" t="str">
            <v>Mensalista:</v>
          </cell>
          <cell r="E3079">
            <v>0</v>
          </cell>
        </row>
        <row r="3080">
          <cell r="A3080" t="str">
            <v>Código</v>
          </cell>
          <cell r="B3080" t="str">
            <v>SINAPI/CEF</v>
          </cell>
          <cell r="C3080" t="str">
            <v>Descriçao do Insumo</v>
          </cell>
          <cell r="D3080" t="str">
            <v>Unid</v>
          </cell>
          <cell r="E3080" t="str">
            <v>Preço</v>
          </cell>
        </row>
        <row r="3081">
          <cell r="A3081">
            <v>0</v>
          </cell>
          <cell r="B3081" t="str">
            <v>SINAPI/CEF</v>
          </cell>
          <cell r="C3081">
            <v>0</v>
          </cell>
          <cell r="D3081">
            <v>0</v>
          </cell>
          <cell r="E3081" t="str">
            <v>Mediano (R$)</v>
          </cell>
        </row>
        <row r="3082">
          <cell r="A3082">
            <v>3304</v>
          </cell>
          <cell r="B3082" t="str">
            <v>SINAPI/CEF</v>
          </cell>
          <cell r="C3082" t="str">
            <v>FUSIVEL TIPO CARTUCHO 100A - 250V</v>
          </cell>
          <cell r="D3082" t="str">
            <v>UN</v>
          </cell>
          <cell r="E3082">
            <v>13.59</v>
          </cell>
        </row>
        <row r="3083">
          <cell r="A3083">
            <v>13372</v>
          </cell>
          <cell r="B3083" t="str">
            <v>SINAPI/CEF</v>
          </cell>
          <cell r="C3083" t="str">
            <v>FUSIVEL TIPO CARTUCHO 100A - 600V</v>
          </cell>
          <cell r="D3083" t="str">
            <v>UN</v>
          </cell>
          <cell r="E3083">
            <v>22.22</v>
          </cell>
        </row>
        <row r="3084">
          <cell r="A3084">
            <v>3306</v>
          </cell>
          <cell r="B3084" t="str">
            <v>SINAPI/CEF</v>
          </cell>
          <cell r="C3084" t="str">
            <v>FUSIVEL TIPO CARTUCHO 50A - 250V</v>
          </cell>
          <cell r="D3084" t="str">
            <v>UN</v>
          </cell>
          <cell r="E3084">
            <v>3.78</v>
          </cell>
        </row>
        <row r="3085">
          <cell r="A3085">
            <v>3305</v>
          </cell>
          <cell r="B3085" t="str">
            <v>SINAPI/CEF</v>
          </cell>
          <cell r="C3085" t="str">
            <v>FUSIVEL TIPO CARTUCHO 60A - 250V</v>
          </cell>
          <cell r="D3085" t="str">
            <v>UN</v>
          </cell>
          <cell r="E3085">
            <v>3.55</v>
          </cell>
        </row>
        <row r="3086">
          <cell r="A3086">
            <v>13371</v>
          </cell>
          <cell r="B3086" t="str">
            <v>SINAPI/CEF</v>
          </cell>
          <cell r="C3086" t="str">
            <v>FUSIVEL TIPO CARTUCHO 60A - 600V</v>
          </cell>
          <cell r="D3086" t="str">
            <v>UN</v>
          </cell>
          <cell r="E3086">
            <v>10.36</v>
          </cell>
        </row>
        <row r="3087">
          <cell r="A3087">
            <v>3303</v>
          </cell>
          <cell r="B3087" t="str">
            <v>SINAPI/CEF</v>
          </cell>
          <cell r="C3087" t="str">
            <v>FUSIVEL TIPO CARTUCHO, CORPO CERAMICO, DE 30 A - 250 V, DIMENSOES DE 14 X 51</v>
          </cell>
          <cell r="D3087" t="str">
            <v>UN</v>
          </cell>
          <cell r="E3087">
            <v>1.97</v>
          </cell>
        </row>
        <row r="3088">
          <cell r="A3088">
            <v>11596</v>
          </cell>
          <cell r="B3088" t="str">
            <v>SINAPI/CEF</v>
          </cell>
          <cell r="C3088" t="str">
            <v>GABIAO  TIPO CAIXA MALHA HEXAGONAL 8 X 10 CM (ZN/AL), FIO 2,7 MM, DIMENSOES 2,0 X 1,0 X 0,5 M</v>
          </cell>
          <cell r="D3088" t="str">
            <v>UN</v>
          </cell>
          <cell r="E3088">
            <v>149.93</v>
          </cell>
        </row>
        <row r="3089">
          <cell r="A3089">
            <v>34802</v>
          </cell>
          <cell r="B3089" t="str">
            <v>SINAPI/CEF</v>
          </cell>
          <cell r="C3089" t="str">
            <v>GABIAO MANTA (COLCHAO) MALHA HEXAGONAL 6 X 8 CM (ZN/AL + PVC), DIMENSOES 4,0 X 2,0 X 0,17 M, FIO 2 MM</v>
          </cell>
          <cell r="D3089" t="str">
            <v>UN</v>
          </cell>
          <cell r="E3089">
            <v>411.76</v>
          </cell>
        </row>
        <row r="3090">
          <cell r="A3090">
            <v>11588</v>
          </cell>
          <cell r="B3090" t="str">
            <v>SINAPI/CEF</v>
          </cell>
          <cell r="C3090" t="str">
            <v>GABIAO MANTA (COLCHAO) MALHA HEXAGONAL 6 X 8 CM (ZN/AL + PVC), FIO 2 MM, REVESTIDO COM PVC,</v>
          </cell>
          <cell r="D3090" t="str">
            <v>UN</v>
          </cell>
          <cell r="E3090">
            <v>444.22</v>
          </cell>
        </row>
        <row r="3091">
          <cell r="A3091">
            <v>0</v>
          </cell>
          <cell r="B3091" t="str">
            <v>SINAPI/CEF</v>
          </cell>
          <cell r="C3091" t="str">
            <v>DIMENSOES 4,0 X 2,0 X 0,23 M</v>
          </cell>
          <cell r="D3091">
            <v>0</v>
          </cell>
          <cell r="E3091">
            <v>0</v>
          </cell>
        </row>
        <row r="3092">
          <cell r="A3092">
            <v>34383</v>
          </cell>
          <cell r="B3092" t="str">
            <v>SINAPI/CEF</v>
          </cell>
          <cell r="C3092" t="str">
            <v>GABIAO MANTA (COLCHAO) MALHA HEXAGONAL 6 X 8 CM (ZN/AL + PVC), FIO 2 MM, REVESTIDO COM PVC,</v>
          </cell>
          <cell r="D3092" t="str">
            <v>UN</v>
          </cell>
          <cell r="E3092">
            <v>488.67</v>
          </cell>
        </row>
        <row r="3093">
          <cell r="A3093">
            <v>0</v>
          </cell>
          <cell r="B3093" t="str">
            <v>SINAPI/CEF</v>
          </cell>
          <cell r="C3093" t="str">
            <v>DIMENSOES 4,0 X 2,0 X 0,3 M</v>
          </cell>
          <cell r="D3093">
            <v>0</v>
          </cell>
          <cell r="E3093">
            <v>0</v>
          </cell>
        </row>
        <row r="3094">
          <cell r="A3094">
            <v>11591</v>
          </cell>
          <cell r="B3094" t="str">
            <v>SINAPI/CEF</v>
          </cell>
          <cell r="C3094" t="str">
            <v>GABIAO MANTA (COLCHAO) MALHA HEXAGONAL 6 X 8 CM (ZN/AL), FIO  2,0 MM, DIMENSOES 4,0 X 2,0 X 0,23 M</v>
          </cell>
          <cell r="D3094" t="str">
            <v>UN</v>
          </cell>
          <cell r="E3094">
            <v>432.85</v>
          </cell>
        </row>
        <row r="3095">
          <cell r="A3095">
            <v>11590</v>
          </cell>
          <cell r="B3095" t="str">
            <v>SINAPI/CEF</v>
          </cell>
          <cell r="C3095" t="str">
            <v>GABIAO MANTA (COLCHAO) MALHA HEXAGONAL 8 X 10 CM (ZN/AL), FIO 2,0 MM, DIMENSOES 4,0 X 2,0 X 0,3 M</v>
          </cell>
          <cell r="D3095" t="str">
            <v>UN</v>
          </cell>
          <cell r="E3095">
            <v>451.08</v>
          </cell>
        </row>
        <row r="3096">
          <cell r="A3096">
            <v>3310</v>
          </cell>
          <cell r="B3096" t="str">
            <v>SINAPI/CEF</v>
          </cell>
          <cell r="C3096" t="str">
            <v>GABIAO MANTA (COLCHAO) MALHA HEXAGONAL 8 X 10 CM (ZN/AL), FIO 2,2 A 2,4 MM, DIMENSOES 4,0 X 2,0 X 0,3 M</v>
          </cell>
          <cell r="D3096" t="str">
            <v>M3</v>
          </cell>
          <cell r="E3096">
            <v>187.95</v>
          </cell>
        </row>
        <row r="3097">
          <cell r="A3097">
            <v>11594</v>
          </cell>
          <cell r="B3097" t="str">
            <v>SINAPI/CEF</v>
          </cell>
          <cell r="C3097" t="str">
            <v>GABIAO SACO MALHA HEXAGONAL 8 X 10 CM (ZN/AL + PVC),  FIO 2,4 MM, DIMENSOES 3,0 X 0,65 M</v>
          </cell>
          <cell r="D3097" t="str">
            <v>UN</v>
          </cell>
          <cell r="E3097">
            <v>141.59</v>
          </cell>
        </row>
        <row r="3098">
          <cell r="A3098">
            <v>3311</v>
          </cell>
          <cell r="B3098" t="str">
            <v>SINAPI/CEF</v>
          </cell>
          <cell r="C3098" t="str">
            <v>GABIAO SACO MALHA HEXAGONAL 8 X 10 CM (ZN/AL + PVC), FIO 2,4 MM, H = 0,65 M</v>
          </cell>
          <cell r="D3098" t="str">
            <v>M3</v>
          </cell>
          <cell r="E3098">
            <v>141.59</v>
          </cell>
        </row>
        <row r="3099">
          <cell r="A3099">
            <v>11599</v>
          </cell>
          <cell r="B3099" t="str">
            <v>SINAPI/CEF</v>
          </cell>
          <cell r="C3099" t="str">
            <v>GABIAO SACO MALHA HEXAGONAL 8 X 10 CM (ZN/AL), FIO 2,7 MM, DIMENSOES 4,0 X 0,65 M</v>
          </cell>
          <cell r="D3099" t="str">
            <v>UN</v>
          </cell>
          <cell r="E3099">
            <v>188.29</v>
          </cell>
        </row>
        <row r="3100">
          <cell r="A3100">
            <v>11593</v>
          </cell>
          <cell r="B3100" t="str">
            <v>SINAPI/CEF</v>
          </cell>
          <cell r="C3100" t="str">
            <v>GABIAO TIPO CAIXA MALHA HEXAGONAL 8 X 10 CM (ZN/AL + PVC),  FIO 2,4 MM, DIMENSOES 2,0 X 1,0 X 1,0 M</v>
          </cell>
          <cell r="D3100" t="str">
            <v>UN</v>
          </cell>
          <cell r="E3100">
            <v>263.97000000000003</v>
          </cell>
        </row>
        <row r="3101">
          <cell r="A3101">
            <v>3314</v>
          </cell>
          <cell r="B3101" t="str">
            <v>SINAPI/CEF</v>
          </cell>
          <cell r="C3101" t="str">
            <v>GABIAO TIPO CAIXA MALHA HEXAGONAL 8 X 10 CM (ZN/AL + PVC),  FIO 2,4 MM, H = 0,50 M</v>
          </cell>
          <cell r="D3101" t="str">
            <v>M3</v>
          </cell>
          <cell r="E3101">
            <v>188.8</v>
          </cell>
        </row>
        <row r="3102">
          <cell r="A3102">
            <v>11592</v>
          </cell>
          <cell r="B3102" t="str">
            <v>SINAPI/CEF</v>
          </cell>
          <cell r="C3102" t="str">
            <v>GABIAO TIPO CAIXA MALHA HEXAGONAL 8 X 10 CM (ZN/AL + PVC), FIO 2,4 MM, DIMENSOES 2,0 X 1,0 X 0,5 M</v>
          </cell>
          <cell r="D3102" t="str">
            <v>UN</v>
          </cell>
          <cell r="E3102">
            <v>188.8</v>
          </cell>
        </row>
        <row r="3103">
          <cell r="A3103">
            <v>11597</v>
          </cell>
          <cell r="B3103" t="str">
            <v>SINAPI/CEF</v>
          </cell>
          <cell r="C3103" t="str">
            <v>GABIAO TIPO CAIXA MALHA HEXAGONAL 8 X 10 CM (ZN/AL), FIO 2,7 MM, DIMENSOES 2,0 X 1,0 X 1,0 M</v>
          </cell>
          <cell r="D3103" t="str">
            <v>UN</v>
          </cell>
          <cell r="E3103">
            <v>219.55</v>
          </cell>
        </row>
        <row r="3104">
          <cell r="A3104">
            <v>3309</v>
          </cell>
          <cell r="B3104" t="str">
            <v>SINAPI/CEF</v>
          </cell>
          <cell r="C3104" t="str">
            <v>GABIAO TIPO CAIXA MALHA HEXAGONAL 8 X 10 CM (ZN/AL), FIO 2,7 MM, H = 0,50 M</v>
          </cell>
          <cell r="D3104" t="str">
            <v>M3</v>
          </cell>
          <cell r="E3104">
            <v>149.93</v>
          </cell>
        </row>
        <row r="3105">
          <cell r="A3105">
            <v>34800</v>
          </cell>
          <cell r="B3105" t="str">
            <v>SINAPI/CEF</v>
          </cell>
          <cell r="C3105" t="str">
            <v>GABIAO TIPO CAIXA, MALHA HEXAGONAL 8 X 10 CM (ZN/AL + PVC), FIO 2,4 MM, H = 1,0 M</v>
          </cell>
          <cell r="D3105" t="str">
            <v>M3</v>
          </cell>
          <cell r="E3105">
            <v>131.99</v>
          </cell>
        </row>
        <row r="3106">
          <cell r="A3106">
            <v>4315</v>
          </cell>
          <cell r="B3106" t="str">
            <v>SINAPI/CEF</v>
          </cell>
          <cell r="C3106" t="str">
            <v>GANCHO CHATO EM FG L=110MM P/ RECOBRIMENTO=100MM SECAO 1/8X1/2" (3MMX12MM) P/ FIXAR TELHA</v>
          </cell>
          <cell r="D3106" t="str">
            <v>UN</v>
          </cell>
          <cell r="E3106">
            <v>3.33</v>
          </cell>
        </row>
        <row r="3107">
          <cell r="A3107">
            <v>0</v>
          </cell>
          <cell r="B3107" t="str">
            <v>SINAPI/CEF</v>
          </cell>
          <cell r="C3107" t="str">
            <v>FIBROCIMENTO ONDULADA</v>
          </cell>
          <cell r="D3107">
            <v>0</v>
          </cell>
          <cell r="E3107">
            <v>0</v>
          </cell>
        </row>
        <row r="3108">
          <cell r="A3108">
            <v>402</v>
          </cell>
          <cell r="B3108" t="str">
            <v>SINAPI/CEF</v>
          </cell>
          <cell r="C3108" t="str">
            <v>GANCHO SUSPENSAO OLHAL EM ACO GALV, ESPESSURA 16MM, ABERTURA 21MM</v>
          </cell>
          <cell r="D3108" t="str">
            <v>UN</v>
          </cell>
          <cell r="E3108">
            <v>7.25</v>
          </cell>
        </row>
        <row r="3109">
          <cell r="A3109">
            <v>12362</v>
          </cell>
          <cell r="B3109" t="str">
            <v>SINAPI/CEF</v>
          </cell>
          <cell r="C3109" t="str">
            <v>GANCHO SUSPENSAO PORCA-OLHAL EM ACO GALV ESPESSURA 16MM, ABERTURA 21MM</v>
          </cell>
          <cell r="D3109" t="str">
            <v>UN</v>
          </cell>
          <cell r="E3109">
            <v>3.92</v>
          </cell>
        </row>
        <row r="3110">
          <cell r="A3110">
            <v>2715</v>
          </cell>
          <cell r="B3110" t="str">
            <v>SINAPI/CEF</v>
          </cell>
          <cell r="C3110" t="str">
            <v>GARFO OU CADINHO CURVO, FORCADO, SEM CABO</v>
          </cell>
          <cell r="D3110" t="str">
            <v>UN</v>
          </cell>
          <cell r="E3110">
            <v>10.63</v>
          </cell>
        </row>
        <row r="3111">
          <cell r="A3111">
            <v>4226</v>
          </cell>
          <cell r="B3111" t="str">
            <v>SINAPI/CEF</v>
          </cell>
          <cell r="C3111" t="str">
            <v>GAS DE COZINHA - GLP</v>
          </cell>
          <cell r="D3111" t="str">
            <v>KG</v>
          </cell>
          <cell r="E3111">
            <v>3.33</v>
          </cell>
        </row>
        <row r="3112">
          <cell r="A3112">
            <v>4222</v>
          </cell>
          <cell r="B3112" t="str">
            <v>SINAPI/CEF</v>
          </cell>
          <cell r="C3112" t="str">
            <v>GASOLINA COMUM</v>
          </cell>
          <cell r="D3112" t="str">
            <v>L</v>
          </cell>
          <cell r="E3112">
            <v>2.91</v>
          </cell>
        </row>
        <row r="3113">
          <cell r="A3113">
            <v>34804</v>
          </cell>
          <cell r="B3113" t="str">
            <v>SINAPI/CEF</v>
          </cell>
          <cell r="C3113" t="str">
            <v>GEOGRELHA TECIDA COM FILAMENTOS DE POLIESTER + PVC, RESISTENCIA LONGITUDINAL: 90 KN/M,</v>
          </cell>
          <cell r="D3113" t="str">
            <v>M2</v>
          </cell>
          <cell r="E3113">
            <v>15.94</v>
          </cell>
        </row>
        <row r="3114">
          <cell r="A3114">
            <v>0</v>
          </cell>
          <cell r="B3114" t="str">
            <v>SINAPI/CEF</v>
          </cell>
          <cell r="C3114" t="str">
            <v>RESISTENCIA TRANSVERSAL: 30 KN/M, ALONGAMENTO = 12 POR CENTO, DIMENSOES 5,15 X 100,0 M</v>
          </cell>
          <cell r="D3114">
            <v>0</v>
          </cell>
          <cell r="E3114">
            <v>0</v>
          </cell>
        </row>
        <row r="3115">
          <cell r="A3115">
            <v>4013</v>
          </cell>
          <cell r="B3115" t="str">
            <v>SINAPI/CEF</v>
          </cell>
          <cell r="C3115" t="str">
            <v>GEOTEXTIL NAO TECIDO AGULHADO DE FILAMENTOS CONTINUOS 100% POLIESTER  RT 09 P/ DRENAGEM TIPO</v>
          </cell>
          <cell r="D3115" t="str">
            <v>M2</v>
          </cell>
          <cell r="E3115">
            <v>4.2</v>
          </cell>
        </row>
        <row r="3116">
          <cell r="A3116">
            <v>0</v>
          </cell>
          <cell r="B3116" t="str">
            <v>SINAPI/CEF</v>
          </cell>
          <cell r="C3116" t="str">
            <v>BIDIM OU EQUIV</v>
          </cell>
          <cell r="D3116">
            <v>0</v>
          </cell>
          <cell r="E3116">
            <v>0</v>
          </cell>
        </row>
        <row r="3117">
          <cell r="A3117">
            <v>4011</v>
          </cell>
          <cell r="B3117" t="str">
            <v>SINAPI/CEF</v>
          </cell>
          <cell r="C3117" t="str">
            <v>GEOTEXTIL NAO TECIDO AGULHADO DE FILAMENTOS CONTINUOS 100% POLIESTER  RT 10 TIPO BIDIM OU EQUIV</v>
          </cell>
          <cell r="D3117" t="str">
            <v>M2</v>
          </cell>
          <cell r="E3117">
            <v>5.54</v>
          </cell>
        </row>
        <row r="3118">
          <cell r="A3118">
            <v>4021</v>
          </cell>
          <cell r="B3118" t="str">
            <v>SINAPI/CEF</v>
          </cell>
          <cell r="C3118" t="str">
            <v>GEOTEXTIL NAO TECIDO AGULHADO DE FILAMENTOS CONTINUOS 100% POLIESTER  RT 14 P/ DRENAGEM TIPO</v>
          </cell>
          <cell r="D3118" t="str">
            <v>M2</v>
          </cell>
          <cell r="E3118">
            <v>6.03</v>
          </cell>
        </row>
        <row r="3119">
          <cell r="A3119">
            <v>0</v>
          </cell>
          <cell r="B3119" t="str">
            <v>SINAPI/CEF</v>
          </cell>
          <cell r="C3119" t="str">
            <v>BIDIM OU EQUIV</v>
          </cell>
          <cell r="D3119">
            <v>0</v>
          </cell>
          <cell r="E3119">
            <v>0</v>
          </cell>
        </row>
        <row r="3120">
          <cell r="A3120">
            <v>4019</v>
          </cell>
          <cell r="B3120" t="str">
            <v>SINAPI/CEF</v>
          </cell>
          <cell r="C3120" t="str">
            <v>GEOTEXTIL NAO TECIDO AGULHADO DE FILAMENTOS CONTINUOS 100% POLIESTER  RT 16 TIPO BIDIM OU EQUIV</v>
          </cell>
          <cell r="D3120" t="str">
            <v>M2</v>
          </cell>
          <cell r="E3120">
            <v>8.4600000000000009</v>
          </cell>
        </row>
        <row r="3121">
          <cell r="A3121">
            <v>4012</v>
          </cell>
          <cell r="B3121" t="str">
            <v>SINAPI/CEF</v>
          </cell>
          <cell r="C3121" t="str">
            <v>GEOTEXTIL NAO TECIDO AGULHADO DE FILAMENTOS CONTINUOS 100% POLIESTER  RT 21 TIPO BIDIM OU EQUIV</v>
          </cell>
          <cell r="D3121" t="str">
            <v>M2</v>
          </cell>
          <cell r="E3121">
            <v>10.35</v>
          </cell>
        </row>
        <row r="3122">
          <cell r="A3122">
            <v>4020</v>
          </cell>
          <cell r="B3122" t="str">
            <v>SINAPI/CEF</v>
          </cell>
          <cell r="C3122" t="str">
            <v>GEOTEXTIL NAO TECIDO AGULHADO DE FILAMENTOS CONTINUOS 100% POLIESTER  RT 26 TIPO BIDIM OU EQUIV</v>
          </cell>
          <cell r="D3122" t="str">
            <v>M2</v>
          </cell>
          <cell r="E3122">
            <v>13.17</v>
          </cell>
        </row>
        <row r="3123">
          <cell r="A3123">
            <v>4018</v>
          </cell>
          <cell r="B3123" t="str">
            <v>SINAPI/CEF</v>
          </cell>
          <cell r="C3123" t="str">
            <v>GEOTEXTIL NAO TECIDO AGULHADO DE FILAMENTOS CONTINUOS 100% POLIESTER  RT 31 TIPO BIDIM OU EQUIV</v>
          </cell>
          <cell r="D3123" t="str">
            <v>M2</v>
          </cell>
          <cell r="E3123">
            <v>16.09</v>
          </cell>
        </row>
        <row r="3124">
          <cell r="A3124">
            <v>12872</v>
          </cell>
          <cell r="B3124" t="str">
            <v>SINAPI/CEF</v>
          </cell>
          <cell r="C3124" t="str">
            <v>GESSEIRO</v>
          </cell>
          <cell r="D3124" t="str">
            <v>H</v>
          </cell>
          <cell r="E3124">
            <v>8</v>
          </cell>
        </row>
        <row r="3125">
          <cell r="A3125">
            <v>3315</v>
          </cell>
          <cell r="B3125" t="str">
            <v>SINAPI/CEF</v>
          </cell>
          <cell r="C3125" t="str">
            <v>GESSO</v>
          </cell>
          <cell r="D3125" t="str">
            <v>KG</v>
          </cell>
          <cell r="E3125">
            <v>0.31</v>
          </cell>
        </row>
        <row r="3126">
          <cell r="A3126">
            <v>12297</v>
          </cell>
          <cell r="B3126" t="str">
            <v>SINAPI/CEF</v>
          </cell>
          <cell r="C3126" t="str">
            <v>GLOBO ESFERICO DE PLASTICO TAMANHO MEDIO</v>
          </cell>
          <cell r="D3126" t="str">
            <v>UN</v>
          </cell>
          <cell r="E3126">
            <v>9.4700000000000006</v>
          </cell>
        </row>
        <row r="3127">
          <cell r="A3127">
            <v>12299</v>
          </cell>
          <cell r="B3127" t="str">
            <v>SINAPI/CEF</v>
          </cell>
          <cell r="C3127" t="str">
            <v>GLOBO ESFERICO DE VIDRO LISO TAMANHO GRANDE</v>
          </cell>
          <cell r="D3127" t="str">
            <v>UN</v>
          </cell>
          <cell r="E3127">
            <v>26.3</v>
          </cell>
        </row>
        <row r="3128">
          <cell r="A3128">
            <v>12298</v>
          </cell>
          <cell r="B3128" t="str">
            <v>SINAPI/CEF</v>
          </cell>
          <cell r="C3128" t="str">
            <v>GLOBO ESFERICO DE VIDRO LISO TAMANHO MEDIO</v>
          </cell>
          <cell r="D3128" t="str">
            <v>UN</v>
          </cell>
          <cell r="E3128">
            <v>10.029999999999999</v>
          </cell>
        </row>
        <row r="3129">
          <cell r="A3129">
            <v>10474</v>
          </cell>
          <cell r="B3129" t="str">
            <v>SINAPI/CEF</v>
          </cell>
          <cell r="C3129" t="str">
            <v>GOMALACA</v>
          </cell>
          <cell r="D3129" t="str">
            <v>KG</v>
          </cell>
          <cell r="E3129">
            <v>16.36</v>
          </cell>
        </row>
        <row r="3130">
          <cell r="A3130">
            <v>5092</v>
          </cell>
          <cell r="B3130" t="str">
            <v>SINAPI/CEF</v>
          </cell>
          <cell r="C3130" t="str">
            <v>GONZO FERRO CROMADO EMBUTIR 1/2" P/ JANELA PIVOTANTE (CAPELINHA)</v>
          </cell>
          <cell r="D3130" t="str">
            <v>PAR</v>
          </cell>
          <cell r="E3130">
            <v>7.6</v>
          </cell>
        </row>
        <row r="3131">
          <cell r="A3131">
            <v>11462</v>
          </cell>
          <cell r="B3131" t="str">
            <v>SINAPI/CEF</v>
          </cell>
          <cell r="C3131" t="str">
            <v>GONZO SOBREPOR LATAO P/ JANELA PIVOTANTE (CAPELINHA)</v>
          </cell>
          <cell r="D3131" t="str">
            <v>PAR</v>
          </cell>
          <cell r="E3131">
            <v>12.01</v>
          </cell>
        </row>
        <row r="3132">
          <cell r="A3132">
            <v>3318</v>
          </cell>
          <cell r="B3132" t="str">
            <v>SINAPI/CEF</v>
          </cell>
          <cell r="C3132" t="str">
            <v>GRADE DE DISCO REBOCAVEL, COM 20 DISCOS DE 24" E PNEUS PARA TRANSPORTE</v>
          </cell>
          <cell r="D3132" t="str">
            <v>UN</v>
          </cell>
          <cell r="E3132">
            <v>22000</v>
          </cell>
        </row>
        <row r="3133">
          <cell r="A3133">
            <v>10798</v>
          </cell>
          <cell r="B3133" t="str">
            <v>SINAPI/CEF</v>
          </cell>
          <cell r="C3133" t="str">
            <v>GRADE DE DISCO REBOCAVEL, COM 20 DISCOS DE 24" E PNEUS PARA TRANSPORTE (LOCACAO)</v>
          </cell>
          <cell r="D3133" t="str">
            <v>H</v>
          </cell>
          <cell r="E3133">
            <v>13.97</v>
          </cell>
        </row>
        <row r="3134">
          <cell r="A3134">
            <v>611</v>
          </cell>
          <cell r="B3134" t="str">
            <v>SINAPI/CEF</v>
          </cell>
          <cell r="C3134" t="str">
            <v>GRADE FERRO CHATO 1/4" X 5/8" L=25 CM (15 KG/M)</v>
          </cell>
          <cell r="D3134" t="str">
            <v>M</v>
          </cell>
          <cell r="E3134">
            <v>159.1</v>
          </cell>
        </row>
        <row r="3135">
          <cell r="A3135">
            <v>3324</v>
          </cell>
          <cell r="B3135" t="str">
            <v>SINAPI/CEF</v>
          </cell>
          <cell r="C3135" t="str">
            <v>GRAMA BATATAIS EM PLACAS (NAO INCLUI PLANTIO)</v>
          </cell>
          <cell r="D3135" t="str">
            <v>M2</v>
          </cell>
          <cell r="E3135">
            <v>7.55</v>
          </cell>
        </row>
        <row r="3136">
          <cell r="A3136">
            <v>3322</v>
          </cell>
          <cell r="B3136" t="str">
            <v>SINAPI/CEF</v>
          </cell>
          <cell r="C3136" t="str">
            <v>GRAMA EM PLACAS, EXCETO O SERVICO DE PLANTIO</v>
          </cell>
          <cell r="D3136" t="str">
            <v>M2</v>
          </cell>
          <cell r="E3136">
            <v>8</v>
          </cell>
        </row>
        <row r="3137">
          <cell r="A3137">
            <v>3329</v>
          </cell>
          <cell r="B3137" t="str">
            <v>SINAPI/CEF</v>
          </cell>
          <cell r="C3137" t="str">
            <v>GRAMA ESMERALDA EM ROLO</v>
          </cell>
          <cell r="D3137" t="str">
            <v>M2</v>
          </cell>
          <cell r="E3137">
            <v>12.08</v>
          </cell>
        </row>
        <row r="3138">
          <cell r="A3138">
            <v>0</v>
          </cell>
          <cell r="B3138" t="str">
            <v>SINAPI/CEF</v>
          </cell>
          <cell r="C3138">
            <v>0</v>
          </cell>
          <cell r="D3138">
            <v>0</v>
          </cell>
          <cell r="E3138">
            <v>0</v>
          </cell>
        </row>
        <row r="3139">
          <cell r="A3139">
            <v>0</v>
          </cell>
          <cell r="B3139" t="str">
            <v>SINAPI/CEF</v>
          </cell>
          <cell r="C3139" t="str">
            <v>PREÇOS DE INSUMOS</v>
          </cell>
          <cell r="D3139" t="str">
            <v>Página:</v>
          </cell>
          <cell r="E3139" t="str">
            <v>50 / 107</v>
          </cell>
        </row>
        <row r="3140">
          <cell r="A3140" t="str">
            <v>Mês de Coleta:</v>
          </cell>
          <cell r="B3140" t="str">
            <v>SINAPI/CEF</v>
          </cell>
          <cell r="C3140" t="str">
            <v>05/2014 Pesquisa: IBGE</v>
          </cell>
          <cell r="D3140">
            <v>0</v>
          </cell>
          <cell r="E3140">
            <v>0</v>
          </cell>
        </row>
        <row r="3141">
          <cell r="A3141">
            <v>0</v>
          </cell>
          <cell r="B3141" t="str">
            <v>SINAPI/CEF</v>
          </cell>
          <cell r="C3141" t="str">
            <v>FORTALEZA 88,81</v>
          </cell>
          <cell r="D3141">
            <v>0</v>
          </cell>
          <cell r="E3141">
            <v>50.72</v>
          </cell>
        </row>
        <row r="3142">
          <cell r="A3142" t="str">
            <v>Localidade:</v>
          </cell>
          <cell r="B3142" t="str">
            <v>SINAPI/CEF</v>
          </cell>
          <cell r="C3142" t="str">
            <v>Encargos Sociais Desonerados(%) Horista:</v>
          </cell>
          <cell r="D3142" t="str">
            <v>Mensalista:</v>
          </cell>
          <cell r="E3142">
            <v>0</v>
          </cell>
        </row>
        <row r="3143">
          <cell r="A3143" t="str">
            <v>Código</v>
          </cell>
          <cell r="B3143" t="str">
            <v>SINAPI/CEF</v>
          </cell>
          <cell r="C3143" t="str">
            <v>Descriçao do Insumo</v>
          </cell>
          <cell r="D3143" t="str">
            <v>Unid</v>
          </cell>
          <cell r="E3143" t="str">
            <v>Preço</v>
          </cell>
        </row>
        <row r="3144">
          <cell r="A3144">
            <v>0</v>
          </cell>
          <cell r="B3144" t="str">
            <v>SINAPI/CEF</v>
          </cell>
          <cell r="C3144">
            <v>0</v>
          </cell>
          <cell r="D3144">
            <v>0</v>
          </cell>
          <cell r="E3144" t="str">
            <v>Mediano (R$)</v>
          </cell>
        </row>
        <row r="3145">
          <cell r="A3145">
            <v>3325</v>
          </cell>
          <cell r="B3145" t="str">
            <v>SINAPI/CEF</v>
          </cell>
          <cell r="C3145" t="str">
            <v>GRAMA FINA, JAPONESA, COREANA, ZOYSIA OU LOYSIA</v>
          </cell>
          <cell r="D3145" t="str">
            <v>M2</v>
          </cell>
          <cell r="E3145">
            <v>27.17</v>
          </cell>
        </row>
        <row r="3146">
          <cell r="A3146">
            <v>3319</v>
          </cell>
          <cell r="B3146" t="str">
            <v>SINAPI/CEF</v>
          </cell>
          <cell r="C3146" t="str">
            <v>GRAMA INGLESA OU SANTO AGOSTINHO</v>
          </cell>
          <cell r="D3146" t="str">
            <v>M2</v>
          </cell>
          <cell r="E3146">
            <v>13.58</v>
          </cell>
        </row>
        <row r="3147">
          <cell r="A3147">
            <v>3323</v>
          </cell>
          <cell r="B3147" t="str">
            <v>SINAPI/CEF</v>
          </cell>
          <cell r="C3147" t="str">
            <v>GRAMA SAO CARLOS OU CURITIBANA</v>
          </cell>
          <cell r="D3147" t="str">
            <v>M2</v>
          </cell>
          <cell r="E3147">
            <v>9.57</v>
          </cell>
        </row>
        <row r="3148">
          <cell r="A3148">
            <v>422</v>
          </cell>
          <cell r="B3148" t="str">
            <v>SINAPI/CEF</v>
          </cell>
          <cell r="C3148" t="str">
            <v>GRAMPO DE 15MM P/ CINTA DE FIXACAO DE CAIXA DE MEDICAO</v>
          </cell>
          <cell r="D3148" t="str">
            <v>UN</v>
          </cell>
          <cell r="E3148">
            <v>8.9</v>
          </cell>
        </row>
        <row r="3149">
          <cell r="A3149">
            <v>11837</v>
          </cell>
          <cell r="B3149" t="str">
            <v>SINAPI/CEF</v>
          </cell>
          <cell r="C3149" t="str">
            <v>GRAMPO LINHA VIVA, DE ALUMINIO CABO PRINCIPAL ( 10 - 120MM2) DERIVACAO (10 - 70MM2)</v>
          </cell>
          <cell r="D3149" t="str">
            <v>UN</v>
          </cell>
          <cell r="E3149">
            <v>27.82</v>
          </cell>
        </row>
        <row r="3150">
          <cell r="A3150">
            <v>426</v>
          </cell>
          <cell r="B3150" t="str">
            <v>SINAPI/CEF</v>
          </cell>
          <cell r="C3150" t="str">
            <v>GRAMPO P/ HASTE DE ATERRAMENTO ATE 19MM CABO DE 10 A 25MM2</v>
          </cell>
          <cell r="D3150" t="str">
            <v>UN</v>
          </cell>
          <cell r="E3150">
            <v>1.54</v>
          </cell>
        </row>
        <row r="3151">
          <cell r="A3151">
            <v>415</v>
          </cell>
          <cell r="B3151" t="str">
            <v>SINAPI/CEF</v>
          </cell>
          <cell r="C3151" t="str">
            <v>GRAMPO P/ HASTE DE ATERRAMENTO DE 1'', CABO 6 A 50MM2</v>
          </cell>
          <cell r="D3151" t="str">
            <v>UN</v>
          </cell>
          <cell r="E3151">
            <v>4.1399999999999997</v>
          </cell>
        </row>
        <row r="3152">
          <cell r="A3152">
            <v>416</v>
          </cell>
          <cell r="B3152" t="str">
            <v>SINAPI/CEF</v>
          </cell>
          <cell r="C3152" t="str">
            <v>GRAMPO P/ HASTE DE ATERRAMENTO DE 3/4", CABO 6 A 50MM2</v>
          </cell>
          <cell r="D3152" t="str">
            <v>UN</v>
          </cell>
          <cell r="E3152">
            <v>2.57</v>
          </cell>
        </row>
        <row r="3153">
          <cell r="A3153">
            <v>425</v>
          </cell>
          <cell r="B3153" t="str">
            <v>SINAPI/CEF</v>
          </cell>
          <cell r="C3153" t="str">
            <v>GRAMPO P/ HASTE DE ATERRAMENTO DE 5/8", CABO 6 A 50MM2</v>
          </cell>
          <cell r="D3153" t="str">
            <v>UN</v>
          </cell>
          <cell r="E3153">
            <v>2.33</v>
          </cell>
        </row>
        <row r="3154">
          <cell r="A3154">
            <v>1568</v>
          </cell>
          <cell r="B3154" t="str">
            <v>SINAPI/CEF</v>
          </cell>
          <cell r="C3154" t="str">
            <v>GRAMPO PARALELO BIMETALICO P/ CABO 10MM2 C/ 1 PARAF</v>
          </cell>
          <cell r="D3154" t="str">
            <v>UN</v>
          </cell>
          <cell r="E3154">
            <v>8.5299999999999994</v>
          </cell>
        </row>
        <row r="3155">
          <cell r="A3155">
            <v>1564</v>
          </cell>
          <cell r="B3155" t="str">
            <v>SINAPI/CEF</v>
          </cell>
          <cell r="C3155" t="str">
            <v>GRAMPO PARALELO BIMETALICO P/ CABO 6 A 50MM2 C/ 2 PARAF</v>
          </cell>
          <cell r="D3155" t="str">
            <v>UN</v>
          </cell>
          <cell r="E3155">
            <v>4.01</v>
          </cell>
        </row>
        <row r="3156">
          <cell r="A3156">
            <v>1567</v>
          </cell>
          <cell r="B3156" t="str">
            <v>SINAPI/CEF</v>
          </cell>
          <cell r="C3156" t="str">
            <v>GRAMPO PARALELO BIMETALICO P/ CABO 6MM2 C/ 1 PARAF</v>
          </cell>
          <cell r="D3156" t="str">
            <v>UN</v>
          </cell>
          <cell r="E3156">
            <v>6.27</v>
          </cell>
        </row>
        <row r="3157">
          <cell r="A3157">
            <v>11840</v>
          </cell>
          <cell r="B3157" t="str">
            <v>SINAPI/CEF</v>
          </cell>
          <cell r="C3157" t="str">
            <v>GRAMPO PARALELO DE BRONZE PARA CABO 25MM2</v>
          </cell>
          <cell r="D3157" t="str">
            <v>UN</v>
          </cell>
          <cell r="E3157">
            <v>8.9</v>
          </cell>
        </row>
        <row r="3158">
          <cell r="A3158">
            <v>5076</v>
          </cell>
          <cell r="B3158" t="str">
            <v>SINAPI/CEF</v>
          </cell>
          <cell r="C3158" t="str">
            <v>GRAMPO POLIDO P/ FIXACAO CERCA DE ARAME FARPADO</v>
          </cell>
          <cell r="D3158" t="str">
            <v>KG</v>
          </cell>
          <cell r="E3158">
            <v>11.29</v>
          </cell>
        </row>
        <row r="3159">
          <cell r="A3159">
            <v>5077</v>
          </cell>
          <cell r="B3159" t="str">
            <v>SINAPI/CEF</v>
          </cell>
          <cell r="C3159" t="str">
            <v>GRAMPO POLIDO P/ FIXACAO CERCA DE ARAME GALVANIZADO</v>
          </cell>
          <cell r="D3159" t="str">
            <v>KG</v>
          </cell>
          <cell r="E3159">
            <v>10.54</v>
          </cell>
        </row>
        <row r="3160">
          <cell r="A3160">
            <v>11032</v>
          </cell>
          <cell r="B3160" t="str">
            <v>SINAPI/CEF</v>
          </cell>
          <cell r="C3160" t="str">
            <v>GRAMPO U DE 5/8" N8 EM FG"</v>
          </cell>
          <cell r="D3160" t="str">
            <v>UN</v>
          </cell>
          <cell r="E3160">
            <v>13.05</v>
          </cell>
        </row>
        <row r="3161">
          <cell r="A3161">
            <v>4824</v>
          </cell>
          <cell r="B3161" t="str">
            <v>SINAPI/CEF</v>
          </cell>
          <cell r="C3161" t="str">
            <v>GRANA DE MARMORE</v>
          </cell>
          <cell r="D3161" t="str">
            <v>KG</v>
          </cell>
          <cell r="E3161">
            <v>0.51</v>
          </cell>
        </row>
        <row r="3162">
          <cell r="A3162">
            <v>25930</v>
          </cell>
          <cell r="B3162" t="str">
            <v>SINAPI/CEF</v>
          </cell>
          <cell r="C3162" t="str">
            <v>GRANALHA DE ACO, ESFERICA (SHOT), PARA JATEAMENTO, PENEIRA ASTM = 18 (SAE S 390)</v>
          </cell>
          <cell r="D3162" t="str">
            <v>SC25KG</v>
          </cell>
          <cell r="E3162">
            <v>79.38</v>
          </cell>
        </row>
        <row r="3163">
          <cell r="A3163">
            <v>10840</v>
          </cell>
          <cell r="B3163" t="str">
            <v>SINAPI/CEF</v>
          </cell>
          <cell r="C3163" t="str">
            <v>GRANITO AMENDOA  E = 2 CM ,POLIDO E LUSTRADO, PARA PISO</v>
          </cell>
          <cell r="D3163" t="str">
            <v>M2</v>
          </cell>
          <cell r="E3163">
            <v>184</v>
          </cell>
        </row>
        <row r="3164">
          <cell r="A3164">
            <v>11794</v>
          </cell>
          <cell r="B3164" t="str">
            <v>SINAPI/CEF</v>
          </cell>
          <cell r="C3164" t="str">
            <v>GRANITO AMENDOA POLIDO PARA BANCADA ESP = 2 CM</v>
          </cell>
          <cell r="D3164" t="str">
            <v>M2</v>
          </cell>
          <cell r="E3164">
            <v>244.32</v>
          </cell>
        </row>
        <row r="3165">
          <cell r="A3165">
            <v>11795</v>
          </cell>
          <cell r="B3165" t="str">
            <v>SINAPI/CEF</v>
          </cell>
          <cell r="C3165" t="str">
            <v>GRANITO CINZA POLIDO P/BANCADA E=2,5 CM</v>
          </cell>
          <cell r="D3165" t="str">
            <v>M2</v>
          </cell>
          <cell r="E3165">
            <v>196.99</v>
          </cell>
        </row>
        <row r="3166">
          <cell r="A3166">
            <v>10841</v>
          </cell>
          <cell r="B3166" t="str">
            <v>SINAPI/CEF</v>
          </cell>
          <cell r="C3166" t="str">
            <v>GRANITO CINZA POLIDO PARA PISO E = 2 CM</v>
          </cell>
          <cell r="D3166" t="str">
            <v>M2</v>
          </cell>
          <cell r="E3166">
            <v>150.66</v>
          </cell>
        </row>
        <row r="3167">
          <cell r="A3167">
            <v>10842</v>
          </cell>
          <cell r="B3167" t="str">
            <v>SINAPI/CEF</v>
          </cell>
          <cell r="C3167" t="str">
            <v>GRANITO PRETO TIJUCA E = 2 CM PARA PISO</v>
          </cell>
          <cell r="D3167" t="str">
            <v>M2</v>
          </cell>
          <cell r="E3167">
            <v>211.06</v>
          </cell>
        </row>
        <row r="3168">
          <cell r="A3168">
            <v>11796</v>
          </cell>
          <cell r="B3168" t="str">
            <v>SINAPI/CEF</v>
          </cell>
          <cell r="C3168" t="str">
            <v>GRANITO PRETO TIJUCA POLIDO PARA BANCADA ESP = 2 CM</v>
          </cell>
          <cell r="D3168" t="str">
            <v>M2</v>
          </cell>
          <cell r="E3168">
            <v>297.64999999999998</v>
          </cell>
        </row>
        <row r="3169">
          <cell r="A3169">
            <v>4229</v>
          </cell>
          <cell r="B3169" t="str">
            <v>SINAPI/CEF</v>
          </cell>
          <cell r="C3169" t="str">
            <v>GRAXA LUBRIFICANTE</v>
          </cell>
          <cell r="D3169" t="str">
            <v>KG</v>
          </cell>
          <cell r="E3169">
            <v>22.17</v>
          </cell>
        </row>
        <row r="3170">
          <cell r="A3170">
            <v>11244</v>
          </cell>
          <cell r="B3170" t="str">
            <v>SINAPI/CEF</v>
          </cell>
          <cell r="C3170" t="str">
            <v>GRELHA FOFO ARTICULADA C/ REQUADRO P/ CAIXA RALO 290 X 870MM 135KG CARGA MAX 1.000KG P/ CAPTACAO</v>
          </cell>
          <cell r="D3170" t="str">
            <v>UN</v>
          </cell>
          <cell r="E3170">
            <v>427.78</v>
          </cell>
        </row>
        <row r="3171">
          <cell r="A3171">
            <v>0</v>
          </cell>
          <cell r="B3171" t="str">
            <v>SINAPI/CEF</v>
          </cell>
          <cell r="C3171" t="str">
            <v>AGUA PLUVIAL</v>
          </cell>
          <cell r="D3171">
            <v>0</v>
          </cell>
          <cell r="E3171">
            <v>0</v>
          </cell>
        </row>
        <row r="3172">
          <cell r="A3172">
            <v>11245</v>
          </cell>
          <cell r="B3172" t="str">
            <v>SINAPI/CEF</v>
          </cell>
          <cell r="C3172" t="str">
            <v>GRELHA FOFO C/ REQUADRO P/ CAIXA RALO 290 X 870MM 135KG CARGA MAX 10.000KG P/ CAPTACAO AGUA</v>
          </cell>
          <cell r="D3172" t="str">
            <v>UN</v>
          </cell>
          <cell r="E3172">
            <v>395.07</v>
          </cell>
        </row>
        <row r="3173">
          <cell r="A3173">
            <v>0</v>
          </cell>
          <cell r="B3173" t="str">
            <v>SINAPI/CEF</v>
          </cell>
          <cell r="C3173" t="str">
            <v>PLUVIAL</v>
          </cell>
          <cell r="D3173">
            <v>0</v>
          </cell>
          <cell r="E3173">
            <v>0</v>
          </cell>
        </row>
        <row r="3174">
          <cell r="A3174">
            <v>21048</v>
          </cell>
          <cell r="B3174" t="str">
            <v>SINAPI/CEF</v>
          </cell>
          <cell r="C3174" t="str">
            <v>GRELHA FOFO P/ CANALETA 10 X 100 X 1000MM P/ GARAGEM E ESTACIONAMENTO</v>
          </cell>
          <cell r="D3174" t="str">
            <v>UN</v>
          </cell>
          <cell r="E3174">
            <v>40.770000000000003</v>
          </cell>
        </row>
        <row r="3175">
          <cell r="A3175">
            <v>11235</v>
          </cell>
          <cell r="B3175" t="str">
            <v>SINAPI/CEF</v>
          </cell>
          <cell r="C3175" t="str">
            <v>GRELHA FOFO P/ CANALETA 15 X 150 X 1000MM P/ GARAGEM E ESTACIONAMENTO</v>
          </cell>
          <cell r="D3175" t="str">
            <v>UN</v>
          </cell>
          <cell r="E3175">
            <v>57.88</v>
          </cell>
        </row>
        <row r="3176">
          <cell r="A3176">
            <v>11236</v>
          </cell>
          <cell r="B3176" t="str">
            <v>SINAPI/CEF</v>
          </cell>
          <cell r="C3176" t="str">
            <v>GRELHA FOFO P/ CANALETA 15 X 200 X 1000MM P/ GARAGEM E ESTACIONAMENTO</v>
          </cell>
          <cell r="D3176" t="str">
            <v>UN</v>
          </cell>
          <cell r="E3176">
            <v>75.489999999999995</v>
          </cell>
        </row>
        <row r="3177">
          <cell r="A3177">
            <v>21049</v>
          </cell>
          <cell r="B3177" t="str">
            <v>SINAPI/CEF</v>
          </cell>
          <cell r="C3177" t="str">
            <v>GRELHA FOFO P/ CANALETA 15 X 250 X 1000MM P/ GARAGEM E ESTACIONAMENTO</v>
          </cell>
          <cell r="D3177" t="str">
            <v>UN</v>
          </cell>
          <cell r="E3177">
            <v>113.24</v>
          </cell>
        </row>
        <row r="3178">
          <cell r="A3178">
            <v>21050</v>
          </cell>
          <cell r="B3178" t="str">
            <v>SINAPI/CEF</v>
          </cell>
          <cell r="C3178" t="str">
            <v>GRELHA FOFO P/ CANALETA 18 X 100 X 1000MM P/ GARAGEM E ESTACIONAMENTO</v>
          </cell>
          <cell r="D3178" t="str">
            <v>UN</v>
          </cell>
          <cell r="E3178">
            <v>173.63</v>
          </cell>
        </row>
        <row r="3179">
          <cell r="A3179">
            <v>21051</v>
          </cell>
          <cell r="B3179" t="str">
            <v>SINAPI/CEF</v>
          </cell>
          <cell r="C3179" t="str">
            <v>GRELHA FOFO P/ CANALETA 18 X 300 X 1000MM P/ GARAGEM E ESTACIONAMENTO</v>
          </cell>
          <cell r="D3179" t="str">
            <v>UN</v>
          </cell>
          <cell r="E3179">
            <v>150.97999999999999</v>
          </cell>
        </row>
        <row r="3180">
          <cell r="A3180">
            <v>21052</v>
          </cell>
          <cell r="B3180" t="str">
            <v>SINAPI/CEF</v>
          </cell>
          <cell r="C3180" t="str">
            <v>GRELHA FOFO P/ CANALETA 25 X 300 X 1000MM P/ GARAGEM E ESTACIONAMENTO</v>
          </cell>
          <cell r="D3180" t="str">
            <v>UN</v>
          </cell>
          <cell r="E3180">
            <v>191.24</v>
          </cell>
        </row>
        <row r="3181">
          <cell r="A3181">
            <v>21053</v>
          </cell>
          <cell r="B3181" t="str">
            <v>SINAPI/CEF</v>
          </cell>
          <cell r="C3181" t="str">
            <v>GRELHA FOFO P/ CANALETA 25 X 400 X 1000MM P/ GARAGEM E ESTACIONAMENTO</v>
          </cell>
          <cell r="D3181" t="str">
            <v>UN</v>
          </cell>
          <cell r="E3181">
            <v>193.26</v>
          </cell>
        </row>
        <row r="3182">
          <cell r="A3182">
            <v>21054</v>
          </cell>
          <cell r="B3182" t="str">
            <v>SINAPI/CEF</v>
          </cell>
          <cell r="C3182" t="str">
            <v>GRELHA FOFO P/ CANALETA 40 X 300 X 1000MM P/ GARAGEM E ESTACIONAMENTO</v>
          </cell>
          <cell r="D3182" t="str">
            <v>UN</v>
          </cell>
          <cell r="E3182">
            <v>177.15</v>
          </cell>
        </row>
        <row r="3183">
          <cell r="A3183">
            <v>21055</v>
          </cell>
          <cell r="B3183" t="str">
            <v>SINAPI/CEF</v>
          </cell>
          <cell r="C3183" t="str">
            <v>GRELHA FOFO P/ CANALETA 40 X 400 X 1000MM P/ GARAGEM E ESTACIONAMENTO</v>
          </cell>
          <cell r="D3183" t="str">
            <v>UN</v>
          </cell>
          <cell r="E3183">
            <v>205.84</v>
          </cell>
        </row>
        <row r="3184">
          <cell r="A3184">
            <v>21056</v>
          </cell>
          <cell r="B3184" t="str">
            <v>SINAPI/CEF</v>
          </cell>
          <cell r="C3184" t="str">
            <v>GRELHA FOFO P/ CANALETA 40 X 500 X 1000MM P/ GARAGEM E ESTACIONAMENTO</v>
          </cell>
          <cell r="D3184" t="str">
            <v>UN</v>
          </cell>
          <cell r="E3184">
            <v>249.12</v>
          </cell>
        </row>
        <row r="3185">
          <cell r="A3185">
            <v>21057</v>
          </cell>
          <cell r="B3185" t="str">
            <v>SINAPI/CEF</v>
          </cell>
          <cell r="C3185" t="str">
            <v>GRELHA FOFO P/ CANALETA 50 X 550 X 1000MM P/ GARAGEM E ESTACIONAMENTO</v>
          </cell>
          <cell r="D3185" t="str">
            <v>UN</v>
          </cell>
          <cell r="E3185">
            <v>224.21</v>
          </cell>
        </row>
        <row r="3186">
          <cell r="A3186">
            <v>11284</v>
          </cell>
          <cell r="B3186" t="str">
            <v>SINAPI/CEF</v>
          </cell>
          <cell r="C3186" t="str">
            <v>GRELHA FOFO PARA CAPTACAO DE AGUA PLUVIAL EM VIAS URBANAS, COM REQUADRO, CAIXA RALO DE *290 X</v>
          </cell>
          <cell r="D3186" t="str">
            <v>UN</v>
          </cell>
          <cell r="E3186">
            <v>339.71</v>
          </cell>
        </row>
        <row r="3187">
          <cell r="A3187">
            <v>0</v>
          </cell>
          <cell r="B3187" t="str">
            <v>SINAPI/CEF</v>
          </cell>
          <cell r="C3187" t="str">
            <v>870* MM, *80* KG, CARGA MAXIMA DE 8000 KG</v>
          </cell>
          <cell r="D3187">
            <v>0</v>
          </cell>
          <cell r="E3187">
            <v>0</v>
          </cell>
        </row>
        <row r="3188">
          <cell r="A3188">
            <v>11731</v>
          </cell>
          <cell r="B3188" t="str">
            <v>SINAPI/CEF</v>
          </cell>
          <cell r="C3188" t="str">
            <v>GRELHA PVC BRANCA QUADRADA 150X150MM</v>
          </cell>
          <cell r="D3188" t="str">
            <v>UN</v>
          </cell>
          <cell r="E3188">
            <v>4.05</v>
          </cell>
        </row>
        <row r="3189">
          <cell r="A3189">
            <v>11732</v>
          </cell>
          <cell r="B3189" t="str">
            <v>SINAPI/CEF</v>
          </cell>
          <cell r="C3189" t="str">
            <v>GRELHA PVC CROMADA REDONDA 150MM</v>
          </cell>
          <cell r="D3189" t="str">
            <v>UN</v>
          </cell>
          <cell r="E3189">
            <v>11.06</v>
          </cell>
        </row>
        <row r="3190">
          <cell r="A3190">
            <v>13533</v>
          </cell>
          <cell r="B3190" t="str">
            <v>SINAPI/CEF</v>
          </cell>
          <cell r="C3190" t="str">
            <v>GRUPO DE SOLDAGEM C/ GERADOR A DIESEL 18 HP, P/ SOLDA ELETRICA, SOBRE DUAS RODAS, BAMBOZZI</v>
          </cell>
          <cell r="D3190" t="str">
            <v>UN</v>
          </cell>
          <cell r="E3190">
            <v>42099.32</v>
          </cell>
        </row>
        <row r="3191">
          <cell r="A3191">
            <v>0</v>
          </cell>
          <cell r="B3191" t="str">
            <v>SINAPI/CEF</v>
          </cell>
          <cell r="C3191" t="str">
            <v>MOD.TN5, C/MOTOR 375A,  **CAIXA**</v>
          </cell>
          <cell r="D3191">
            <v>0</v>
          </cell>
          <cell r="E3191">
            <v>0</v>
          </cell>
        </row>
        <row r="3192">
          <cell r="A3192">
            <v>13333</v>
          </cell>
          <cell r="B3192" t="str">
            <v>SINAPI/CEF</v>
          </cell>
          <cell r="C3192" t="str">
            <v>GRUPO DE SOLDAGEM C/ GERADOR A DIESEL 33HP P/ SOLDA ELETRICA, SOBRE 04 RODAS, BAMBOZZI, MOD.TN8,</v>
          </cell>
          <cell r="D3192" t="str">
            <v>UN</v>
          </cell>
          <cell r="E3192">
            <v>47846.41</v>
          </cell>
        </row>
        <row r="3193">
          <cell r="A3193">
            <v>0</v>
          </cell>
          <cell r="B3193" t="str">
            <v>SINAPI/CEF</v>
          </cell>
          <cell r="C3193" t="str">
            <v>C/MOTOR 4 CILINDROS 600A,  **CAIXA**</v>
          </cell>
          <cell r="D3193">
            <v>0</v>
          </cell>
          <cell r="E3193">
            <v>0</v>
          </cell>
        </row>
        <row r="3194">
          <cell r="A3194">
            <v>3331</v>
          </cell>
          <cell r="B3194" t="str">
            <v>SINAPI/CEF</v>
          </cell>
          <cell r="C3194" t="str">
            <v>GRUPO DE SOLDAGEN C/ GERADOR A DIESEL 33HP P/ SOLDA ELETRICA, SOBRE RODAS, TIPO BAMBOZZI MOD. 0-</v>
          </cell>
          <cell r="D3194" t="str">
            <v>H</v>
          </cell>
          <cell r="E3194">
            <v>9.7200000000000006</v>
          </cell>
        </row>
        <row r="3195">
          <cell r="A3195">
            <v>0</v>
          </cell>
          <cell r="B3195" t="str">
            <v>SINAPI/CEF</v>
          </cell>
          <cell r="C3195" t="str">
            <v>375 A</v>
          </cell>
          <cell r="D3195">
            <v>0</v>
          </cell>
          <cell r="E3195">
            <v>0</v>
          </cell>
        </row>
        <row r="3196">
          <cell r="A3196">
            <v>3346</v>
          </cell>
          <cell r="B3196" t="str">
            <v>SINAPI/CEF</v>
          </cell>
          <cell r="C3196" t="str">
            <v>GRUPO GERADOR *80 A 125* KVA, MOTOR DIESEL, REBOCAVEL, ACIONAMENTO MANUAL (LOCACAO)</v>
          </cell>
          <cell r="D3196" t="str">
            <v>H</v>
          </cell>
          <cell r="E3196">
            <v>11.39</v>
          </cell>
        </row>
        <row r="3197">
          <cell r="A3197">
            <v>3348</v>
          </cell>
          <cell r="B3197" t="str">
            <v>SINAPI/CEF</v>
          </cell>
          <cell r="C3197" t="str">
            <v>GRUPO GERADOR ACIMA DE * 125 ATE 180 KVA * DIESEL, REBOCAVEL, ACIONAMENTO MANUAL</v>
          </cell>
          <cell r="D3197" t="str">
            <v>H</v>
          </cell>
          <cell r="E3197">
            <v>13.02</v>
          </cell>
        </row>
        <row r="3198">
          <cell r="A3198">
            <v>3345</v>
          </cell>
          <cell r="B3198" t="str">
            <v>SINAPI/CEF</v>
          </cell>
          <cell r="C3198" t="str">
            <v>GRUPO GERADOR ACIMA DE * 20 ATE 80KVA * DIESEL, REBOCAVEL, ACIONAMENTO MANUAL</v>
          </cell>
          <cell r="D3198" t="str">
            <v>H</v>
          </cell>
          <cell r="E3198">
            <v>8.7899999999999991</v>
          </cell>
        </row>
        <row r="3199">
          <cell r="A3199">
            <v>3339</v>
          </cell>
          <cell r="B3199" t="str">
            <v>SINAPI/CEF</v>
          </cell>
          <cell r="C3199" t="str">
            <v>GRUPO GERADOR ACIMA DE * 5 ATE 20KVA*, DIESEL, REBOCAVEL, ACIONAMENTO MANUAL</v>
          </cell>
          <cell r="D3199" t="str">
            <v>H</v>
          </cell>
          <cell r="E3199">
            <v>3.57</v>
          </cell>
        </row>
        <row r="3200">
          <cell r="A3200">
            <v>13758</v>
          </cell>
          <cell r="B3200" t="str">
            <v>SINAPI/CEF</v>
          </cell>
          <cell r="C3200" t="str">
            <v>GRUPO GERADOR ACIMA DE 180 ATE 220 KVA, DIESEL REBOCAVEL, ACIONAMENTO MANUAL</v>
          </cell>
          <cell r="D3200" t="str">
            <v>MES</v>
          </cell>
          <cell r="E3200">
            <v>3012.54</v>
          </cell>
        </row>
        <row r="3201">
          <cell r="A3201">
            <v>0</v>
          </cell>
          <cell r="B3201" t="str">
            <v>SINAPI/CEF</v>
          </cell>
          <cell r="C3201">
            <v>0</v>
          </cell>
          <cell r="D3201">
            <v>0</v>
          </cell>
          <cell r="E3201">
            <v>0</v>
          </cell>
        </row>
        <row r="3202">
          <cell r="A3202">
            <v>0</v>
          </cell>
          <cell r="B3202" t="str">
            <v>SINAPI/CEF</v>
          </cell>
          <cell r="C3202" t="str">
            <v>PREÇOS DE INSUMOS</v>
          </cell>
          <cell r="D3202" t="str">
            <v>Página:</v>
          </cell>
          <cell r="E3202" t="str">
            <v>51 / 107</v>
          </cell>
        </row>
        <row r="3203">
          <cell r="A3203" t="str">
            <v>Mês de Coleta:</v>
          </cell>
          <cell r="B3203" t="str">
            <v>SINAPI/CEF</v>
          </cell>
          <cell r="C3203" t="str">
            <v>05/2014 Pesquisa: IBGE</v>
          </cell>
          <cell r="D3203">
            <v>0</v>
          </cell>
          <cell r="E3203">
            <v>0</v>
          </cell>
        </row>
        <row r="3204">
          <cell r="A3204">
            <v>0</v>
          </cell>
          <cell r="B3204" t="str">
            <v>SINAPI/CEF</v>
          </cell>
          <cell r="C3204" t="str">
            <v>FORTALEZA 88,81</v>
          </cell>
          <cell r="D3204">
            <v>0</v>
          </cell>
          <cell r="E3204">
            <v>50.72</v>
          </cell>
        </row>
        <row r="3205">
          <cell r="A3205" t="str">
            <v>Localidade:</v>
          </cell>
          <cell r="B3205" t="str">
            <v>SINAPI/CEF</v>
          </cell>
          <cell r="C3205" t="str">
            <v>Encargos Sociais Desonerados(%) Horista:</v>
          </cell>
          <cell r="D3205" t="str">
            <v>Mensalista:</v>
          </cell>
          <cell r="E3205">
            <v>0</v>
          </cell>
        </row>
        <row r="3206">
          <cell r="A3206" t="str">
            <v>Código</v>
          </cell>
          <cell r="B3206" t="str">
            <v>SINAPI/CEF</v>
          </cell>
          <cell r="C3206" t="str">
            <v>Descriçao do Insumo</v>
          </cell>
          <cell r="D3206" t="str">
            <v>Unid</v>
          </cell>
          <cell r="E3206" t="str">
            <v>Preço</v>
          </cell>
        </row>
        <row r="3207">
          <cell r="A3207">
            <v>0</v>
          </cell>
          <cell r="B3207" t="str">
            <v>SINAPI/CEF</v>
          </cell>
          <cell r="C3207">
            <v>0</v>
          </cell>
          <cell r="D3207">
            <v>0</v>
          </cell>
          <cell r="E3207" t="str">
            <v>Mediano (R$)</v>
          </cell>
        </row>
        <row r="3208">
          <cell r="A3208">
            <v>13757</v>
          </cell>
          <cell r="B3208" t="str">
            <v>SINAPI/CEF</v>
          </cell>
          <cell r="C3208" t="str">
            <v>GRUPO GERADOR ACIMA DE 220 ATE 330 KVA, DIESEL REBOCAVEL, ACIONAMENTO MANUAL</v>
          </cell>
          <cell r="D3208" t="str">
            <v>MES</v>
          </cell>
          <cell r="E3208">
            <v>3905.14</v>
          </cell>
        </row>
        <row r="3209">
          <cell r="A3209">
            <v>25986</v>
          </cell>
          <cell r="B3209" t="str">
            <v>SINAPI/CEF</v>
          </cell>
          <cell r="C3209" t="str">
            <v>GRUPO GERADOR COM SILENCIADOR, MOTOR A DIESEL DE 180 KVA (144 KW), CONSUMO 31,68 L/H</v>
          </cell>
          <cell r="D3209" t="str">
            <v>UN</v>
          </cell>
          <cell r="E3209">
            <v>65411.92</v>
          </cell>
        </row>
        <row r="3210">
          <cell r="A3210">
            <v>25987</v>
          </cell>
          <cell r="B3210" t="str">
            <v>SINAPI/CEF</v>
          </cell>
          <cell r="C3210" t="str">
            <v>GRUPO GERADOR COM SILENCIADOR, MOTOR A DIESEL DE 40/44 KVA (32/35 KW), CONSUMO 7,04 L/H</v>
          </cell>
          <cell r="D3210" t="str">
            <v>UN</v>
          </cell>
          <cell r="E3210">
            <v>35300.28</v>
          </cell>
        </row>
        <row r="3211">
          <cell r="A3211">
            <v>3352</v>
          </cell>
          <cell r="B3211" t="str">
            <v>SINAPI/CEF</v>
          </cell>
          <cell r="C3211" t="str">
            <v>GRUPO GERADOR PORTATIL ATE * 5 KVA * C/ MOTOR A DIESEL OU GASOLINA</v>
          </cell>
          <cell r="D3211" t="str">
            <v>H</v>
          </cell>
          <cell r="E3211">
            <v>2.42</v>
          </cell>
        </row>
        <row r="3212">
          <cell r="A3212">
            <v>25019</v>
          </cell>
          <cell r="B3212" t="str">
            <v>SINAPI/CEF</v>
          </cell>
          <cell r="C3212" t="str">
            <v>GRUPO GERADOR, 150/170 KVA, MOTOR A DIESEL 210 CV, ESTACIONÁRIO</v>
          </cell>
          <cell r="D3212" t="str">
            <v>UN</v>
          </cell>
          <cell r="E3212">
            <v>65803.3</v>
          </cell>
        </row>
        <row r="3213">
          <cell r="A3213">
            <v>14254</v>
          </cell>
          <cell r="B3213" t="str">
            <v>SINAPI/CEF</v>
          </cell>
          <cell r="C3213" t="str">
            <v>GRUPO GERADOR, 76/84 KVA, MOTOR DIESEL DE 85 HP, ACIONAMENTO MANUAL, ESTACIONÁRIO</v>
          </cell>
          <cell r="D3213" t="str">
            <v>UN</v>
          </cell>
          <cell r="E3213">
            <v>43700</v>
          </cell>
        </row>
        <row r="3214">
          <cell r="A3214">
            <v>11559</v>
          </cell>
          <cell r="B3214" t="str">
            <v>SINAPI/CEF</v>
          </cell>
          <cell r="C3214" t="str">
            <v>GUIA LATAO CROMADO 3/4'' P/ PORTA/JAN CORRER</v>
          </cell>
          <cell r="D3214" t="str">
            <v>UN</v>
          </cell>
          <cell r="E3214">
            <v>4.88</v>
          </cell>
        </row>
        <row r="3215">
          <cell r="A3215">
            <v>7373</v>
          </cell>
          <cell r="B3215" t="str">
            <v>SINAPI/CEF</v>
          </cell>
          <cell r="C3215" t="str">
            <v>GUINCHO MANUAL DE ARRASTE CAP. * 3T * C/ 20M DE CABO DE ACO, TIPO TIRFOR OU EQUIV</v>
          </cell>
          <cell r="D3215" t="str">
            <v>H</v>
          </cell>
          <cell r="E3215">
            <v>1.58</v>
          </cell>
        </row>
        <row r="3216">
          <cell r="A3216">
            <v>7370</v>
          </cell>
          <cell r="B3216" t="str">
            <v>SINAPI/CEF</v>
          </cell>
          <cell r="C3216" t="str">
            <v>GUINCHO MANUAL DE ARRASTE CAPACIDADE DE  2 T COM 20 M DE CABO DE AÇO - (LOCAÇÃO)</v>
          </cell>
          <cell r="D3216" t="str">
            <v>H</v>
          </cell>
          <cell r="E3216">
            <v>1.48</v>
          </cell>
        </row>
        <row r="3217">
          <cell r="A3217">
            <v>3356</v>
          </cell>
          <cell r="B3217" t="str">
            <v>SINAPI/CEF</v>
          </cell>
          <cell r="C3217" t="str">
            <v>GUINCHO TIPO MUNCK CAP * 6T * MONTADO EM CAMINHAO CARROCERIA, OU EQUIV</v>
          </cell>
          <cell r="D3217" t="str">
            <v>H</v>
          </cell>
          <cell r="E3217">
            <v>105.75</v>
          </cell>
        </row>
        <row r="3218">
          <cell r="A3218">
            <v>3372</v>
          </cell>
          <cell r="B3218" t="str">
            <v>SINAPI/CEF</v>
          </cell>
          <cell r="C3218" t="str">
            <v>GUINDASTE ALTOPROPELIDO SOBRE PNEUS, COM LANCA TELESCOPICA, CAPACIDADE DE *10* T (LOCACAO COM</v>
          </cell>
          <cell r="D3218" t="str">
            <v>H</v>
          </cell>
          <cell r="E3218">
            <v>90</v>
          </cell>
        </row>
        <row r="3219">
          <cell r="A3219">
            <v>0</v>
          </cell>
          <cell r="B3219" t="str">
            <v>SINAPI/CEF</v>
          </cell>
          <cell r="C3219" t="str">
            <v>OPERADOR, COMBUSTIVEL E MANUTENCAO)</v>
          </cell>
          <cell r="D3219">
            <v>0</v>
          </cell>
          <cell r="E3219">
            <v>0</v>
          </cell>
        </row>
        <row r="3220">
          <cell r="A3220">
            <v>3367</v>
          </cell>
          <cell r="B3220" t="str">
            <v>SINAPI/CEF</v>
          </cell>
          <cell r="C3220" t="str">
            <v>GUINDASTE AUTO-PROPELIDO, SOBRE PNEUS, C/ LANCA TELESCOPICA CAP * 15T * (INCL</v>
          </cell>
          <cell r="D3220" t="str">
            <v>H</v>
          </cell>
          <cell r="E3220">
            <v>135.96</v>
          </cell>
        </row>
        <row r="3221">
          <cell r="A3221">
            <v>0</v>
          </cell>
          <cell r="B3221" t="str">
            <v>SINAPI/CEF</v>
          </cell>
          <cell r="C3221" t="str">
            <v>MANUTENCAO/OPERACAO)</v>
          </cell>
          <cell r="D3221">
            <v>0</v>
          </cell>
          <cell r="E3221">
            <v>0</v>
          </cell>
        </row>
        <row r="3222">
          <cell r="A3222">
            <v>10807</v>
          </cell>
          <cell r="B3222" t="str">
            <v>SINAPI/CEF</v>
          </cell>
          <cell r="C3222" t="str">
            <v>GUINDASTE AUTO-PROPELIDO, SOBRE PNEUS, C/ LANCA TELESCOPICA CAP * 35T * (INCL</v>
          </cell>
          <cell r="D3222" t="str">
            <v>H</v>
          </cell>
          <cell r="E3222">
            <v>168.75</v>
          </cell>
        </row>
        <row r="3223">
          <cell r="A3223">
            <v>0</v>
          </cell>
          <cell r="B3223" t="str">
            <v>SINAPI/CEF</v>
          </cell>
          <cell r="C3223" t="str">
            <v>MANUTENCAO/OPERACAO)</v>
          </cell>
          <cell r="D3223">
            <v>0</v>
          </cell>
          <cell r="E3223">
            <v>0</v>
          </cell>
        </row>
        <row r="3224">
          <cell r="A3224">
            <v>25952</v>
          </cell>
          <cell r="B3224" t="str">
            <v>SINAPI/CEF</v>
          </cell>
          <cell r="C3224" t="str">
            <v>GUINDASTE HIDRAULICO AUTOPROPELIDO ROUGH TERRAIN CRENE, TEREX RT 230, COM LANÇA TELESCOPICA</v>
          </cell>
          <cell r="D3224" t="str">
            <v>UN</v>
          </cell>
          <cell r="E3224">
            <v>1015824.72</v>
          </cell>
        </row>
        <row r="3225">
          <cell r="A3225">
            <v>0</v>
          </cell>
          <cell r="B3225" t="str">
            <v>SINAPI/CEF</v>
          </cell>
          <cell r="C3225" t="str">
            <v>DE 27 M, CAP 30 T, MOTOR DÍESEL, 97 KW, TRACAO 4 X 4 ( IMPORTADO )</v>
          </cell>
          <cell r="D3225">
            <v>0</v>
          </cell>
          <cell r="E3225">
            <v>0</v>
          </cell>
        </row>
        <row r="3226">
          <cell r="A3226">
            <v>3365</v>
          </cell>
          <cell r="B3226" t="str">
            <v>SINAPI/CEF</v>
          </cell>
          <cell r="C3226" t="str">
            <v>GUINDASTE HIDRAULICO AUTOPROPELIDO SOBRE PNEUS COM LANCA TELESCOPICA E CAPACIDADE MAXIMA DE</v>
          </cell>
          <cell r="D3226" t="str">
            <v>UN</v>
          </cell>
          <cell r="E3226">
            <v>457319</v>
          </cell>
        </row>
        <row r="3227">
          <cell r="A3227">
            <v>0</v>
          </cell>
          <cell r="B3227" t="str">
            <v>SINAPI/CEF</v>
          </cell>
          <cell r="C3227" t="str">
            <v>16 T</v>
          </cell>
          <cell r="D3227">
            <v>0</v>
          </cell>
          <cell r="E3227">
            <v>0</v>
          </cell>
        </row>
        <row r="3228">
          <cell r="A3228">
            <v>25953</v>
          </cell>
          <cell r="B3228" t="str">
            <v>SINAPI/CEF</v>
          </cell>
          <cell r="C3228" t="str">
            <v>GUINDASTE HIDRAULICO AUTOPROPELIDO, SOBRE RODAS, CAP ATÉ 100 T - TEREX AC  100. ( IMPORTADO )</v>
          </cell>
          <cell r="D3228" t="str">
            <v>UN</v>
          </cell>
          <cell r="E3228">
            <v>4672804.05</v>
          </cell>
        </row>
        <row r="3229">
          <cell r="A3229">
            <v>25954</v>
          </cell>
          <cell r="B3229" t="str">
            <v>SINAPI/CEF</v>
          </cell>
          <cell r="C3229" t="str">
            <v>GUINDASTE HIDRAULICO AUTOPROPELIDO, SOBRE RODAS, CAP ATÉ 55 T - TEREX  AC  55 CITY ( IMPORTADO )</v>
          </cell>
          <cell r="D3229" t="str">
            <v>UN</v>
          </cell>
          <cell r="E3229">
            <v>2531102.2000000002</v>
          </cell>
        </row>
        <row r="3230">
          <cell r="A3230">
            <v>3363</v>
          </cell>
          <cell r="B3230" t="str">
            <v>SINAPI/CEF</v>
          </cell>
          <cell r="C3230" t="str">
            <v>GUINDASTE HIDRAULICO PARA MONTAGEM SOBRE CHASSIS DE CAMINHAO, CARGA MAXIMA DE 5,75 T A 2 M E 0,5</v>
          </cell>
          <cell r="D3230" t="str">
            <v>UN</v>
          </cell>
          <cell r="E3230">
            <v>55395</v>
          </cell>
        </row>
        <row r="3231">
          <cell r="A3231">
            <v>0</v>
          </cell>
          <cell r="B3231" t="str">
            <v>SINAPI/CEF</v>
          </cell>
          <cell r="C3231" t="str">
            <v>T A 11,04 M (ALCANCE MAXIMO HORIZONTAL), COM ALCANCE MAXIMO VERTICAL DE 13,77 M</v>
          </cell>
          <cell r="D3231">
            <v>0</v>
          </cell>
          <cell r="E3231">
            <v>0</v>
          </cell>
        </row>
        <row r="3232">
          <cell r="A3232">
            <v>3357</v>
          </cell>
          <cell r="B3232" t="str">
            <v>SINAPI/CEF</v>
          </cell>
          <cell r="C3232" t="str">
            <v>GUINDASTE TIPO MUNCK CAP * 2T * MONTADO EM CAMINHAO CARROCERIA OU EQUIV</v>
          </cell>
          <cell r="D3232" t="str">
            <v>H</v>
          </cell>
          <cell r="E3232">
            <v>75.540000000000006</v>
          </cell>
        </row>
        <row r="3233">
          <cell r="A3233">
            <v>3366</v>
          </cell>
          <cell r="B3233" t="str">
            <v>SINAPI/CEF</v>
          </cell>
          <cell r="C3233" t="str">
            <v>GUINDASTE TIPO MUNCK CAP * 5T * MONTADO EM CAMINHAO CARROCERIA ( LOCAÇÃO COM</v>
          </cell>
          <cell r="D3233" t="str">
            <v>H</v>
          </cell>
          <cell r="E3233">
            <v>105.75</v>
          </cell>
        </row>
        <row r="3234">
          <cell r="A3234">
            <v>0</v>
          </cell>
          <cell r="B3234" t="str">
            <v>SINAPI/CEF</v>
          </cell>
          <cell r="C3234" t="str">
            <v>OPERADOR,COMBUSTIVEL E MANUTENÇÃO).</v>
          </cell>
          <cell r="D3234">
            <v>0</v>
          </cell>
          <cell r="E3234">
            <v>0</v>
          </cell>
        </row>
        <row r="3235">
          <cell r="A3235">
            <v>3359</v>
          </cell>
          <cell r="B3235" t="str">
            <v>SINAPI/CEF</v>
          </cell>
          <cell r="C3235" t="str">
            <v>GUINDASTE TIPO MUNCK CAP * 8T * MONTADO EM CAMINHAO CARROCERIA OU EQUIV</v>
          </cell>
          <cell r="D3235" t="str">
            <v>H</v>
          </cell>
          <cell r="E3235">
            <v>120.86</v>
          </cell>
        </row>
        <row r="3236">
          <cell r="A3236">
            <v>3362</v>
          </cell>
          <cell r="B3236" t="str">
            <v>SINAPI/CEF</v>
          </cell>
          <cell r="C3236" t="str">
            <v>GUINDASTE TIPO TORRE OU GRUA, ESTACIONARIO SOBRE SAPATAS, CAPACIDADE MAXIMA DE 1,2 T E 30 M DE</v>
          </cell>
          <cell r="D3236" t="str">
            <v>H</v>
          </cell>
          <cell r="E3236">
            <v>70.989999999999995</v>
          </cell>
        </row>
        <row r="3237">
          <cell r="A3237">
            <v>0</v>
          </cell>
          <cell r="B3237" t="str">
            <v>SINAPI/CEF</v>
          </cell>
          <cell r="C3237" t="str">
            <v>ALTURA (LOCACAO)</v>
          </cell>
          <cell r="D3237">
            <v>0</v>
          </cell>
          <cell r="E3237">
            <v>0</v>
          </cell>
        </row>
        <row r="3238">
          <cell r="A3238">
            <v>10712</v>
          </cell>
          <cell r="B3238" t="str">
            <v>SINAPI/CEF</v>
          </cell>
          <cell r="C3238" t="str">
            <v>GUINDAUTO HIDRAULICO MADAL MD-6501, CARGA MAX 3,25T (A 2M) E 1,62T (A 4M), ALTURA MAX = 6,6M, P/</v>
          </cell>
          <cell r="D3238" t="str">
            <v>UN</v>
          </cell>
          <cell r="E3238">
            <v>23875.8</v>
          </cell>
        </row>
        <row r="3239">
          <cell r="A3239">
            <v>0</v>
          </cell>
          <cell r="B3239" t="str">
            <v>SINAPI/CEF</v>
          </cell>
          <cell r="C3239" t="str">
            <v>MONTAGEM SOBRE CHASSIS DE CAMINHAO**CAIXA**</v>
          </cell>
          <cell r="D3239">
            <v>0</v>
          </cell>
          <cell r="E3239">
            <v>0</v>
          </cell>
        </row>
        <row r="3240">
          <cell r="A3240">
            <v>7569</v>
          </cell>
          <cell r="B3240" t="str">
            <v>SINAPI/CEF</v>
          </cell>
          <cell r="C3240" t="str">
            <v>HASTE ANCORA DE 16MM X 2,35MM (5/8" X 8")</v>
          </cell>
          <cell r="D3240" t="str">
            <v>UN</v>
          </cell>
          <cell r="E3240">
            <v>22.26</v>
          </cell>
        </row>
        <row r="3241">
          <cell r="A3241">
            <v>3383</v>
          </cell>
          <cell r="B3241" t="str">
            <v>SINAPI/CEF</v>
          </cell>
          <cell r="C3241" t="str">
            <v>HASTE ANCORAMENTO 2400MM X 16MM (5/8")</v>
          </cell>
          <cell r="D3241" t="str">
            <v>UN</v>
          </cell>
          <cell r="E3241">
            <v>20.52</v>
          </cell>
        </row>
        <row r="3242">
          <cell r="A3242">
            <v>34349</v>
          </cell>
          <cell r="B3242" t="str">
            <v>SINAPI/CEF</v>
          </cell>
          <cell r="C3242" t="str">
            <v>HASTE DE ACO GALVANIZADO PARA FIXACAO DE CONCERTINA 2 "/3 M</v>
          </cell>
          <cell r="D3242" t="str">
            <v>UN</v>
          </cell>
          <cell r="E3242">
            <v>11.67</v>
          </cell>
        </row>
        <row r="3243">
          <cell r="A3243">
            <v>3373</v>
          </cell>
          <cell r="B3243" t="str">
            <v>SINAPI/CEF</v>
          </cell>
          <cell r="C3243" t="str">
            <v>HASTE DE ATERRAMENTO , DN  1/2"  X 3000MM, EM ACO REVESTIDO COM UMA CAMADA DE COBRE ELETROLÍTICO.</v>
          </cell>
          <cell r="D3243" t="str">
            <v>UN</v>
          </cell>
          <cell r="E3243">
            <v>24.59</v>
          </cell>
        </row>
        <row r="3244">
          <cell r="A3244">
            <v>3380</v>
          </cell>
          <cell r="B3244" t="str">
            <v>SINAPI/CEF</v>
          </cell>
          <cell r="C3244" t="str">
            <v>HASTE DE ATERRAMENTO EM ACO, REVESTIDA COM BAIXA CAMADA DE COBRE, COM 3,00 M DE COMPRIMENTO E</v>
          </cell>
          <cell r="D3244" t="str">
            <v>UN</v>
          </cell>
          <cell r="E3244">
            <v>26.51</v>
          </cell>
        </row>
        <row r="3245">
          <cell r="A3245">
            <v>0</v>
          </cell>
          <cell r="B3245" t="str">
            <v>SINAPI/CEF</v>
          </cell>
          <cell r="C3245" t="str">
            <v>DN = 5/8", COM CONECTOR TIPO GRAMPO</v>
          </cell>
          <cell r="D3245">
            <v>0</v>
          </cell>
          <cell r="E3245">
            <v>0</v>
          </cell>
        </row>
        <row r="3246">
          <cell r="A3246">
            <v>3376</v>
          </cell>
          <cell r="B3246" t="str">
            <v>SINAPI/CEF</v>
          </cell>
          <cell r="C3246" t="str">
            <v>HASTE DE ATERRAMENTO, DN 3/4 X 3000MM , EM ACO REVESTIDO COM UMA CAMADA DE  COBRE ELETROLÍTICO -</v>
          </cell>
          <cell r="D3246" t="str">
            <v>UN</v>
          </cell>
          <cell r="E3246">
            <v>39.03</v>
          </cell>
        </row>
        <row r="3247">
          <cell r="A3247">
            <v>0</v>
          </cell>
          <cell r="B3247" t="str">
            <v>SINAPI/CEF</v>
          </cell>
          <cell r="C3247" t="str">
            <v>COM  CONECTOR.</v>
          </cell>
          <cell r="D3247">
            <v>0</v>
          </cell>
          <cell r="E3247">
            <v>0</v>
          </cell>
        </row>
        <row r="3248">
          <cell r="A3248">
            <v>3378</v>
          </cell>
          <cell r="B3248" t="str">
            <v>SINAPI/CEF</v>
          </cell>
          <cell r="C3248" t="str">
            <v>HASTE DE ATERRAMENTO, DN 3/4 X 3000MM,  EM ACO REVESTIDO COM UMA CAMADA DE COBRE ELETROLÍTICO.</v>
          </cell>
          <cell r="D3248" t="str">
            <v>UN</v>
          </cell>
          <cell r="E3248">
            <v>37.01</v>
          </cell>
        </row>
        <row r="3249">
          <cell r="A3249">
            <v>3379</v>
          </cell>
          <cell r="B3249" t="str">
            <v>SINAPI/CEF</v>
          </cell>
          <cell r="C3249" t="str">
            <v>HASTE DE ATERRAMENTO, DN 5/8 X 3000MM,  EM ACO REVESTIDO COM UMA CAMADA DE COBRE ELETROLÍTICO.</v>
          </cell>
          <cell r="D3249" t="str">
            <v>UN</v>
          </cell>
          <cell r="E3249">
            <v>24.42</v>
          </cell>
        </row>
        <row r="3250">
          <cell r="A3250">
            <v>21145</v>
          </cell>
          <cell r="B3250" t="str">
            <v>SINAPI/CEF</v>
          </cell>
          <cell r="C3250" t="str">
            <v>HASTE DE TERRA EM ACO REVESTIDO DE COBRE DN 3/8'' X 3000MM</v>
          </cell>
          <cell r="D3250" t="str">
            <v>UN</v>
          </cell>
          <cell r="E3250">
            <v>22.23</v>
          </cell>
        </row>
        <row r="3251">
          <cell r="A3251">
            <v>11991</v>
          </cell>
          <cell r="B3251" t="str">
            <v>SINAPI/CEF</v>
          </cell>
          <cell r="C3251" t="str">
            <v>HASTE DE TERRA TIPO CANTONEIRA GALVANIZADA L=2,00M</v>
          </cell>
          <cell r="D3251" t="str">
            <v>UN</v>
          </cell>
          <cell r="E3251">
            <v>34.65</v>
          </cell>
        </row>
        <row r="3252">
          <cell r="A3252">
            <v>11029</v>
          </cell>
          <cell r="B3252" t="str">
            <v>SINAPI/CEF</v>
          </cell>
          <cell r="C3252" t="str">
            <v>HASTE RETA P/ GANCHO FG C/ ROSCA - 1/4" X 30CM - P/ FIXACAO TELHA METALICA - INCL PORCA E ARRUELAS DE</v>
          </cell>
          <cell r="D3252" t="str">
            <v>CJ</v>
          </cell>
          <cell r="E3252">
            <v>1.02</v>
          </cell>
        </row>
        <row r="3253">
          <cell r="A3253">
            <v>0</v>
          </cell>
          <cell r="B3253" t="str">
            <v>SINAPI/CEF</v>
          </cell>
          <cell r="C3253" t="str">
            <v>VEDACAO</v>
          </cell>
          <cell r="D3253">
            <v>0</v>
          </cell>
          <cell r="E3253">
            <v>0</v>
          </cell>
        </row>
        <row r="3254">
          <cell r="A3254">
            <v>4316</v>
          </cell>
          <cell r="B3254" t="str">
            <v>SINAPI/CEF</v>
          </cell>
          <cell r="C3254" t="str">
            <v>HASTE RETA P/ GANCHO FG C/ ROSCA - 1/4" X 40CM - P/ FIXACAO TELHA FIBROC INCL PORCA SEXT ZINCO</v>
          </cell>
          <cell r="D3254" t="str">
            <v>UN</v>
          </cell>
          <cell r="E3254">
            <v>2.0499999999999998</v>
          </cell>
        </row>
        <row r="3255">
          <cell r="A3255">
            <v>4313</v>
          </cell>
          <cell r="B3255" t="str">
            <v>SINAPI/CEF</v>
          </cell>
          <cell r="C3255" t="str">
            <v>HASTE RETA P/ GANCHO FG C/ ROSCA - 5/16" X 35CM - P/ FIXACAO TELHA FIBROC - INCL PORCA E ARRUELAS DE</v>
          </cell>
          <cell r="D3255" t="str">
            <v>CJ</v>
          </cell>
          <cell r="E3255">
            <v>2.81</v>
          </cell>
        </row>
        <row r="3256">
          <cell r="A3256">
            <v>0</v>
          </cell>
          <cell r="B3256" t="str">
            <v>SINAPI/CEF</v>
          </cell>
          <cell r="C3256" t="str">
            <v>VEDACAO</v>
          </cell>
          <cell r="D3256">
            <v>0</v>
          </cell>
          <cell r="E3256">
            <v>0</v>
          </cell>
        </row>
        <row r="3257">
          <cell r="A3257">
            <v>4317</v>
          </cell>
          <cell r="B3257" t="str">
            <v>SINAPI/CEF</v>
          </cell>
          <cell r="C3257" t="str">
            <v>HASTE RETA P/ GANCHO FG C/ ROSCA - 5/16" X 40CM - P/ FIXACAO TELHA FIBROC - INCL PORCA SEXT ZINCO</v>
          </cell>
          <cell r="D3257" t="str">
            <v>UN</v>
          </cell>
          <cell r="E3257">
            <v>2.0499999999999998</v>
          </cell>
        </row>
        <row r="3258">
          <cell r="A3258">
            <v>4314</v>
          </cell>
          <cell r="B3258" t="str">
            <v>SINAPI/CEF</v>
          </cell>
          <cell r="C3258" t="str">
            <v>HASTE RETA P/ GANCHO FG C/ ROSCA - 5/16" X 45CM - P/ FIXACAO TELHA FIBROC - INCL PORCA E ARRUELAS DE</v>
          </cell>
          <cell r="D3258" t="str">
            <v>CJ</v>
          </cell>
          <cell r="E3258">
            <v>2.46</v>
          </cell>
        </row>
        <row r="3259">
          <cell r="A3259">
            <v>0</v>
          </cell>
          <cell r="B3259" t="str">
            <v>SINAPI/CEF</v>
          </cell>
          <cell r="C3259" t="str">
            <v>VEDACAO</v>
          </cell>
          <cell r="D3259">
            <v>0</v>
          </cell>
          <cell r="E3259">
            <v>0</v>
          </cell>
        </row>
        <row r="3260">
          <cell r="A3260">
            <v>20062</v>
          </cell>
          <cell r="B3260" t="str">
            <v>SINAPI/CEF</v>
          </cell>
          <cell r="C3260" t="str">
            <v>HASTE ZINCADA MR AQUAPLUV D = 125MM</v>
          </cell>
          <cell r="D3260" t="str">
            <v>UN</v>
          </cell>
          <cell r="E3260">
            <v>11.7</v>
          </cell>
        </row>
        <row r="3261">
          <cell r="A3261">
            <v>10815</v>
          </cell>
          <cell r="B3261" t="str">
            <v>SINAPI/CEF</v>
          </cell>
          <cell r="C3261" t="str">
            <v>HERBICIDA ROUND UP</v>
          </cell>
          <cell r="D3261" t="str">
            <v>L</v>
          </cell>
          <cell r="E3261">
            <v>21.85</v>
          </cell>
        </row>
        <row r="3262">
          <cell r="A3262">
            <v>10816</v>
          </cell>
          <cell r="B3262" t="str">
            <v>SINAPI/CEF</v>
          </cell>
          <cell r="C3262" t="str">
            <v>HERBICIDA SELETIVO TORDON 2,4D DOWAGROSCIENCES</v>
          </cell>
          <cell r="D3262" t="str">
            <v>L</v>
          </cell>
          <cell r="E3262">
            <v>44.7</v>
          </cell>
        </row>
        <row r="3263">
          <cell r="A3263">
            <v>10561</v>
          </cell>
          <cell r="B3263" t="str">
            <v>SINAPI/CEF</v>
          </cell>
          <cell r="C3263" t="str">
            <v>HEXAMETAFOSFATO DE SODIO</v>
          </cell>
          <cell r="D3263" t="str">
            <v>KG</v>
          </cell>
          <cell r="E3263">
            <v>3.32</v>
          </cell>
        </row>
        <row r="3264">
          <cell r="A3264">
            <v>10922</v>
          </cell>
          <cell r="B3264" t="str">
            <v>SINAPI/CEF</v>
          </cell>
          <cell r="C3264" t="str">
            <v>HIDRANTE COLUNA FOFO COMPLETO DN  80 C/REGISTRO CUNHA DE BORRACHA /    CURVA / EXTREMIDADE /</v>
          </cell>
          <cell r="D3264" t="str">
            <v>UN</v>
          </cell>
          <cell r="E3264">
            <v>2837.6</v>
          </cell>
        </row>
        <row r="3265">
          <cell r="A3265">
            <v>0</v>
          </cell>
          <cell r="B3265" t="str">
            <v>SINAPI/CEF</v>
          </cell>
          <cell r="C3265" t="str">
            <v>TAMPA</v>
          </cell>
          <cell r="D3265">
            <v>0</v>
          </cell>
          <cell r="E3265">
            <v>0</v>
          </cell>
        </row>
        <row r="3266">
          <cell r="A3266">
            <v>10921</v>
          </cell>
          <cell r="B3266" t="str">
            <v>SINAPI/CEF</v>
          </cell>
          <cell r="C3266" t="str">
            <v>HIDRANTE DE COLUNA FOFO COMPLETO, DN = 100 MM, COM REG. CUNHA DE BORRACHA, CURVA DESSIMETRICA,</v>
          </cell>
          <cell r="D3266" t="str">
            <v>UN</v>
          </cell>
          <cell r="E3266">
            <v>3190</v>
          </cell>
        </row>
        <row r="3267">
          <cell r="A3267">
            <v>0</v>
          </cell>
          <cell r="B3267" t="str">
            <v>SINAPI/CEF</v>
          </cell>
          <cell r="C3267" t="str">
            <v>EXTREMIDADE E TAMPA</v>
          </cell>
          <cell r="D3267">
            <v>0</v>
          </cell>
          <cell r="E3267">
            <v>0</v>
          </cell>
        </row>
        <row r="3268">
          <cell r="A3268">
            <v>10923</v>
          </cell>
          <cell r="B3268" t="str">
            <v>SINAPI/CEF</v>
          </cell>
          <cell r="C3268" t="str">
            <v>HIDRANTE SUBTERRANEO FERRO FUNDIDO C/ CURVA CURTA E CAIXA DN 75 MM</v>
          </cell>
          <cell r="D3268" t="str">
            <v>UN</v>
          </cell>
          <cell r="E3268">
            <v>2738.84</v>
          </cell>
        </row>
        <row r="3269">
          <cell r="A3269">
            <v>0</v>
          </cell>
          <cell r="B3269" t="str">
            <v>SINAPI/CEF</v>
          </cell>
          <cell r="C3269">
            <v>0</v>
          </cell>
          <cell r="D3269">
            <v>0</v>
          </cell>
          <cell r="E3269">
            <v>0</v>
          </cell>
        </row>
        <row r="3270">
          <cell r="A3270">
            <v>0</v>
          </cell>
          <cell r="B3270" t="str">
            <v>SINAPI/CEF</v>
          </cell>
          <cell r="C3270" t="str">
            <v>PREÇOS DE INSUMOS</v>
          </cell>
          <cell r="D3270" t="str">
            <v>Página:</v>
          </cell>
          <cell r="E3270" t="str">
            <v>52 / 107</v>
          </cell>
        </row>
        <row r="3271">
          <cell r="A3271" t="str">
            <v>Mês de Coleta:</v>
          </cell>
          <cell r="B3271" t="str">
            <v>SINAPI/CEF</v>
          </cell>
          <cell r="C3271" t="str">
            <v>05/2014 Pesquisa: IBGE</v>
          </cell>
          <cell r="D3271">
            <v>0</v>
          </cell>
          <cell r="E3271">
            <v>0</v>
          </cell>
        </row>
        <row r="3272">
          <cell r="A3272">
            <v>0</v>
          </cell>
          <cell r="B3272" t="str">
            <v>SINAPI/CEF</v>
          </cell>
          <cell r="C3272" t="str">
            <v>FORTALEZA 88,81</v>
          </cell>
          <cell r="D3272">
            <v>0</v>
          </cell>
          <cell r="E3272">
            <v>50.72</v>
          </cell>
        </row>
        <row r="3273">
          <cell r="A3273" t="str">
            <v>Localidade:</v>
          </cell>
          <cell r="B3273" t="str">
            <v>SINAPI/CEF</v>
          </cell>
          <cell r="C3273" t="str">
            <v>Encargos Sociais Desonerados(%) Horista:</v>
          </cell>
          <cell r="D3273" t="str">
            <v>Mensalista:</v>
          </cell>
          <cell r="E3273">
            <v>0</v>
          </cell>
        </row>
        <row r="3274">
          <cell r="A3274" t="str">
            <v>Código</v>
          </cell>
          <cell r="B3274" t="str">
            <v>SINAPI/CEF</v>
          </cell>
          <cell r="C3274" t="str">
            <v>Descriçao do Insumo</v>
          </cell>
          <cell r="D3274" t="str">
            <v>Unid</v>
          </cell>
          <cell r="E3274" t="str">
            <v>Preço</v>
          </cell>
        </row>
        <row r="3275">
          <cell r="A3275">
            <v>0</v>
          </cell>
          <cell r="B3275" t="str">
            <v>SINAPI/CEF</v>
          </cell>
          <cell r="C3275">
            <v>0</v>
          </cell>
          <cell r="D3275">
            <v>0</v>
          </cell>
          <cell r="E3275" t="str">
            <v>Mediano (R$)</v>
          </cell>
        </row>
        <row r="3276">
          <cell r="A3276">
            <v>10924</v>
          </cell>
          <cell r="B3276" t="str">
            <v>SINAPI/CEF</v>
          </cell>
          <cell r="C3276" t="str">
            <v>HIDRANTE SUBTERRANEO FERRO FUNDIDO C/ CURVA LONGA E CAIXA DN 75 MM</v>
          </cell>
          <cell r="D3276" t="str">
            <v>UN</v>
          </cell>
          <cell r="E3276">
            <v>2944.59</v>
          </cell>
        </row>
        <row r="3277">
          <cell r="A3277">
            <v>10652</v>
          </cell>
          <cell r="B3277" t="str">
            <v>SINAPI/CEF</v>
          </cell>
          <cell r="C3277" t="str">
            <v>HIDRO-JATEADORA CONSMAQ MOD JT P/ DESOBSTRUCAO GALERIAS AGUAS PLUVIAIS C/ TANQUE 7M3, MONTADA</v>
          </cell>
          <cell r="D3277" t="str">
            <v>UN</v>
          </cell>
          <cell r="E3277">
            <v>828931.16</v>
          </cell>
        </row>
        <row r="3278">
          <cell r="A3278">
            <v>0</v>
          </cell>
          <cell r="B3278" t="str">
            <v>SINAPI/CEF</v>
          </cell>
          <cell r="C3278" t="str">
            <v>SOBRE CAMINHAO EQUIPADO C/ BOMBA TRIPLEX, VALVULA SEGURANCA, C/ MANGUEIRA DE 1"**CAIXA**"</v>
          </cell>
          <cell r="D3278">
            <v>0</v>
          </cell>
          <cell r="E3278">
            <v>0</v>
          </cell>
        </row>
        <row r="3279">
          <cell r="A3279">
            <v>12776</v>
          </cell>
          <cell r="B3279" t="str">
            <v>SINAPI/CEF</v>
          </cell>
          <cell r="C3279" t="str">
            <v>HIDROMETRO W 12,5 L/S=45 M3/H</v>
          </cell>
          <cell r="D3279" t="str">
            <v>UN</v>
          </cell>
          <cell r="E3279">
            <v>1389.94</v>
          </cell>
        </row>
        <row r="3280">
          <cell r="A3280">
            <v>12777</v>
          </cell>
          <cell r="B3280" t="str">
            <v>SINAPI/CEF</v>
          </cell>
          <cell r="C3280" t="str">
            <v>HIDROMETRO W 20,8 L/S=75 M3/H</v>
          </cell>
          <cell r="D3280" t="str">
            <v>UN</v>
          </cell>
          <cell r="E3280">
            <v>1824.07</v>
          </cell>
        </row>
        <row r="3281">
          <cell r="A3281">
            <v>12778</v>
          </cell>
          <cell r="B3281" t="str">
            <v>SINAPI/CEF</v>
          </cell>
          <cell r="C3281" t="str">
            <v>HIDROMETRO W 3,3 L/S=12 M3/H</v>
          </cell>
          <cell r="D3281" t="str">
            <v>UN</v>
          </cell>
          <cell r="E3281">
            <v>1222.74</v>
          </cell>
        </row>
        <row r="3282">
          <cell r="A3282">
            <v>12769</v>
          </cell>
          <cell r="B3282" t="str">
            <v>SINAPI/CEF</v>
          </cell>
          <cell r="C3282" t="str">
            <v>HIDROMETRO 1,5 M3/H</v>
          </cell>
          <cell r="D3282" t="str">
            <v>UN</v>
          </cell>
          <cell r="E3282">
            <v>73.91</v>
          </cell>
        </row>
        <row r="3283">
          <cell r="A3283">
            <v>12770</v>
          </cell>
          <cell r="B3283" t="str">
            <v>SINAPI/CEF</v>
          </cell>
          <cell r="C3283" t="str">
            <v>HIDROMETRO 10,0 M3/H DN 1"</v>
          </cell>
          <cell r="D3283" t="str">
            <v>UN</v>
          </cell>
          <cell r="E3283">
            <v>315.73</v>
          </cell>
        </row>
        <row r="3284">
          <cell r="A3284">
            <v>12771</v>
          </cell>
          <cell r="B3284" t="str">
            <v>SINAPI/CEF</v>
          </cell>
          <cell r="C3284" t="str">
            <v>HIDROMETRO 2,0 M3/H</v>
          </cell>
          <cell r="D3284" t="str">
            <v>UN</v>
          </cell>
          <cell r="E3284">
            <v>91.85</v>
          </cell>
        </row>
        <row r="3285">
          <cell r="A3285">
            <v>12772</v>
          </cell>
          <cell r="B3285" t="str">
            <v>SINAPI/CEF</v>
          </cell>
          <cell r="C3285" t="str">
            <v>HIDROMETRO 20,0 M3/H DN 1 1/2"</v>
          </cell>
          <cell r="D3285" t="str">
            <v>UN</v>
          </cell>
          <cell r="E3285">
            <v>479.05</v>
          </cell>
        </row>
        <row r="3286">
          <cell r="A3286">
            <v>12773</v>
          </cell>
          <cell r="B3286" t="str">
            <v>SINAPI/CEF</v>
          </cell>
          <cell r="C3286" t="str">
            <v>HIDROMETRO 3,0 M3/H DN 1/2" MONOJATO</v>
          </cell>
          <cell r="D3286" t="str">
            <v>UN</v>
          </cell>
          <cell r="E3286">
            <v>77.5</v>
          </cell>
        </row>
        <row r="3287">
          <cell r="A3287">
            <v>12774</v>
          </cell>
          <cell r="B3287" t="str">
            <v>SINAPI/CEF</v>
          </cell>
          <cell r="C3287" t="str">
            <v>HIDROMETRO 5 M3/H DN 3/4"</v>
          </cell>
          <cell r="D3287" t="str">
            <v>UN</v>
          </cell>
          <cell r="E3287">
            <v>102.99</v>
          </cell>
        </row>
        <row r="3288">
          <cell r="A3288">
            <v>12775</v>
          </cell>
          <cell r="B3288" t="str">
            <v>SINAPI/CEF</v>
          </cell>
          <cell r="C3288" t="str">
            <v>HIDROMETRO 7,0 M3</v>
          </cell>
          <cell r="D3288" t="str">
            <v>UN</v>
          </cell>
          <cell r="E3288">
            <v>283.64</v>
          </cell>
        </row>
        <row r="3289">
          <cell r="A3289">
            <v>13005</v>
          </cell>
          <cell r="B3289" t="str">
            <v>SINAPI/CEF</v>
          </cell>
          <cell r="C3289" t="str">
            <v>HIPOCLORITO DE SODIO</v>
          </cell>
          <cell r="D3289" t="str">
            <v>KG</v>
          </cell>
          <cell r="E3289">
            <v>0.89</v>
          </cell>
        </row>
        <row r="3290">
          <cell r="A3290">
            <v>3391</v>
          </cell>
          <cell r="B3290" t="str">
            <v>SINAPI/CEF</v>
          </cell>
          <cell r="C3290" t="str">
            <v>IGNITOR P/ LAMPADA VAPOR DE SODIO / VAPOR METALICO ATE 2000W T . PARTIDA 600 A 750V</v>
          </cell>
          <cell r="D3290" t="str">
            <v>UN</v>
          </cell>
          <cell r="E3290">
            <v>32.01</v>
          </cell>
        </row>
        <row r="3291">
          <cell r="A3291">
            <v>3389</v>
          </cell>
          <cell r="B3291" t="str">
            <v>SINAPI/CEF</v>
          </cell>
          <cell r="C3291" t="str">
            <v>IGNITOR P/ LAMPADA VAPOR DE SODIO / VAPOR METALICO ATE 400W T . PARTIDA 3000 A 4500V</v>
          </cell>
          <cell r="D3291" t="str">
            <v>UN</v>
          </cell>
          <cell r="E3291">
            <v>25</v>
          </cell>
        </row>
        <row r="3292">
          <cell r="A3292">
            <v>3390</v>
          </cell>
          <cell r="B3292" t="str">
            <v>SINAPI/CEF</v>
          </cell>
          <cell r="C3292" t="str">
            <v>IGNITOR P/ LAMPADA VAPOR DE SODIO / VAPOR METALICO ATE 400W T . PARTIDA 580 A 750V</v>
          </cell>
          <cell r="D3292" t="str">
            <v>UN</v>
          </cell>
          <cell r="E3292">
            <v>25.51</v>
          </cell>
        </row>
        <row r="3293">
          <cell r="A3293">
            <v>12873</v>
          </cell>
          <cell r="B3293" t="str">
            <v>SINAPI/CEF</v>
          </cell>
          <cell r="C3293" t="str">
            <v>IMPERMEABILIZADOR</v>
          </cell>
          <cell r="D3293" t="str">
            <v>H</v>
          </cell>
          <cell r="E3293">
            <v>9.5299999999999994</v>
          </cell>
        </row>
        <row r="3294">
          <cell r="A3294">
            <v>1371</v>
          </cell>
          <cell r="B3294" t="str">
            <v>SINAPI/CEF</v>
          </cell>
          <cell r="C3294" t="str">
            <v>IMPERMEABILIZANTE A BASE DE CIMENTOS ESPECIAIS E ADITIVOS MINERAIS, MONO COMPONENTE (SEM</v>
          </cell>
          <cell r="D3294" t="str">
            <v>KG</v>
          </cell>
          <cell r="E3294">
            <v>1.8</v>
          </cell>
        </row>
        <row r="3295">
          <cell r="A3295">
            <v>0</v>
          </cell>
          <cell r="B3295" t="str">
            <v>SINAPI/CEF</v>
          </cell>
          <cell r="C3295" t="str">
            <v>EMULSAO ADESIVA)</v>
          </cell>
          <cell r="D3295">
            <v>0</v>
          </cell>
          <cell r="E3295">
            <v>0</v>
          </cell>
        </row>
        <row r="3296">
          <cell r="A3296">
            <v>126</v>
          </cell>
          <cell r="B3296" t="str">
            <v>SINAPI/CEF</v>
          </cell>
          <cell r="C3296" t="str">
            <v>IMPERMEABILIZANTE ACELERADOR DE PEGA PARA ARGAMASSA</v>
          </cell>
          <cell r="D3296" t="str">
            <v>L</v>
          </cell>
          <cell r="E3296">
            <v>6.81</v>
          </cell>
        </row>
        <row r="3297">
          <cell r="A3297">
            <v>123</v>
          </cell>
          <cell r="B3297" t="str">
            <v>SINAPI/CEF</v>
          </cell>
          <cell r="C3297" t="str">
            <v>IMPERMEABILIZANTE DE PEGA NORMAL PARA ARGAMASSAS</v>
          </cell>
          <cell r="D3297" t="str">
            <v>L</v>
          </cell>
          <cell r="E3297">
            <v>3.54</v>
          </cell>
        </row>
        <row r="3298">
          <cell r="A3298">
            <v>11608</v>
          </cell>
          <cell r="B3298" t="str">
            <v>SINAPI/CEF</v>
          </cell>
          <cell r="C3298" t="str">
            <v>IMPERMEABILIZANTE ELASTICO BASE RESINA TERMOPLASTICA DENVER LP54 OU EQUIV</v>
          </cell>
          <cell r="D3298" t="str">
            <v>KG</v>
          </cell>
          <cell r="E3298">
            <v>12.98</v>
          </cell>
        </row>
        <row r="3299">
          <cell r="A3299">
            <v>141</v>
          </cell>
          <cell r="B3299" t="str">
            <v>SINAPI/CEF</v>
          </cell>
          <cell r="C3299" t="str">
            <v>IMPERMEABILIZANTE FLEXÍVEL A BASE DE ELASTÔMERO IGOLFLEX PRETO SIKA OU EQUIVALENTE</v>
          </cell>
          <cell r="D3299" t="str">
            <v>KG</v>
          </cell>
          <cell r="E3299">
            <v>10.36</v>
          </cell>
        </row>
        <row r="3300">
          <cell r="A3300">
            <v>140</v>
          </cell>
          <cell r="B3300" t="str">
            <v>SINAPI/CEF</v>
          </cell>
          <cell r="C3300" t="str">
            <v>IMPERMEABILIZANTE FLEXIVEL DE BASE ACRILICA PARA COBERTURA EM GERAL IGOLFLEX BRANCO SIKA OU</v>
          </cell>
          <cell r="D3300" t="str">
            <v>KG</v>
          </cell>
          <cell r="E3300">
            <v>19.79</v>
          </cell>
        </row>
        <row r="3301">
          <cell r="A3301">
            <v>0</v>
          </cell>
          <cell r="B3301" t="str">
            <v>SINAPI/CEF</v>
          </cell>
          <cell r="C3301" t="str">
            <v>EQUIVALENTE</v>
          </cell>
          <cell r="D3301">
            <v>0</v>
          </cell>
          <cell r="E3301">
            <v>0</v>
          </cell>
        </row>
        <row r="3302">
          <cell r="A3302">
            <v>151</v>
          </cell>
          <cell r="B3302" t="str">
            <v>SINAPI/CEF</v>
          </cell>
          <cell r="C3302" t="str">
            <v>IMPERMEABILIZANTE INCOLOR PARA TRATAMENTO SUPERFICIAL DE FACHADAS COM SILICONE SUPER</v>
          </cell>
          <cell r="D3302" t="str">
            <v>L</v>
          </cell>
          <cell r="E3302">
            <v>18.04</v>
          </cell>
        </row>
        <row r="3303">
          <cell r="A3303">
            <v>0</v>
          </cell>
          <cell r="B3303" t="str">
            <v>SINAPI/CEF</v>
          </cell>
          <cell r="C3303" t="str">
            <v>CONSERVADO 5 SIKA OU EQUIVALENTE</v>
          </cell>
          <cell r="D3303">
            <v>0</v>
          </cell>
          <cell r="E3303">
            <v>0</v>
          </cell>
        </row>
        <row r="3304">
          <cell r="A3304">
            <v>7340</v>
          </cell>
          <cell r="B3304" t="str">
            <v>SINAPI/CEF</v>
          </cell>
          <cell r="C3304" t="str">
            <v>IMUNIZANTE PARA MADEIRA INCOLOR</v>
          </cell>
          <cell r="D3304" t="str">
            <v>L</v>
          </cell>
          <cell r="E3304">
            <v>20.67</v>
          </cell>
        </row>
        <row r="3305">
          <cell r="A3305">
            <v>158</v>
          </cell>
          <cell r="B3305" t="str">
            <v>SINAPI/CEF</v>
          </cell>
          <cell r="C3305" t="str">
            <v>IMUNIZANTE PARA MADEIRAS BRUTAS TIPO CARBOLINEUM OU EQUIVALENTE</v>
          </cell>
          <cell r="D3305" t="str">
            <v>L</v>
          </cell>
          <cell r="E3305">
            <v>19.760000000000002</v>
          </cell>
        </row>
        <row r="3306">
          <cell r="A3306">
            <v>133</v>
          </cell>
          <cell r="B3306" t="str">
            <v>SINAPI/CEF</v>
          </cell>
          <cell r="C3306" t="str">
            <v>INCORPORADOR DE AR PARA CONCRETOS E ARGAMASSAS SIKA AER OU EQUIVALENTE</v>
          </cell>
          <cell r="D3306" t="str">
            <v>KG</v>
          </cell>
          <cell r="E3306">
            <v>2.98</v>
          </cell>
        </row>
        <row r="3307">
          <cell r="A3307">
            <v>10817</v>
          </cell>
          <cell r="B3307" t="str">
            <v>SINAPI/CEF</v>
          </cell>
          <cell r="C3307" t="str">
            <v>INSETICIDA RESIDUAL DIMECRON 500 DA CIBA</v>
          </cell>
          <cell r="D3307" t="str">
            <v>L</v>
          </cell>
          <cell r="E3307">
            <v>18.87</v>
          </cell>
        </row>
        <row r="3308">
          <cell r="A3308">
            <v>12122</v>
          </cell>
          <cell r="B3308" t="str">
            <v>SINAPI/CEF</v>
          </cell>
          <cell r="C3308" t="str">
            <v>INTERRUPTOR BIPOLAR (TECLA DUPLA) EMBUTIR 20A/250V C/ PLACA, TIPO SILENTOQUE PIAL OU EQUIV</v>
          </cell>
          <cell r="D3308" t="str">
            <v>UN</v>
          </cell>
          <cell r="E3308">
            <v>17.96</v>
          </cell>
        </row>
        <row r="3309">
          <cell r="A3309">
            <v>7546</v>
          </cell>
          <cell r="B3309" t="str">
            <v>SINAPI/CEF</v>
          </cell>
          <cell r="C3309" t="str">
            <v>INTERRUPTOR EMBUTIR 4 POLOS USO INDUSTRIAL</v>
          </cell>
          <cell r="D3309" t="str">
            <v>UN</v>
          </cell>
          <cell r="E3309">
            <v>440.34</v>
          </cell>
        </row>
        <row r="3310">
          <cell r="A3310">
            <v>12127</v>
          </cell>
          <cell r="B3310" t="str">
            <v>SINAPI/CEF</v>
          </cell>
          <cell r="C3310" t="str">
            <v>INTERRUPTOR INTERMEDIARIO (TECLA DUPLA) EMBUTIR 10A/250V C/ PLACA, TIPO SILENTOQUE PIAL OU EQUIV</v>
          </cell>
          <cell r="D3310" t="str">
            <v>UN</v>
          </cell>
          <cell r="E3310">
            <v>16.71</v>
          </cell>
        </row>
        <row r="3311">
          <cell r="A3311">
            <v>7557</v>
          </cell>
          <cell r="B3311" t="str">
            <v>SINAPI/CEF</v>
          </cell>
          <cell r="C3311" t="str">
            <v>INTERRUPTOR PARALELO EMBUTIR 10A/250V C/ PLACA, TIPO SILENTOQUE PIAL OU EQUIV</v>
          </cell>
          <cell r="D3311" t="str">
            <v>UN</v>
          </cell>
          <cell r="E3311">
            <v>6.67</v>
          </cell>
        </row>
        <row r="3312">
          <cell r="A3312">
            <v>7563</v>
          </cell>
          <cell r="B3312" t="str">
            <v>SINAPI/CEF</v>
          </cell>
          <cell r="C3312" t="str">
            <v>INTERRUPTOR PARALELO EMBUTIR 10A/250V S/ PLACA, TIPO SILENTOQUE PIAL OU EQUIV</v>
          </cell>
          <cell r="D3312" t="str">
            <v>UN</v>
          </cell>
          <cell r="E3312">
            <v>5.0999999999999996</v>
          </cell>
        </row>
        <row r="3313">
          <cell r="A3313">
            <v>12113</v>
          </cell>
          <cell r="B3313" t="str">
            <v>SINAPI/CEF</v>
          </cell>
          <cell r="C3313" t="str">
            <v>INTERRUPTOR PULSADOR P/ CAMPAINHA EMBUTIR 2A/250V C/ PLACA, TIPO SILENTOQUE PIAL OU EQUIV</v>
          </cell>
          <cell r="D3313" t="str">
            <v>UN</v>
          </cell>
          <cell r="E3313">
            <v>5.79</v>
          </cell>
        </row>
        <row r="3314">
          <cell r="A3314">
            <v>7555</v>
          </cell>
          <cell r="B3314" t="str">
            <v>SINAPI/CEF</v>
          </cell>
          <cell r="C3314" t="str">
            <v>INTERRUPTOR SIMPLES EMBUTIR 10A/250V C/PLACA, TIPO SILENTOQUE PIAL OU EQUIV</v>
          </cell>
          <cell r="D3314" t="str">
            <v>UN</v>
          </cell>
          <cell r="E3314">
            <v>5.08</v>
          </cell>
        </row>
        <row r="3315">
          <cell r="A3315">
            <v>7564</v>
          </cell>
          <cell r="B3315" t="str">
            <v>SINAPI/CEF</v>
          </cell>
          <cell r="C3315" t="str">
            <v>INTERRUPTOR SIMPLES EMBUTIR 10A/250V S/PLACA, TIPO SILENTOQUE PIAL OU EQUIV</v>
          </cell>
          <cell r="D3315" t="str">
            <v>UN</v>
          </cell>
          <cell r="E3315">
            <v>3.48</v>
          </cell>
        </row>
        <row r="3316">
          <cell r="A3316">
            <v>12128</v>
          </cell>
          <cell r="B3316" t="str">
            <v>SINAPI/CEF</v>
          </cell>
          <cell r="C3316" t="str">
            <v>INTERRUPTOR SOBREPOR 1 TECLA SIMPLES, TIPO SILENTOQUE PIAL OU EQUIV</v>
          </cell>
          <cell r="D3316" t="str">
            <v>UN</v>
          </cell>
          <cell r="E3316">
            <v>3.68</v>
          </cell>
        </row>
        <row r="3317">
          <cell r="A3317">
            <v>12129</v>
          </cell>
          <cell r="B3317" t="str">
            <v>SINAPI/CEF</v>
          </cell>
          <cell r="C3317" t="str">
            <v>INTERRUPTOR SOBREPOR 2 TECLAS SIMPLES, TIPO SILENTOQUE PIAL OU EQUIV</v>
          </cell>
          <cell r="D3317" t="str">
            <v>UN</v>
          </cell>
          <cell r="E3317">
            <v>6.61</v>
          </cell>
        </row>
        <row r="3318">
          <cell r="A3318">
            <v>3395</v>
          </cell>
          <cell r="B3318" t="str">
            <v>SINAPI/CEF</v>
          </cell>
          <cell r="C3318" t="str">
            <v>ISOLADOR DE PINO DE PORCELANA VIDRADA 34,5KV</v>
          </cell>
          <cell r="D3318" t="str">
            <v>UN</v>
          </cell>
          <cell r="E3318">
            <v>100.8</v>
          </cell>
        </row>
        <row r="3319">
          <cell r="A3319">
            <v>3394</v>
          </cell>
          <cell r="B3319" t="str">
            <v>SINAPI/CEF</v>
          </cell>
          <cell r="C3319" t="str">
            <v>ISOLADOR DE PORCELANA PARA SISTEMA 13,8KV</v>
          </cell>
          <cell r="D3319" t="str">
            <v>UN</v>
          </cell>
          <cell r="E3319">
            <v>26.6</v>
          </cell>
        </row>
        <row r="3320">
          <cell r="A3320">
            <v>3393</v>
          </cell>
          <cell r="B3320" t="str">
            <v>SINAPI/CEF</v>
          </cell>
          <cell r="C3320" t="str">
            <v>ISOLADOR DE PORCELANA PARA SISTEMA 34,5KV</v>
          </cell>
          <cell r="D3320" t="str">
            <v>UN</v>
          </cell>
          <cell r="E3320">
            <v>137.01</v>
          </cell>
        </row>
        <row r="3321">
          <cell r="A3321">
            <v>3406</v>
          </cell>
          <cell r="B3321" t="str">
            <v>SINAPI/CEF</v>
          </cell>
          <cell r="C3321" t="str">
            <v>ISOLADOR DE PORCELANA, TIPO PINO, DE 15 KV</v>
          </cell>
          <cell r="D3321" t="str">
            <v>UN</v>
          </cell>
          <cell r="E3321">
            <v>15.9</v>
          </cell>
        </row>
        <row r="3322">
          <cell r="A3322">
            <v>3398</v>
          </cell>
          <cell r="B3322" t="str">
            <v>SINAPI/CEF</v>
          </cell>
          <cell r="C3322" t="str">
            <v>ISOLADOR ROLDANA DE PORCELANA VIDRADA PIBT72X72</v>
          </cell>
          <cell r="D3322" t="str">
            <v>UN</v>
          </cell>
          <cell r="E3322">
            <v>4.91</v>
          </cell>
        </row>
        <row r="3323">
          <cell r="A3323">
            <v>3405</v>
          </cell>
          <cell r="B3323" t="str">
            <v>SINAPI/CEF</v>
          </cell>
          <cell r="C3323" t="str">
            <v>ISOLADOR SUSPENSO TIPO DISCO (GARFO OLHAL) PORCELANA VIDRADA 152MM</v>
          </cell>
          <cell r="D3323" t="str">
            <v>UN</v>
          </cell>
          <cell r="E3323">
            <v>103.06</v>
          </cell>
        </row>
        <row r="3324">
          <cell r="A3324">
            <v>12364</v>
          </cell>
          <cell r="B3324" t="str">
            <v>SINAPI/CEF</v>
          </cell>
          <cell r="C3324" t="str">
            <v>ISOLADOR TENSAO P/ 15KV - 6" DISCO CAVILHA</v>
          </cell>
          <cell r="D3324" t="str">
            <v>UN</v>
          </cell>
          <cell r="E3324">
            <v>63.8</v>
          </cell>
        </row>
        <row r="3325">
          <cell r="A3325">
            <v>12365</v>
          </cell>
          <cell r="B3325" t="str">
            <v>SINAPI/CEF</v>
          </cell>
          <cell r="C3325" t="str">
            <v>ISOLADOR TIPO CARRETILHA - MARROM 72 X 72 MM</v>
          </cell>
          <cell r="D3325" t="str">
            <v>UN</v>
          </cell>
          <cell r="E3325">
            <v>5.0999999999999996</v>
          </cell>
        </row>
        <row r="3326">
          <cell r="A3326">
            <v>13346</v>
          </cell>
          <cell r="B3326" t="str">
            <v>SINAPI/CEF</v>
          </cell>
          <cell r="C3326" t="str">
            <v>ISOLADOR 76MM X 79MM ROLDANA-PORCELANA VITRIFICADA</v>
          </cell>
          <cell r="D3326" t="str">
            <v>UN</v>
          </cell>
          <cell r="E3326">
            <v>5.35</v>
          </cell>
        </row>
        <row r="3327">
          <cell r="A3327">
            <v>11615</v>
          </cell>
          <cell r="B3327" t="str">
            <v>SINAPI/CEF</v>
          </cell>
          <cell r="C3327" t="str">
            <v>ISOPOR E = 1CM - PLACA 100X50CM P/ JUNTA DILATACAO</v>
          </cell>
          <cell r="D3327" t="str">
            <v>M2</v>
          </cell>
          <cell r="E3327">
            <v>3.52</v>
          </cell>
        </row>
        <row r="3328">
          <cell r="A3328">
            <v>3409</v>
          </cell>
          <cell r="B3328" t="str">
            <v>SINAPI/CEF</v>
          </cell>
          <cell r="C3328" t="str">
            <v>ISOPOR E = 5CM</v>
          </cell>
          <cell r="D3328" t="str">
            <v>M2</v>
          </cell>
          <cell r="E3328">
            <v>17.579999999999998</v>
          </cell>
        </row>
        <row r="3329">
          <cell r="A3329">
            <v>34362</v>
          </cell>
          <cell r="B3329" t="str">
            <v>SINAPI/CEF</v>
          </cell>
          <cell r="C3329" t="str">
            <v>JANELA ALUMÍNIO DE CORRER 1,20 X 1,20 (AXL) M COM 2 FOLHAS DE VIDRO INCLUSO GUARNIÇÃO</v>
          </cell>
          <cell r="D3329" t="str">
            <v>UN</v>
          </cell>
          <cell r="E3329">
            <v>403.76</v>
          </cell>
        </row>
        <row r="3330">
          <cell r="A3330">
            <v>34363</v>
          </cell>
          <cell r="B3330" t="str">
            <v>SINAPI/CEF</v>
          </cell>
          <cell r="C3330" t="str">
            <v>JANELA ALUMÍNIO DE CORRER 1,20 X 1,50 M (AXL) COM 2 FOLHAS DE VIDRO INCLUSO GUARNIÇÃO</v>
          </cell>
          <cell r="D3330" t="str">
            <v>UN</v>
          </cell>
          <cell r="E3330">
            <v>477.17</v>
          </cell>
        </row>
        <row r="3331">
          <cell r="A3331">
            <v>0</v>
          </cell>
          <cell r="B3331" t="str">
            <v>SINAPI/CEF</v>
          </cell>
          <cell r="C3331">
            <v>0</v>
          </cell>
          <cell r="D3331">
            <v>0</v>
          </cell>
          <cell r="E3331">
            <v>0</v>
          </cell>
        </row>
        <row r="3332">
          <cell r="A3332">
            <v>0</v>
          </cell>
          <cell r="B3332" t="str">
            <v>SINAPI/CEF</v>
          </cell>
          <cell r="C3332" t="str">
            <v>PREÇOS DE INSUMOS</v>
          </cell>
          <cell r="D3332" t="str">
            <v>Página:</v>
          </cell>
          <cell r="E3332" t="str">
            <v>53 / 107</v>
          </cell>
        </row>
        <row r="3333">
          <cell r="A3333" t="str">
            <v>Mês de Coleta:</v>
          </cell>
          <cell r="B3333" t="str">
            <v>SINAPI/CEF</v>
          </cell>
          <cell r="C3333" t="str">
            <v>05/2014 Pesquisa: IBGE</v>
          </cell>
          <cell r="D3333">
            <v>0</v>
          </cell>
          <cell r="E3333">
            <v>0</v>
          </cell>
        </row>
        <row r="3334">
          <cell r="A3334">
            <v>0</v>
          </cell>
          <cell r="B3334" t="str">
            <v>SINAPI/CEF</v>
          </cell>
          <cell r="C3334" t="str">
            <v>FORTALEZA 88,81</v>
          </cell>
          <cell r="D3334">
            <v>0</v>
          </cell>
          <cell r="E3334">
            <v>50.72</v>
          </cell>
        </row>
        <row r="3335">
          <cell r="A3335" t="str">
            <v>Localidade:</v>
          </cell>
          <cell r="B3335" t="str">
            <v>SINAPI/CEF</v>
          </cell>
          <cell r="C3335" t="str">
            <v>Encargos Sociais Desonerados(%) Horista:</v>
          </cell>
          <cell r="D3335" t="str">
            <v>Mensalista:</v>
          </cell>
          <cell r="E3335">
            <v>0</v>
          </cell>
        </row>
        <row r="3336">
          <cell r="A3336" t="str">
            <v>Código</v>
          </cell>
          <cell r="B3336" t="str">
            <v>SINAPI/CEF</v>
          </cell>
          <cell r="C3336" t="str">
            <v>Descriçao do Insumo</v>
          </cell>
          <cell r="D3336" t="str">
            <v>Unid</v>
          </cell>
          <cell r="E3336" t="str">
            <v>Preço</v>
          </cell>
        </row>
        <row r="3337">
          <cell r="A3337">
            <v>0</v>
          </cell>
          <cell r="B3337" t="str">
            <v>SINAPI/CEF</v>
          </cell>
          <cell r="C3337">
            <v>0</v>
          </cell>
          <cell r="D3337">
            <v>0</v>
          </cell>
          <cell r="E3337" t="str">
            <v>Mediano (R$)</v>
          </cell>
        </row>
        <row r="3338">
          <cell r="A3338">
            <v>34364</v>
          </cell>
          <cell r="B3338" t="str">
            <v>SINAPI/CEF</v>
          </cell>
          <cell r="C3338" t="str">
            <v>JANELA ALUMIINIO DE CORRER 1,20 X 1,50 M (AXL) COM 4 FOLHAS DE VIDRO INCLUSO GUARNICAO</v>
          </cell>
          <cell r="D3338" t="str">
            <v>UN</v>
          </cell>
          <cell r="E3338">
            <v>477.17</v>
          </cell>
        </row>
        <row r="3339">
          <cell r="A3339">
            <v>601</v>
          </cell>
          <cell r="B3339" t="str">
            <v>SINAPI/CEF</v>
          </cell>
          <cell r="C3339" t="str">
            <v>JANELA ALUMINIO  MAXIM AR, SERIE 25,  90 X 110CM (INCLUSO GUARNIÇÃO E VIDRO FANTASIA)</v>
          </cell>
          <cell r="D3339" t="str">
            <v>M2</v>
          </cell>
          <cell r="E3339">
            <v>281.76</v>
          </cell>
        </row>
        <row r="3340">
          <cell r="A3340">
            <v>34379</v>
          </cell>
          <cell r="B3340" t="str">
            <v>SINAPI/CEF</v>
          </cell>
          <cell r="C3340" t="str">
            <v>JANELA ALUMINIO BASCULANTE  100 X 100 CM (AXL)</v>
          </cell>
          <cell r="D3340" t="str">
            <v>UN</v>
          </cell>
          <cell r="E3340">
            <v>267.97000000000003</v>
          </cell>
        </row>
        <row r="3341">
          <cell r="A3341">
            <v>34378</v>
          </cell>
          <cell r="B3341" t="str">
            <v>SINAPI/CEF</v>
          </cell>
          <cell r="C3341" t="str">
            <v>JANELA ALUMINIO BASCULANTE  100 X 80 CM (AXL)</v>
          </cell>
          <cell r="D3341" t="str">
            <v>UN</v>
          </cell>
          <cell r="E3341">
            <v>226.15</v>
          </cell>
        </row>
        <row r="3342">
          <cell r="A3342">
            <v>34377</v>
          </cell>
          <cell r="B3342" t="str">
            <v>SINAPI/CEF</v>
          </cell>
          <cell r="C3342" t="str">
            <v>JANELA ALUMINIO BASCULANTE  80 X 60 CM (AXL)</v>
          </cell>
          <cell r="D3342" t="str">
            <v>UN</v>
          </cell>
          <cell r="E3342">
            <v>154.46</v>
          </cell>
        </row>
        <row r="3343">
          <cell r="A3343">
            <v>596</v>
          </cell>
          <cell r="B3343" t="str">
            <v>SINAPI/CEF</v>
          </cell>
          <cell r="C3343" t="str">
            <v>JANELA ALUMINIO CORRER SERIE 25 VENEZIANA C/ BANDEIRA 160 X 110CM</v>
          </cell>
          <cell r="D3343" t="str">
            <v>M2</v>
          </cell>
          <cell r="E3343">
            <v>434.57</v>
          </cell>
        </row>
        <row r="3344">
          <cell r="A3344">
            <v>34367</v>
          </cell>
          <cell r="B3344" t="str">
            <v>SINAPI/CEF</v>
          </cell>
          <cell r="C3344" t="str">
            <v>JANELA ALUMINIO DE CORRER 1,00 X 1,50 M (AXL) COM 2 FOLHAS DE VIDRO INCLUSO GUARNICAO</v>
          </cell>
          <cell r="D3344" t="str">
            <v>UN</v>
          </cell>
          <cell r="E3344">
            <v>400.09</v>
          </cell>
        </row>
        <row r="3345">
          <cell r="A3345">
            <v>34369</v>
          </cell>
          <cell r="B3345" t="str">
            <v>SINAPI/CEF</v>
          </cell>
          <cell r="C3345" t="str">
            <v>JANELA ALUMINIO DE CORRER 1,00 X 2,00 M (AXL) COM 4 FOLHAS DE VIDRO INCLUSO GUARNICAO</v>
          </cell>
          <cell r="D3345" t="str">
            <v>UN</v>
          </cell>
          <cell r="E3345">
            <v>513.87</v>
          </cell>
        </row>
        <row r="3346">
          <cell r="A3346">
            <v>34370</v>
          </cell>
          <cell r="B3346" t="str">
            <v>SINAPI/CEF</v>
          </cell>
          <cell r="C3346" t="str">
            <v>JANELA ALUMINIO DE CORRER 1,20 X 1,20 (AXL) M COM 3 FOLHAS (2 VENEZIANAS E 1 VIDRO) INCLUSO</v>
          </cell>
          <cell r="D3346" t="str">
            <v>UN</v>
          </cell>
          <cell r="E3346">
            <v>605.64</v>
          </cell>
        </row>
        <row r="3347">
          <cell r="A3347">
            <v>0</v>
          </cell>
          <cell r="B3347" t="str">
            <v>SINAPI/CEF</v>
          </cell>
          <cell r="C3347" t="str">
            <v>GUARNICAO</v>
          </cell>
          <cell r="D3347">
            <v>0</v>
          </cell>
          <cell r="E3347">
            <v>0</v>
          </cell>
        </row>
        <row r="3348">
          <cell r="A3348">
            <v>34374</v>
          </cell>
          <cell r="B3348" t="str">
            <v>SINAPI/CEF</v>
          </cell>
          <cell r="C3348" t="str">
            <v>JANELA ALUMINIO DE CORRER 1,20 X 1,20 M (AXL) COM 4 FOLHAS DE VIDRO E BANDEIRA INCLUSO GUARNICAO</v>
          </cell>
          <cell r="D3348" t="str">
            <v>UN</v>
          </cell>
          <cell r="E3348">
            <v>437.64</v>
          </cell>
        </row>
        <row r="3349">
          <cell r="A3349">
            <v>34371</v>
          </cell>
          <cell r="B3349" t="str">
            <v>SINAPI/CEF</v>
          </cell>
          <cell r="C3349" t="str">
            <v>JANELA ALUMINIO DE CORRER 1,20 X 1,50 (AXL) M COM 3 FOLHAS (2 VENEZIANAS E 1 VIDRO) INCLUSO</v>
          </cell>
          <cell r="D3349" t="str">
            <v>UN</v>
          </cell>
          <cell r="E3349">
            <v>688.21</v>
          </cell>
        </row>
        <row r="3350">
          <cell r="A3350">
            <v>0</v>
          </cell>
          <cell r="B3350" t="str">
            <v>SINAPI/CEF</v>
          </cell>
          <cell r="C3350" t="str">
            <v>GUARNICAO</v>
          </cell>
          <cell r="D3350">
            <v>0</v>
          </cell>
          <cell r="E3350">
            <v>0</v>
          </cell>
        </row>
        <row r="3351">
          <cell r="A3351">
            <v>34372</v>
          </cell>
          <cell r="B3351" t="str">
            <v>SINAPI/CEF</v>
          </cell>
          <cell r="C3351" t="str">
            <v>JANELA ALUMINIO DE CORRER 1,20 X 1,50 (AXL) M COM 6 FOLHAS (4 VENEZIANAS E 2 VIDROS) INCLUSO</v>
          </cell>
          <cell r="D3351" t="str">
            <v>UN</v>
          </cell>
          <cell r="E3351">
            <v>738.81</v>
          </cell>
        </row>
        <row r="3352">
          <cell r="A3352">
            <v>0</v>
          </cell>
          <cell r="B3352" t="str">
            <v>SINAPI/CEF</v>
          </cell>
          <cell r="C3352" t="str">
            <v>GUARNICAO</v>
          </cell>
          <cell r="D3352">
            <v>0</v>
          </cell>
          <cell r="E3352">
            <v>0</v>
          </cell>
        </row>
        <row r="3353">
          <cell r="A3353">
            <v>34375</v>
          </cell>
          <cell r="B3353" t="str">
            <v>SINAPI/CEF</v>
          </cell>
          <cell r="C3353" t="str">
            <v>JANELA ALUMINIO DE CORRER 1,20 X 1,50 M (AXL) COM 4 FOLHAS DE VIDRO E BANDEIRA INCLUSO GUARNICAO</v>
          </cell>
          <cell r="D3353" t="str">
            <v>UN</v>
          </cell>
          <cell r="E3353">
            <v>508.37</v>
          </cell>
        </row>
        <row r="3354">
          <cell r="A3354">
            <v>34373</v>
          </cell>
          <cell r="B3354" t="str">
            <v>SINAPI/CEF</v>
          </cell>
          <cell r="C3354" t="str">
            <v>JANELA ALUMINIO DE CORRER 1,20 X 2,00 (AXL) M COM 6 FOLHAS (4 VENEZIANAS E 2 VIDROS) INCLUSO</v>
          </cell>
          <cell r="D3354" t="str">
            <v>UN</v>
          </cell>
          <cell r="E3354">
            <v>879.23</v>
          </cell>
        </row>
        <row r="3355">
          <cell r="A3355">
            <v>0</v>
          </cell>
          <cell r="B3355" t="str">
            <v>SINAPI/CEF</v>
          </cell>
          <cell r="C3355" t="str">
            <v>GUARNICAO</v>
          </cell>
          <cell r="D3355">
            <v>0</v>
          </cell>
          <cell r="E3355">
            <v>0</v>
          </cell>
        </row>
        <row r="3356">
          <cell r="A3356">
            <v>34376</v>
          </cell>
          <cell r="B3356" t="str">
            <v>SINAPI/CEF</v>
          </cell>
          <cell r="C3356" t="str">
            <v>JANELA ALUMINIO DE CORRER 1,20 X 2,00 M (AXL) COM 4 FOLHAS  E BANDEIRA DE VIDRO INCLUSO GUARNICAO</v>
          </cell>
          <cell r="D3356" t="str">
            <v>UN</v>
          </cell>
          <cell r="E3356">
            <v>626.91</v>
          </cell>
        </row>
        <row r="3357">
          <cell r="A3357">
            <v>34365</v>
          </cell>
          <cell r="B3357" t="str">
            <v>SINAPI/CEF</v>
          </cell>
          <cell r="C3357" t="str">
            <v>JANELA ALUMINIO DE CORRER 1,20 X 2,00 M (AXL) COM 4 FOLHAS DE VIDRO INCLUSO GUARNICAO</v>
          </cell>
          <cell r="D3357" t="str">
            <v>UN</v>
          </cell>
          <cell r="E3357">
            <v>563.87</v>
          </cell>
        </row>
        <row r="3358">
          <cell r="A3358">
            <v>34381</v>
          </cell>
          <cell r="B3358" t="str">
            <v>SINAPI/CEF</v>
          </cell>
          <cell r="C3358" t="str">
            <v>JANELA ALUMINIO MAXIM AR 80 X 60 CM (AXL) (INCLUSO GUARNICAO E VIDRO)</v>
          </cell>
          <cell r="D3358" t="str">
            <v>UN</v>
          </cell>
          <cell r="E3358">
            <v>193.8</v>
          </cell>
        </row>
        <row r="3359">
          <cell r="A3359">
            <v>605</v>
          </cell>
          <cell r="B3359" t="str">
            <v>SINAPI/CEF</v>
          </cell>
          <cell r="C3359" t="str">
            <v>JANELA CANTONEIRA DE FERRO 5/8" X 1/8" CORRER 2 FLS TP GRADE 100 X 120CM</v>
          </cell>
          <cell r="D3359" t="str">
            <v>M2</v>
          </cell>
          <cell r="E3359">
            <v>763.67</v>
          </cell>
        </row>
        <row r="3360">
          <cell r="A3360">
            <v>622</v>
          </cell>
          <cell r="B3360" t="str">
            <v>SINAPI/CEF</v>
          </cell>
          <cell r="C3360" t="str">
            <v>JANELA CHAPA DOBRADA ACO GALVANIZADO A FOGO CORRER 100 X 120 CM (3/4" X 1/8")</v>
          </cell>
          <cell r="D3360" t="str">
            <v>UN</v>
          </cell>
          <cell r="E3360">
            <v>291.58</v>
          </cell>
        </row>
        <row r="3361">
          <cell r="A3361">
            <v>11227</v>
          </cell>
          <cell r="B3361" t="str">
            <v>SINAPI/CEF</v>
          </cell>
          <cell r="C3361" t="str">
            <v>JANELA CHAPA DOBRADA ACO GALVANIZADO A FOGO, CORRER 4 FLS, SEM DIVISAO HORIZONTAL, P/ VIDRO, DE</v>
          </cell>
          <cell r="D3361" t="str">
            <v>UN</v>
          </cell>
          <cell r="E3361">
            <v>312.05</v>
          </cell>
        </row>
        <row r="3362">
          <cell r="A3362">
            <v>0</v>
          </cell>
          <cell r="B3362" t="str">
            <v>SINAPI/CEF</v>
          </cell>
          <cell r="C3362" t="str">
            <v>200 X 120 CM (3/4" X 1/8")</v>
          </cell>
          <cell r="D3362">
            <v>0</v>
          </cell>
          <cell r="E3362">
            <v>0</v>
          </cell>
        </row>
        <row r="3363">
          <cell r="A3363">
            <v>11197</v>
          </cell>
          <cell r="B3363" t="str">
            <v>SINAPI/CEF</v>
          </cell>
          <cell r="C3363" t="str">
            <v>JANELA CHAPA DOBRADA ACO GALVANIZADO A FOGO, DE CORRER, 2 FLS P/ VIDRO, DE 150 X 120 CM (3/4" X 1/8")</v>
          </cell>
          <cell r="D3363" t="str">
            <v>UN</v>
          </cell>
          <cell r="E3363">
            <v>474.32</v>
          </cell>
        </row>
        <row r="3364">
          <cell r="A3364">
            <v>606</v>
          </cell>
          <cell r="B3364" t="str">
            <v>SINAPI/CEF</v>
          </cell>
          <cell r="C3364" t="str">
            <v>JANELA CHAPA DOBRADA ACO GALVANIZADO A FOGO, DE CORRER, 2 FLS P/ VIDRO, 150 X 120 CM (3/4" X 1/8")</v>
          </cell>
          <cell r="D3364" t="str">
            <v>M2</v>
          </cell>
          <cell r="E3364">
            <v>265.62</v>
          </cell>
        </row>
        <row r="3365">
          <cell r="A3365">
            <v>11199</v>
          </cell>
          <cell r="B3365" t="str">
            <v>SINAPI/CEF</v>
          </cell>
          <cell r="C3365" t="str">
            <v>JANELA CHAPA DOBRADA ACO GALVANIZADO A FOGO, DE CORRER, 4 FLS, COM DIVISAO HORIZONTAL P/ VIDRO,</v>
          </cell>
          <cell r="D3365" t="str">
            <v>UN</v>
          </cell>
          <cell r="E3365">
            <v>454.51</v>
          </cell>
        </row>
        <row r="3366">
          <cell r="A3366">
            <v>0</v>
          </cell>
          <cell r="B3366" t="str">
            <v>SINAPI/CEF</v>
          </cell>
          <cell r="C3366" t="str">
            <v>DE 150 X 120 CM (3/4" X 1/8")</v>
          </cell>
          <cell r="D3366">
            <v>0</v>
          </cell>
          <cell r="E3366">
            <v>0</v>
          </cell>
        </row>
        <row r="3367">
          <cell r="A3367">
            <v>11226</v>
          </cell>
          <cell r="B3367" t="str">
            <v>SINAPI/CEF</v>
          </cell>
          <cell r="C3367" t="str">
            <v>JANELA CHAPA DOBRADA ACO GALVANIZADO A FOGO, DE CORRER, 4 FLS, SEM DIVISAO HORIZONTAL P/ VIDRO,</v>
          </cell>
          <cell r="D3367" t="str">
            <v>UN</v>
          </cell>
          <cell r="E3367">
            <v>244.96</v>
          </cell>
        </row>
        <row r="3368">
          <cell r="A3368">
            <v>0</v>
          </cell>
          <cell r="B3368" t="str">
            <v>SINAPI/CEF</v>
          </cell>
          <cell r="C3368" t="str">
            <v>DE 150 X 120 CM (3/4" X 1/8")</v>
          </cell>
          <cell r="D3368">
            <v>0</v>
          </cell>
          <cell r="E3368">
            <v>0</v>
          </cell>
        </row>
        <row r="3369">
          <cell r="A3369">
            <v>3428</v>
          </cell>
          <cell r="B3369" t="str">
            <v>SINAPI/CEF</v>
          </cell>
          <cell r="C3369" t="str">
            <v>JANELA DE ABRIR, TIPO VENEZIANA, EM MADEIRA DE 1A. QUALIDADE (SEM VIDRO)</v>
          </cell>
          <cell r="D3369" t="str">
            <v>M2</v>
          </cell>
          <cell r="E3369">
            <v>232</v>
          </cell>
        </row>
        <row r="3370">
          <cell r="A3370">
            <v>597</v>
          </cell>
          <cell r="B3370" t="str">
            <v>SINAPI/CEF</v>
          </cell>
          <cell r="C3370" t="str">
            <v>JANELA DE CORRER EM ALUMÍNIO, SÉRIE 25,  SEM BANDEIRA, COM 4 FOLHAS PARA VIDRO, (DUAS FIXAS E DUAS</v>
          </cell>
          <cell r="D3370" t="str">
            <v>M2</v>
          </cell>
          <cell r="E3370">
            <v>279.45999999999998</v>
          </cell>
        </row>
        <row r="3371">
          <cell r="A3371">
            <v>0</v>
          </cell>
          <cell r="B3371" t="str">
            <v>SINAPI/CEF</v>
          </cell>
          <cell r="C3371" t="str">
            <v>MÓVEIS)  1,60 X 1,10 M (INCLUSO GUARNIÇÃO E VIDRO LISO INCOLOR)</v>
          </cell>
          <cell r="D3371">
            <v>0</v>
          </cell>
          <cell r="E3371">
            <v>0</v>
          </cell>
        </row>
        <row r="3372">
          <cell r="A3372">
            <v>623</v>
          </cell>
          <cell r="B3372" t="str">
            <v>SINAPI/CEF</v>
          </cell>
          <cell r="C3372" t="str">
            <v>JANELA FERRO TP MAXIM AIR</v>
          </cell>
          <cell r="D3372" t="str">
            <v>M2</v>
          </cell>
          <cell r="E3372">
            <v>848.52</v>
          </cell>
        </row>
        <row r="3373">
          <cell r="A3373">
            <v>3430</v>
          </cell>
          <cell r="B3373" t="str">
            <v>SINAPI/CEF</v>
          </cell>
          <cell r="C3373" t="str">
            <v>JANELA MADEIRA REGIONAL 1A ABRIR TP ALMOFADA C/ GUARNICAO</v>
          </cell>
          <cell r="D3373" t="str">
            <v>M2</v>
          </cell>
          <cell r="E3373">
            <v>259.83999999999997</v>
          </cell>
        </row>
        <row r="3374">
          <cell r="A3374">
            <v>3431</v>
          </cell>
          <cell r="B3374" t="str">
            <v>SINAPI/CEF</v>
          </cell>
          <cell r="C3374" t="str">
            <v>JANELA MADEIRA REGIONAL 1A ABRIR TP ALMOFADA C/ GUARNICAO 150 X 150CM</v>
          </cell>
          <cell r="D3374" t="str">
            <v>UN</v>
          </cell>
          <cell r="E3374">
            <v>527.1</v>
          </cell>
        </row>
        <row r="3375">
          <cell r="A3375">
            <v>3436</v>
          </cell>
          <cell r="B3375" t="str">
            <v>SINAPI/CEF</v>
          </cell>
          <cell r="C3375" t="str">
            <v>JANELA MADEIRA REGIONAL 1A ABRIR TP ALMOFADA C/ GUARNICAO 200 X 150CM</v>
          </cell>
          <cell r="D3375" t="str">
            <v>UN</v>
          </cell>
          <cell r="E3375">
            <v>703.42</v>
          </cell>
        </row>
        <row r="3376">
          <cell r="A3376">
            <v>3432</v>
          </cell>
          <cell r="B3376" t="str">
            <v>SINAPI/CEF</v>
          </cell>
          <cell r="C3376" t="str">
            <v>JANELA MADEIRA REGIONAL 1A ABRIR TP ALMOFADA C/ GUARNICAO 240 X 150CM</v>
          </cell>
          <cell r="D3376" t="str">
            <v>UN</v>
          </cell>
          <cell r="E3376">
            <v>844.48</v>
          </cell>
        </row>
        <row r="3377">
          <cell r="A3377">
            <v>3434</v>
          </cell>
          <cell r="B3377" t="str">
            <v>SINAPI/CEF</v>
          </cell>
          <cell r="C3377" t="str">
            <v>JANELA MADEIRA REGIONAL 1A ABRIR TP VENEZIANA / VIDRO</v>
          </cell>
          <cell r="D3377" t="str">
            <v>M2</v>
          </cell>
          <cell r="E3377">
            <v>334.08</v>
          </cell>
        </row>
        <row r="3378">
          <cell r="A3378">
            <v>3419</v>
          </cell>
          <cell r="B3378" t="str">
            <v>SINAPI/CEF</v>
          </cell>
          <cell r="C3378" t="str">
            <v>JANELA MADEIRA REGIONAL 1A CORRER / FOLHA P/ VIDRO C/ GUANICAO BANDEIRA P/ VIDRO</v>
          </cell>
          <cell r="D3378" t="str">
            <v>M2</v>
          </cell>
          <cell r="E3378">
            <v>203.23</v>
          </cell>
        </row>
        <row r="3379">
          <cell r="A3379">
            <v>3418</v>
          </cell>
          <cell r="B3379" t="str">
            <v>SINAPI/CEF</v>
          </cell>
          <cell r="C3379" t="str">
            <v>JANELA MADEIRA REGIONAL 1A CORRER / FOLHA P/ VIDRO C/ GUARNICAO / BANDEIRA VENEZIANA</v>
          </cell>
          <cell r="D3379" t="str">
            <v>M2</v>
          </cell>
          <cell r="E3379">
            <v>278.39999999999998</v>
          </cell>
        </row>
        <row r="3380">
          <cell r="A3380">
            <v>3438</v>
          </cell>
          <cell r="B3380" t="str">
            <v>SINAPI/CEF</v>
          </cell>
          <cell r="C3380" t="str">
            <v>JANELA MADEIRA REGIONAL 1A CORRER / FOLHA P/ VIDRO C/ GUARNICAO S/ BANDEIRA</v>
          </cell>
          <cell r="D3380" t="str">
            <v>M2</v>
          </cell>
          <cell r="E3380">
            <v>204.16</v>
          </cell>
        </row>
        <row r="3381">
          <cell r="A3381">
            <v>3424</v>
          </cell>
          <cell r="B3381" t="str">
            <v>SINAPI/CEF</v>
          </cell>
          <cell r="C3381" t="str">
            <v>JANELA MADEIRA REGIONAL 1A TP PIVOTANTE S/ VENEZIANA C/ GUARNICAO</v>
          </cell>
          <cell r="D3381" t="str">
            <v>M2</v>
          </cell>
          <cell r="E3381">
            <v>147.18</v>
          </cell>
        </row>
        <row r="3382">
          <cell r="A3382">
            <v>3433</v>
          </cell>
          <cell r="B3382" t="str">
            <v>SINAPI/CEF</v>
          </cell>
          <cell r="C3382" t="str">
            <v>JANELA MADEIRA REGIONAL 2A ABRIR TP VENEZIANA / VIDRO</v>
          </cell>
          <cell r="D3382" t="str">
            <v>M2</v>
          </cell>
          <cell r="E3382">
            <v>241.28</v>
          </cell>
        </row>
        <row r="3383">
          <cell r="A3383">
            <v>3421</v>
          </cell>
          <cell r="B3383" t="str">
            <v>SINAPI/CEF</v>
          </cell>
          <cell r="C3383" t="str">
            <v>JANELA MADEIRA REGIONAL 2A DUPLA C/ GUILHOTINA E ABRIR VENEZIANA 1,20 X 1,20M / GUARNICAO</v>
          </cell>
          <cell r="D3383" t="str">
            <v>M2</v>
          </cell>
          <cell r="E3383">
            <v>177.86</v>
          </cell>
        </row>
        <row r="3384">
          <cell r="A3384">
            <v>3422</v>
          </cell>
          <cell r="B3384" t="str">
            <v>SINAPI/CEF</v>
          </cell>
          <cell r="C3384" t="str">
            <v>JANELA MADEIRA REGIONAL 2A TP GUILHOTINA C/ GUARNICAO</v>
          </cell>
          <cell r="D3384" t="str">
            <v>M2</v>
          </cell>
          <cell r="E3384">
            <v>276.54000000000002</v>
          </cell>
        </row>
        <row r="3385">
          <cell r="A3385">
            <v>3429</v>
          </cell>
          <cell r="B3385" t="str">
            <v>SINAPI/CEF</v>
          </cell>
          <cell r="C3385" t="str">
            <v>JANELA MADEIRA REGIONAL 3A ABRIR TP VENEZIANA</v>
          </cell>
          <cell r="D3385" t="str">
            <v>M2</v>
          </cell>
          <cell r="E3385">
            <v>146.85</v>
          </cell>
        </row>
        <row r="3386">
          <cell r="A3386">
            <v>3435</v>
          </cell>
          <cell r="B3386" t="str">
            <v>SINAPI/CEF</v>
          </cell>
          <cell r="C3386" t="str">
            <v>JANELA MADEIRA REGIONAL 3A ABRIR TP VENEZIANA / VIDRO</v>
          </cell>
          <cell r="D3386" t="str">
            <v>M2</v>
          </cell>
          <cell r="E3386">
            <v>317.38</v>
          </cell>
        </row>
        <row r="3387">
          <cell r="A3387">
            <v>3420</v>
          </cell>
          <cell r="B3387" t="str">
            <v>SINAPI/CEF</v>
          </cell>
          <cell r="C3387" t="str">
            <v>JANELA MADEIRA REGIONAL 3A CORRER / FOLHA P/ VIDRO C/ VENEZIANA ABRIR/ GUARNICAO S/ BANDEIRA</v>
          </cell>
          <cell r="D3387" t="str">
            <v>M2</v>
          </cell>
          <cell r="E3387">
            <v>334.08</v>
          </cell>
        </row>
        <row r="3388">
          <cell r="A3388">
            <v>3417</v>
          </cell>
          <cell r="B3388" t="str">
            <v>SINAPI/CEF</v>
          </cell>
          <cell r="C3388" t="str">
            <v>JANELA MADEIRA REGIONAL1A CORRER P/ VIDRO C/ GUARNICAO 120 X 150CM S/ BANDEIRA</v>
          </cell>
          <cell r="D3388" t="str">
            <v>UN</v>
          </cell>
          <cell r="E3388">
            <v>296.95999999999998</v>
          </cell>
        </row>
        <row r="3389">
          <cell r="A3389">
            <v>3423</v>
          </cell>
          <cell r="B3389" t="str">
            <v>SINAPI/CEF</v>
          </cell>
          <cell r="C3389" t="str">
            <v>JANELA MADEIRA TP MAXIM AIR C/ GUARNICAO</v>
          </cell>
          <cell r="D3389" t="str">
            <v>M2</v>
          </cell>
          <cell r="E3389">
            <v>167.04</v>
          </cell>
        </row>
        <row r="3390">
          <cell r="A3390">
            <v>624</v>
          </cell>
          <cell r="B3390" t="str">
            <v>SINAPI/CEF</v>
          </cell>
          <cell r="C3390" t="str">
            <v>JANELA MAXIM AR EM CHAPA DOBRADA ACO GALVANIZADO A FOGO 60 X 80 CM (3/4" X 1/8")</v>
          </cell>
          <cell r="D3390" t="str">
            <v>M2</v>
          </cell>
          <cell r="E3390">
            <v>298.29000000000002</v>
          </cell>
        </row>
        <row r="3391">
          <cell r="A3391">
            <v>11193</v>
          </cell>
          <cell r="B3391" t="str">
            <v>SINAPI/CEF</v>
          </cell>
          <cell r="C3391" t="str">
            <v>JANELA VENEZIANA DE CORRER EM CHAPA DOBRADA ACO (3/4" X 1/8") COM TRATAMENTO E PROTECAO CONTA</v>
          </cell>
          <cell r="D3391" t="str">
            <v>M2</v>
          </cell>
          <cell r="E3391">
            <v>160.08000000000001</v>
          </cell>
        </row>
        <row r="3392">
          <cell r="A3392">
            <v>0</v>
          </cell>
          <cell r="B3392" t="str">
            <v>SINAPI/CEF</v>
          </cell>
          <cell r="C3392" t="str">
            <v>CORROSAO E COM VIDROS, 6 FOLHAS  150 X 120 CM</v>
          </cell>
          <cell r="D3392">
            <v>0</v>
          </cell>
          <cell r="E3392">
            <v>0</v>
          </cell>
        </row>
        <row r="3393">
          <cell r="A3393">
            <v>11194</v>
          </cell>
          <cell r="B3393" t="str">
            <v>SINAPI/CEF</v>
          </cell>
          <cell r="C3393" t="str">
            <v>JANELA VENEZIANA DE CORRER EM CHAPA DOBRADA ACO (3/4" X 1/8") COM TRATAMENTO E PROTECAO CONTA</v>
          </cell>
          <cell r="D3393" t="str">
            <v>M2</v>
          </cell>
          <cell r="E3393">
            <v>340.38</v>
          </cell>
        </row>
        <row r="3394">
          <cell r="A3394">
            <v>0</v>
          </cell>
          <cell r="B3394" t="str">
            <v>SINAPI/CEF</v>
          </cell>
          <cell r="C3394" t="str">
            <v>CORROSAO, SEM VIDRO, 6 FOLHAS  150 X 120 CM</v>
          </cell>
          <cell r="D3394">
            <v>0</v>
          </cell>
          <cell r="E3394">
            <v>0</v>
          </cell>
        </row>
        <row r="3395">
          <cell r="A3395">
            <v>25964</v>
          </cell>
          <cell r="B3395" t="str">
            <v>SINAPI/CEF</v>
          </cell>
          <cell r="C3395" t="str">
            <v>JARDINEIRO</v>
          </cell>
          <cell r="D3395" t="str">
            <v>H</v>
          </cell>
          <cell r="E3395">
            <v>6.87</v>
          </cell>
        </row>
        <row r="3396">
          <cell r="A3396">
            <v>0</v>
          </cell>
          <cell r="B3396" t="str">
            <v>SINAPI/CEF</v>
          </cell>
          <cell r="C3396">
            <v>0</v>
          </cell>
          <cell r="D3396">
            <v>0</v>
          </cell>
          <cell r="E3396">
            <v>0</v>
          </cell>
        </row>
        <row r="3397">
          <cell r="A3397">
            <v>0</v>
          </cell>
          <cell r="B3397" t="str">
            <v>SINAPI/CEF</v>
          </cell>
          <cell r="C3397" t="str">
            <v>PREÇOS DE INSUMOS</v>
          </cell>
          <cell r="D3397" t="str">
            <v>Página:</v>
          </cell>
          <cell r="E3397" t="str">
            <v>54 / 107</v>
          </cell>
        </row>
        <row r="3398">
          <cell r="A3398" t="str">
            <v>Mês de Coleta:</v>
          </cell>
          <cell r="B3398" t="str">
            <v>SINAPI/CEF</v>
          </cell>
          <cell r="C3398" t="str">
            <v>05/2014 Pesquisa: IBGE</v>
          </cell>
          <cell r="D3398">
            <v>0</v>
          </cell>
          <cell r="E3398">
            <v>0</v>
          </cell>
        </row>
        <row r="3399">
          <cell r="A3399">
            <v>0</v>
          </cell>
          <cell r="B3399" t="str">
            <v>SINAPI/CEF</v>
          </cell>
          <cell r="C3399" t="str">
            <v>FORTALEZA 88,81</v>
          </cell>
          <cell r="D3399">
            <v>0</v>
          </cell>
          <cell r="E3399">
            <v>50.72</v>
          </cell>
        </row>
        <row r="3400">
          <cell r="A3400" t="str">
            <v>Localidade:</v>
          </cell>
          <cell r="B3400" t="str">
            <v>SINAPI/CEF</v>
          </cell>
          <cell r="C3400" t="str">
            <v>Encargos Sociais Desonerados(%) Horista:</v>
          </cell>
          <cell r="D3400" t="str">
            <v>Mensalista:</v>
          </cell>
          <cell r="E3400">
            <v>0</v>
          </cell>
        </row>
        <row r="3401">
          <cell r="A3401" t="str">
            <v>Código</v>
          </cell>
          <cell r="B3401" t="str">
            <v>SINAPI/CEF</v>
          </cell>
          <cell r="C3401" t="str">
            <v>Descriçao do Insumo</v>
          </cell>
          <cell r="D3401" t="str">
            <v>Unid</v>
          </cell>
          <cell r="E3401" t="str">
            <v>Preço</v>
          </cell>
        </row>
        <row r="3402">
          <cell r="A3402">
            <v>0</v>
          </cell>
          <cell r="B3402" t="str">
            <v>SINAPI/CEF</v>
          </cell>
          <cell r="C3402">
            <v>0</v>
          </cell>
          <cell r="D3402">
            <v>0</v>
          </cell>
          <cell r="E3402" t="str">
            <v>Mediano (R$)</v>
          </cell>
        </row>
        <row r="3403">
          <cell r="A3403">
            <v>21118</v>
          </cell>
          <cell r="B3403" t="str">
            <v>SINAPI/CEF</v>
          </cell>
          <cell r="C3403" t="str">
            <v>JOELHO CPVC (AQUATHERM) 90 SOLDAVEL 15 MM</v>
          </cell>
          <cell r="D3403" t="str">
            <v>UN</v>
          </cell>
          <cell r="E3403">
            <v>1.57</v>
          </cell>
        </row>
        <row r="3404">
          <cell r="A3404">
            <v>3475</v>
          </cell>
          <cell r="B3404" t="str">
            <v>SINAPI/CEF</v>
          </cell>
          <cell r="C3404" t="str">
            <v>JOELHO DE PVC 45º ROSCAVEL, DE 1/2"</v>
          </cell>
          <cell r="D3404" t="str">
            <v>UN</v>
          </cell>
          <cell r="E3404">
            <v>1.81</v>
          </cell>
        </row>
        <row r="3405">
          <cell r="A3405">
            <v>3508</v>
          </cell>
          <cell r="B3405" t="str">
            <v>SINAPI/CEF</v>
          </cell>
          <cell r="C3405" t="str">
            <v>JOELHO DE PVC 90º ROSCAVEL, DE 2"</v>
          </cell>
          <cell r="D3405" t="str">
            <v>UN</v>
          </cell>
          <cell r="E3405">
            <v>14.05</v>
          </cell>
        </row>
        <row r="3406">
          <cell r="A3406">
            <v>3446</v>
          </cell>
          <cell r="B3406" t="str">
            <v>SINAPI/CEF</v>
          </cell>
          <cell r="C3406" t="str">
            <v>JOELHO FERRO GALV45G ROSCA 1 1/2'</v>
          </cell>
          <cell r="D3406" t="str">
            <v>UN</v>
          </cell>
          <cell r="E3406">
            <v>17.309999999999999</v>
          </cell>
        </row>
        <row r="3407">
          <cell r="A3407">
            <v>3445</v>
          </cell>
          <cell r="B3407" t="str">
            <v>SINAPI/CEF</v>
          </cell>
          <cell r="C3407" t="str">
            <v>JOELHO FERRO GALV45G ROSCA 1 1/4'</v>
          </cell>
          <cell r="D3407" t="str">
            <v>UN</v>
          </cell>
          <cell r="E3407">
            <v>14.35</v>
          </cell>
        </row>
        <row r="3408">
          <cell r="A3408">
            <v>3441</v>
          </cell>
          <cell r="B3408" t="str">
            <v>SINAPI/CEF</v>
          </cell>
          <cell r="C3408" t="str">
            <v>JOELHO FERRO GALV45G ROSCA 1/2"</v>
          </cell>
          <cell r="D3408" t="str">
            <v>UN</v>
          </cell>
          <cell r="E3408">
            <v>4.13</v>
          </cell>
        </row>
        <row r="3409">
          <cell r="A3409">
            <v>3444</v>
          </cell>
          <cell r="B3409" t="str">
            <v>SINAPI/CEF</v>
          </cell>
          <cell r="C3409" t="str">
            <v>JOELHO FERRO GALV45G ROSCA 1"</v>
          </cell>
          <cell r="D3409" t="str">
            <v>UN</v>
          </cell>
          <cell r="E3409">
            <v>8.84</v>
          </cell>
        </row>
        <row r="3410">
          <cell r="A3410">
            <v>12402</v>
          </cell>
          <cell r="B3410" t="str">
            <v>SINAPI/CEF</v>
          </cell>
          <cell r="C3410" t="str">
            <v>JOELHO FERRO GALV45G ROSCA 2.1/2"</v>
          </cell>
          <cell r="D3410" t="str">
            <v>UN</v>
          </cell>
          <cell r="E3410">
            <v>40.9</v>
          </cell>
        </row>
        <row r="3411">
          <cell r="A3411">
            <v>3447</v>
          </cell>
          <cell r="B3411" t="str">
            <v>SINAPI/CEF</v>
          </cell>
          <cell r="C3411" t="str">
            <v>JOELHO FERRO GALV45G ROSCA 2"</v>
          </cell>
          <cell r="D3411" t="str">
            <v>UN</v>
          </cell>
          <cell r="E3411">
            <v>21.77</v>
          </cell>
        </row>
        <row r="3412">
          <cell r="A3412">
            <v>3442</v>
          </cell>
          <cell r="B3412" t="str">
            <v>SINAPI/CEF</v>
          </cell>
          <cell r="C3412" t="str">
            <v>JOELHO FERRO GALV45G ROSCA 3/4"</v>
          </cell>
          <cell r="D3412" t="str">
            <v>UN</v>
          </cell>
          <cell r="E3412">
            <v>6.21</v>
          </cell>
        </row>
        <row r="3413">
          <cell r="A3413">
            <v>3448</v>
          </cell>
          <cell r="B3413" t="str">
            <v>SINAPI/CEF</v>
          </cell>
          <cell r="C3413" t="str">
            <v>JOELHO FERRO GALV45G ROSCA 3"</v>
          </cell>
          <cell r="D3413" t="str">
            <v>UN</v>
          </cell>
          <cell r="E3413">
            <v>53.1</v>
          </cell>
        </row>
        <row r="3414">
          <cell r="A3414">
            <v>3449</v>
          </cell>
          <cell r="B3414" t="str">
            <v>SINAPI/CEF</v>
          </cell>
          <cell r="C3414" t="str">
            <v>JOELHO FERRO GALV45G ROSCA 4"</v>
          </cell>
          <cell r="D3414" t="str">
            <v>UN</v>
          </cell>
          <cell r="E3414">
            <v>103.28</v>
          </cell>
        </row>
        <row r="3415">
          <cell r="A3415">
            <v>12403</v>
          </cell>
          <cell r="B3415" t="str">
            <v>SINAPI/CEF</v>
          </cell>
          <cell r="C3415" t="str">
            <v>JOELHO FERRO GALV90G C/ REDUCAO ROSCA  1 1/4"X1"</v>
          </cell>
          <cell r="D3415" t="str">
            <v>UN</v>
          </cell>
          <cell r="E3415">
            <v>10.34</v>
          </cell>
        </row>
        <row r="3416">
          <cell r="A3416">
            <v>3468</v>
          </cell>
          <cell r="B3416" t="str">
            <v>SINAPI/CEF</v>
          </cell>
          <cell r="C3416" t="str">
            <v>JOELHO FERRO GALV90G C/ REDUCAO ROSCA 1 1/2"X1"</v>
          </cell>
          <cell r="D3416" t="str">
            <v>UN</v>
          </cell>
          <cell r="E3416">
            <v>14.54</v>
          </cell>
        </row>
        <row r="3417">
          <cell r="A3417">
            <v>3465</v>
          </cell>
          <cell r="B3417" t="str">
            <v>SINAPI/CEF</v>
          </cell>
          <cell r="C3417" t="str">
            <v>JOELHO FERRO GALV90G C/ REDUCAO ROSCA 1 1/2"X3/4"</v>
          </cell>
          <cell r="D3417" t="str">
            <v>UN</v>
          </cell>
          <cell r="E3417">
            <v>14.83</v>
          </cell>
        </row>
        <row r="3418">
          <cell r="A3418">
            <v>3463</v>
          </cell>
          <cell r="B3418" t="str">
            <v>SINAPI/CEF</v>
          </cell>
          <cell r="C3418" t="str">
            <v>JOELHO FERRO GALV90G C/ REDUCAO ROSCA 1"X1/2"</v>
          </cell>
          <cell r="D3418" t="str">
            <v>UN</v>
          </cell>
          <cell r="E3418">
            <v>6.57</v>
          </cell>
        </row>
        <row r="3419">
          <cell r="A3419">
            <v>3464</v>
          </cell>
          <cell r="B3419" t="str">
            <v>SINAPI/CEF</v>
          </cell>
          <cell r="C3419" t="str">
            <v>JOELHO FERRO GALV90G C/ REDUCAO ROSCA 1"X3/4"</v>
          </cell>
          <cell r="D3419" t="str">
            <v>UN</v>
          </cell>
          <cell r="E3419">
            <v>6.39</v>
          </cell>
        </row>
        <row r="3420">
          <cell r="A3420">
            <v>3466</v>
          </cell>
          <cell r="B3420" t="str">
            <v>SINAPI/CEF</v>
          </cell>
          <cell r="C3420" t="str">
            <v>JOELHO FERRO GALV90G C/ REDUCAO ROSCA 2 1/2"X2"</v>
          </cell>
          <cell r="D3420" t="str">
            <v>UN</v>
          </cell>
          <cell r="E3420">
            <v>44.3</v>
          </cell>
        </row>
        <row r="3421">
          <cell r="A3421">
            <v>3467</v>
          </cell>
          <cell r="B3421" t="str">
            <v>SINAPI/CEF</v>
          </cell>
          <cell r="C3421" t="str">
            <v>JOELHO FERRO GALV90G C/ REDUCAO ROSCA 2"X1 1/2"</v>
          </cell>
          <cell r="D3421" t="str">
            <v>UN</v>
          </cell>
          <cell r="E3421">
            <v>23.56</v>
          </cell>
        </row>
        <row r="3422">
          <cell r="A3422">
            <v>3462</v>
          </cell>
          <cell r="B3422" t="str">
            <v>SINAPI/CEF</v>
          </cell>
          <cell r="C3422" t="str">
            <v>JOELHO FERRO GALV90G C/ REDUCAO ROSCA 3/4"X1/2"</v>
          </cell>
          <cell r="D3422" t="str">
            <v>UN</v>
          </cell>
          <cell r="E3422">
            <v>4.57</v>
          </cell>
        </row>
        <row r="3423">
          <cell r="A3423">
            <v>3443</v>
          </cell>
          <cell r="B3423" t="str">
            <v>SINAPI/CEF</v>
          </cell>
          <cell r="C3423" t="str">
            <v>JOELHO FERRO GALV90G ROSCA MACHO/FEMEA  1"</v>
          </cell>
          <cell r="D3423" t="str">
            <v>UN</v>
          </cell>
          <cell r="E3423">
            <v>10.59</v>
          </cell>
        </row>
        <row r="3424">
          <cell r="A3424">
            <v>3473</v>
          </cell>
          <cell r="B3424" t="str">
            <v>SINAPI/CEF</v>
          </cell>
          <cell r="C3424" t="str">
            <v>JOELHO FERRO GALV90G ROSCA MACHO/FEMEA 1 1/2"</v>
          </cell>
          <cell r="D3424" t="str">
            <v>UN</v>
          </cell>
          <cell r="E3424">
            <v>17.68</v>
          </cell>
        </row>
        <row r="3425">
          <cell r="A3425">
            <v>3474</v>
          </cell>
          <cell r="B3425" t="str">
            <v>SINAPI/CEF</v>
          </cell>
          <cell r="C3425" t="str">
            <v>JOELHO FERRO GALV90G ROSCA MACHO/FEMEA 1 1/4"</v>
          </cell>
          <cell r="D3425" t="str">
            <v>UN</v>
          </cell>
          <cell r="E3425">
            <v>16</v>
          </cell>
        </row>
        <row r="3426">
          <cell r="A3426">
            <v>3450</v>
          </cell>
          <cell r="B3426" t="str">
            <v>SINAPI/CEF</v>
          </cell>
          <cell r="C3426" t="str">
            <v>JOELHO FERRO GALV90G ROSCA MACHO/FEMEA 1/2"</v>
          </cell>
          <cell r="D3426" t="str">
            <v>UN</v>
          </cell>
          <cell r="E3426">
            <v>5.44</v>
          </cell>
        </row>
        <row r="3427">
          <cell r="A3427">
            <v>3453</v>
          </cell>
          <cell r="B3427" t="str">
            <v>SINAPI/CEF</v>
          </cell>
          <cell r="C3427" t="str">
            <v>JOELHO FERRO GALV90G ROSCA MACHO/FEMEA 2 1/2"</v>
          </cell>
          <cell r="D3427" t="str">
            <v>UN</v>
          </cell>
          <cell r="E3427">
            <v>44.37</v>
          </cell>
        </row>
        <row r="3428">
          <cell r="A3428">
            <v>3452</v>
          </cell>
          <cell r="B3428" t="str">
            <v>SINAPI/CEF</v>
          </cell>
          <cell r="C3428" t="str">
            <v>JOELHO FERRO GALV90G ROSCA MACHO/FEMEA 2"</v>
          </cell>
          <cell r="D3428" t="str">
            <v>UN</v>
          </cell>
          <cell r="E3428">
            <v>26.62</v>
          </cell>
        </row>
        <row r="3429">
          <cell r="A3429">
            <v>3451</v>
          </cell>
          <cell r="B3429" t="str">
            <v>SINAPI/CEF</v>
          </cell>
          <cell r="C3429" t="str">
            <v>JOELHO FERRO GALV90G ROSCA MACHO/FEMEA 3/4"</v>
          </cell>
          <cell r="D3429" t="str">
            <v>UN</v>
          </cell>
          <cell r="E3429">
            <v>6.94</v>
          </cell>
        </row>
        <row r="3430">
          <cell r="A3430">
            <v>3454</v>
          </cell>
          <cell r="B3430" t="str">
            <v>SINAPI/CEF</v>
          </cell>
          <cell r="C3430" t="str">
            <v>JOELHO FERRO GALV90G ROSCA MACHO/FEMEA 3"</v>
          </cell>
          <cell r="D3430" t="str">
            <v>UN</v>
          </cell>
          <cell r="E3430">
            <v>56.97</v>
          </cell>
        </row>
        <row r="3431">
          <cell r="A3431">
            <v>3458</v>
          </cell>
          <cell r="B3431" t="str">
            <v>SINAPI/CEF</v>
          </cell>
          <cell r="C3431" t="str">
            <v>JOELHO FERRO GALV90G ROSCA 1 1/2"</v>
          </cell>
          <cell r="D3431" t="str">
            <v>UN</v>
          </cell>
          <cell r="E3431">
            <v>15.45</v>
          </cell>
        </row>
        <row r="3432">
          <cell r="A3432">
            <v>3457</v>
          </cell>
          <cell r="B3432" t="str">
            <v>SINAPI/CEF</v>
          </cell>
          <cell r="C3432" t="str">
            <v>JOELHO FERRO GALV90G ROSCA 1 1/4"</v>
          </cell>
          <cell r="D3432" t="str">
            <v>UN</v>
          </cell>
          <cell r="E3432">
            <v>10.81</v>
          </cell>
        </row>
        <row r="3433">
          <cell r="A3433">
            <v>3455</v>
          </cell>
          <cell r="B3433" t="str">
            <v>SINAPI/CEF</v>
          </cell>
          <cell r="C3433" t="str">
            <v>JOELHO FERRO GALV90G ROSCA 1/2"</v>
          </cell>
          <cell r="D3433" t="str">
            <v>UN</v>
          </cell>
          <cell r="E3433">
            <v>2.92</v>
          </cell>
        </row>
        <row r="3434">
          <cell r="A3434">
            <v>3472</v>
          </cell>
          <cell r="B3434" t="str">
            <v>SINAPI/CEF</v>
          </cell>
          <cell r="C3434" t="str">
            <v>JOELHO FERRO GALV90G ROSCA 1"</v>
          </cell>
          <cell r="D3434" t="str">
            <v>UN</v>
          </cell>
          <cell r="E3434">
            <v>7.05</v>
          </cell>
        </row>
        <row r="3435">
          <cell r="A3435">
            <v>3470</v>
          </cell>
          <cell r="B3435" t="str">
            <v>SINAPI/CEF</v>
          </cell>
          <cell r="C3435" t="str">
            <v>JOELHO FERRO GALV90G ROSCA 2 1/2"</v>
          </cell>
          <cell r="D3435" t="str">
            <v>UN</v>
          </cell>
          <cell r="E3435">
            <v>45.58</v>
          </cell>
        </row>
        <row r="3436">
          <cell r="A3436">
            <v>3471</v>
          </cell>
          <cell r="B3436" t="str">
            <v>SINAPI/CEF</v>
          </cell>
          <cell r="C3436" t="str">
            <v>JOELHO FERRO GALV90G ROSCA 2"</v>
          </cell>
          <cell r="D3436" t="str">
            <v>UN</v>
          </cell>
          <cell r="E3436">
            <v>23.67</v>
          </cell>
        </row>
        <row r="3437">
          <cell r="A3437">
            <v>3456</v>
          </cell>
          <cell r="B3437" t="str">
            <v>SINAPI/CEF</v>
          </cell>
          <cell r="C3437" t="str">
            <v>JOELHO FERRO GALV90G ROSCA 3/4"</v>
          </cell>
          <cell r="D3437" t="str">
            <v>UN</v>
          </cell>
          <cell r="E3437">
            <v>5.19</v>
          </cell>
        </row>
        <row r="3438">
          <cell r="A3438">
            <v>3459</v>
          </cell>
          <cell r="B3438" t="str">
            <v>SINAPI/CEF</v>
          </cell>
          <cell r="C3438" t="str">
            <v>JOELHO FERRO GALV90G ROSCA 3"</v>
          </cell>
          <cell r="D3438" t="str">
            <v>UN</v>
          </cell>
          <cell r="E3438">
            <v>61.83</v>
          </cell>
        </row>
        <row r="3439">
          <cell r="A3439">
            <v>3469</v>
          </cell>
          <cell r="B3439" t="str">
            <v>SINAPI/CEF</v>
          </cell>
          <cell r="C3439" t="str">
            <v>JOELHO FERRO GALV90G ROSCA 4"</v>
          </cell>
          <cell r="D3439" t="str">
            <v>UN</v>
          </cell>
          <cell r="E3439">
            <v>108.76</v>
          </cell>
        </row>
        <row r="3440">
          <cell r="A3440">
            <v>3460</v>
          </cell>
          <cell r="B3440" t="str">
            <v>SINAPI/CEF</v>
          </cell>
          <cell r="C3440" t="str">
            <v>JOELHO FERRO GALV90G ROSCA 5"</v>
          </cell>
          <cell r="D3440" t="str">
            <v>UN</v>
          </cell>
          <cell r="E3440">
            <v>274.24</v>
          </cell>
        </row>
        <row r="3441">
          <cell r="A3441">
            <v>3461</v>
          </cell>
          <cell r="B3441" t="str">
            <v>SINAPI/CEF</v>
          </cell>
          <cell r="C3441" t="str">
            <v>JOELHO FERRO GALV90G ROSCA 6"</v>
          </cell>
          <cell r="D3441" t="str">
            <v>UN</v>
          </cell>
          <cell r="E3441">
            <v>341.77</v>
          </cell>
        </row>
        <row r="3442">
          <cell r="A3442">
            <v>12628</v>
          </cell>
          <cell r="B3442" t="str">
            <v>SINAPI/CEF</v>
          </cell>
          <cell r="C3442" t="str">
            <v>JOELHO PVC AQUAPLUV 60G D = 88 MM</v>
          </cell>
          <cell r="D3442" t="str">
            <v>UN</v>
          </cell>
          <cell r="E3442">
            <v>20.43</v>
          </cell>
        </row>
        <row r="3443">
          <cell r="A3443">
            <v>12629</v>
          </cell>
          <cell r="B3443" t="str">
            <v>SINAPI/CEF</v>
          </cell>
          <cell r="C3443" t="str">
            <v>JOELHO PVC AQUAPLUV 90G D = 88 MM</v>
          </cell>
          <cell r="D3443" t="str">
            <v>UN</v>
          </cell>
          <cell r="E3443">
            <v>23.94</v>
          </cell>
        </row>
        <row r="3444">
          <cell r="A3444">
            <v>10835</v>
          </cell>
          <cell r="B3444" t="str">
            <v>SINAPI/CEF</v>
          </cell>
          <cell r="C3444" t="str">
            <v>JOELHO PVC C/ BOLSA E ANEL P/ ESG PREDIAL 90G DN 40MM X 1.1/2"</v>
          </cell>
          <cell r="D3444" t="str">
            <v>UN</v>
          </cell>
          <cell r="E3444">
            <v>2.0499999999999998</v>
          </cell>
        </row>
        <row r="3445">
          <cell r="A3445">
            <v>10836</v>
          </cell>
          <cell r="B3445" t="str">
            <v>SINAPI/CEF</v>
          </cell>
          <cell r="C3445" t="str">
            <v>JOELHO PVC C/ VISITA P/ ESG PREDIAL 90G DN 100 X 50MM</v>
          </cell>
          <cell r="D3445" t="str">
            <v>UN</v>
          </cell>
          <cell r="E3445">
            <v>10.91</v>
          </cell>
        </row>
        <row r="3446">
          <cell r="A3446">
            <v>3492</v>
          </cell>
          <cell r="B3446" t="str">
            <v>SINAPI/CEF</v>
          </cell>
          <cell r="C3446" t="str">
            <v>JOELHO PVC C/ROSCA 45G P/ AGUA FRIA PREDIAL 1 1/2"</v>
          </cell>
          <cell r="D3446" t="str">
            <v>UN</v>
          </cell>
          <cell r="E3446">
            <v>7.99</v>
          </cell>
        </row>
        <row r="3447">
          <cell r="A3447">
            <v>3491</v>
          </cell>
          <cell r="B3447" t="str">
            <v>SINAPI/CEF</v>
          </cell>
          <cell r="C3447" t="str">
            <v>JOELHO PVC C/ROSCA 45G P/ AGUA FRIA PREDIAL 1 1/4"</v>
          </cell>
          <cell r="D3447" t="str">
            <v>UN</v>
          </cell>
          <cell r="E3447">
            <v>4.8600000000000003</v>
          </cell>
        </row>
        <row r="3448">
          <cell r="A3448">
            <v>3485</v>
          </cell>
          <cell r="B3448" t="str">
            <v>SINAPI/CEF</v>
          </cell>
          <cell r="C3448" t="str">
            <v>JOELHO PVC C/ROSCA 45G P/ AGUA FRIA PREDIAL 1"</v>
          </cell>
          <cell r="D3448" t="str">
            <v>UN</v>
          </cell>
          <cell r="E3448">
            <v>5.86</v>
          </cell>
        </row>
        <row r="3449">
          <cell r="A3449">
            <v>3493</v>
          </cell>
          <cell r="B3449" t="str">
            <v>SINAPI/CEF</v>
          </cell>
          <cell r="C3449" t="str">
            <v>JOELHO PVC C/ROSCA 45G P/ AGUA FRIA PREDIAL 2"</v>
          </cell>
          <cell r="D3449" t="str">
            <v>UN</v>
          </cell>
          <cell r="E3449">
            <v>11.69</v>
          </cell>
        </row>
        <row r="3450">
          <cell r="A3450">
            <v>3534</v>
          </cell>
          <cell r="B3450" t="str">
            <v>SINAPI/CEF</v>
          </cell>
          <cell r="C3450" t="str">
            <v>JOELHO PVC C/ROSCA 45G P/AGUA FRIA PREDIAL 3/4"</v>
          </cell>
          <cell r="D3450" t="str">
            <v>UN</v>
          </cell>
          <cell r="E3450">
            <v>2.33</v>
          </cell>
        </row>
        <row r="3451">
          <cell r="A3451">
            <v>3481</v>
          </cell>
          <cell r="B3451" t="str">
            <v>SINAPI/CEF</v>
          </cell>
          <cell r="C3451" t="str">
            <v>JOELHO PVC C/ROSCA 90G P/ AGUA FRIA PREDIAL 1 1/2"</v>
          </cell>
          <cell r="D3451" t="str">
            <v>UN</v>
          </cell>
          <cell r="E3451">
            <v>6.61</v>
          </cell>
        </row>
        <row r="3452">
          <cell r="A3452">
            <v>3510</v>
          </cell>
          <cell r="B3452" t="str">
            <v>SINAPI/CEF</v>
          </cell>
          <cell r="C3452" t="str">
            <v>JOELHO PVC C/ROSCA 90G P/ AGUA FRIA PREDIAL 1 1/4"</v>
          </cell>
          <cell r="D3452" t="str">
            <v>UN</v>
          </cell>
          <cell r="E3452">
            <v>6.17</v>
          </cell>
        </row>
        <row r="3453">
          <cell r="A3453">
            <v>3482</v>
          </cell>
          <cell r="B3453" t="str">
            <v>SINAPI/CEF</v>
          </cell>
          <cell r="C3453" t="str">
            <v>JOELHO PVC C/ROSCA 90G P/ AGUA FRIA PREDIAL 1"</v>
          </cell>
          <cell r="D3453" t="str">
            <v>UN</v>
          </cell>
          <cell r="E3453">
            <v>2.72</v>
          </cell>
        </row>
        <row r="3454">
          <cell r="A3454">
            <v>3505</v>
          </cell>
          <cell r="B3454" t="str">
            <v>SINAPI/CEF</v>
          </cell>
          <cell r="C3454" t="str">
            <v>JOELHO PVC C/ROSCA 90G P/ AGUA FRIA PREDIAL 3/4"</v>
          </cell>
          <cell r="D3454" t="str">
            <v>UN</v>
          </cell>
          <cell r="E3454">
            <v>1.52</v>
          </cell>
        </row>
        <row r="3455">
          <cell r="A3455">
            <v>3543</v>
          </cell>
          <cell r="B3455" t="str">
            <v>SINAPI/CEF</v>
          </cell>
          <cell r="C3455" t="str">
            <v>JOELHO PVC C/ROSCA 90G P/AGUA FRIA PREDIAL 1/2"</v>
          </cell>
          <cell r="D3455" t="str">
            <v>UN</v>
          </cell>
          <cell r="E3455">
            <v>1.1000000000000001</v>
          </cell>
        </row>
        <row r="3456">
          <cell r="A3456">
            <v>0</v>
          </cell>
          <cell r="B3456" t="str">
            <v>SINAPI/CEF</v>
          </cell>
          <cell r="C3456">
            <v>0</v>
          </cell>
          <cell r="D3456">
            <v>0</v>
          </cell>
          <cell r="E3456">
            <v>0</v>
          </cell>
        </row>
        <row r="3457">
          <cell r="A3457">
            <v>0</v>
          </cell>
          <cell r="B3457" t="str">
            <v>SINAPI/CEF</v>
          </cell>
          <cell r="C3457" t="str">
            <v>PREÇOS DE INSUMOS</v>
          </cell>
          <cell r="D3457" t="str">
            <v>Página:</v>
          </cell>
          <cell r="E3457" t="str">
            <v>55 / 107</v>
          </cell>
        </row>
        <row r="3458">
          <cell r="A3458" t="str">
            <v>Mês de Coleta:</v>
          </cell>
          <cell r="B3458" t="str">
            <v>SINAPI/CEF</v>
          </cell>
          <cell r="C3458" t="str">
            <v>05/2014 Pesquisa: IBGE</v>
          </cell>
          <cell r="D3458">
            <v>0</v>
          </cell>
          <cell r="E3458">
            <v>0</v>
          </cell>
        </row>
        <row r="3459">
          <cell r="A3459">
            <v>0</v>
          </cell>
          <cell r="B3459" t="str">
            <v>SINAPI/CEF</v>
          </cell>
          <cell r="C3459" t="str">
            <v>FORTALEZA 88,81</v>
          </cell>
          <cell r="D3459">
            <v>0</v>
          </cell>
          <cell r="E3459">
            <v>50.72</v>
          </cell>
        </row>
        <row r="3460">
          <cell r="A3460" t="str">
            <v>Localidade:</v>
          </cell>
          <cell r="B3460" t="str">
            <v>SINAPI/CEF</v>
          </cell>
          <cell r="C3460" t="str">
            <v>Encargos Sociais Desonerados(%) Horista:</v>
          </cell>
          <cell r="D3460" t="str">
            <v>Mensalista:</v>
          </cell>
          <cell r="E3460">
            <v>0</v>
          </cell>
        </row>
        <row r="3461">
          <cell r="A3461" t="str">
            <v>Código</v>
          </cell>
          <cell r="B3461" t="str">
            <v>SINAPI/CEF</v>
          </cell>
          <cell r="C3461" t="str">
            <v>Descriçao do Insumo</v>
          </cell>
          <cell r="D3461" t="str">
            <v>Unid</v>
          </cell>
          <cell r="E3461" t="str">
            <v>Preço</v>
          </cell>
        </row>
        <row r="3462">
          <cell r="A3462">
            <v>0</v>
          </cell>
          <cell r="B3462" t="str">
            <v>SINAPI/CEF</v>
          </cell>
          <cell r="C3462">
            <v>0</v>
          </cell>
          <cell r="D3462">
            <v>0</v>
          </cell>
          <cell r="E3462" t="str">
            <v>Mediano (R$)</v>
          </cell>
        </row>
        <row r="3463">
          <cell r="A3463">
            <v>20127</v>
          </cell>
          <cell r="B3463" t="str">
            <v>SINAPI/CEF</v>
          </cell>
          <cell r="C3463" t="str">
            <v>JOELHO PVC LEVE 45G DN 125MM</v>
          </cell>
          <cell r="D3463" t="str">
            <v>UN</v>
          </cell>
          <cell r="E3463">
            <v>42.63</v>
          </cell>
        </row>
        <row r="3464">
          <cell r="A3464">
            <v>20128</v>
          </cell>
          <cell r="B3464" t="str">
            <v>SINAPI/CEF</v>
          </cell>
          <cell r="C3464" t="str">
            <v>JOELHO PVC LEVE 45G DN 150MM</v>
          </cell>
          <cell r="D3464" t="str">
            <v>UN</v>
          </cell>
          <cell r="E3464">
            <v>50.54</v>
          </cell>
        </row>
        <row r="3465">
          <cell r="A3465">
            <v>20129</v>
          </cell>
          <cell r="B3465" t="str">
            <v>SINAPI/CEF</v>
          </cell>
          <cell r="C3465" t="str">
            <v>JOELHO PVC LEVE 45G DN 200MM</v>
          </cell>
          <cell r="D3465" t="str">
            <v>UN</v>
          </cell>
          <cell r="E3465">
            <v>92.36</v>
          </cell>
        </row>
        <row r="3466">
          <cell r="A3466">
            <v>20130</v>
          </cell>
          <cell r="B3466" t="str">
            <v>SINAPI/CEF</v>
          </cell>
          <cell r="C3466" t="str">
            <v>JOELHO PVC LEVE 90G DN 125MM</v>
          </cell>
          <cell r="D3466" t="str">
            <v>UN</v>
          </cell>
          <cell r="E3466">
            <v>46.87</v>
          </cell>
        </row>
        <row r="3467">
          <cell r="A3467">
            <v>20131</v>
          </cell>
          <cell r="B3467" t="str">
            <v>SINAPI/CEF</v>
          </cell>
          <cell r="C3467" t="str">
            <v>JOELHO PVC LEVE 90G DN 150MM</v>
          </cell>
          <cell r="D3467" t="str">
            <v>UN</v>
          </cell>
          <cell r="E3467">
            <v>53.01</v>
          </cell>
        </row>
        <row r="3468">
          <cell r="A3468">
            <v>20132</v>
          </cell>
          <cell r="B3468" t="str">
            <v>SINAPI/CEF</v>
          </cell>
          <cell r="C3468" t="str">
            <v>JOELHO PVC LEVE 90G DN 200MM</v>
          </cell>
          <cell r="D3468" t="str">
            <v>UN</v>
          </cell>
          <cell r="E3468">
            <v>149.22999999999999</v>
          </cell>
        </row>
        <row r="3469">
          <cell r="A3469">
            <v>20151</v>
          </cell>
          <cell r="B3469" t="str">
            <v>SINAPI/CEF</v>
          </cell>
          <cell r="C3469" t="str">
            <v>JOELHO PVC SERIE R P/ ESG PREDIAL 45G DN 100MM</v>
          </cell>
          <cell r="D3469" t="str">
            <v>UN</v>
          </cell>
          <cell r="E3469">
            <v>16.62</v>
          </cell>
        </row>
        <row r="3470">
          <cell r="A3470">
            <v>20152</v>
          </cell>
          <cell r="B3470" t="str">
            <v>SINAPI/CEF</v>
          </cell>
          <cell r="C3470" t="str">
            <v>JOELHO PVC SERIE R P/ ESG PREDIAL 45G DN 150MM</v>
          </cell>
          <cell r="D3470" t="str">
            <v>UN</v>
          </cell>
          <cell r="E3470">
            <v>51.59</v>
          </cell>
        </row>
        <row r="3471">
          <cell r="A3471">
            <v>20148</v>
          </cell>
          <cell r="B3471" t="str">
            <v>SINAPI/CEF</v>
          </cell>
          <cell r="C3471" t="str">
            <v>JOELHO PVC SERIE R P/ ESG PREDIAL 45G DN 40MM</v>
          </cell>
          <cell r="D3471" t="str">
            <v>UN</v>
          </cell>
          <cell r="E3471">
            <v>3.29</v>
          </cell>
        </row>
        <row r="3472">
          <cell r="A3472">
            <v>20149</v>
          </cell>
          <cell r="B3472" t="str">
            <v>SINAPI/CEF</v>
          </cell>
          <cell r="C3472" t="str">
            <v>JOELHO PVC SERIE R P/ ESG PREDIAL 45G DN 50MM</v>
          </cell>
          <cell r="D3472" t="str">
            <v>UN</v>
          </cell>
          <cell r="E3472">
            <v>5</v>
          </cell>
        </row>
        <row r="3473">
          <cell r="A3473">
            <v>20150</v>
          </cell>
          <cell r="B3473" t="str">
            <v>SINAPI/CEF</v>
          </cell>
          <cell r="C3473" t="str">
            <v>JOELHO PVC SERIE R P/ ESG PREDIAL 45G DN 75MM</v>
          </cell>
          <cell r="D3473" t="str">
            <v>UN</v>
          </cell>
          <cell r="E3473">
            <v>11.77</v>
          </cell>
        </row>
        <row r="3474">
          <cell r="A3474">
            <v>20159</v>
          </cell>
          <cell r="B3474" t="str">
            <v>SINAPI/CEF</v>
          </cell>
          <cell r="C3474" t="str">
            <v>JOELHO PVC SERIE R P/ ESG PREDIAL 90G C/ VISITA 100 X 75M          M</v>
          </cell>
          <cell r="D3474" t="str">
            <v>UN</v>
          </cell>
          <cell r="E3474">
            <v>30.01</v>
          </cell>
        </row>
        <row r="3475">
          <cell r="A3475">
            <v>20157</v>
          </cell>
          <cell r="B3475" t="str">
            <v>SINAPI/CEF</v>
          </cell>
          <cell r="C3475" t="str">
            <v>JOELHO PVC SERIE R P/ ESG PREDIAL 90G DN 100 MM</v>
          </cell>
          <cell r="D3475" t="str">
            <v>UN</v>
          </cell>
          <cell r="E3475">
            <v>20.29</v>
          </cell>
        </row>
        <row r="3476">
          <cell r="A3476">
            <v>20158</v>
          </cell>
          <cell r="B3476" t="str">
            <v>SINAPI/CEF</v>
          </cell>
          <cell r="C3476" t="str">
            <v>JOELHO PVC SERIE R P/ ESG PREDIAL 90G DN 150 MM</v>
          </cell>
          <cell r="D3476" t="str">
            <v>UN</v>
          </cell>
          <cell r="E3476">
            <v>75.59</v>
          </cell>
        </row>
        <row r="3477">
          <cell r="A3477">
            <v>20154</v>
          </cell>
          <cell r="B3477" t="str">
            <v>SINAPI/CEF</v>
          </cell>
          <cell r="C3477" t="str">
            <v>JOELHO PVC SERIE R P/ ESG PREDIAL 90G DN 40MM</v>
          </cell>
          <cell r="D3477" t="str">
            <v>UN</v>
          </cell>
          <cell r="E3477">
            <v>3.62</v>
          </cell>
        </row>
        <row r="3478">
          <cell r="A3478">
            <v>20155</v>
          </cell>
          <cell r="B3478" t="str">
            <v>SINAPI/CEF</v>
          </cell>
          <cell r="C3478" t="str">
            <v>JOELHO PVC SERIE R P/ ESG PREDIAL 90G DN 50MM</v>
          </cell>
          <cell r="D3478" t="str">
            <v>UN</v>
          </cell>
          <cell r="E3478">
            <v>5.72</v>
          </cell>
        </row>
        <row r="3479">
          <cell r="A3479">
            <v>20156</v>
          </cell>
          <cell r="B3479" t="str">
            <v>SINAPI/CEF</v>
          </cell>
          <cell r="C3479" t="str">
            <v>JOELHO PVC SERIE R P/ ESG PREDIAL 90G DN 75MM</v>
          </cell>
          <cell r="D3479" t="str">
            <v>UN</v>
          </cell>
          <cell r="E3479">
            <v>12.24</v>
          </cell>
        </row>
        <row r="3480">
          <cell r="A3480">
            <v>3516</v>
          </cell>
          <cell r="B3480" t="str">
            <v>SINAPI/CEF</v>
          </cell>
          <cell r="C3480" t="str">
            <v>JOELHO PVC SOLD 45G BB P/ ESG PREDIAL DN 40MM</v>
          </cell>
          <cell r="D3480" t="str">
            <v>UN</v>
          </cell>
          <cell r="E3480">
            <v>1.29</v>
          </cell>
        </row>
        <row r="3481">
          <cell r="A3481">
            <v>3512</v>
          </cell>
          <cell r="B3481" t="str">
            <v>SINAPI/CEF</v>
          </cell>
          <cell r="C3481" t="str">
            <v>JOELHO PVC SOLD 45G P/ AGUA FRIA PRED 110 MM</v>
          </cell>
          <cell r="D3481" t="str">
            <v>UN</v>
          </cell>
          <cell r="E3481">
            <v>125.6</v>
          </cell>
        </row>
        <row r="3482">
          <cell r="A3482">
            <v>3499</v>
          </cell>
          <cell r="B3482" t="str">
            <v>SINAPI/CEF</v>
          </cell>
          <cell r="C3482" t="str">
            <v>JOELHO PVC SOLD 45G P/ AGUA FRIA PRED 20 MM</v>
          </cell>
          <cell r="D3482" t="str">
            <v>UN</v>
          </cell>
          <cell r="E3482">
            <v>0.52</v>
          </cell>
        </row>
        <row r="3483">
          <cell r="A3483">
            <v>3500</v>
          </cell>
          <cell r="B3483" t="str">
            <v>SINAPI/CEF</v>
          </cell>
          <cell r="C3483" t="str">
            <v>JOELHO PVC SOLD 45G P/ AGUA FRIA PRED 25 MM</v>
          </cell>
          <cell r="D3483" t="str">
            <v>UN</v>
          </cell>
          <cell r="E3483">
            <v>1</v>
          </cell>
        </row>
        <row r="3484">
          <cell r="A3484">
            <v>3501</v>
          </cell>
          <cell r="B3484" t="str">
            <v>SINAPI/CEF</v>
          </cell>
          <cell r="C3484" t="str">
            <v>JOELHO PVC SOLD 45G P/ AGUA FRIA PRED 32 MM</v>
          </cell>
          <cell r="D3484" t="str">
            <v>UN</v>
          </cell>
          <cell r="E3484">
            <v>2.4300000000000002</v>
          </cell>
        </row>
        <row r="3485">
          <cell r="A3485">
            <v>3502</v>
          </cell>
          <cell r="B3485" t="str">
            <v>SINAPI/CEF</v>
          </cell>
          <cell r="C3485" t="str">
            <v>JOELHO PVC SOLD 45G P/ AGUA FRIA PRED 40 MM</v>
          </cell>
          <cell r="D3485" t="str">
            <v>UN</v>
          </cell>
          <cell r="E3485">
            <v>3.57</v>
          </cell>
        </row>
        <row r="3486">
          <cell r="A3486">
            <v>3503</v>
          </cell>
          <cell r="B3486" t="str">
            <v>SINAPI/CEF</v>
          </cell>
          <cell r="C3486" t="str">
            <v>JOELHO PVC SOLD 45G P/ AGUA FRIA PRED 50 MM</v>
          </cell>
          <cell r="D3486" t="str">
            <v>UN</v>
          </cell>
          <cell r="E3486">
            <v>4.53</v>
          </cell>
        </row>
        <row r="3487">
          <cell r="A3487">
            <v>3477</v>
          </cell>
          <cell r="B3487" t="str">
            <v>SINAPI/CEF</v>
          </cell>
          <cell r="C3487" t="str">
            <v>JOELHO PVC SOLD 45G P/ AGUA FRIA PRED 60 MM</v>
          </cell>
          <cell r="D3487" t="str">
            <v>UN</v>
          </cell>
          <cell r="E3487">
            <v>15.86</v>
          </cell>
        </row>
        <row r="3488">
          <cell r="A3488">
            <v>3478</v>
          </cell>
          <cell r="B3488" t="str">
            <v>SINAPI/CEF</v>
          </cell>
          <cell r="C3488" t="str">
            <v>JOELHO PVC SOLD 45G P/ AGUA FRIA PRED 75 MM</v>
          </cell>
          <cell r="D3488" t="str">
            <v>UN</v>
          </cell>
          <cell r="E3488">
            <v>38.630000000000003</v>
          </cell>
        </row>
        <row r="3489">
          <cell r="A3489">
            <v>3525</v>
          </cell>
          <cell r="B3489" t="str">
            <v>SINAPI/CEF</v>
          </cell>
          <cell r="C3489" t="str">
            <v>JOELHO PVC SOLD 45G P/AGUA FRIA PRED 85 MM</v>
          </cell>
          <cell r="D3489" t="str">
            <v>UN</v>
          </cell>
          <cell r="E3489">
            <v>43.82</v>
          </cell>
        </row>
        <row r="3490">
          <cell r="A3490">
            <v>3528</v>
          </cell>
          <cell r="B3490" t="str">
            <v>SINAPI/CEF</v>
          </cell>
          <cell r="C3490" t="str">
            <v>JOELHO PVC SOLD 45G PB P/ ESG PREDIAL DN 100MM</v>
          </cell>
          <cell r="D3490" t="str">
            <v>UN</v>
          </cell>
          <cell r="E3490">
            <v>5.0999999999999996</v>
          </cell>
        </row>
        <row r="3491">
          <cell r="A3491">
            <v>3518</v>
          </cell>
          <cell r="B3491" t="str">
            <v>SINAPI/CEF</v>
          </cell>
          <cell r="C3491" t="str">
            <v>JOELHO PVC SOLD 45G PB P/ ESG PREDIAL DN 50MM</v>
          </cell>
          <cell r="D3491" t="str">
            <v>UN</v>
          </cell>
          <cell r="E3491">
            <v>2.14</v>
          </cell>
        </row>
        <row r="3492">
          <cell r="A3492">
            <v>3519</v>
          </cell>
          <cell r="B3492" t="str">
            <v>SINAPI/CEF</v>
          </cell>
          <cell r="C3492" t="str">
            <v>JOELHO PVC SOLD 45G PB P/ ESG PREDIAL DN 75MM</v>
          </cell>
          <cell r="D3492" t="str">
            <v>UN</v>
          </cell>
          <cell r="E3492">
            <v>4.67</v>
          </cell>
        </row>
        <row r="3493">
          <cell r="A3493">
            <v>3517</v>
          </cell>
          <cell r="B3493" t="str">
            <v>SINAPI/CEF</v>
          </cell>
          <cell r="C3493" t="str">
            <v>JOELHO PVC SOLD 90G BB P/ ESG PREDIAL DN 40MM</v>
          </cell>
          <cell r="D3493" t="str">
            <v>UN</v>
          </cell>
          <cell r="E3493">
            <v>1.1000000000000001</v>
          </cell>
        </row>
        <row r="3494">
          <cell r="A3494">
            <v>3515</v>
          </cell>
          <cell r="B3494" t="str">
            <v>SINAPI/CEF</v>
          </cell>
          <cell r="C3494" t="str">
            <v>JOELHO PVC SOLD 90G C/BUCHA DE LATAO 20MM X 1/2"</v>
          </cell>
          <cell r="D3494" t="str">
            <v>UN</v>
          </cell>
          <cell r="E3494">
            <v>3.76</v>
          </cell>
        </row>
        <row r="3495">
          <cell r="A3495">
            <v>3524</v>
          </cell>
          <cell r="B3495" t="str">
            <v>SINAPI/CEF</v>
          </cell>
          <cell r="C3495" t="str">
            <v>JOELHO PVC SOLD 90G C/BUCHA DE LATAO 25MM X 3/4"</v>
          </cell>
          <cell r="D3495" t="str">
            <v>UN</v>
          </cell>
          <cell r="E3495">
            <v>4.8600000000000003</v>
          </cell>
        </row>
        <row r="3496">
          <cell r="A3496">
            <v>3530</v>
          </cell>
          <cell r="B3496" t="str">
            <v>SINAPI/CEF</v>
          </cell>
          <cell r="C3496" t="str">
            <v>JOELHO PVC SOLD 90G P/ AGUA FRIA PREDIAL 110 MM</v>
          </cell>
          <cell r="D3496" t="str">
            <v>UN</v>
          </cell>
          <cell r="E3496">
            <v>137.41999999999999</v>
          </cell>
        </row>
        <row r="3497">
          <cell r="A3497">
            <v>3529</v>
          </cell>
          <cell r="B3497" t="str">
            <v>SINAPI/CEF</v>
          </cell>
          <cell r="C3497" t="str">
            <v>JOELHO PVC SOLD 90G P/ AGUA FRIA PREDIAL 25 MM</v>
          </cell>
          <cell r="D3497" t="str">
            <v>UN</v>
          </cell>
          <cell r="E3497">
            <v>0.48</v>
          </cell>
        </row>
        <row r="3498">
          <cell r="A3498">
            <v>3511</v>
          </cell>
          <cell r="B3498" t="str">
            <v>SINAPI/CEF</v>
          </cell>
          <cell r="C3498" t="str">
            <v>JOELHO PVC SOLD 90G P/ AGUA FRIA PREDIAL 75 MM</v>
          </cell>
          <cell r="D3498" t="str">
            <v>UN</v>
          </cell>
          <cell r="E3498">
            <v>52.39</v>
          </cell>
        </row>
        <row r="3499">
          <cell r="A3499">
            <v>3513</v>
          </cell>
          <cell r="B3499" t="str">
            <v>SINAPI/CEF</v>
          </cell>
          <cell r="C3499" t="str">
            <v>JOELHO PVC SOLD 90G P/ AGUA FRIA PREDIAL 85 MM</v>
          </cell>
          <cell r="D3499" t="str">
            <v>UN</v>
          </cell>
          <cell r="E3499">
            <v>59.06</v>
          </cell>
        </row>
        <row r="3500">
          <cell r="A3500">
            <v>3542</v>
          </cell>
          <cell r="B3500" t="str">
            <v>SINAPI/CEF</v>
          </cell>
          <cell r="C3500" t="str">
            <v>JOELHO PVC SOLD 90G P/AGUA FRIA PREDIAL 20 MM</v>
          </cell>
          <cell r="D3500" t="str">
            <v>UN</v>
          </cell>
          <cell r="E3500">
            <v>0.38</v>
          </cell>
        </row>
        <row r="3501">
          <cell r="A3501">
            <v>3536</v>
          </cell>
          <cell r="B3501" t="str">
            <v>SINAPI/CEF</v>
          </cell>
          <cell r="C3501" t="str">
            <v>JOELHO PVC SOLD 90G P/AGUA FRIA PREDIAL 32 MM</v>
          </cell>
          <cell r="D3501" t="str">
            <v>UN</v>
          </cell>
          <cell r="E3501">
            <v>1.24</v>
          </cell>
        </row>
        <row r="3502">
          <cell r="A3502">
            <v>3535</v>
          </cell>
          <cell r="B3502" t="str">
            <v>SINAPI/CEF</v>
          </cell>
          <cell r="C3502" t="str">
            <v>JOELHO PVC SOLD 90G P/AGUA FRIA PREDIAL 40 MM</v>
          </cell>
          <cell r="D3502" t="str">
            <v>UN</v>
          </cell>
          <cell r="E3502">
            <v>2.86</v>
          </cell>
        </row>
        <row r="3503">
          <cell r="A3503">
            <v>3540</v>
          </cell>
          <cell r="B3503" t="str">
            <v>SINAPI/CEF</v>
          </cell>
          <cell r="C3503" t="str">
            <v>JOELHO PVC SOLD 90G P/AGUA FRIA PREDIAL 50 MM</v>
          </cell>
          <cell r="D3503" t="str">
            <v>UN</v>
          </cell>
          <cell r="E3503">
            <v>3.33</v>
          </cell>
        </row>
        <row r="3504">
          <cell r="A3504">
            <v>3539</v>
          </cell>
          <cell r="B3504" t="str">
            <v>SINAPI/CEF</v>
          </cell>
          <cell r="C3504" t="str">
            <v>JOELHO PVC SOLD 90G P/AGUA FRIA PREDIAL 60 MM</v>
          </cell>
          <cell r="D3504" t="str">
            <v>UN</v>
          </cell>
          <cell r="E3504">
            <v>16.239999999999998</v>
          </cell>
        </row>
        <row r="3505">
          <cell r="A3505">
            <v>3520</v>
          </cell>
          <cell r="B3505" t="str">
            <v>SINAPI/CEF</v>
          </cell>
          <cell r="C3505" t="str">
            <v>JOELHO PVC SOLD 90G PB P/ ESG PREDIAL DN 100MM</v>
          </cell>
          <cell r="D3505" t="str">
            <v>UN</v>
          </cell>
          <cell r="E3505">
            <v>5.53</v>
          </cell>
        </row>
        <row r="3506">
          <cell r="A3506">
            <v>3526</v>
          </cell>
          <cell r="B3506" t="str">
            <v>SINAPI/CEF</v>
          </cell>
          <cell r="C3506" t="str">
            <v>JOELHO PVC SOLD 90G PB P/ ESG PREDIAL DN 50MM</v>
          </cell>
          <cell r="D3506" t="str">
            <v>UN</v>
          </cell>
          <cell r="E3506">
            <v>1.67</v>
          </cell>
        </row>
        <row r="3507">
          <cell r="A3507">
            <v>3509</v>
          </cell>
          <cell r="B3507" t="str">
            <v>SINAPI/CEF</v>
          </cell>
          <cell r="C3507" t="str">
            <v>JOELHO PVC SOLD 90G PB P/ ESG PREDIAL DN 75MM</v>
          </cell>
          <cell r="D3507" t="str">
            <v>UN</v>
          </cell>
          <cell r="E3507">
            <v>4.05</v>
          </cell>
        </row>
        <row r="3508">
          <cell r="A3508">
            <v>3521</v>
          </cell>
          <cell r="B3508" t="str">
            <v>SINAPI/CEF</v>
          </cell>
          <cell r="C3508" t="str">
            <v>JOELHO PVC SOLD/ROSCA 90G P/AGUA FRIA PRED  20MM X 1/2"</v>
          </cell>
          <cell r="D3508" t="str">
            <v>UN</v>
          </cell>
          <cell r="E3508">
            <v>1.05</v>
          </cell>
        </row>
        <row r="3509">
          <cell r="A3509">
            <v>3522</v>
          </cell>
          <cell r="B3509" t="str">
            <v>SINAPI/CEF</v>
          </cell>
          <cell r="C3509" t="str">
            <v>JOELHO PVC SOLD/ROSCA 90G P/AGUA FRIA PRED  25MM X 3/4"</v>
          </cell>
          <cell r="D3509" t="str">
            <v>UN</v>
          </cell>
          <cell r="E3509">
            <v>1.81</v>
          </cell>
        </row>
        <row r="3510">
          <cell r="A3510">
            <v>3497</v>
          </cell>
          <cell r="B3510" t="str">
            <v>SINAPI/CEF</v>
          </cell>
          <cell r="C3510" t="str">
            <v>JOELHO REDUCAO 90 PVC ROSCA E BUCHA DE LATAO 3/4" X 1/2"</v>
          </cell>
          <cell r="D3510" t="str">
            <v>UN</v>
          </cell>
          <cell r="E3510">
            <v>5.18</v>
          </cell>
        </row>
        <row r="3511">
          <cell r="A3511">
            <v>3498</v>
          </cell>
          <cell r="B3511" t="str">
            <v>SINAPI/CEF</v>
          </cell>
          <cell r="C3511" t="str">
            <v>JOELHO REDUCAO 90G PVC C/ ROSCA P/AGUA FRIA PREDIAL 1"X3/4"</v>
          </cell>
          <cell r="D3511" t="str">
            <v>UN</v>
          </cell>
          <cell r="E3511">
            <v>2.76</v>
          </cell>
        </row>
        <row r="3512">
          <cell r="A3512">
            <v>3496</v>
          </cell>
          <cell r="B3512" t="str">
            <v>SINAPI/CEF</v>
          </cell>
          <cell r="C3512" t="str">
            <v>JOELHO REDUCAO 90G PVC C/ ROSCA P/AGUA FRIA PREDIAL 3/4"X1/2"</v>
          </cell>
          <cell r="D3512" t="str">
            <v>UN</v>
          </cell>
          <cell r="E3512">
            <v>1.71</v>
          </cell>
        </row>
        <row r="3513">
          <cell r="A3513">
            <v>20147</v>
          </cell>
          <cell r="B3513" t="str">
            <v>SINAPI/CEF</v>
          </cell>
          <cell r="C3513" t="str">
            <v>JOELHO REDUCAO 90G PVC SOLD C/ BUCHA DE LATAO 25MM X 1/2"</v>
          </cell>
          <cell r="D3513" t="str">
            <v>UN</v>
          </cell>
          <cell r="E3513">
            <v>4.0999999999999996</v>
          </cell>
        </row>
        <row r="3514">
          <cell r="A3514">
            <v>3532</v>
          </cell>
          <cell r="B3514" t="str">
            <v>SINAPI/CEF</v>
          </cell>
          <cell r="C3514" t="str">
            <v>JOELHO REDUCAO 90G PVC SOLD C/ BUCHA DE LATAO 32MM X 3/4"</v>
          </cell>
          <cell r="D3514" t="str">
            <v>UN</v>
          </cell>
          <cell r="E3514">
            <v>9.91</v>
          </cell>
        </row>
        <row r="3515">
          <cell r="A3515">
            <v>3533</v>
          </cell>
          <cell r="B3515" t="str">
            <v>SINAPI/CEF</v>
          </cell>
          <cell r="C3515" t="str">
            <v>JOELHO REDUCAO 90G PVC SOLD P/AGUA FRIA PREDIAL 25 MM X 20 MM</v>
          </cell>
          <cell r="D3515" t="str">
            <v>UN</v>
          </cell>
          <cell r="E3515">
            <v>1.38</v>
          </cell>
        </row>
        <row r="3516">
          <cell r="A3516">
            <v>0</v>
          </cell>
          <cell r="B3516" t="str">
            <v>SINAPI/CEF</v>
          </cell>
          <cell r="C3516">
            <v>0</v>
          </cell>
          <cell r="D3516">
            <v>0</v>
          </cell>
          <cell r="E3516">
            <v>0</v>
          </cell>
        </row>
        <row r="3517">
          <cell r="A3517">
            <v>0</v>
          </cell>
          <cell r="B3517" t="str">
            <v>SINAPI/CEF</v>
          </cell>
          <cell r="C3517" t="str">
            <v>PREÇOS DE INSUMOS</v>
          </cell>
          <cell r="D3517" t="str">
            <v>Página:</v>
          </cell>
          <cell r="E3517" t="str">
            <v>56 / 107</v>
          </cell>
        </row>
        <row r="3518">
          <cell r="A3518" t="str">
            <v>Mês de Coleta:</v>
          </cell>
          <cell r="B3518" t="str">
            <v>SINAPI/CEF</v>
          </cell>
          <cell r="C3518" t="str">
            <v>05/2014 Pesquisa: IBGE</v>
          </cell>
          <cell r="D3518">
            <v>0</v>
          </cell>
          <cell r="E3518">
            <v>0</v>
          </cell>
        </row>
        <row r="3519">
          <cell r="A3519">
            <v>0</v>
          </cell>
          <cell r="B3519" t="str">
            <v>SINAPI/CEF</v>
          </cell>
          <cell r="C3519" t="str">
            <v>FORTALEZA 88,81</v>
          </cell>
          <cell r="D3519">
            <v>0</v>
          </cell>
          <cell r="E3519">
            <v>50.72</v>
          </cell>
        </row>
        <row r="3520">
          <cell r="A3520" t="str">
            <v>Localidade:</v>
          </cell>
          <cell r="B3520" t="str">
            <v>SINAPI/CEF</v>
          </cell>
          <cell r="C3520" t="str">
            <v>Encargos Sociais Desonerados(%) Horista:</v>
          </cell>
          <cell r="D3520" t="str">
            <v>Mensalista:</v>
          </cell>
          <cell r="E3520">
            <v>0</v>
          </cell>
        </row>
        <row r="3521">
          <cell r="A3521" t="str">
            <v>Código</v>
          </cell>
          <cell r="B3521" t="str">
            <v>SINAPI/CEF</v>
          </cell>
          <cell r="C3521" t="str">
            <v>Descriçao do Insumo</v>
          </cell>
          <cell r="D3521" t="str">
            <v>Unid</v>
          </cell>
          <cell r="E3521" t="str">
            <v>Preço</v>
          </cell>
        </row>
        <row r="3522">
          <cell r="A3522">
            <v>0</v>
          </cell>
          <cell r="B3522" t="str">
            <v>SINAPI/CEF</v>
          </cell>
          <cell r="C3522">
            <v>0</v>
          </cell>
          <cell r="D3522">
            <v>0</v>
          </cell>
          <cell r="E3522" t="str">
            <v>Mediano (R$)</v>
          </cell>
        </row>
        <row r="3523">
          <cell r="A3523">
            <v>3538</v>
          </cell>
          <cell r="B3523" t="str">
            <v>SINAPI/CEF</v>
          </cell>
          <cell r="C3523" t="str">
            <v>JOELHO REDUCAO 90G PVC SOLD P/AGUA FRIA PREDIAL 32 MM X 25 MM</v>
          </cell>
          <cell r="D3523" t="str">
            <v>UN</v>
          </cell>
          <cell r="E3523">
            <v>1.81</v>
          </cell>
        </row>
        <row r="3524">
          <cell r="A3524">
            <v>3531</v>
          </cell>
          <cell r="B3524" t="str">
            <v>SINAPI/CEF</v>
          </cell>
          <cell r="C3524" t="str">
            <v>JOELHO REDUCAO 90G PVC SOLD/ROSCA P/AGUA FRIA PREDIAL 25MM X 1/2"</v>
          </cell>
          <cell r="D3524" t="str">
            <v>UN</v>
          </cell>
          <cell r="E3524">
            <v>1.33</v>
          </cell>
        </row>
        <row r="3525">
          <cell r="A3525">
            <v>3527</v>
          </cell>
          <cell r="B3525" t="str">
            <v>SINAPI/CEF</v>
          </cell>
          <cell r="C3525" t="str">
            <v>JOELHO REDUCAO 90G PVC SOLD/ROSCA P/AGUA FRIA PREDIAL 32MM X 3/4"</v>
          </cell>
          <cell r="D3525" t="str">
            <v>UN</v>
          </cell>
          <cell r="E3525">
            <v>6.76</v>
          </cell>
        </row>
        <row r="3526">
          <cell r="A3526">
            <v>3489</v>
          </cell>
          <cell r="B3526" t="str">
            <v>SINAPI/CEF</v>
          </cell>
          <cell r="C3526" t="str">
            <v>JOELHO 90 PVC C/ROSCA E BUCHA LATAO  3/4"</v>
          </cell>
          <cell r="D3526" t="str">
            <v>UN</v>
          </cell>
          <cell r="E3526">
            <v>6.47</v>
          </cell>
        </row>
        <row r="3527">
          <cell r="A3527">
            <v>20240</v>
          </cell>
          <cell r="B3527" t="str">
            <v>SINAPI/CEF</v>
          </cell>
          <cell r="C3527" t="str">
            <v>JOGO DE FERRAGEM P/ BASCULANTE DE MADEIRA - GONZOS, TRANQ., CORRENTES</v>
          </cell>
          <cell r="D3527" t="str">
            <v>JG</v>
          </cell>
          <cell r="E3527">
            <v>30.17</v>
          </cell>
        </row>
        <row r="3528">
          <cell r="A3528">
            <v>20242</v>
          </cell>
          <cell r="B3528" t="str">
            <v>SINAPI/CEF</v>
          </cell>
          <cell r="C3528" t="str">
            <v>JOGO DE FERRAGEM P/ JANELA CORRER EM FERRO CROMADO - TRILHO, RODIZIO, TRINCOS</v>
          </cell>
          <cell r="D3528" t="str">
            <v>JG</v>
          </cell>
          <cell r="E3528">
            <v>71.83</v>
          </cell>
        </row>
        <row r="3529">
          <cell r="A3529">
            <v>20243</v>
          </cell>
          <cell r="B3529" t="str">
            <v>SINAPI/CEF</v>
          </cell>
          <cell r="C3529" t="str">
            <v>JOGO DE FERRAGEM P/ JANELA CORRER EM FERRO NIQUELADO - TRILHO, RODIZIO, TRINCOS</v>
          </cell>
          <cell r="D3529" t="str">
            <v>JG</v>
          </cell>
          <cell r="E3529">
            <v>65.13</v>
          </cell>
        </row>
        <row r="3530">
          <cell r="A3530">
            <v>20241</v>
          </cell>
          <cell r="B3530" t="str">
            <v>SINAPI/CEF</v>
          </cell>
          <cell r="C3530" t="str">
            <v>JOGO DE FERRAGEM P/ JANELA CORRER EM LATAO CROMADO- TRILHO, RODIZIO, TRINCOS</v>
          </cell>
          <cell r="D3530" t="str">
            <v>JG</v>
          </cell>
          <cell r="E3530">
            <v>94.41</v>
          </cell>
        </row>
        <row r="3531">
          <cell r="A3531">
            <v>3104</v>
          </cell>
          <cell r="B3531" t="str">
            <v>SINAPI/CEF</v>
          </cell>
          <cell r="C3531" t="str">
            <v>JOGO DE FERRAGENS CROMADAS P/ PORTA DE VIDRO TEMPERADO, UMA FOLHA COMPOSTA: DOBRADICA</v>
          </cell>
          <cell r="D3531" t="str">
            <v>CJ</v>
          </cell>
          <cell r="E3531">
            <v>308.52999999999997</v>
          </cell>
        </row>
        <row r="3532">
          <cell r="A3532">
            <v>0</v>
          </cell>
          <cell r="B3532" t="str">
            <v>SINAPI/CEF</v>
          </cell>
          <cell r="C3532" t="str">
            <v>SUPERIOR (101) E INFERIOR (103),TRINCO (502), FECHADURA (520),CONTRA FECHADURA (531),COM CAPUCHINHO</v>
          </cell>
          <cell r="D3532">
            <v>0</v>
          </cell>
          <cell r="E3532">
            <v>0</v>
          </cell>
        </row>
        <row r="3533">
          <cell r="A3533">
            <v>12032</v>
          </cell>
          <cell r="B3533" t="str">
            <v>SINAPI/CEF</v>
          </cell>
          <cell r="C3533" t="str">
            <v>JOGO TRANQUETA LATAO CROMADO TIPO 203 LA FONTE P/ FECHADURA PORTA BANHEIRO</v>
          </cell>
          <cell r="D3533" t="str">
            <v>JG</v>
          </cell>
          <cell r="E3533">
            <v>16.38</v>
          </cell>
        </row>
        <row r="3534">
          <cell r="A3534">
            <v>12030</v>
          </cell>
          <cell r="B3534" t="str">
            <v>SINAPI/CEF</v>
          </cell>
          <cell r="C3534" t="str">
            <v>JOGO TRANQUETA LATAO CROMADO TIPO 303 LA FONTE P/ FECHADURA PORTA BANHEIRO</v>
          </cell>
          <cell r="D3534" t="str">
            <v>JG</v>
          </cell>
          <cell r="E3534">
            <v>18.62</v>
          </cell>
        </row>
        <row r="3535">
          <cell r="A3535">
            <v>3545</v>
          </cell>
          <cell r="B3535" t="str">
            <v>SINAPI/CEF</v>
          </cell>
          <cell r="C3535" t="str">
            <v>JUNCAO CERAMICA45G ESG BBP DN100X100</v>
          </cell>
          <cell r="D3535" t="str">
            <v>UN</v>
          </cell>
          <cell r="E3535">
            <v>18.57</v>
          </cell>
        </row>
        <row r="3536">
          <cell r="A3536">
            <v>3572</v>
          </cell>
          <cell r="B3536" t="str">
            <v>SINAPI/CEF</v>
          </cell>
          <cell r="C3536" t="str">
            <v>JUNCAO CERAMICA45G ESG BBP DN150X100</v>
          </cell>
          <cell r="D3536" t="str">
            <v>UN</v>
          </cell>
          <cell r="E3536">
            <v>18.57</v>
          </cell>
        </row>
        <row r="3537">
          <cell r="A3537">
            <v>3573</v>
          </cell>
          <cell r="B3537" t="str">
            <v>SINAPI/CEF</v>
          </cell>
          <cell r="C3537" t="str">
            <v>JUNCAO CERAMICA45G ESG BBP DN150X150</v>
          </cell>
          <cell r="D3537" t="str">
            <v>UN</v>
          </cell>
          <cell r="E3537">
            <v>22.88</v>
          </cell>
        </row>
        <row r="3538">
          <cell r="A3538">
            <v>3546</v>
          </cell>
          <cell r="B3538" t="str">
            <v>SINAPI/CEF</v>
          </cell>
          <cell r="C3538" t="str">
            <v>JUNCAO CERAMICA45G ESG BBP DN200X100</v>
          </cell>
          <cell r="D3538" t="str">
            <v>UN</v>
          </cell>
          <cell r="E3538">
            <v>30.78</v>
          </cell>
        </row>
        <row r="3539">
          <cell r="A3539">
            <v>3574</v>
          </cell>
          <cell r="B3539" t="str">
            <v>SINAPI/CEF</v>
          </cell>
          <cell r="C3539" t="str">
            <v>JUNCAO CERAMICA45G ESG BBP DN200X150</v>
          </cell>
          <cell r="D3539" t="str">
            <v>UN</v>
          </cell>
          <cell r="E3539">
            <v>38.92</v>
          </cell>
        </row>
        <row r="3540">
          <cell r="A3540">
            <v>3552</v>
          </cell>
          <cell r="B3540" t="str">
            <v>SINAPI/CEF</v>
          </cell>
          <cell r="C3540" t="str">
            <v>JUNCAO CERAMICA45G ESG BBP DN200X200</v>
          </cell>
          <cell r="D3540" t="str">
            <v>UN</v>
          </cell>
          <cell r="E3540">
            <v>54.93</v>
          </cell>
        </row>
        <row r="3541">
          <cell r="A3541">
            <v>3551</v>
          </cell>
          <cell r="B3541" t="str">
            <v>SINAPI/CEF</v>
          </cell>
          <cell r="C3541" t="str">
            <v>JUNCAO CERAMICA45G ESG BBP DN250X100</v>
          </cell>
          <cell r="D3541" t="str">
            <v>UN</v>
          </cell>
          <cell r="E3541">
            <v>50.36</v>
          </cell>
        </row>
        <row r="3542">
          <cell r="A3542">
            <v>3575</v>
          </cell>
          <cell r="B3542" t="str">
            <v>SINAPI/CEF</v>
          </cell>
          <cell r="C3542" t="str">
            <v>JUNCAO CERAMICA45G ESG BBP DN250X150</v>
          </cell>
          <cell r="D3542" t="str">
            <v>UN</v>
          </cell>
          <cell r="E3542">
            <v>60.93</v>
          </cell>
        </row>
        <row r="3543">
          <cell r="A3543">
            <v>3576</v>
          </cell>
          <cell r="B3543" t="str">
            <v>SINAPI/CEF</v>
          </cell>
          <cell r="C3543" t="str">
            <v>JUNCAO CERAMICA45G ESG BBP DN250X200</v>
          </cell>
          <cell r="D3543" t="str">
            <v>UN</v>
          </cell>
          <cell r="E3543">
            <v>86.83</v>
          </cell>
        </row>
        <row r="3544">
          <cell r="A3544">
            <v>3577</v>
          </cell>
          <cell r="B3544" t="str">
            <v>SINAPI/CEF</v>
          </cell>
          <cell r="C3544" t="str">
            <v>JUNCAO CERAMICA45G ESG BBP DN250X250</v>
          </cell>
          <cell r="D3544" t="str">
            <v>UN</v>
          </cell>
          <cell r="E3544">
            <v>124.07</v>
          </cell>
        </row>
        <row r="3545">
          <cell r="A3545">
            <v>3578</v>
          </cell>
          <cell r="B3545" t="str">
            <v>SINAPI/CEF</v>
          </cell>
          <cell r="C3545" t="str">
            <v>JUNCAO CERAMICA45G ESG BBP DN300X100</v>
          </cell>
          <cell r="D3545" t="str">
            <v>UN</v>
          </cell>
          <cell r="E3545">
            <v>73</v>
          </cell>
        </row>
        <row r="3546">
          <cell r="A3546">
            <v>3579</v>
          </cell>
          <cell r="B3546" t="str">
            <v>SINAPI/CEF</v>
          </cell>
          <cell r="C3546" t="str">
            <v>JUNCAO CERAMICA45G ESG BBP DN300X150</v>
          </cell>
          <cell r="D3546" t="str">
            <v>UN</v>
          </cell>
          <cell r="E3546">
            <v>90.02</v>
          </cell>
        </row>
        <row r="3547">
          <cell r="A3547">
            <v>3580</v>
          </cell>
          <cell r="B3547" t="str">
            <v>SINAPI/CEF</v>
          </cell>
          <cell r="C3547" t="str">
            <v>JUNCAO CERAMICA45G ESG BBP DN300X200</v>
          </cell>
          <cell r="D3547" t="str">
            <v>UN</v>
          </cell>
          <cell r="E3547">
            <v>137.68</v>
          </cell>
        </row>
        <row r="3548">
          <cell r="A3548">
            <v>3550</v>
          </cell>
          <cell r="B3548" t="str">
            <v>SINAPI/CEF</v>
          </cell>
          <cell r="C3548" t="str">
            <v>JUNCAO CERAMICA45G ESG BBP DN300X250</v>
          </cell>
          <cell r="D3548" t="str">
            <v>UN</v>
          </cell>
          <cell r="E3548">
            <v>153.30000000000001</v>
          </cell>
        </row>
        <row r="3549">
          <cell r="A3549">
            <v>3581</v>
          </cell>
          <cell r="B3549" t="str">
            <v>SINAPI/CEF</v>
          </cell>
          <cell r="C3549" t="str">
            <v>JUNCAO CERAMICA45G ESG BBP DN300X300</v>
          </cell>
          <cell r="D3549" t="str">
            <v>UN</v>
          </cell>
          <cell r="E3549">
            <v>162.6</v>
          </cell>
        </row>
        <row r="3550">
          <cell r="A3550">
            <v>3582</v>
          </cell>
          <cell r="B3550" t="str">
            <v>SINAPI/CEF</v>
          </cell>
          <cell r="C3550" t="str">
            <v>JUNCAO CERAMICA45G ESG BBP DN350X100</v>
          </cell>
          <cell r="D3550" t="str">
            <v>UN</v>
          </cell>
          <cell r="E3550">
            <v>137.12</v>
          </cell>
        </row>
        <row r="3551">
          <cell r="A3551">
            <v>3547</v>
          </cell>
          <cell r="B3551" t="str">
            <v>SINAPI/CEF</v>
          </cell>
          <cell r="C3551" t="str">
            <v>JUNCAO CERAMICA45G ESG BBP DN350X150</v>
          </cell>
          <cell r="D3551" t="str">
            <v>UN</v>
          </cell>
          <cell r="E3551">
            <v>169.06</v>
          </cell>
        </row>
        <row r="3552">
          <cell r="A3552">
            <v>3583</v>
          </cell>
          <cell r="B3552" t="str">
            <v>SINAPI/CEF</v>
          </cell>
          <cell r="C3552" t="str">
            <v>JUNCAO CERAMICA45G ESG BBP DN350X200</v>
          </cell>
          <cell r="D3552" t="str">
            <v>UN</v>
          </cell>
          <cell r="E3552">
            <v>240.87</v>
          </cell>
        </row>
        <row r="3553">
          <cell r="A3553">
            <v>3584</v>
          </cell>
          <cell r="B3553" t="str">
            <v>SINAPI/CEF</v>
          </cell>
          <cell r="C3553" t="str">
            <v>JUNCAO CERAMICA45G ESG BBP DN350X250</v>
          </cell>
          <cell r="D3553" t="str">
            <v>UN</v>
          </cell>
          <cell r="E3553">
            <v>282.81</v>
          </cell>
        </row>
        <row r="3554">
          <cell r="A3554">
            <v>3564</v>
          </cell>
          <cell r="B3554" t="str">
            <v>SINAPI/CEF</v>
          </cell>
          <cell r="C3554" t="str">
            <v>JUNCAO CERAMICA45G ESG BBP DN350X300</v>
          </cell>
          <cell r="D3554" t="str">
            <v>UN</v>
          </cell>
          <cell r="E3554">
            <v>293.55</v>
          </cell>
        </row>
        <row r="3555">
          <cell r="A3555">
            <v>3561</v>
          </cell>
          <cell r="B3555" t="str">
            <v>SINAPI/CEF</v>
          </cell>
          <cell r="C3555" t="str">
            <v>JUNCAO CERAMICA45G ESG BBP DN350X350</v>
          </cell>
          <cell r="D3555" t="str">
            <v>UN</v>
          </cell>
          <cell r="E3555">
            <v>305.31</v>
          </cell>
        </row>
        <row r="3556">
          <cell r="A3556">
            <v>3565</v>
          </cell>
          <cell r="B3556" t="str">
            <v>SINAPI/CEF</v>
          </cell>
          <cell r="C3556" t="str">
            <v>JUNCAO CERAMICA45G ESG BBP DN375X100</v>
          </cell>
          <cell r="D3556" t="str">
            <v>UN</v>
          </cell>
          <cell r="E3556">
            <v>143.41</v>
          </cell>
        </row>
        <row r="3557">
          <cell r="A3557">
            <v>3566</v>
          </cell>
          <cell r="B3557" t="str">
            <v>SINAPI/CEF</v>
          </cell>
          <cell r="C3557" t="str">
            <v>JUNCAO CERAMICA45G ESG BBP DN375X150</v>
          </cell>
          <cell r="D3557" t="str">
            <v>UN</v>
          </cell>
          <cell r="E3557">
            <v>176.85</v>
          </cell>
        </row>
        <row r="3558">
          <cell r="A3558">
            <v>3567</v>
          </cell>
          <cell r="B3558" t="str">
            <v>SINAPI/CEF</v>
          </cell>
          <cell r="C3558" t="str">
            <v>JUNCAO CERAMICA45G ESG BBP DN375X200</v>
          </cell>
          <cell r="D3558" t="str">
            <v>UN</v>
          </cell>
          <cell r="E3558">
            <v>251.96</v>
          </cell>
        </row>
        <row r="3559">
          <cell r="A3559">
            <v>3568</v>
          </cell>
          <cell r="B3559" t="str">
            <v>SINAPI/CEF</v>
          </cell>
          <cell r="C3559" t="str">
            <v>JUNCAO CERAMICA45G ESG BBP DN375X250</v>
          </cell>
          <cell r="D3559" t="str">
            <v>UN</v>
          </cell>
          <cell r="E3559">
            <v>286.39</v>
          </cell>
        </row>
        <row r="3560">
          <cell r="A3560">
            <v>3569</v>
          </cell>
          <cell r="B3560" t="str">
            <v>SINAPI/CEF</v>
          </cell>
          <cell r="C3560" t="str">
            <v>JUNCAO CERAMICA45G ESG BBP DN375X300</v>
          </cell>
          <cell r="D3560" t="str">
            <v>UN</v>
          </cell>
          <cell r="E3560">
            <v>300.70999999999998</v>
          </cell>
        </row>
        <row r="3561">
          <cell r="A3561">
            <v>3570</v>
          </cell>
          <cell r="B3561" t="str">
            <v>SINAPI/CEF</v>
          </cell>
          <cell r="C3561" t="str">
            <v>JUNCAO CERAMICA45G ESG BBP DN375X350</v>
          </cell>
          <cell r="D3561" t="str">
            <v>UN</v>
          </cell>
          <cell r="E3561">
            <v>315.02999999999997</v>
          </cell>
        </row>
        <row r="3562">
          <cell r="A3562">
            <v>3548</v>
          </cell>
          <cell r="B3562" t="str">
            <v>SINAPI/CEF</v>
          </cell>
          <cell r="C3562" t="str">
            <v>JUNCAO CERAMICA45G ESG BBP DN375X375</v>
          </cell>
          <cell r="D3562" t="str">
            <v>UN</v>
          </cell>
          <cell r="E3562">
            <v>319.35000000000002</v>
          </cell>
        </row>
        <row r="3563">
          <cell r="A3563">
            <v>3571</v>
          </cell>
          <cell r="B3563" t="str">
            <v>SINAPI/CEF</v>
          </cell>
          <cell r="C3563" t="str">
            <v>JUNCAO CERAMICA45G ESG BBP DN400X100</v>
          </cell>
          <cell r="D3563" t="str">
            <v>UN</v>
          </cell>
          <cell r="E3563">
            <v>180.43</v>
          </cell>
        </row>
        <row r="3564">
          <cell r="A3564">
            <v>3563</v>
          </cell>
          <cell r="B3564" t="str">
            <v>SINAPI/CEF</v>
          </cell>
          <cell r="C3564" t="str">
            <v>JUNCAO CERAMICA45G ESG BBP DN400X150</v>
          </cell>
          <cell r="D3564" t="str">
            <v>UN</v>
          </cell>
          <cell r="E3564">
            <v>222.48</v>
          </cell>
        </row>
        <row r="3565">
          <cell r="A3565">
            <v>3562</v>
          </cell>
          <cell r="B3565" t="str">
            <v>SINAPI/CEF</v>
          </cell>
          <cell r="C3565" t="str">
            <v>JUNCAO CERAMICA45G ESG BBP DN400X200</v>
          </cell>
          <cell r="D3565" t="str">
            <v>UN</v>
          </cell>
          <cell r="E3565">
            <v>316.89</v>
          </cell>
        </row>
        <row r="3566">
          <cell r="A3566">
            <v>3553</v>
          </cell>
          <cell r="B3566" t="str">
            <v>SINAPI/CEF</v>
          </cell>
          <cell r="C3566" t="str">
            <v>JUNCAO CERAMICA45G ESG BBP DN400X250</v>
          </cell>
          <cell r="D3566" t="str">
            <v>UN</v>
          </cell>
          <cell r="E3566">
            <v>357.99</v>
          </cell>
        </row>
        <row r="3567">
          <cell r="A3567">
            <v>3554</v>
          </cell>
          <cell r="B3567" t="str">
            <v>SINAPI/CEF</v>
          </cell>
          <cell r="C3567" t="str">
            <v>JUNCAO CERAMICA45G ESG BBP DN400X300</v>
          </cell>
          <cell r="D3567" t="str">
            <v>UN</v>
          </cell>
          <cell r="E3567">
            <v>375.89</v>
          </cell>
        </row>
        <row r="3568">
          <cell r="A3568">
            <v>3555</v>
          </cell>
          <cell r="B3568" t="str">
            <v>SINAPI/CEF</v>
          </cell>
          <cell r="C3568" t="str">
            <v>JUNCAO CERAMICA45G ESG BBP DN400X350</v>
          </cell>
          <cell r="D3568" t="str">
            <v>UN</v>
          </cell>
          <cell r="E3568">
            <v>393.79</v>
          </cell>
        </row>
        <row r="3569">
          <cell r="A3569">
            <v>3556</v>
          </cell>
          <cell r="B3569" t="str">
            <v>SINAPI/CEF</v>
          </cell>
          <cell r="C3569" t="str">
            <v>JUNCAO CERAMICA45G ESG BBP DN400X375</v>
          </cell>
          <cell r="D3569" t="str">
            <v>UN</v>
          </cell>
          <cell r="E3569">
            <v>397.37</v>
          </cell>
        </row>
        <row r="3570">
          <cell r="A3570">
            <v>3557</v>
          </cell>
          <cell r="B3570" t="str">
            <v>SINAPI/CEF</v>
          </cell>
          <cell r="C3570" t="str">
            <v>JUNCAO CERAMICA45G ESG BBP DN400X400</v>
          </cell>
          <cell r="D3570" t="str">
            <v>UN</v>
          </cell>
          <cell r="E3570">
            <v>409.61</v>
          </cell>
        </row>
        <row r="3571">
          <cell r="A3571">
            <v>3558</v>
          </cell>
          <cell r="B3571" t="str">
            <v>SINAPI/CEF</v>
          </cell>
          <cell r="C3571" t="str">
            <v>JUNCAO CERAMICA45G ESG BBP DN45G 0X100</v>
          </cell>
          <cell r="D3571" t="str">
            <v>UN</v>
          </cell>
          <cell r="E3571">
            <v>266.14</v>
          </cell>
        </row>
        <row r="3572">
          <cell r="A3572">
            <v>3559</v>
          </cell>
          <cell r="B3572" t="str">
            <v>SINAPI/CEF</v>
          </cell>
          <cell r="C3572" t="str">
            <v>JUNCAO CERAMICA45G ESG BBP DN45G 0X150</v>
          </cell>
          <cell r="D3572" t="str">
            <v>UN</v>
          </cell>
          <cell r="E3572">
            <v>328.15</v>
          </cell>
        </row>
        <row r="3573">
          <cell r="A3573">
            <v>3560</v>
          </cell>
          <cell r="B3573" t="str">
            <v>SINAPI/CEF</v>
          </cell>
          <cell r="C3573" t="str">
            <v>JUNCAO CERAMICA45G ESG BBP DN45G 0X200</v>
          </cell>
          <cell r="D3573" t="str">
            <v>UN</v>
          </cell>
          <cell r="E3573">
            <v>467.42</v>
          </cell>
        </row>
        <row r="3574">
          <cell r="A3574">
            <v>3549</v>
          </cell>
          <cell r="B3574" t="str">
            <v>SINAPI/CEF</v>
          </cell>
          <cell r="C3574" t="str">
            <v>JUNCAO CERAMICA45G ESG BBP DN45G 0X250</v>
          </cell>
          <cell r="D3574" t="str">
            <v>UN</v>
          </cell>
          <cell r="E3574">
            <v>508.34</v>
          </cell>
        </row>
        <row r="3575">
          <cell r="A3575">
            <v>20139</v>
          </cell>
          <cell r="B3575" t="str">
            <v>SINAPI/CEF</v>
          </cell>
          <cell r="C3575" t="str">
            <v>JUNCAO DUPLA PVC SERIE R P/ ESG PREDIAL DN 100MM</v>
          </cell>
          <cell r="D3575" t="str">
            <v>UN</v>
          </cell>
          <cell r="E3575">
            <v>49.39</v>
          </cell>
        </row>
        <row r="3576">
          <cell r="A3576">
            <v>3668</v>
          </cell>
          <cell r="B3576" t="str">
            <v>SINAPI/CEF</v>
          </cell>
          <cell r="C3576" t="str">
            <v>JUNCAO DUPLA PVC SOLD P/ ESG PREDIAL DN 100MM</v>
          </cell>
          <cell r="D3576" t="str">
            <v>UN</v>
          </cell>
          <cell r="E3576">
            <v>23.77</v>
          </cell>
        </row>
        <row r="3577">
          <cell r="A3577">
            <v>0</v>
          </cell>
          <cell r="B3577" t="str">
            <v>SINAPI/CEF</v>
          </cell>
          <cell r="C3577">
            <v>0</v>
          </cell>
          <cell r="D3577">
            <v>0</v>
          </cell>
          <cell r="E3577">
            <v>0</v>
          </cell>
        </row>
        <row r="3578">
          <cell r="A3578">
            <v>0</v>
          </cell>
          <cell r="B3578" t="str">
            <v>SINAPI/CEF</v>
          </cell>
          <cell r="C3578" t="str">
            <v>PREÇOS DE INSUMOS</v>
          </cell>
          <cell r="D3578" t="str">
            <v>Página:</v>
          </cell>
          <cell r="E3578" t="str">
            <v>57 / 107</v>
          </cell>
        </row>
        <row r="3579">
          <cell r="A3579" t="str">
            <v>Mês de Coleta:</v>
          </cell>
          <cell r="B3579" t="str">
            <v>SINAPI/CEF</v>
          </cell>
          <cell r="C3579" t="str">
            <v>05/2014 Pesquisa: IBGE</v>
          </cell>
          <cell r="D3579">
            <v>0</v>
          </cell>
          <cell r="E3579">
            <v>0</v>
          </cell>
        </row>
        <row r="3580">
          <cell r="A3580">
            <v>0</v>
          </cell>
          <cell r="B3580" t="str">
            <v>SINAPI/CEF</v>
          </cell>
          <cell r="C3580" t="str">
            <v>FORTALEZA 88,81</v>
          </cell>
          <cell r="D3580">
            <v>0</v>
          </cell>
          <cell r="E3580">
            <v>50.72</v>
          </cell>
        </row>
        <row r="3581">
          <cell r="A3581" t="str">
            <v>Localidade:</v>
          </cell>
          <cell r="B3581" t="str">
            <v>SINAPI/CEF</v>
          </cell>
          <cell r="C3581" t="str">
            <v>Encargos Sociais Desonerados(%) Horista:</v>
          </cell>
          <cell r="D3581" t="str">
            <v>Mensalista:</v>
          </cell>
          <cell r="E3581">
            <v>0</v>
          </cell>
        </row>
        <row r="3582">
          <cell r="A3582" t="str">
            <v>Código</v>
          </cell>
          <cell r="B3582" t="str">
            <v>SINAPI/CEF</v>
          </cell>
          <cell r="C3582" t="str">
            <v>Descriçao do Insumo</v>
          </cell>
          <cell r="D3582" t="str">
            <v>Unid</v>
          </cell>
          <cell r="E3582" t="str">
            <v>Preço</v>
          </cell>
        </row>
        <row r="3583">
          <cell r="A3583">
            <v>0</v>
          </cell>
          <cell r="B3583" t="str">
            <v>SINAPI/CEF</v>
          </cell>
          <cell r="C3583">
            <v>0</v>
          </cell>
          <cell r="D3583">
            <v>0</v>
          </cell>
          <cell r="E3583" t="str">
            <v>Mediano (R$)</v>
          </cell>
        </row>
        <row r="3584">
          <cell r="A3584">
            <v>3656</v>
          </cell>
          <cell r="B3584" t="str">
            <v>SINAPI/CEF</v>
          </cell>
          <cell r="C3584" t="str">
            <v>JUNCAO DUPLA PVC SOLD P/ ESG PREDIAL DN 75MM</v>
          </cell>
          <cell r="D3584" t="str">
            <v>UN</v>
          </cell>
          <cell r="E3584">
            <v>11.96</v>
          </cell>
        </row>
        <row r="3585">
          <cell r="A3585">
            <v>3593</v>
          </cell>
          <cell r="B3585" t="str">
            <v>SINAPI/CEF</v>
          </cell>
          <cell r="C3585" t="str">
            <v>JUNCAO FERRO GALV 45 ROSCA1 1/2"</v>
          </cell>
          <cell r="D3585" t="str">
            <v>UN</v>
          </cell>
          <cell r="E3585">
            <v>37.25</v>
          </cell>
        </row>
        <row r="3586">
          <cell r="A3586">
            <v>3588</v>
          </cell>
          <cell r="B3586" t="str">
            <v>SINAPI/CEF</v>
          </cell>
          <cell r="C3586" t="str">
            <v>JUNCAO FERRO GALV 45 ROSCA1 1/4"</v>
          </cell>
          <cell r="D3586" t="str">
            <v>UN</v>
          </cell>
          <cell r="E3586">
            <v>27.76</v>
          </cell>
        </row>
        <row r="3587">
          <cell r="A3587">
            <v>3585</v>
          </cell>
          <cell r="B3587" t="str">
            <v>SINAPI/CEF</v>
          </cell>
          <cell r="C3587" t="str">
            <v>JUNCAO FERRO GALV 45 ROSCA1/2"</v>
          </cell>
          <cell r="D3587" t="str">
            <v>UN</v>
          </cell>
          <cell r="E3587">
            <v>6.94</v>
          </cell>
        </row>
        <row r="3588">
          <cell r="A3588">
            <v>3587</v>
          </cell>
          <cell r="B3588" t="str">
            <v>SINAPI/CEF</v>
          </cell>
          <cell r="C3588" t="str">
            <v>JUNCAO FERRO GALV 45 ROSCA1"</v>
          </cell>
          <cell r="D3588" t="str">
            <v>UN</v>
          </cell>
          <cell r="E3588">
            <v>18.739999999999998</v>
          </cell>
        </row>
        <row r="3589">
          <cell r="A3589">
            <v>3590</v>
          </cell>
          <cell r="B3589" t="str">
            <v>SINAPI/CEF</v>
          </cell>
          <cell r="C3589" t="str">
            <v>JUNCAO FERRO GALV 45 ROSCA2 1/2"</v>
          </cell>
          <cell r="D3589" t="str">
            <v>UN</v>
          </cell>
          <cell r="E3589">
            <v>90.17</v>
          </cell>
        </row>
        <row r="3590">
          <cell r="A3590">
            <v>3589</v>
          </cell>
          <cell r="B3590" t="str">
            <v>SINAPI/CEF</v>
          </cell>
          <cell r="C3590" t="str">
            <v>JUNCAO FERRO GALV 45 ROSCA2"</v>
          </cell>
          <cell r="D3590" t="str">
            <v>UN</v>
          </cell>
          <cell r="E3590">
            <v>60.95</v>
          </cell>
        </row>
        <row r="3591">
          <cell r="A3591">
            <v>3586</v>
          </cell>
          <cell r="B3591" t="str">
            <v>SINAPI/CEF</v>
          </cell>
          <cell r="C3591" t="str">
            <v>JUNCAO FERRO GALV 45 ROSCA3/4"</v>
          </cell>
          <cell r="D3591" t="str">
            <v>UN</v>
          </cell>
          <cell r="E3591">
            <v>12.75</v>
          </cell>
        </row>
        <row r="3592">
          <cell r="A3592">
            <v>3592</v>
          </cell>
          <cell r="B3592" t="str">
            <v>SINAPI/CEF</v>
          </cell>
          <cell r="C3592" t="str">
            <v>JUNCAO FERRO GALV 45 ROSCA3"</v>
          </cell>
          <cell r="D3592" t="str">
            <v>UN</v>
          </cell>
          <cell r="E3592">
            <v>137.54</v>
          </cell>
        </row>
        <row r="3593">
          <cell r="A3593">
            <v>3591</v>
          </cell>
          <cell r="B3593" t="str">
            <v>SINAPI/CEF</v>
          </cell>
          <cell r="C3593" t="str">
            <v>JUNCAO FERRO GALV 45 ROSCA4"</v>
          </cell>
          <cell r="D3593" t="str">
            <v>UN</v>
          </cell>
          <cell r="E3593">
            <v>237.39</v>
          </cell>
        </row>
        <row r="3594">
          <cell r="A3594">
            <v>3632</v>
          </cell>
          <cell r="B3594" t="str">
            <v>SINAPI/CEF</v>
          </cell>
          <cell r="C3594" t="str">
            <v>JUNCAO FOFO45 GR C/FLANGES PN 10/16/25 DN 50X50</v>
          </cell>
          <cell r="D3594" t="str">
            <v>UN</v>
          </cell>
          <cell r="E3594">
            <v>97.6</v>
          </cell>
        </row>
        <row r="3595">
          <cell r="A3595">
            <v>3638</v>
          </cell>
          <cell r="B3595" t="str">
            <v>SINAPI/CEF</v>
          </cell>
          <cell r="C3595" t="str">
            <v>JUNCAO FOFO45 GR C/FLANGES PN-10 DN 400X300</v>
          </cell>
          <cell r="D3595" t="str">
            <v>UN</v>
          </cell>
          <cell r="E3595">
            <v>1717.05</v>
          </cell>
        </row>
        <row r="3596">
          <cell r="A3596">
            <v>3604</v>
          </cell>
          <cell r="B3596" t="str">
            <v>SINAPI/CEF</v>
          </cell>
          <cell r="C3596" t="str">
            <v>JUNCAO FOFO45 GR C/FLANGES PN-10 DN 400X400</v>
          </cell>
          <cell r="D3596" t="str">
            <v>UN</v>
          </cell>
          <cell r="E3596">
            <v>2323.12</v>
          </cell>
        </row>
        <row r="3597">
          <cell r="A3597">
            <v>3595</v>
          </cell>
          <cell r="B3597" t="str">
            <v>SINAPI/CEF</v>
          </cell>
          <cell r="C3597" t="str">
            <v>JUNCAO FOFO45 GR C/FLANGES PN-10/16 DN 100X 80</v>
          </cell>
          <cell r="D3597" t="str">
            <v>UN</v>
          </cell>
          <cell r="E3597">
            <v>212.54</v>
          </cell>
        </row>
        <row r="3598">
          <cell r="A3598">
            <v>3596</v>
          </cell>
          <cell r="B3598" t="str">
            <v>SINAPI/CEF</v>
          </cell>
          <cell r="C3598" t="str">
            <v>JUNCAO FOFO45 GR C/FLANGES PN-10/16 DN 150X100</v>
          </cell>
          <cell r="D3598" t="str">
            <v>UN</v>
          </cell>
          <cell r="E3598">
            <v>251.69</v>
          </cell>
        </row>
        <row r="3599">
          <cell r="A3599">
            <v>3635</v>
          </cell>
          <cell r="B3599" t="str">
            <v>SINAPI/CEF</v>
          </cell>
          <cell r="C3599" t="str">
            <v>JUNCAO FOFO45 GR C/FLANGES PN-10/16 DN 150X150</v>
          </cell>
          <cell r="D3599" t="str">
            <v>UN</v>
          </cell>
          <cell r="E3599">
            <v>412.82</v>
          </cell>
        </row>
        <row r="3600">
          <cell r="A3600">
            <v>3597</v>
          </cell>
          <cell r="B3600" t="str">
            <v>SINAPI/CEF</v>
          </cell>
          <cell r="C3600" t="str">
            <v>JUNCAO FOFO45 GR C/FLANGES PN-10/16 DN 200X100</v>
          </cell>
          <cell r="D3600" t="str">
            <v>UN</v>
          </cell>
          <cell r="E3600">
            <v>592.21</v>
          </cell>
        </row>
        <row r="3601">
          <cell r="A3601">
            <v>3639</v>
          </cell>
          <cell r="B3601" t="str">
            <v>SINAPI/CEF</v>
          </cell>
          <cell r="C3601" t="str">
            <v>JUNCAO FOFO45 GR C/FLANGES PN-10/16 DN 200X150</v>
          </cell>
          <cell r="D3601" t="str">
            <v>UN</v>
          </cell>
          <cell r="E3601">
            <v>642.61</v>
          </cell>
        </row>
        <row r="3602">
          <cell r="A3602">
            <v>3598</v>
          </cell>
          <cell r="B3602" t="str">
            <v>SINAPI/CEF</v>
          </cell>
          <cell r="C3602" t="str">
            <v>JUNCAO FOFO45 GR C/FLANGES PN-10/16 DN 200X200</v>
          </cell>
          <cell r="D3602" t="str">
            <v>UN</v>
          </cell>
          <cell r="E3602">
            <v>689.22</v>
          </cell>
        </row>
        <row r="3603">
          <cell r="A3603">
            <v>3599</v>
          </cell>
          <cell r="B3603" t="str">
            <v>SINAPI/CEF</v>
          </cell>
          <cell r="C3603" t="str">
            <v>JUNCAO FOFO45 GR C/FLANGES PN-10/16 DN 250X150</v>
          </cell>
          <cell r="D3603" t="str">
            <v>UN</v>
          </cell>
          <cell r="E3603">
            <v>823.72</v>
          </cell>
        </row>
        <row r="3604">
          <cell r="A3604">
            <v>3600</v>
          </cell>
          <cell r="B3604" t="str">
            <v>SINAPI/CEF</v>
          </cell>
          <cell r="C3604" t="str">
            <v>JUNCAO FOFO45 GR C/FLANGES PN-10/16 DN 250X200</v>
          </cell>
          <cell r="D3604" t="str">
            <v>UN</v>
          </cell>
          <cell r="E3604">
            <v>869.49</v>
          </cell>
        </row>
        <row r="3605">
          <cell r="A3605">
            <v>3601</v>
          </cell>
          <cell r="B3605" t="str">
            <v>SINAPI/CEF</v>
          </cell>
          <cell r="C3605" t="str">
            <v>JUNCAO FOFO45 GR C/FLANGES PN-10/16 DN 250X250</v>
          </cell>
          <cell r="D3605" t="str">
            <v>UN</v>
          </cell>
          <cell r="E3605">
            <v>1150.06</v>
          </cell>
        </row>
        <row r="3606">
          <cell r="A3606">
            <v>3602</v>
          </cell>
          <cell r="B3606" t="str">
            <v>SINAPI/CEF</v>
          </cell>
          <cell r="C3606" t="str">
            <v>JUNCAO FOFO45 GR C/FLANGES PN-10/16 DN 300X200</v>
          </cell>
          <cell r="D3606" t="str">
            <v>UN</v>
          </cell>
          <cell r="E3606">
            <v>1052.49</v>
          </cell>
        </row>
        <row r="3607">
          <cell r="A3607">
            <v>3603</v>
          </cell>
          <cell r="B3607" t="str">
            <v>SINAPI/CEF</v>
          </cell>
          <cell r="C3607" t="str">
            <v>JUNCAO FOFO45 GR C/FLANGES PN-10/16 DN 300X300</v>
          </cell>
          <cell r="D3607" t="str">
            <v>UN</v>
          </cell>
          <cell r="E3607">
            <v>1503.62</v>
          </cell>
        </row>
        <row r="3608">
          <cell r="A3608">
            <v>3637</v>
          </cell>
          <cell r="B3608" t="str">
            <v>SINAPI/CEF</v>
          </cell>
          <cell r="C3608" t="str">
            <v>JUNCAO FOFO45 GR C/FLANGES PN-10/16/25 DN 80X 80</v>
          </cell>
          <cell r="D3608" t="str">
            <v>UN</v>
          </cell>
          <cell r="E3608">
            <v>173.72</v>
          </cell>
        </row>
        <row r="3609">
          <cell r="A3609">
            <v>3608</v>
          </cell>
          <cell r="B3609" t="str">
            <v>SINAPI/CEF</v>
          </cell>
          <cell r="C3609" t="str">
            <v>JUNCAO FOFO45 GR C/FLANGES PN-16 DN 200X100</v>
          </cell>
          <cell r="D3609" t="str">
            <v>UN</v>
          </cell>
          <cell r="E3609">
            <v>592.21</v>
          </cell>
        </row>
        <row r="3610">
          <cell r="A3610">
            <v>3609</v>
          </cell>
          <cell r="B3610" t="str">
            <v>SINAPI/CEF</v>
          </cell>
          <cell r="C3610" t="str">
            <v>JUNCAO FOFO45 GR C/FLANGES PN-16 DN 200X150</v>
          </cell>
          <cell r="D3610" t="str">
            <v>UN</v>
          </cell>
          <cell r="E3610">
            <v>642.61</v>
          </cell>
        </row>
        <row r="3611">
          <cell r="A3611">
            <v>3610</v>
          </cell>
          <cell r="B3611" t="str">
            <v>SINAPI/CEF</v>
          </cell>
          <cell r="C3611" t="str">
            <v>JUNCAO FOFO45 GR C/FLANGES PN-16 DN 200X200</v>
          </cell>
          <cell r="D3611" t="str">
            <v>UN</v>
          </cell>
          <cell r="E3611">
            <v>689.22</v>
          </cell>
        </row>
        <row r="3612">
          <cell r="A3612">
            <v>3634</v>
          </cell>
          <cell r="B3612" t="str">
            <v>SINAPI/CEF</v>
          </cell>
          <cell r="C3612" t="str">
            <v>JUNCAO FOFO45 GR C/FLANGES PN-16 DN 250X150</v>
          </cell>
          <cell r="D3612" t="str">
            <v>UN</v>
          </cell>
          <cell r="E3612">
            <v>907.21</v>
          </cell>
        </row>
        <row r="3613">
          <cell r="A3613">
            <v>3611</v>
          </cell>
          <cell r="B3613" t="str">
            <v>SINAPI/CEF</v>
          </cell>
          <cell r="C3613" t="str">
            <v>JUNCAO FOFO45 GR C/FLANGES PN-16 DN 250X200</v>
          </cell>
          <cell r="D3613" t="str">
            <v>UN</v>
          </cell>
          <cell r="E3613">
            <v>957.6</v>
          </cell>
        </row>
        <row r="3614">
          <cell r="A3614">
            <v>3612</v>
          </cell>
          <cell r="B3614" t="str">
            <v>SINAPI/CEF</v>
          </cell>
          <cell r="C3614" t="str">
            <v>JUNCAO FOFO45 GR C/FLANGES PN-16 DN 250X250</v>
          </cell>
          <cell r="D3614" t="str">
            <v>UN</v>
          </cell>
          <cell r="E3614">
            <v>1150.05</v>
          </cell>
        </row>
        <row r="3615">
          <cell r="A3615">
            <v>3613</v>
          </cell>
          <cell r="B3615" t="str">
            <v>SINAPI/CEF</v>
          </cell>
          <cell r="C3615" t="str">
            <v>JUNCAO FOFO45 GR C/FLANGES PN-16 DN 300X200</v>
          </cell>
          <cell r="D3615" t="str">
            <v>UN</v>
          </cell>
          <cell r="E3615">
            <v>1364.14</v>
          </cell>
        </row>
        <row r="3616">
          <cell r="A3616">
            <v>3633</v>
          </cell>
          <cell r="B3616" t="str">
            <v>SINAPI/CEF</v>
          </cell>
          <cell r="C3616" t="str">
            <v>JUNCAO FOFO45 GR C/FLANGES PN-16 DN 300X300</v>
          </cell>
          <cell r="D3616" t="str">
            <v>UN</v>
          </cell>
          <cell r="E3616">
            <v>2048.0500000000002</v>
          </cell>
        </row>
        <row r="3617">
          <cell r="A3617">
            <v>3614</v>
          </cell>
          <cell r="B3617" t="str">
            <v>SINAPI/CEF</v>
          </cell>
          <cell r="C3617" t="str">
            <v>JUNCAO FOFO45 GR C/FLANGES PN-16 DN 400X300</v>
          </cell>
          <cell r="D3617" t="str">
            <v>UN</v>
          </cell>
          <cell r="E3617">
            <v>2027.7</v>
          </cell>
        </row>
        <row r="3618">
          <cell r="A3618">
            <v>3615</v>
          </cell>
          <cell r="B3618" t="str">
            <v>SINAPI/CEF</v>
          </cell>
          <cell r="C3618" t="str">
            <v>JUNCAO FOFO45 GR C/FLANGES PN-16 DN 400X400</v>
          </cell>
          <cell r="D3618" t="str">
            <v>UN</v>
          </cell>
          <cell r="E3618">
            <v>2537.9699999999998</v>
          </cell>
        </row>
        <row r="3619">
          <cell r="A3619">
            <v>3617</v>
          </cell>
          <cell r="B3619" t="str">
            <v>SINAPI/CEF</v>
          </cell>
          <cell r="C3619" t="str">
            <v>JUNCAO FOFO45 GR C/FLANGES PN-25 DN 100X100</v>
          </cell>
          <cell r="D3619" t="str">
            <v>UN</v>
          </cell>
          <cell r="E3619">
            <v>236.04</v>
          </cell>
        </row>
        <row r="3620">
          <cell r="A3620">
            <v>3629</v>
          </cell>
          <cell r="B3620" t="str">
            <v>SINAPI/CEF</v>
          </cell>
          <cell r="C3620" t="str">
            <v>JUNCAO FOFO45 GR C/FLANGES PN-25 DN 150X100</v>
          </cell>
          <cell r="D3620" t="str">
            <v>UN</v>
          </cell>
          <cell r="E3620">
            <v>453.6</v>
          </cell>
        </row>
        <row r="3621">
          <cell r="A3621">
            <v>3618</v>
          </cell>
          <cell r="B3621" t="str">
            <v>SINAPI/CEF</v>
          </cell>
          <cell r="C3621" t="str">
            <v>JUNCAO FOFO45 GR C/FLANGES PN-25 DN 150X150</v>
          </cell>
          <cell r="D3621" t="str">
            <v>UN</v>
          </cell>
          <cell r="E3621">
            <v>412.82</v>
          </cell>
        </row>
        <row r="3622">
          <cell r="A3622">
            <v>3619</v>
          </cell>
          <cell r="B3622" t="str">
            <v>SINAPI/CEF</v>
          </cell>
          <cell r="C3622" t="str">
            <v>JUNCAO FOFO45 GR C/FLANGES PN-25 DN 200X100</v>
          </cell>
          <cell r="D3622" t="str">
            <v>UN</v>
          </cell>
          <cell r="E3622">
            <v>655.21</v>
          </cell>
        </row>
        <row r="3623">
          <cell r="A3623">
            <v>3628</v>
          </cell>
          <cell r="B3623" t="str">
            <v>SINAPI/CEF</v>
          </cell>
          <cell r="C3623" t="str">
            <v>JUNCAO FOFO45 GR C/FLANGES PN-25 DN 200X150</v>
          </cell>
          <cell r="D3623" t="str">
            <v>UN</v>
          </cell>
          <cell r="E3623">
            <v>705.61</v>
          </cell>
        </row>
        <row r="3624">
          <cell r="A3624">
            <v>3620</v>
          </cell>
          <cell r="B3624" t="str">
            <v>SINAPI/CEF</v>
          </cell>
          <cell r="C3624" t="str">
            <v>JUNCAO FOFO45 GR C/FLANGES PN-25 DN 200X200</v>
          </cell>
          <cell r="D3624" t="str">
            <v>UN</v>
          </cell>
          <cell r="E3624">
            <v>907.22</v>
          </cell>
        </row>
        <row r="3625">
          <cell r="A3625">
            <v>3627</v>
          </cell>
          <cell r="B3625" t="str">
            <v>SINAPI/CEF</v>
          </cell>
          <cell r="C3625" t="str">
            <v>JUNCAO FOFO45 GR C/FLANGES PN-25 DN 250X150</v>
          </cell>
          <cell r="D3625" t="str">
            <v>UN</v>
          </cell>
          <cell r="E3625">
            <v>995.42</v>
          </cell>
        </row>
        <row r="3626">
          <cell r="A3626">
            <v>3621</v>
          </cell>
          <cell r="B3626" t="str">
            <v>SINAPI/CEF</v>
          </cell>
          <cell r="C3626" t="str">
            <v>JUNCAO FOFO45 GR C/FLANGES PN-25 DN 250X200</v>
          </cell>
          <cell r="D3626" t="str">
            <v>UN</v>
          </cell>
          <cell r="E3626">
            <v>1058.42</v>
          </cell>
        </row>
        <row r="3627">
          <cell r="A3627">
            <v>3626</v>
          </cell>
          <cell r="B3627" t="str">
            <v>SINAPI/CEF</v>
          </cell>
          <cell r="C3627" t="str">
            <v>JUNCAO FOFO45 GR C/FLANGES PN-25 DN 250X250</v>
          </cell>
          <cell r="D3627" t="str">
            <v>UN</v>
          </cell>
          <cell r="E3627">
            <v>1150.05</v>
          </cell>
        </row>
        <row r="3628">
          <cell r="A3628">
            <v>3622</v>
          </cell>
          <cell r="B3628" t="str">
            <v>SINAPI/CEF</v>
          </cell>
          <cell r="C3628" t="str">
            <v>JUNCAO FOFO45 GR C/FLANGES PN-25 DN 300X200</v>
          </cell>
          <cell r="D3628" t="str">
            <v>UN</v>
          </cell>
          <cell r="E3628">
            <v>1363.86</v>
          </cell>
        </row>
        <row r="3629">
          <cell r="A3629">
            <v>3625</v>
          </cell>
          <cell r="B3629" t="str">
            <v>SINAPI/CEF</v>
          </cell>
          <cell r="C3629" t="str">
            <v>JUNCAO FOFO45 GR C/FLANGES PN-25 DN 300X300</v>
          </cell>
          <cell r="D3629" t="str">
            <v>UN</v>
          </cell>
          <cell r="E3629">
            <v>2048.0500000000002</v>
          </cell>
        </row>
        <row r="3630">
          <cell r="A3630">
            <v>3623</v>
          </cell>
          <cell r="B3630" t="str">
            <v>SINAPI/CEF</v>
          </cell>
          <cell r="C3630" t="str">
            <v>JUNCAO FOFO45 GR C/FLANGES PN-25 DN 400X300</v>
          </cell>
          <cell r="D3630" t="str">
            <v>UN</v>
          </cell>
          <cell r="E3630">
            <v>2752.83</v>
          </cell>
        </row>
        <row r="3631">
          <cell r="A3631">
            <v>3624</v>
          </cell>
          <cell r="B3631" t="str">
            <v>SINAPI/CEF</v>
          </cell>
          <cell r="C3631" t="str">
            <v>JUNCAO FOFO45 GR C/FLANGES PN-25 DN 400X400</v>
          </cell>
          <cell r="D3631" t="str">
            <v>UN</v>
          </cell>
          <cell r="E3631">
            <v>3066.15</v>
          </cell>
        </row>
        <row r="3632">
          <cell r="A3632">
            <v>3607</v>
          </cell>
          <cell r="B3632" t="str">
            <v>SINAPI/CEF</v>
          </cell>
          <cell r="C3632" t="str">
            <v>JUNCAO FOFO45º COM FLANGES, PN-10/16, DN = 100 X 100 MM</v>
          </cell>
          <cell r="D3632" t="str">
            <v>UN</v>
          </cell>
          <cell r="E3632">
            <v>236.04</v>
          </cell>
        </row>
        <row r="3633">
          <cell r="A3633">
            <v>10908</v>
          </cell>
          <cell r="B3633" t="str">
            <v>SINAPI/CEF</v>
          </cell>
          <cell r="C3633" t="str">
            <v>JUNCAO INVERTIDA PVC SOLD P/ ESG PREDIAL REDUCAO 100 X 50MM</v>
          </cell>
          <cell r="D3633" t="str">
            <v>UN</v>
          </cell>
          <cell r="E3633">
            <v>10.19</v>
          </cell>
        </row>
        <row r="3634">
          <cell r="A3634">
            <v>10909</v>
          </cell>
          <cell r="B3634" t="str">
            <v>SINAPI/CEF</v>
          </cell>
          <cell r="C3634" t="str">
            <v>JUNCAO INVERTIDA PVC SOLD P/ ESG PREDIAL REDUCAO 100 X 75MM</v>
          </cell>
          <cell r="D3634" t="str">
            <v>UN</v>
          </cell>
          <cell r="E3634">
            <v>16.809999999999999</v>
          </cell>
        </row>
        <row r="3635">
          <cell r="A3635">
            <v>3669</v>
          </cell>
          <cell r="B3635" t="str">
            <v>SINAPI/CEF</v>
          </cell>
          <cell r="C3635" t="str">
            <v>JUNCAO INVERTIDA PVC SOLD P/ ESG PREDIAL REDUCAO 75 X 50MM</v>
          </cell>
          <cell r="D3635" t="str">
            <v>UN</v>
          </cell>
          <cell r="E3635">
            <v>6.57</v>
          </cell>
        </row>
        <row r="3636">
          <cell r="A3636">
            <v>10911</v>
          </cell>
          <cell r="B3636" t="str">
            <v>SINAPI/CEF</v>
          </cell>
          <cell r="C3636" t="str">
            <v>JUNCAO INVERTIDA PVC SOLD P/ ESG PREDIAL 75MM</v>
          </cell>
          <cell r="D3636" t="str">
            <v>UN</v>
          </cell>
          <cell r="E3636">
            <v>22.77</v>
          </cell>
        </row>
        <row r="3637">
          <cell r="A3637">
            <v>0</v>
          </cell>
          <cell r="B3637" t="str">
            <v>SINAPI/CEF</v>
          </cell>
          <cell r="C3637">
            <v>0</v>
          </cell>
          <cell r="D3637">
            <v>0</v>
          </cell>
          <cell r="E3637">
            <v>0</v>
          </cell>
        </row>
        <row r="3638">
          <cell r="A3638">
            <v>0</v>
          </cell>
          <cell r="B3638" t="str">
            <v>SINAPI/CEF</v>
          </cell>
          <cell r="C3638" t="str">
            <v>PREÇOS DE INSUMOS</v>
          </cell>
          <cell r="D3638" t="str">
            <v>Página:</v>
          </cell>
          <cell r="E3638" t="str">
            <v>58 / 107</v>
          </cell>
        </row>
        <row r="3639">
          <cell r="A3639" t="str">
            <v>Mês de Coleta:</v>
          </cell>
          <cell r="B3639" t="str">
            <v>SINAPI/CEF</v>
          </cell>
          <cell r="C3639" t="str">
            <v>05/2014 Pesquisa: IBGE</v>
          </cell>
          <cell r="D3639">
            <v>0</v>
          </cell>
          <cell r="E3639">
            <v>0</v>
          </cell>
        </row>
        <row r="3640">
          <cell r="A3640">
            <v>0</v>
          </cell>
          <cell r="B3640" t="str">
            <v>SINAPI/CEF</v>
          </cell>
          <cell r="C3640" t="str">
            <v>FORTALEZA 88,81</v>
          </cell>
          <cell r="D3640">
            <v>0</v>
          </cell>
          <cell r="E3640">
            <v>50.72</v>
          </cell>
        </row>
        <row r="3641">
          <cell r="A3641" t="str">
            <v>Localidade:</v>
          </cell>
          <cell r="B3641" t="str">
            <v>SINAPI/CEF</v>
          </cell>
          <cell r="C3641" t="str">
            <v>Encargos Sociais Desonerados(%) Horista:</v>
          </cell>
          <cell r="D3641" t="str">
            <v>Mensalista:</v>
          </cell>
          <cell r="E3641">
            <v>0</v>
          </cell>
        </row>
        <row r="3642">
          <cell r="A3642" t="str">
            <v>Código</v>
          </cell>
          <cell r="B3642" t="str">
            <v>SINAPI/CEF</v>
          </cell>
          <cell r="C3642" t="str">
            <v>Descriçao do Insumo</v>
          </cell>
          <cell r="D3642" t="str">
            <v>Unid</v>
          </cell>
          <cell r="E3642" t="str">
            <v>Preço</v>
          </cell>
        </row>
        <row r="3643">
          <cell r="A3643">
            <v>0</v>
          </cell>
          <cell r="B3643" t="str">
            <v>SINAPI/CEF</v>
          </cell>
          <cell r="C3643">
            <v>0</v>
          </cell>
          <cell r="D3643">
            <v>0</v>
          </cell>
          <cell r="E3643" t="str">
            <v>Mediano (R$)</v>
          </cell>
        </row>
        <row r="3644">
          <cell r="A3644">
            <v>10865</v>
          </cell>
          <cell r="B3644" t="str">
            <v>SINAPI/CEF</v>
          </cell>
          <cell r="C3644" t="str">
            <v>JUNCAO PVC PBA NBR 10251 P/ REDE AGUA BBB DN 50/DE 60 MM</v>
          </cell>
          <cell r="D3644" t="str">
            <v>UN</v>
          </cell>
          <cell r="E3644">
            <v>17.41</v>
          </cell>
        </row>
        <row r="3645">
          <cell r="A3645">
            <v>3666</v>
          </cell>
          <cell r="B3645" t="str">
            <v>SINAPI/CEF</v>
          </cell>
          <cell r="C3645" t="str">
            <v>JUNCAO PVC SOLD 45G P/ ESG PREDIAL DN 40MM</v>
          </cell>
          <cell r="D3645" t="str">
            <v>UN</v>
          </cell>
          <cell r="E3645">
            <v>2.33</v>
          </cell>
        </row>
        <row r="3646">
          <cell r="A3646">
            <v>3653</v>
          </cell>
          <cell r="B3646" t="str">
            <v>SINAPI/CEF</v>
          </cell>
          <cell r="C3646" t="str">
            <v>JUNCAO PVC 45G NBR 10569 P/ REDE COLET ESG JE BBB DN 100MM</v>
          </cell>
          <cell r="D3646" t="str">
            <v>UN</v>
          </cell>
          <cell r="E3646">
            <v>18.100000000000001</v>
          </cell>
        </row>
        <row r="3647">
          <cell r="A3647">
            <v>3649</v>
          </cell>
          <cell r="B3647" t="str">
            <v>SINAPI/CEF</v>
          </cell>
          <cell r="C3647" t="str">
            <v>JUNCAO PVC 45G NBR 10569 P/ REDE COLET ESG JE BBB DN 150MM</v>
          </cell>
          <cell r="D3647" t="str">
            <v>UN</v>
          </cell>
          <cell r="E3647">
            <v>35.89</v>
          </cell>
        </row>
        <row r="3648">
          <cell r="A3648">
            <v>3651</v>
          </cell>
          <cell r="B3648" t="str">
            <v>SINAPI/CEF</v>
          </cell>
          <cell r="C3648" t="str">
            <v>JUNCAO PVC 45G NBR 10569 P/ REDE COLET ESG JE BBB DN 200MM</v>
          </cell>
          <cell r="D3648" t="str">
            <v>UN</v>
          </cell>
          <cell r="E3648">
            <v>59.59</v>
          </cell>
        </row>
        <row r="3649">
          <cell r="A3649">
            <v>3650</v>
          </cell>
          <cell r="B3649" t="str">
            <v>SINAPI/CEF</v>
          </cell>
          <cell r="C3649" t="str">
            <v>JUNCAO PVC 45G NBR 10569 P/ REDE COLET ESG JE BBB DN 250MM</v>
          </cell>
          <cell r="D3649" t="str">
            <v>UN</v>
          </cell>
          <cell r="E3649">
            <v>173.66</v>
          </cell>
        </row>
        <row r="3650">
          <cell r="A3650">
            <v>3645</v>
          </cell>
          <cell r="B3650" t="str">
            <v>SINAPI/CEF</v>
          </cell>
          <cell r="C3650" t="str">
            <v>JUNCAO PVC 45G NBR 10569 P/ REDE COLET ESG JE BBB DN 300MM</v>
          </cell>
          <cell r="D3650" t="str">
            <v>UN</v>
          </cell>
          <cell r="E3650">
            <v>284.05</v>
          </cell>
        </row>
        <row r="3651">
          <cell r="A3651">
            <v>3646</v>
          </cell>
          <cell r="B3651" t="str">
            <v>SINAPI/CEF</v>
          </cell>
          <cell r="C3651" t="str">
            <v>JUNCAO PVC 45G NBR 10569 P/ REDE COLET ESG JE BBB DN 350MM</v>
          </cell>
          <cell r="D3651" t="str">
            <v>UN</v>
          </cell>
          <cell r="E3651">
            <v>417.63</v>
          </cell>
        </row>
        <row r="3652">
          <cell r="A3652">
            <v>3647</v>
          </cell>
          <cell r="B3652" t="str">
            <v>SINAPI/CEF</v>
          </cell>
          <cell r="C3652" t="str">
            <v>JUNCAO PVC 45G NBR 10569 P/ REDE COLET ESG JE BBB DN 400MM</v>
          </cell>
          <cell r="D3652" t="str">
            <v>UN</v>
          </cell>
          <cell r="E3652">
            <v>566.99</v>
          </cell>
        </row>
        <row r="3653">
          <cell r="A3653">
            <v>12625</v>
          </cell>
          <cell r="B3653" t="str">
            <v>SINAPI/CEF</v>
          </cell>
          <cell r="C3653" t="str">
            <v>JUNCAO PVC 60G AQUAPLUV 88 MM</v>
          </cell>
          <cell r="D3653" t="str">
            <v>UN</v>
          </cell>
          <cell r="E3653">
            <v>27.99</v>
          </cell>
        </row>
        <row r="3654">
          <cell r="A3654">
            <v>20134</v>
          </cell>
          <cell r="B3654" t="str">
            <v>SINAPI/CEF</v>
          </cell>
          <cell r="C3654" t="str">
            <v>JUNCAO SIMPLES PVC LEVE 125MM</v>
          </cell>
          <cell r="D3654" t="str">
            <v>UN</v>
          </cell>
          <cell r="E3654">
            <v>99.6</v>
          </cell>
        </row>
        <row r="3655">
          <cell r="A3655">
            <v>20136</v>
          </cell>
          <cell r="B3655" t="str">
            <v>SINAPI/CEF</v>
          </cell>
          <cell r="C3655" t="str">
            <v>JUNCAO SIMPLES PVC LEVE 150MM</v>
          </cell>
          <cell r="D3655" t="str">
            <v>UN</v>
          </cell>
          <cell r="E3655">
            <v>111.32</v>
          </cell>
        </row>
        <row r="3656">
          <cell r="A3656">
            <v>3670</v>
          </cell>
          <cell r="B3656" t="str">
            <v>SINAPI/CEF</v>
          </cell>
          <cell r="C3656" t="str">
            <v>JUNCAO SIMPLES PVC P/ ESG PREDIAL DN 100X100MM</v>
          </cell>
          <cell r="D3656" t="str">
            <v>UN</v>
          </cell>
          <cell r="E3656">
            <v>13.53</v>
          </cell>
        </row>
        <row r="3657">
          <cell r="A3657">
            <v>3659</v>
          </cell>
          <cell r="B3657" t="str">
            <v>SINAPI/CEF</v>
          </cell>
          <cell r="C3657" t="str">
            <v>JUNCAO SIMPLES PVC P/ ESG PREDIAL DN 100X50MM</v>
          </cell>
          <cell r="D3657" t="str">
            <v>UN</v>
          </cell>
          <cell r="E3657">
            <v>7.95</v>
          </cell>
        </row>
        <row r="3658">
          <cell r="A3658">
            <v>3660</v>
          </cell>
          <cell r="B3658" t="str">
            <v>SINAPI/CEF</v>
          </cell>
          <cell r="C3658" t="str">
            <v>JUNCAO SIMPLES PVC P/ ESG PREDIAL DN 100X75MM</v>
          </cell>
          <cell r="D3658" t="str">
            <v>UN</v>
          </cell>
          <cell r="E3658">
            <v>14.05</v>
          </cell>
        </row>
        <row r="3659">
          <cell r="A3659">
            <v>3662</v>
          </cell>
          <cell r="B3659" t="str">
            <v>SINAPI/CEF</v>
          </cell>
          <cell r="C3659" t="str">
            <v>JUNCAO SIMPLES PVC P/ ESG PREDIAL DN 50X50MM</v>
          </cell>
          <cell r="D3659" t="str">
            <v>UN</v>
          </cell>
          <cell r="E3659">
            <v>5.14</v>
          </cell>
        </row>
        <row r="3660">
          <cell r="A3660">
            <v>3661</v>
          </cell>
          <cell r="B3660" t="str">
            <v>SINAPI/CEF</v>
          </cell>
          <cell r="C3660" t="str">
            <v>JUNCAO SIMPLES PVC P/ ESG PREDIAL DN 75X50MM</v>
          </cell>
          <cell r="D3660" t="str">
            <v>UN</v>
          </cell>
          <cell r="E3660">
            <v>8.0500000000000007</v>
          </cell>
        </row>
        <row r="3661">
          <cell r="A3661">
            <v>3658</v>
          </cell>
          <cell r="B3661" t="str">
            <v>SINAPI/CEF</v>
          </cell>
          <cell r="C3661" t="str">
            <v>JUNCAO SIMPLES PVC P/ ESG PREDIAL DN 75X75MM</v>
          </cell>
          <cell r="D3661" t="str">
            <v>UN</v>
          </cell>
          <cell r="E3661">
            <v>10.24</v>
          </cell>
        </row>
        <row r="3662">
          <cell r="A3662">
            <v>20144</v>
          </cell>
          <cell r="B3662" t="str">
            <v>SINAPI/CEF</v>
          </cell>
          <cell r="C3662" t="str">
            <v>JUNCAO SIMPLES PVC SERIE R P/ESG PREDIAL DN 100 X 100MM</v>
          </cell>
          <cell r="D3662" t="str">
            <v>UN</v>
          </cell>
          <cell r="E3662">
            <v>37.15</v>
          </cell>
        </row>
        <row r="3663">
          <cell r="A3663">
            <v>20143</v>
          </cell>
          <cell r="B3663" t="str">
            <v>SINAPI/CEF</v>
          </cell>
          <cell r="C3663" t="str">
            <v>JUNCAO SIMPLES PVC SERIE R P/ESG PREDIAL DN 100 X 75MM</v>
          </cell>
          <cell r="D3663" t="str">
            <v>UN</v>
          </cell>
          <cell r="E3663">
            <v>38.96</v>
          </cell>
        </row>
        <row r="3664">
          <cell r="A3664">
            <v>20145</v>
          </cell>
          <cell r="B3664" t="str">
            <v>SINAPI/CEF</v>
          </cell>
          <cell r="C3664" t="str">
            <v>JUNCAO SIMPLES PVC SERIE R P/ESG PREDIAL DN 150 X 100MM</v>
          </cell>
          <cell r="D3664" t="str">
            <v>UN</v>
          </cell>
          <cell r="E3664">
            <v>96.07</v>
          </cell>
        </row>
        <row r="3665">
          <cell r="A3665">
            <v>20146</v>
          </cell>
          <cell r="B3665" t="str">
            <v>SINAPI/CEF</v>
          </cell>
          <cell r="C3665" t="str">
            <v>JUNCAO SIMPLES PVC SERIE R P/ESG PREDIAL DN 150 X 150MM</v>
          </cell>
          <cell r="D3665" t="str">
            <v>UN</v>
          </cell>
          <cell r="E3665">
            <v>99.41</v>
          </cell>
        </row>
        <row r="3666">
          <cell r="A3666">
            <v>20140</v>
          </cell>
          <cell r="B3666" t="str">
            <v>SINAPI/CEF</v>
          </cell>
          <cell r="C3666" t="str">
            <v>JUNCAO SIMPLES PVC SERIE R P/ESG PREDIAL DN 40MM</v>
          </cell>
          <cell r="D3666" t="str">
            <v>UN</v>
          </cell>
          <cell r="E3666">
            <v>6.67</v>
          </cell>
        </row>
        <row r="3667">
          <cell r="A3667">
            <v>20141</v>
          </cell>
          <cell r="B3667" t="str">
            <v>SINAPI/CEF</v>
          </cell>
          <cell r="C3667" t="str">
            <v>JUNCAO SIMPLES PVC SERIE R P/ESG PREDIAL DN 50MM</v>
          </cell>
          <cell r="D3667" t="str">
            <v>UN</v>
          </cell>
          <cell r="E3667">
            <v>10.29</v>
          </cell>
        </row>
        <row r="3668">
          <cell r="A3668">
            <v>20142</v>
          </cell>
          <cell r="B3668" t="str">
            <v>SINAPI/CEF</v>
          </cell>
          <cell r="C3668" t="str">
            <v>JUNCAO SIMPLES PVC SERIE R P/ESG PREDIAL DN 75 X 75MM</v>
          </cell>
          <cell r="D3668" t="str">
            <v>UN</v>
          </cell>
          <cell r="E3668">
            <v>24.39</v>
          </cell>
        </row>
        <row r="3669">
          <cell r="A3669">
            <v>20138</v>
          </cell>
          <cell r="B3669" t="str">
            <v>SINAPI/CEF</v>
          </cell>
          <cell r="C3669" t="str">
            <v>JUNCAO SIMPLES REDUCAO PVC LEVE C/ BOLSA P/ ANEL 150 X 100MM</v>
          </cell>
          <cell r="D3669" t="str">
            <v>UN</v>
          </cell>
          <cell r="E3669">
            <v>42.87</v>
          </cell>
        </row>
        <row r="3670">
          <cell r="A3670">
            <v>20137</v>
          </cell>
          <cell r="B3670" t="str">
            <v>SINAPI/CEF</v>
          </cell>
          <cell r="C3670" t="str">
            <v>JUNCAO SIMPLES REDUCAO PVC LEVE C/ BOLSA P/ ANEL 150 X 75MM</v>
          </cell>
          <cell r="D3670" t="str">
            <v>UN</v>
          </cell>
          <cell r="E3670">
            <v>37.49</v>
          </cell>
        </row>
        <row r="3671">
          <cell r="A3671">
            <v>14157</v>
          </cell>
          <cell r="B3671" t="str">
            <v>SINAPI/CEF</v>
          </cell>
          <cell r="C3671" t="str">
            <v>JUNCAO2 GARRAS P/ INST. APARENTE</v>
          </cell>
          <cell r="D3671" t="str">
            <v>UN</v>
          </cell>
          <cell r="E3671">
            <v>1.08</v>
          </cell>
        </row>
        <row r="3672">
          <cell r="A3672">
            <v>3655</v>
          </cell>
          <cell r="B3672" t="str">
            <v>SINAPI/CEF</v>
          </cell>
          <cell r="C3672" t="str">
            <v>JUNCAO45G PVC C/ ROSCA 1 1/2"</v>
          </cell>
          <cell r="D3672" t="str">
            <v>UN</v>
          </cell>
          <cell r="E3672">
            <v>9.19</v>
          </cell>
        </row>
        <row r="3673">
          <cell r="A3673">
            <v>3657</v>
          </cell>
          <cell r="B3673" t="str">
            <v>SINAPI/CEF</v>
          </cell>
          <cell r="C3673" t="str">
            <v>JUNCAO45G PVC C/ ROSCA 1 1/4"</v>
          </cell>
          <cell r="D3673" t="str">
            <v>UN</v>
          </cell>
          <cell r="E3673">
            <v>7.77</v>
          </cell>
        </row>
        <row r="3674">
          <cell r="A3674">
            <v>3654</v>
          </cell>
          <cell r="B3674" t="str">
            <v>SINAPI/CEF</v>
          </cell>
          <cell r="C3674" t="str">
            <v>JUNCAO45G PVC C/ ROSCA 1/2"</v>
          </cell>
          <cell r="D3674" t="str">
            <v>UN</v>
          </cell>
          <cell r="E3674">
            <v>5.72</v>
          </cell>
        </row>
        <row r="3675">
          <cell r="A3675">
            <v>3663</v>
          </cell>
          <cell r="B3675" t="str">
            <v>SINAPI/CEF</v>
          </cell>
          <cell r="C3675" t="str">
            <v>JUNCAO45G PVC C/ ROSCA 1"</v>
          </cell>
          <cell r="D3675" t="str">
            <v>UN</v>
          </cell>
          <cell r="E3675">
            <v>7.14</v>
          </cell>
        </row>
        <row r="3676">
          <cell r="A3676">
            <v>3665</v>
          </cell>
          <cell r="B3676" t="str">
            <v>SINAPI/CEF</v>
          </cell>
          <cell r="C3676" t="str">
            <v>JUNCAO45G PVC C/ ROSCA 2"</v>
          </cell>
          <cell r="D3676" t="str">
            <v>UN</v>
          </cell>
          <cell r="E3676">
            <v>16.45</v>
          </cell>
        </row>
        <row r="3677">
          <cell r="A3677">
            <v>3664</v>
          </cell>
          <cell r="B3677" t="str">
            <v>SINAPI/CEF</v>
          </cell>
          <cell r="C3677" t="str">
            <v>JUNCAO45G PVC C/ ROSCA 3/4"</v>
          </cell>
          <cell r="D3677" t="str">
            <v>UN</v>
          </cell>
          <cell r="E3677">
            <v>6.62</v>
          </cell>
        </row>
        <row r="3678">
          <cell r="A3678">
            <v>3677</v>
          </cell>
          <cell r="B3678" t="str">
            <v>SINAPI/CEF</v>
          </cell>
          <cell r="C3678" t="str">
            <v>JUNTA DILATACAO ELASTICA (PVC) P/ CONCRETO (FUGENBAND) M-350/6 PRESSAO ATE 70 MCA</v>
          </cell>
          <cell r="D3678" t="str">
            <v>M</v>
          </cell>
          <cell r="E3678">
            <v>263.47000000000003</v>
          </cell>
        </row>
        <row r="3679">
          <cell r="A3679">
            <v>3674</v>
          </cell>
          <cell r="B3679" t="str">
            <v>SINAPI/CEF</v>
          </cell>
          <cell r="C3679" t="str">
            <v>JUNTA DILATACAO ELASTICA (PVC) P/ CONCRETO (FUGENBAND) O-120/3 PRESSAO ATE 2 MCA</v>
          </cell>
          <cell r="D3679" t="str">
            <v>M</v>
          </cell>
          <cell r="E3679">
            <v>43.47</v>
          </cell>
        </row>
        <row r="3680">
          <cell r="A3680">
            <v>3681</v>
          </cell>
          <cell r="B3680" t="str">
            <v>SINAPI/CEF</v>
          </cell>
          <cell r="C3680" t="str">
            <v>JUNTA DILATACAO ELASTICA (PVC) P/ CONCRETO (FUGENBAND) O-220/6 PRESSAO ATE 30 MCA</v>
          </cell>
          <cell r="D3680" t="str">
            <v>M</v>
          </cell>
          <cell r="E3680">
            <v>107.76</v>
          </cell>
        </row>
        <row r="3681">
          <cell r="A3681">
            <v>3676</v>
          </cell>
          <cell r="B3681" t="str">
            <v>SINAPI/CEF</v>
          </cell>
          <cell r="C3681" t="str">
            <v>JUNTA DILATACAO ELASTICA (PVC) P/ CONCRETO (FUGENBAND) O-350/10 PRESSAO ATE 100 MCA</v>
          </cell>
          <cell r="D3681" t="str">
            <v>M</v>
          </cell>
          <cell r="E3681">
            <v>304.8</v>
          </cell>
        </row>
        <row r="3682">
          <cell r="A3682">
            <v>11618</v>
          </cell>
          <cell r="B3682" t="str">
            <v>SINAPI/CEF</v>
          </cell>
          <cell r="C3682" t="str">
            <v>JUNTA DILATACAO ELASTICA (PVC) P/ CONCRETO (FUGENBAND) O-350/10-I PRESSAO ATE 100 MCA</v>
          </cell>
          <cell r="D3682" t="str">
            <v>M</v>
          </cell>
          <cell r="E3682">
            <v>357.65</v>
          </cell>
        </row>
        <row r="3683">
          <cell r="A3683">
            <v>3679</v>
          </cell>
          <cell r="B3683" t="str">
            <v>SINAPI/CEF</v>
          </cell>
          <cell r="C3683" t="str">
            <v>JUNTA DILATACAO ELASTICA (PVC) P/ CONCRETO (FUGENBAND) O-350/6 PRESSAO ATE 70 MCA</v>
          </cell>
          <cell r="D3683" t="str">
            <v>M</v>
          </cell>
          <cell r="E3683">
            <v>286.52999999999997</v>
          </cell>
        </row>
        <row r="3684">
          <cell r="A3684">
            <v>3678</v>
          </cell>
          <cell r="B3684" t="str">
            <v>SINAPI/CEF</v>
          </cell>
          <cell r="C3684" t="str">
            <v>JUNTA DILATACAO JEENE JJ0813M (-5/+10MM) - INCL EXEC/LABIOS POLIMERICOS</v>
          </cell>
          <cell r="D3684" t="str">
            <v>M</v>
          </cell>
          <cell r="E3684">
            <v>23.63</v>
          </cell>
        </row>
        <row r="3685">
          <cell r="A3685">
            <v>14804</v>
          </cell>
          <cell r="B3685" t="str">
            <v>SINAPI/CEF</v>
          </cell>
          <cell r="C3685" t="str">
            <v>JUNTA DILATACAO JEENE JJ0820TB (-16/+25MM) - INCL EXEC/LABIOS POLIMERICOS</v>
          </cell>
          <cell r="D3685" t="str">
            <v>M</v>
          </cell>
          <cell r="E3685">
            <v>120.41</v>
          </cell>
        </row>
        <row r="3686">
          <cell r="A3686">
            <v>14077</v>
          </cell>
          <cell r="B3686" t="str">
            <v>SINAPI/CEF</v>
          </cell>
          <cell r="C3686" t="str">
            <v>JUNTA DILATACAO JEENE JJ1525QN (-10/+20MM) - INCL EXEC/LABIOS POLIMERICOS</v>
          </cell>
          <cell r="D3686" t="str">
            <v>M</v>
          </cell>
          <cell r="E3686">
            <v>85.71</v>
          </cell>
        </row>
        <row r="3687">
          <cell r="A3687">
            <v>3672</v>
          </cell>
          <cell r="B3687" t="str">
            <v>SINAPI/CEF</v>
          </cell>
          <cell r="C3687" t="str">
            <v>JUNTA DILATACAO PLASTICA P/ PISO H=10MM E=4,0MM</v>
          </cell>
          <cell r="D3687" t="str">
            <v>M</v>
          </cell>
          <cell r="E3687">
            <v>0.84</v>
          </cell>
        </row>
        <row r="3688">
          <cell r="A3688">
            <v>3673</v>
          </cell>
          <cell r="B3688" t="str">
            <v>SINAPI/CEF</v>
          </cell>
          <cell r="C3688" t="str">
            <v>JUNTA DILATACAO PLASTICA P/ PISO H=25MM E=4,0MM</v>
          </cell>
          <cell r="D3688" t="str">
            <v>M</v>
          </cell>
          <cell r="E3688">
            <v>1.1000000000000001</v>
          </cell>
        </row>
        <row r="3689">
          <cell r="A3689">
            <v>3718</v>
          </cell>
          <cell r="B3689" t="str">
            <v>SINAPI/CEF</v>
          </cell>
          <cell r="C3689" t="str">
            <v>JUNTA GIBAULT FOFO DN 50</v>
          </cell>
          <cell r="D3689" t="str">
            <v>UN</v>
          </cell>
          <cell r="E3689">
            <v>116.88</v>
          </cell>
        </row>
        <row r="3690">
          <cell r="A3690">
            <v>3719</v>
          </cell>
          <cell r="B3690" t="str">
            <v>SINAPI/CEF</v>
          </cell>
          <cell r="C3690" t="str">
            <v>JUNTA GIBAULT FOFO DN 80</v>
          </cell>
          <cell r="D3690" t="str">
            <v>UN</v>
          </cell>
          <cell r="E3690">
            <v>120.86</v>
          </cell>
        </row>
        <row r="3691">
          <cell r="A3691">
            <v>3720</v>
          </cell>
          <cell r="B3691" t="str">
            <v>SINAPI/CEF</v>
          </cell>
          <cell r="C3691" t="str">
            <v>JUNTA GIBAULT FOFO DN 100</v>
          </cell>
          <cell r="D3691" t="str">
            <v>UN</v>
          </cell>
          <cell r="E3691">
            <v>122.9</v>
          </cell>
        </row>
        <row r="3692">
          <cell r="A3692">
            <v>3721</v>
          </cell>
          <cell r="B3692" t="str">
            <v>SINAPI/CEF</v>
          </cell>
          <cell r="C3692" t="str">
            <v>JUNTA GIBAULT FOFO DN 150</v>
          </cell>
          <cell r="D3692" t="str">
            <v>UN</v>
          </cell>
          <cell r="E3692">
            <v>211.66</v>
          </cell>
        </row>
        <row r="3693">
          <cell r="A3693">
            <v>3722</v>
          </cell>
          <cell r="B3693" t="str">
            <v>SINAPI/CEF</v>
          </cell>
          <cell r="C3693" t="str">
            <v>JUNTA GIBAULT FOFO DN 200</v>
          </cell>
          <cell r="D3693" t="str">
            <v>UN</v>
          </cell>
          <cell r="E3693">
            <v>355.07</v>
          </cell>
        </row>
        <row r="3694">
          <cell r="A3694">
            <v>3723</v>
          </cell>
          <cell r="B3694" t="str">
            <v>SINAPI/CEF</v>
          </cell>
          <cell r="C3694" t="str">
            <v>JUNTA GIBAULT FOFO DN 250</v>
          </cell>
          <cell r="D3694" t="str">
            <v>UN</v>
          </cell>
          <cell r="E3694">
            <v>375.56</v>
          </cell>
        </row>
        <row r="3695">
          <cell r="A3695">
            <v>3724</v>
          </cell>
          <cell r="B3695" t="str">
            <v>SINAPI/CEF</v>
          </cell>
          <cell r="C3695" t="str">
            <v>JUNTA GIBAULT FOFO DN 300</v>
          </cell>
          <cell r="D3695" t="str">
            <v>UN</v>
          </cell>
          <cell r="E3695">
            <v>505.58</v>
          </cell>
        </row>
        <row r="3696">
          <cell r="A3696">
            <v>3725</v>
          </cell>
          <cell r="B3696" t="str">
            <v>SINAPI/CEF</v>
          </cell>
          <cell r="C3696" t="str">
            <v>JUNTA GIBAULT FOFO DN 350</v>
          </cell>
          <cell r="D3696" t="str">
            <v>UN</v>
          </cell>
          <cell r="E3696">
            <v>737.43</v>
          </cell>
        </row>
        <row r="3697">
          <cell r="A3697">
            <v>0</v>
          </cell>
          <cell r="B3697" t="str">
            <v>SINAPI/CEF</v>
          </cell>
          <cell r="C3697">
            <v>0</v>
          </cell>
          <cell r="D3697">
            <v>0</v>
          </cell>
          <cell r="E3697">
            <v>0</v>
          </cell>
        </row>
        <row r="3698">
          <cell r="A3698">
            <v>0</v>
          </cell>
          <cell r="B3698" t="str">
            <v>SINAPI/CEF</v>
          </cell>
          <cell r="C3698" t="str">
            <v>PREÇOS DE INSUMOS</v>
          </cell>
          <cell r="D3698" t="str">
            <v>Página:</v>
          </cell>
          <cell r="E3698" t="str">
            <v>59 / 107</v>
          </cell>
        </row>
        <row r="3699">
          <cell r="A3699" t="str">
            <v>Mês de Coleta:</v>
          </cell>
          <cell r="B3699" t="str">
            <v>SINAPI/CEF</v>
          </cell>
          <cell r="C3699" t="str">
            <v>05/2014 Pesquisa: IBGE</v>
          </cell>
          <cell r="D3699">
            <v>0</v>
          </cell>
          <cell r="E3699">
            <v>0</v>
          </cell>
        </row>
        <row r="3700">
          <cell r="A3700">
            <v>0</v>
          </cell>
          <cell r="B3700" t="str">
            <v>SINAPI/CEF</v>
          </cell>
          <cell r="C3700" t="str">
            <v>FORTALEZA 88,81</v>
          </cell>
          <cell r="D3700">
            <v>0</v>
          </cell>
          <cell r="E3700">
            <v>50.72</v>
          </cell>
        </row>
        <row r="3701">
          <cell r="A3701" t="str">
            <v>Localidade:</v>
          </cell>
          <cell r="B3701" t="str">
            <v>SINAPI/CEF</v>
          </cell>
          <cell r="C3701" t="str">
            <v>Encargos Sociais Desonerados(%) Horista:</v>
          </cell>
          <cell r="D3701" t="str">
            <v>Mensalista:</v>
          </cell>
          <cell r="E3701">
            <v>0</v>
          </cell>
        </row>
        <row r="3702">
          <cell r="A3702" t="str">
            <v>Código</v>
          </cell>
          <cell r="B3702" t="str">
            <v>SINAPI/CEF</v>
          </cell>
          <cell r="C3702" t="str">
            <v>Descriçao do Insumo</v>
          </cell>
          <cell r="D3702" t="str">
            <v>Unid</v>
          </cell>
          <cell r="E3702" t="str">
            <v>Preço</v>
          </cell>
        </row>
        <row r="3703">
          <cell r="A3703">
            <v>0</v>
          </cell>
          <cell r="B3703" t="str">
            <v>SINAPI/CEF</v>
          </cell>
          <cell r="C3703">
            <v>0</v>
          </cell>
          <cell r="D3703">
            <v>0</v>
          </cell>
          <cell r="E3703" t="str">
            <v>Mediano (R$)</v>
          </cell>
        </row>
        <row r="3704">
          <cell r="A3704">
            <v>3728</v>
          </cell>
          <cell r="B3704" t="str">
            <v>SINAPI/CEF</v>
          </cell>
          <cell r="C3704" t="str">
            <v>JUNTA GIBAULT FOFO DN 400</v>
          </cell>
          <cell r="D3704" t="str">
            <v>UN</v>
          </cell>
          <cell r="E3704">
            <v>826.19</v>
          </cell>
        </row>
        <row r="3705">
          <cell r="A3705">
            <v>3726</v>
          </cell>
          <cell r="B3705" t="str">
            <v>SINAPI/CEF</v>
          </cell>
          <cell r="C3705" t="str">
            <v>JUNTA GIBAULT FOFO DN 500</v>
          </cell>
          <cell r="D3705" t="str">
            <v>UN</v>
          </cell>
          <cell r="E3705">
            <v>1249.54</v>
          </cell>
        </row>
        <row r="3706">
          <cell r="A3706">
            <v>3727</v>
          </cell>
          <cell r="B3706" t="str">
            <v>SINAPI/CEF</v>
          </cell>
          <cell r="C3706" t="str">
            <v>JUNTA GIBAULT FOFO DN 600</v>
          </cell>
          <cell r="D3706" t="str">
            <v>UN</v>
          </cell>
          <cell r="E3706">
            <v>1898.21</v>
          </cell>
        </row>
        <row r="3707">
          <cell r="A3707">
            <v>11617</v>
          </cell>
          <cell r="B3707" t="str">
            <v>SINAPI/CEF</v>
          </cell>
          <cell r="C3707" t="str">
            <v>JUNTA LATAO P/ PISO H =15MM E=3MM</v>
          </cell>
          <cell r="D3707" t="str">
            <v>KG</v>
          </cell>
          <cell r="E3707">
            <v>4.37</v>
          </cell>
        </row>
        <row r="3708">
          <cell r="A3708">
            <v>3671</v>
          </cell>
          <cell r="B3708" t="str">
            <v>SINAPI/CEF</v>
          </cell>
          <cell r="C3708" t="str">
            <v>JUNTA PLASTICA DE DILATACAO, PARA PISOS, DE 3/4" X 1/8" (17 X 3 MM)</v>
          </cell>
          <cell r="D3708" t="str">
            <v>M</v>
          </cell>
          <cell r="E3708">
            <v>1</v>
          </cell>
        </row>
        <row r="3709">
          <cell r="A3709">
            <v>6092</v>
          </cell>
          <cell r="B3709" t="str">
            <v>SINAPI/CEF</v>
          </cell>
          <cell r="C3709" t="str">
            <v>JUNTA PLASTICA DE VEDACAO - BISNAGA 250G</v>
          </cell>
          <cell r="D3709" t="str">
            <v>KG</v>
          </cell>
          <cell r="E3709">
            <v>68.099999999999994</v>
          </cell>
        </row>
        <row r="3710">
          <cell r="A3710">
            <v>20266</v>
          </cell>
          <cell r="B3710" t="str">
            <v>SINAPI/CEF</v>
          </cell>
          <cell r="C3710" t="str">
            <v>KIT ACESSORIOS PLASTICO P/ BANHEIRO - PAPELEIRA, SABONETEIRA E CABIDE</v>
          </cell>
          <cell r="D3710" t="str">
            <v>UN</v>
          </cell>
          <cell r="E3710">
            <v>31.51</v>
          </cell>
        </row>
        <row r="3711">
          <cell r="A3711">
            <v>3729</v>
          </cell>
          <cell r="B3711" t="str">
            <v>SINAPI/CEF</v>
          </cell>
          <cell r="C3711" t="str">
            <v>KIT CAVALETE DE PVC COM REGISTRO DE ESFERA DE 1/2"</v>
          </cell>
          <cell r="D3711" t="str">
            <v>UN</v>
          </cell>
          <cell r="E3711">
            <v>77.52</v>
          </cell>
        </row>
        <row r="3712">
          <cell r="A3712">
            <v>63</v>
          </cell>
          <cell r="B3712" t="str">
            <v>SINAPI/CEF</v>
          </cell>
          <cell r="C3712" t="str">
            <v>KIT CAVALETE PVC C/ REGISTRO 3/4"</v>
          </cell>
          <cell r="D3712" t="str">
            <v>UN</v>
          </cell>
          <cell r="E3712">
            <v>85.92</v>
          </cell>
        </row>
        <row r="3713">
          <cell r="A3713">
            <v>2599</v>
          </cell>
          <cell r="B3713" t="str">
            <v>SINAPI/CEF</v>
          </cell>
          <cell r="C3713" t="str">
            <v>KIT-EMENDA C1 1 1/4" P/ DUTOS TIPO KANAFLEX</v>
          </cell>
          <cell r="D3713" t="str">
            <v>UN</v>
          </cell>
          <cell r="E3713">
            <v>18.489999999999998</v>
          </cell>
        </row>
        <row r="3714">
          <cell r="A3714">
            <v>2600</v>
          </cell>
          <cell r="B3714" t="str">
            <v>SINAPI/CEF</v>
          </cell>
          <cell r="C3714" t="str">
            <v>KIT-EMENDA C1 2" P/ DUTOS TIPO KANAFLEX</v>
          </cell>
          <cell r="D3714" t="str">
            <v>UN</v>
          </cell>
          <cell r="E3714">
            <v>23.02</v>
          </cell>
        </row>
        <row r="3715">
          <cell r="A3715">
            <v>2607</v>
          </cell>
          <cell r="B3715" t="str">
            <v>SINAPI/CEF</v>
          </cell>
          <cell r="C3715" t="str">
            <v>KIT-EMENDA C1 3" P/ DUTOS TIPO KANAFLEX</v>
          </cell>
          <cell r="D3715" t="str">
            <v>UN</v>
          </cell>
          <cell r="E3715">
            <v>28.13</v>
          </cell>
        </row>
        <row r="3716">
          <cell r="A3716">
            <v>2601</v>
          </cell>
          <cell r="B3716" t="str">
            <v>SINAPI/CEF</v>
          </cell>
          <cell r="C3716" t="str">
            <v>KIT-EMENDA C1 4" P/ DUTOS TIPO KANAFLEX</v>
          </cell>
          <cell r="D3716" t="str">
            <v>UN</v>
          </cell>
          <cell r="E3716">
            <v>36.299999999999997</v>
          </cell>
        </row>
        <row r="3717">
          <cell r="A3717">
            <v>2606</v>
          </cell>
          <cell r="B3717" t="str">
            <v>SINAPI/CEF</v>
          </cell>
          <cell r="C3717" t="str">
            <v>KIT-EMENDA C1 5" P/ DUTOS TP KANAFLEX</v>
          </cell>
          <cell r="D3717" t="str">
            <v>UN</v>
          </cell>
          <cell r="E3717">
            <v>44.62</v>
          </cell>
        </row>
        <row r="3718">
          <cell r="A3718">
            <v>2602</v>
          </cell>
          <cell r="B3718" t="str">
            <v>SINAPI/CEF</v>
          </cell>
          <cell r="C3718" t="str">
            <v>KIT-EMENDA C1 6" P/ DUTOS TIPO KANAFLEX</v>
          </cell>
          <cell r="D3718" t="str">
            <v>UN</v>
          </cell>
          <cell r="E3718">
            <v>53.94</v>
          </cell>
        </row>
        <row r="3719">
          <cell r="A3719">
            <v>2603</v>
          </cell>
          <cell r="B3719" t="str">
            <v>SINAPI/CEF</v>
          </cell>
          <cell r="C3719" t="str">
            <v>KIT-EMENDA C2 2" P/ DUTOS TIPO KANAFLEX</v>
          </cell>
          <cell r="D3719" t="str">
            <v>UN</v>
          </cell>
          <cell r="E3719">
            <v>23.81</v>
          </cell>
        </row>
        <row r="3720">
          <cell r="A3720">
            <v>2605</v>
          </cell>
          <cell r="B3720" t="str">
            <v>SINAPI/CEF</v>
          </cell>
          <cell r="C3720" t="str">
            <v>KIT-EMENDA C2 3" P/ DUTOS TIPO KANAFLEX</v>
          </cell>
          <cell r="D3720" t="str">
            <v>UN</v>
          </cell>
          <cell r="E3720">
            <v>27.88</v>
          </cell>
        </row>
        <row r="3721">
          <cell r="A3721">
            <v>2604</v>
          </cell>
          <cell r="B3721" t="str">
            <v>SINAPI/CEF</v>
          </cell>
          <cell r="C3721" t="str">
            <v>KIT-EMENDA C2 4" P/ DUTOS TIPO KANAFLEX</v>
          </cell>
          <cell r="D3721" t="str">
            <v>UN</v>
          </cell>
          <cell r="E3721">
            <v>39.659999999999997</v>
          </cell>
        </row>
        <row r="3722">
          <cell r="A3722">
            <v>2598</v>
          </cell>
          <cell r="B3722" t="str">
            <v>SINAPI/CEF</v>
          </cell>
          <cell r="C3722" t="str">
            <v>KIT-EMENDA C2 5" P/ DUTOS TIPO KANAFLEX</v>
          </cell>
          <cell r="D3722" t="str">
            <v>UN</v>
          </cell>
          <cell r="E3722">
            <v>46.23</v>
          </cell>
        </row>
        <row r="3723">
          <cell r="A3723">
            <v>2608</v>
          </cell>
          <cell r="B3723" t="str">
            <v>SINAPI/CEF</v>
          </cell>
          <cell r="C3723" t="str">
            <v>KIT-EMENDA C2 6" P/ DUTOS TIPO KANAFLEX</v>
          </cell>
          <cell r="D3723" t="str">
            <v>UN</v>
          </cell>
          <cell r="E3723">
            <v>50.26</v>
          </cell>
        </row>
        <row r="3724">
          <cell r="A3724">
            <v>3412</v>
          </cell>
          <cell r="B3724" t="str">
            <v>SINAPI/CEF</v>
          </cell>
          <cell r="C3724" t="str">
            <v>LA DE VIDRO E = 2,5CM - PLACA 120 X 60CM</v>
          </cell>
          <cell r="D3724" t="str">
            <v>M2</v>
          </cell>
          <cell r="E3724">
            <v>45.81</v>
          </cell>
        </row>
        <row r="3725">
          <cell r="A3725">
            <v>3413</v>
          </cell>
          <cell r="B3725" t="str">
            <v>SINAPI/CEF</v>
          </cell>
          <cell r="C3725" t="str">
            <v>LA DE VIDRO E = 5MM</v>
          </cell>
          <cell r="D3725" t="str">
            <v>M2</v>
          </cell>
          <cell r="E3725">
            <v>89.61</v>
          </cell>
        </row>
        <row r="3726">
          <cell r="A3726">
            <v>11168</v>
          </cell>
          <cell r="B3726" t="str">
            <v>SINAPI/CEF</v>
          </cell>
          <cell r="C3726" t="str">
            <v>LACA INCOLOR CONCENTRADA PARA MADEIRA</v>
          </cell>
          <cell r="D3726" t="str">
            <v>GL</v>
          </cell>
          <cell r="E3726">
            <v>53.55</v>
          </cell>
        </row>
        <row r="3727">
          <cell r="A3727">
            <v>3731</v>
          </cell>
          <cell r="B3727" t="str">
            <v>SINAPI/CEF</v>
          </cell>
          <cell r="C3727" t="str">
            <v>LADRILHO HIDRAULICO DE * 20 X 20 * CM, E = 2 CM, PARA PAVIMENTACAO</v>
          </cell>
          <cell r="D3727" t="str">
            <v>M2</v>
          </cell>
          <cell r="E3727">
            <v>21.07</v>
          </cell>
        </row>
        <row r="3728">
          <cell r="A3728">
            <v>3734</v>
          </cell>
          <cell r="B3728" t="str">
            <v>SINAPI/CEF</v>
          </cell>
          <cell r="C3728" t="str">
            <v>LADRILHO HIDRAULICO LISO 20 X 20CM COR NATURAL</v>
          </cell>
          <cell r="D3728" t="str">
            <v>M2</v>
          </cell>
          <cell r="E3728">
            <v>20.170000000000002</v>
          </cell>
        </row>
        <row r="3729">
          <cell r="A3729">
            <v>3733</v>
          </cell>
          <cell r="B3729" t="str">
            <v>SINAPI/CEF</v>
          </cell>
          <cell r="C3729" t="str">
            <v>LADRILHO HIDRAULICO 20 X 20CM - LISO 2 CORES</v>
          </cell>
          <cell r="D3729" t="str">
            <v>M2</v>
          </cell>
          <cell r="E3729">
            <v>23.31</v>
          </cell>
        </row>
        <row r="3730">
          <cell r="A3730">
            <v>3735</v>
          </cell>
          <cell r="B3730" t="str">
            <v>SINAPI/CEF</v>
          </cell>
          <cell r="C3730" t="str">
            <v>LADRILHO HIDRAULICO 25 X 25CM - LISO COR NATURAL</v>
          </cell>
          <cell r="D3730" t="str">
            <v>M2</v>
          </cell>
          <cell r="E3730">
            <v>26.09</v>
          </cell>
        </row>
        <row r="3731">
          <cell r="A3731">
            <v>3732</v>
          </cell>
          <cell r="B3731" t="str">
            <v>SINAPI/CEF</v>
          </cell>
          <cell r="C3731" t="str">
            <v>LADRILHO HIDRAULICO 30 X 30CM - LISO COR    NATURAL</v>
          </cell>
          <cell r="D3731" t="str">
            <v>M2</v>
          </cell>
          <cell r="E3731">
            <v>31.29</v>
          </cell>
        </row>
        <row r="3732">
          <cell r="A3732">
            <v>11644</v>
          </cell>
          <cell r="B3732" t="str">
            <v>SINAPI/CEF</v>
          </cell>
          <cell r="C3732" t="str">
            <v>LAJE CONCR ARMAD PREMOLD CIRCULAR P/ TRANSICAO POCO VISITA DN 1200MM,    C/ FURO DN 600 MM</v>
          </cell>
          <cell r="D3732" t="str">
            <v>UN</v>
          </cell>
          <cell r="E3732">
            <v>238.07</v>
          </cell>
        </row>
        <row r="3733">
          <cell r="A3733">
            <v>11645</v>
          </cell>
          <cell r="B3733" t="str">
            <v>SINAPI/CEF</v>
          </cell>
          <cell r="C3733" t="str">
            <v>LAJE CONCR ARMAD PREMOLD CIRCULAR P/ TRANSICAO POCO VISITA DN 900 MM,    C/ FURO DN 600 MM</v>
          </cell>
          <cell r="D3733" t="str">
            <v>UN</v>
          </cell>
          <cell r="E3733">
            <v>157.13999999999999</v>
          </cell>
        </row>
        <row r="3734">
          <cell r="A3734">
            <v>11646</v>
          </cell>
          <cell r="B3734" t="str">
            <v>SINAPI/CEF</v>
          </cell>
          <cell r="C3734" t="str">
            <v>LAJE CONCR ARMAD PREMOLD CIRCULAR P/TAMPA POCO VISITA DN 700 MM, ESP =10 CM</v>
          </cell>
          <cell r="D3734" t="str">
            <v>UN</v>
          </cell>
          <cell r="E3734">
            <v>67.14</v>
          </cell>
        </row>
        <row r="3735">
          <cell r="A3735">
            <v>11647</v>
          </cell>
          <cell r="B3735" t="str">
            <v>SINAPI/CEF</v>
          </cell>
          <cell r="C3735" t="str">
            <v>LAJE EXCENTRICA CONC ARM PRE-MOLDADO DN 1,00M FURO=0,53M E=12CM</v>
          </cell>
          <cell r="D3735" t="str">
            <v>UN</v>
          </cell>
          <cell r="E3735">
            <v>218.04</v>
          </cell>
        </row>
        <row r="3736">
          <cell r="A3736">
            <v>11648</v>
          </cell>
          <cell r="B3736" t="str">
            <v>SINAPI/CEF</v>
          </cell>
          <cell r="C3736" t="str">
            <v>LAJE EXCENTRICA CONC ARM PRE-MOLDADO DN 1,10M FURO=0,60M E=12CM</v>
          </cell>
          <cell r="D3736" t="str">
            <v>UN</v>
          </cell>
          <cell r="E3736">
            <v>220</v>
          </cell>
        </row>
        <row r="3737">
          <cell r="A3737">
            <v>11649</v>
          </cell>
          <cell r="B3737" t="str">
            <v>SINAPI/CEF</v>
          </cell>
          <cell r="C3737" t="str">
            <v>LAJE EXCENTRICA CONC ARM PRE-MOLDADO DN 1,20M FURO=0,53M E=12CM</v>
          </cell>
          <cell r="D3737" t="str">
            <v>UN</v>
          </cell>
          <cell r="E3737">
            <v>231</v>
          </cell>
        </row>
        <row r="3738">
          <cell r="A3738">
            <v>11650</v>
          </cell>
          <cell r="B3738" t="str">
            <v>SINAPI/CEF</v>
          </cell>
          <cell r="C3738" t="str">
            <v>LAJE EXCENTRICA CONC ARM PRE-MOLDADO DN 1,50M FURO=0,53M E=15CM</v>
          </cell>
          <cell r="D3738" t="str">
            <v>UN</v>
          </cell>
          <cell r="E3738">
            <v>263.20999999999998</v>
          </cell>
        </row>
        <row r="3739">
          <cell r="A3739">
            <v>13652</v>
          </cell>
          <cell r="B3739" t="str">
            <v>SINAPI/CEF</v>
          </cell>
          <cell r="C3739" t="str">
            <v>LAJE PRE MOLDADA TRELICADA P/ PISO , H=12CM , P/ APOIO SIMPLES , SOBRECARGA DE 200 KG/M2 , VAO LIVRE</v>
          </cell>
          <cell r="D3739" t="str">
            <v>M2</v>
          </cell>
          <cell r="E3739">
            <v>47.14</v>
          </cell>
        </row>
        <row r="3740">
          <cell r="A3740">
            <v>0</v>
          </cell>
          <cell r="B3740" t="str">
            <v>SINAPI/CEF</v>
          </cell>
          <cell r="C3740" t="str">
            <v>MAXIMO DE 5,70M</v>
          </cell>
          <cell r="D3740">
            <v>0</v>
          </cell>
          <cell r="E3740">
            <v>0</v>
          </cell>
        </row>
        <row r="3741">
          <cell r="A3741">
            <v>3736</v>
          </cell>
          <cell r="B3741" t="str">
            <v>SINAPI/CEF</v>
          </cell>
          <cell r="C3741" t="str">
            <v>LAJE PRE-MOLDADA (LAJOTAS + VIGOTAS) PARA FORRO CONVENCIONAL, SOBRECARGA DE 100 KG/M2, VAO ATE</v>
          </cell>
          <cell r="D3741" t="str">
            <v>M2</v>
          </cell>
          <cell r="E3741">
            <v>27.5</v>
          </cell>
        </row>
        <row r="3742">
          <cell r="A3742">
            <v>0</v>
          </cell>
          <cell r="B3742" t="str">
            <v>SINAPI/CEF</v>
          </cell>
          <cell r="C3742" t="str">
            <v>4,00 M (SEM COLOCACAO)</v>
          </cell>
          <cell r="D3742">
            <v>0</v>
          </cell>
          <cell r="E3742">
            <v>0</v>
          </cell>
        </row>
        <row r="3743">
          <cell r="A3743">
            <v>3741</v>
          </cell>
          <cell r="B3743" t="str">
            <v>SINAPI/CEF</v>
          </cell>
          <cell r="C3743" t="str">
            <v>LAJE PRE-MOLDADA DE FORRO CONVENCIONAL SOBRECARGA 100KG/M2 VAO ATE 4,50M</v>
          </cell>
          <cell r="D3743" t="str">
            <v>M2</v>
          </cell>
          <cell r="E3743">
            <v>31.43</v>
          </cell>
        </row>
        <row r="3744">
          <cell r="A3744">
            <v>3745</v>
          </cell>
          <cell r="B3744" t="str">
            <v>SINAPI/CEF</v>
          </cell>
          <cell r="C3744" t="str">
            <v>LAJE PRE-MOLDADA DE FORRO CONVENCIONAL SOBRECARGA 100KG/M2 VAO ATE 5,00M</v>
          </cell>
          <cell r="D3744" t="str">
            <v>M2</v>
          </cell>
          <cell r="E3744">
            <v>33.39</v>
          </cell>
        </row>
        <row r="3745">
          <cell r="A3745">
            <v>3742</v>
          </cell>
          <cell r="B3745" t="str">
            <v>SINAPI/CEF</v>
          </cell>
          <cell r="C3745" t="str">
            <v>LAJE PRE-MOLDADA DE FORRO TRELICADA SOBRECARGA 100KG/M2 VAO ATE 6,00M</v>
          </cell>
          <cell r="D3745" t="str">
            <v>M2</v>
          </cell>
          <cell r="E3745">
            <v>49.11</v>
          </cell>
        </row>
        <row r="3746">
          <cell r="A3746">
            <v>3743</v>
          </cell>
          <cell r="B3746" t="str">
            <v>SINAPI/CEF</v>
          </cell>
          <cell r="C3746" t="str">
            <v>LAJE PRE-MOLDADA DE PISO CONVENCIONAL SOBRECARGA 200KG/M2 VAO ATE 3,50M</v>
          </cell>
          <cell r="D3746" t="str">
            <v>M2</v>
          </cell>
          <cell r="E3746">
            <v>29.46</v>
          </cell>
        </row>
        <row r="3747">
          <cell r="A3747">
            <v>3744</v>
          </cell>
          <cell r="B3747" t="str">
            <v>SINAPI/CEF</v>
          </cell>
          <cell r="C3747" t="str">
            <v>LAJE PRE-MOLDADA DE PISO CONVENCIONAL SOBRECARGA 200KG/M2 VAO ATE 4,50M</v>
          </cell>
          <cell r="D3747" t="str">
            <v>M2</v>
          </cell>
          <cell r="E3747">
            <v>32.21</v>
          </cell>
        </row>
        <row r="3748">
          <cell r="A3748">
            <v>3739</v>
          </cell>
          <cell r="B3748" t="str">
            <v>SINAPI/CEF</v>
          </cell>
          <cell r="C3748" t="str">
            <v>LAJE PRE-MOLDADA DE PISO CONVENCIONAL SOBRECARGA 200KG/M2 VAO ATE 5,00M</v>
          </cell>
          <cell r="D3748" t="str">
            <v>M2</v>
          </cell>
          <cell r="E3748">
            <v>35.36</v>
          </cell>
        </row>
        <row r="3749">
          <cell r="A3749">
            <v>3747</v>
          </cell>
          <cell r="B3749" t="str">
            <v>SINAPI/CEF</v>
          </cell>
          <cell r="C3749" t="str">
            <v>LAJE PRE-MOLDADA DE PISO CONVENCIONAL SOBRECARGA 350KG/M2 VAO ATE 3,50M</v>
          </cell>
          <cell r="D3749" t="str">
            <v>M2</v>
          </cell>
          <cell r="E3749">
            <v>35.75</v>
          </cell>
        </row>
        <row r="3750">
          <cell r="A3750">
            <v>3737</v>
          </cell>
          <cell r="B3750" t="str">
            <v>SINAPI/CEF</v>
          </cell>
          <cell r="C3750" t="str">
            <v>LAJE PRE-MOLDADA DE PISO CONVENCIONAL SOBRECARGA 350KG/M2 VAO ATE 4,50M</v>
          </cell>
          <cell r="D3750" t="str">
            <v>M2</v>
          </cell>
          <cell r="E3750">
            <v>37.32</v>
          </cell>
        </row>
        <row r="3751">
          <cell r="A3751">
            <v>3738</v>
          </cell>
          <cell r="B3751" t="str">
            <v>SINAPI/CEF</v>
          </cell>
          <cell r="C3751" t="str">
            <v>LAJE PRE-MOLDADA DE PISO CONVENCIONAL SOBRECARGA 350KG/M2 VAO ATE 5,00M</v>
          </cell>
          <cell r="D3751" t="str">
            <v>M2</v>
          </cell>
          <cell r="E3751">
            <v>38.89</v>
          </cell>
        </row>
        <row r="3752">
          <cell r="A3752">
            <v>3746</v>
          </cell>
          <cell r="B3752" t="str">
            <v>SINAPI/CEF</v>
          </cell>
          <cell r="C3752" t="str">
            <v>LAJE PRE-MOLDADA DE PISO TRELICADA C/ H=16CM P/ APOIO SIMPLES SOBRECARGA 200KG/M2 VAO LIVRE ATE</v>
          </cell>
          <cell r="D3752" t="str">
            <v>M2</v>
          </cell>
          <cell r="E3752">
            <v>59.64</v>
          </cell>
        </row>
        <row r="3753">
          <cell r="A3753">
            <v>0</v>
          </cell>
          <cell r="B3753" t="str">
            <v>SINAPI/CEF</v>
          </cell>
          <cell r="C3753" t="str">
            <v>6,00M</v>
          </cell>
          <cell r="D3753">
            <v>0</v>
          </cell>
          <cell r="E3753">
            <v>0</v>
          </cell>
        </row>
        <row r="3754">
          <cell r="A3754">
            <v>3748</v>
          </cell>
          <cell r="B3754" t="str">
            <v>SINAPI/CEF</v>
          </cell>
          <cell r="C3754" t="str">
            <v>LAJE PRE-MOLDADA DE PISO TRELICADA SOBRECARGA 100KG/M2 VAO ATE 7,00M</v>
          </cell>
          <cell r="D3754" t="str">
            <v>M2</v>
          </cell>
          <cell r="E3754">
            <v>58.93</v>
          </cell>
        </row>
        <row r="3755">
          <cell r="A3755">
            <v>3740</v>
          </cell>
          <cell r="B3755" t="str">
            <v>SINAPI/CEF</v>
          </cell>
          <cell r="C3755" t="str">
            <v>LAJE PRE-MOLDADA DE PISO TRELICADA SOBRECARGA 200KG/M2 VAO ATE 7,00M</v>
          </cell>
          <cell r="D3755" t="str">
            <v>M2</v>
          </cell>
          <cell r="E3755">
            <v>70.709999999999994</v>
          </cell>
        </row>
        <row r="3756">
          <cell r="A3756">
            <v>13650</v>
          </cell>
          <cell r="B3756" t="str">
            <v>SINAPI/CEF</v>
          </cell>
          <cell r="C3756" t="str">
            <v>LAJE TRELICADA P/ FORRO ,H=10CM P/ APOIO SIMPLES , VAO LIVRE DE 4,00M</v>
          </cell>
          <cell r="D3756" t="str">
            <v>M2</v>
          </cell>
          <cell r="E3756">
            <v>31.04</v>
          </cell>
        </row>
        <row r="3757">
          <cell r="A3757">
            <v>13651</v>
          </cell>
          <cell r="B3757" t="str">
            <v>SINAPI/CEF</v>
          </cell>
          <cell r="C3757" t="str">
            <v>LAJE TRELICADA P/ PISO , H=10CM , P/ APOIO SIMPLES , SOBRECARGA DE 200 KG/M2 , VAO LIVRE MAXIMO DE</v>
          </cell>
          <cell r="D3757" t="str">
            <v>M2</v>
          </cell>
          <cell r="E3757">
            <v>31.43</v>
          </cell>
        </row>
        <row r="3758">
          <cell r="A3758">
            <v>0</v>
          </cell>
          <cell r="B3758" t="str">
            <v>SINAPI/CEF</v>
          </cell>
          <cell r="C3758" t="str">
            <v>5,70M</v>
          </cell>
          <cell r="D3758">
            <v>0</v>
          </cell>
          <cell r="E3758">
            <v>0</v>
          </cell>
        </row>
        <row r="3759">
          <cell r="A3759">
            <v>0</v>
          </cell>
          <cell r="B3759" t="str">
            <v>SINAPI/CEF</v>
          </cell>
          <cell r="C3759">
            <v>0</v>
          </cell>
          <cell r="D3759">
            <v>0</v>
          </cell>
          <cell r="E3759">
            <v>0</v>
          </cell>
        </row>
        <row r="3760">
          <cell r="A3760">
            <v>0</v>
          </cell>
          <cell r="B3760" t="str">
            <v>SINAPI/CEF</v>
          </cell>
          <cell r="C3760" t="str">
            <v>PREÇOS DE INSUMOS</v>
          </cell>
          <cell r="D3760" t="str">
            <v>Página:</v>
          </cell>
          <cell r="E3760" t="str">
            <v>60 / 107</v>
          </cell>
        </row>
        <row r="3761">
          <cell r="A3761" t="str">
            <v>Mês de Coleta:</v>
          </cell>
          <cell r="B3761" t="str">
            <v>SINAPI/CEF</v>
          </cell>
          <cell r="C3761" t="str">
            <v>05/2014 Pesquisa: IBGE</v>
          </cell>
          <cell r="D3761">
            <v>0</v>
          </cell>
          <cell r="E3761">
            <v>0</v>
          </cell>
        </row>
        <row r="3762">
          <cell r="A3762">
            <v>0</v>
          </cell>
          <cell r="B3762" t="str">
            <v>SINAPI/CEF</v>
          </cell>
          <cell r="C3762" t="str">
            <v>FORTALEZA 88,81</v>
          </cell>
          <cell r="D3762">
            <v>0</v>
          </cell>
          <cell r="E3762">
            <v>50.72</v>
          </cell>
        </row>
        <row r="3763">
          <cell r="A3763" t="str">
            <v>Localidade:</v>
          </cell>
          <cell r="B3763" t="str">
            <v>SINAPI/CEF</v>
          </cell>
          <cell r="C3763" t="str">
            <v>Encargos Sociais Desonerados(%) Horista:</v>
          </cell>
          <cell r="D3763" t="str">
            <v>Mensalista:</v>
          </cell>
          <cell r="E3763">
            <v>0</v>
          </cell>
        </row>
        <row r="3764">
          <cell r="A3764" t="str">
            <v>Código</v>
          </cell>
          <cell r="B3764" t="str">
            <v>SINAPI/CEF</v>
          </cell>
          <cell r="C3764" t="str">
            <v>Descriçao do Insumo</v>
          </cell>
          <cell r="D3764" t="str">
            <v>Unid</v>
          </cell>
          <cell r="E3764" t="str">
            <v>Preço</v>
          </cell>
        </row>
        <row r="3765">
          <cell r="A3765">
            <v>0</v>
          </cell>
          <cell r="B3765" t="str">
            <v>SINAPI/CEF</v>
          </cell>
          <cell r="C3765">
            <v>0</v>
          </cell>
          <cell r="D3765">
            <v>0</v>
          </cell>
          <cell r="E3765" t="str">
            <v>Mediano (R$)</v>
          </cell>
        </row>
        <row r="3766">
          <cell r="A3766">
            <v>13423</v>
          </cell>
          <cell r="B3766" t="str">
            <v>SINAPI/CEF</v>
          </cell>
          <cell r="C3766" t="str">
            <v>LAJE TRELICADA P/ PISO , H=16CM , P/ APOIO SIMPLES , SOBRECARGA DE 200 KG/M2 , VAO LIVRE MAXIMO DE</v>
          </cell>
          <cell r="D3766" t="str">
            <v>M2</v>
          </cell>
          <cell r="E3766">
            <v>56.49</v>
          </cell>
        </row>
        <row r="3767">
          <cell r="A3767">
            <v>0</v>
          </cell>
          <cell r="B3767" t="str">
            <v>SINAPI/CEF</v>
          </cell>
          <cell r="C3767" t="str">
            <v>4,75M</v>
          </cell>
          <cell r="D3767">
            <v>0</v>
          </cell>
          <cell r="E3767">
            <v>0</v>
          </cell>
        </row>
        <row r="3768">
          <cell r="A3768">
            <v>13424</v>
          </cell>
          <cell r="B3768" t="str">
            <v>SINAPI/CEF</v>
          </cell>
          <cell r="C3768" t="str">
            <v>LAJE TRELICADA P/ PISO , H=20CM , P/ APOIO SIMPLES , SOBRECARGA DE 200 KG/M2 , VAO LIVRE MAXIMO DE</v>
          </cell>
          <cell r="D3768" t="str">
            <v>M2</v>
          </cell>
          <cell r="E3768">
            <v>70.91</v>
          </cell>
        </row>
        <row r="3769">
          <cell r="A3769">
            <v>0</v>
          </cell>
          <cell r="B3769" t="str">
            <v>SINAPI/CEF</v>
          </cell>
          <cell r="C3769" t="str">
            <v>9,50M</v>
          </cell>
          <cell r="D3769">
            <v>0</v>
          </cell>
          <cell r="E3769">
            <v>0</v>
          </cell>
        </row>
        <row r="3770">
          <cell r="A3770">
            <v>13425</v>
          </cell>
          <cell r="B3770" t="str">
            <v>SINAPI/CEF</v>
          </cell>
          <cell r="C3770" t="str">
            <v>LAJE TRELICADA P/ PISO , H=25CM , P/ APOIO SIMPLES , SOBRECARGA DE 200 KG/M2 , VAO LIVRE MAXIMO DE</v>
          </cell>
          <cell r="D3770" t="str">
            <v>M2</v>
          </cell>
          <cell r="E3770">
            <v>77</v>
          </cell>
        </row>
        <row r="3771">
          <cell r="A3771">
            <v>0</v>
          </cell>
          <cell r="B3771" t="str">
            <v>SINAPI/CEF</v>
          </cell>
          <cell r="C3771" t="str">
            <v>8,30M</v>
          </cell>
          <cell r="D3771">
            <v>0</v>
          </cell>
          <cell r="E3771">
            <v>0</v>
          </cell>
        </row>
        <row r="3772">
          <cell r="A3772">
            <v>13426</v>
          </cell>
          <cell r="B3772" t="str">
            <v>SINAPI/CEF</v>
          </cell>
          <cell r="C3772" t="str">
            <v>LAJE TRELICADA P/ PISO , H=30CM , P/ APOIO SIMPLES , SOBRECARGA DE 200 KG/M2 , VAO LIVRE MAXIMO DE</v>
          </cell>
          <cell r="D3772" t="str">
            <v>M2</v>
          </cell>
          <cell r="E3772">
            <v>88</v>
          </cell>
        </row>
        <row r="3773">
          <cell r="A3773">
            <v>0</v>
          </cell>
          <cell r="B3773" t="str">
            <v>SINAPI/CEF</v>
          </cell>
          <cell r="C3773" t="str">
            <v>12,65M</v>
          </cell>
          <cell r="D3773">
            <v>0</v>
          </cell>
          <cell r="E3773">
            <v>0</v>
          </cell>
        </row>
        <row r="3774">
          <cell r="A3774">
            <v>11641</v>
          </cell>
          <cell r="B3774" t="str">
            <v>SINAPI/CEF</v>
          </cell>
          <cell r="C3774" t="str">
            <v>LAJOTA CERAMICA 20 X 30 CM P/ LAJE PRE-MOLDADA</v>
          </cell>
          <cell r="D3774" t="str">
            <v>M2</v>
          </cell>
          <cell r="E3774">
            <v>8.8000000000000007</v>
          </cell>
        </row>
        <row r="3775">
          <cell r="A3775">
            <v>13250</v>
          </cell>
          <cell r="B3775" t="str">
            <v>SINAPI/CEF</v>
          </cell>
          <cell r="C3775" t="str">
            <v>LAJOTA CERAMICA 20 X 30 CM PARA LALE PRE-MOLDADA</v>
          </cell>
          <cell r="D3775" t="str">
            <v>UN</v>
          </cell>
          <cell r="E3775">
            <v>0.53</v>
          </cell>
        </row>
        <row r="3776">
          <cell r="A3776">
            <v>21106</v>
          </cell>
          <cell r="B3776" t="str">
            <v>SINAPI/CEF</v>
          </cell>
          <cell r="C3776" t="str">
            <v>LAMBRIS DE ALUMINIO</v>
          </cell>
          <cell r="D3776" t="str">
            <v>KG</v>
          </cell>
          <cell r="E3776">
            <v>32.24</v>
          </cell>
        </row>
        <row r="3777">
          <cell r="A3777">
            <v>3753</v>
          </cell>
          <cell r="B3777" t="str">
            <v>SINAPI/CEF</v>
          </cell>
          <cell r="C3777" t="str">
            <v>LAMPADA FLUORESCENTE 20W</v>
          </cell>
          <cell r="D3777" t="str">
            <v>UN</v>
          </cell>
          <cell r="E3777">
            <v>4.32</v>
          </cell>
        </row>
        <row r="3778">
          <cell r="A3778">
            <v>3754</v>
          </cell>
          <cell r="B3778" t="str">
            <v>SINAPI/CEF</v>
          </cell>
          <cell r="C3778" t="str">
            <v>LAMPADA FLUORESCENTE 40W</v>
          </cell>
          <cell r="D3778" t="str">
            <v>UN</v>
          </cell>
          <cell r="E3778">
            <v>4.32</v>
          </cell>
        </row>
        <row r="3779">
          <cell r="A3779">
            <v>12207</v>
          </cell>
          <cell r="B3779" t="str">
            <v>SINAPI/CEF</v>
          </cell>
          <cell r="C3779" t="str">
            <v>LAMPADA FLUORESCENTE 85W</v>
          </cell>
          <cell r="D3779" t="str">
            <v>UN</v>
          </cell>
          <cell r="E3779">
            <v>9.44</v>
          </cell>
        </row>
        <row r="3780">
          <cell r="A3780">
            <v>3763</v>
          </cell>
          <cell r="B3780" t="str">
            <v>SINAPI/CEF</v>
          </cell>
          <cell r="C3780" t="str">
            <v>LAMPADA INCANDESCENTE 100W</v>
          </cell>
          <cell r="D3780" t="str">
            <v>UN</v>
          </cell>
          <cell r="E3780">
            <v>1.3</v>
          </cell>
        </row>
        <row r="3781">
          <cell r="A3781">
            <v>12203</v>
          </cell>
          <cell r="B3781" t="str">
            <v>SINAPI/CEF</v>
          </cell>
          <cell r="C3781" t="str">
            <v>LAMPADA INCANDESCENTE 150W</v>
          </cell>
          <cell r="D3781" t="str">
            <v>UN</v>
          </cell>
          <cell r="E3781">
            <v>1.87</v>
          </cell>
        </row>
        <row r="3782">
          <cell r="A3782">
            <v>12202</v>
          </cell>
          <cell r="B3782" t="str">
            <v>SINAPI/CEF</v>
          </cell>
          <cell r="C3782" t="str">
            <v>LAMPADA INCANDESCENTE 200W</v>
          </cell>
          <cell r="D3782" t="str">
            <v>UN</v>
          </cell>
          <cell r="E3782">
            <v>2.35</v>
          </cell>
        </row>
        <row r="3783">
          <cell r="A3783">
            <v>12200</v>
          </cell>
          <cell r="B3783" t="str">
            <v>SINAPI/CEF</v>
          </cell>
          <cell r="C3783" t="str">
            <v>LAMPADA INCANDESCENTE 300W</v>
          </cell>
          <cell r="D3783" t="str">
            <v>UN</v>
          </cell>
          <cell r="E3783">
            <v>10.029999999999999</v>
          </cell>
        </row>
        <row r="3784">
          <cell r="A3784">
            <v>12201</v>
          </cell>
          <cell r="B3784" t="str">
            <v>SINAPI/CEF</v>
          </cell>
          <cell r="C3784" t="str">
            <v>LAMPADA INCANDESCENTE 40W</v>
          </cell>
          <cell r="D3784" t="str">
            <v>UN</v>
          </cell>
          <cell r="E3784">
            <v>1.01</v>
          </cell>
        </row>
        <row r="3785">
          <cell r="A3785">
            <v>3764</v>
          </cell>
          <cell r="B3785" t="str">
            <v>SINAPI/CEF</v>
          </cell>
          <cell r="C3785" t="str">
            <v>LAMPADA INCANDESCENTE 60W</v>
          </cell>
          <cell r="D3785" t="str">
            <v>UN</v>
          </cell>
          <cell r="E3785">
            <v>1.01</v>
          </cell>
        </row>
        <row r="3786">
          <cell r="A3786">
            <v>3755</v>
          </cell>
          <cell r="B3786" t="str">
            <v>SINAPI/CEF</v>
          </cell>
          <cell r="C3786" t="str">
            <v>LAMPADA MISTA 160W BASE E - 27</v>
          </cell>
          <cell r="D3786" t="str">
            <v>UN</v>
          </cell>
          <cell r="E3786">
            <v>12.45</v>
          </cell>
        </row>
        <row r="3787">
          <cell r="A3787">
            <v>3750</v>
          </cell>
          <cell r="B3787" t="str">
            <v>SINAPI/CEF</v>
          </cell>
          <cell r="C3787" t="str">
            <v>LAMPADA MISTA 250W BASE E - 27</v>
          </cell>
          <cell r="D3787" t="str">
            <v>UN</v>
          </cell>
          <cell r="E3787">
            <v>16.32</v>
          </cell>
        </row>
        <row r="3788">
          <cell r="A3788">
            <v>3756</v>
          </cell>
          <cell r="B3788" t="str">
            <v>SINAPI/CEF</v>
          </cell>
          <cell r="C3788" t="str">
            <v>LAMPADA MISTA 500W BASE E - 40</v>
          </cell>
          <cell r="D3788" t="str">
            <v>UN</v>
          </cell>
          <cell r="E3788">
            <v>36.54</v>
          </cell>
        </row>
        <row r="3789">
          <cell r="A3789">
            <v>12214</v>
          </cell>
          <cell r="B3789" t="str">
            <v>SINAPI/CEF</v>
          </cell>
          <cell r="C3789" t="str">
            <v>LAMPADA VAPOR MERCURIO 125W</v>
          </cell>
          <cell r="D3789" t="str">
            <v>UN</v>
          </cell>
          <cell r="E3789">
            <v>11.82</v>
          </cell>
        </row>
        <row r="3790">
          <cell r="A3790">
            <v>3749</v>
          </cell>
          <cell r="B3790" t="str">
            <v>SINAPI/CEF</v>
          </cell>
          <cell r="C3790" t="str">
            <v>LAMPADA VAPOR MERCURIO 250W (BOCAL E-40)</v>
          </cell>
          <cell r="D3790" t="str">
            <v>UN</v>
          </cell>
          <cell r="E3790">
            <v>23.41</v>
          </cell>
        </row>
        <row r="3791">
          <cell r="A3791">
            <v>3751</v>
          </cell>
          <cell r="B3791" t="str">
            <v>SINAPI/CEF</v>
          </cell>
          <cell r="C3791" t="str">
            <v>LAMPADA VAPOR MERCURIO 400W</v>
          </cell>
          <cell r="D3791" t="str">
            <v>UN</v>
          </cell>
          <cell r="E3791">
            <v>35.26</v>
          </cell>
        </row>
        <row r="3792">
          <cell r="A3792">
            <v>3760</v>
          </cell>
          <cell r="B3792" t="str">
            <v>SINAPI/CEF</v>
          </cell>
          <cell r="C3792" t="str">
            <v>LAMPADA VAPOR MERCURIO 700W</v>
          </cell>
          <cell r="D3792" t="str">
            <v>UN</v>
          </cell>
          <cell r="E3792">
            <v>212.48</v>
          </cell>
        </row>
        <row r="3793">
          <cell r="A3793">
            <v>3752</v>
          </cell>
          <cell r="B3793" t="str">
            <v>SINAPI/CEF</v>
          </cell>
          <cell r="C3793" t="str">
            <v>LAMPADA VAPOR METALICO 400W BASE E-40</v>
          </cell>
          <cell r="D3793" t="str">
            <v>UN</v>
          </cell>
          <cell r="E3793">
            <v>98.5</v>
          </cell>
        </row>
        <row r="3794">
          <cell r="A3794">
            <v>12216</v>
          </cell>
          <cell r="B3794" t="str">
            <v>SINAPI/CEF</v>
          </cell>
          <cell r="C3794" t="str">
            <v>LAMPADA VAPOR SODIO 150W</v>
          </cell>
          <cell r="D3794" t="str">
            <v>UN</v>
          </cell>
          <cell r="E3794">
            <v>34.28</v>
          </cell>
        </row>
        <row r="3795">
          <cell r="A3795">
            <v>3757</v>
          </cell>
          <cell r="B3795" t="str">
            <v>SINAPI/CEF</v>
          </cell>
          <cell r="C3795" t="str">
            <v>LAMPADA VAPOR SODIO 250W</v>
          </cell>
          <cell r="D3795" t="str">
            <v>UN</v>
          </cell>
          <cell r="E3795">
            <v>39.090000000000003</v>
          </cell>
        </row>
        <row r="3796">
          <cell r="A3796">
            <v>3758</v>
          </cell>
          <cell r="B3796" t="str">
            <v>SINAPI/CEF</v>
          </cell>
          <cell r="C3796" t="str">
            <v>LAMPADA VAPOR SODIO 400W</v>
          </cell>
          <cell r="D3796" t="str">
            <v>UN</v>
          </cell>
          <cell r="E3796">
            <v>46.75</v>
          </cell>
        </row>
        <row r="3797">
          <cell r="A3797">
            <v>14145</v>
          </cell>
          <cell r="B3797" t="str">
            <v>SINAPI/CEF</v>
          </cell>
          <cell r="C3797" t="str">
            <v>LATAO CHAPA LAMINADA 1.20X0.60M ESP=3.5MM</v>
          </cell>
          <cell r="D3797" t="str">
            <v>KG</v>
          </cell>
          <cell r="E3797">
            <v>33.25</v>
          </cell>
        </row>
        <row r="3798">
          <cell r="A3798">
            <v>14144</v>
          </cell>
          <cell r="B3798" t="str">
            <v>SINAPI/CEF</v>
          </cell>
          <cell r="C3798" t="str">
            <v>LATAO EM BARRA RETANGULAR</v>
          </cell>
          <cell r="D3798" t="str">
            <v>KG</v>
          </cell>
          <cell r="E3798">
            <v>25.8</v>
          </cell>
        </row>
        <row r="3799">
          <cell r="A3799">
            <v>746</v>
          </cell>
          <cell r="B3799" t="str">
            <v>SINAPI/CEF</v>
          </cell>
          <cell r="C3799" t="str">
            <v>LAVADORA DE ALTA PRESSAO (LAVA-JATO)) PARA AGUA FRIA, DE 1400 A 1900 LIBRAS, VAZAO DE 400 A 700</v>
          </cell>
          <cell r="D3799" t="str">
            <v>UN</v>
          </cell>
          <cell r="E3799">
            <v>1474</v>
          </cell>
        </row>
        <row r="3800">
          <cell r="A3800">
            <v>0</v>
          </cell>
          <cell r="B3800" t="str">
            <v>SINAPI/CEF</v>
          </cell>
          <cell r="C3800" t="str">
            <v>LITROS / HORA</v>
          </cell>
          <cell r="D3800">
            <v>0</v>
          </cell>
          <cell r="E3800">
            <v>0</v>
          </cell>
        </row>
        <row r="3801">
          <cell r="A3801">
            <v>11696</v>
          </cell>
          <cell r="B3801" t="str">
            <v>SINAPI/CEF</v>
          </cell>
          <cell r="C3801" t="str">
            <v>LAVATORIO (OU CUBA) DE SOBREPOR</v>
          </cell>
          <cell r="D3801" t="str">
            <v>UN</v>
          </cell>
          <cell r="E3801">
            <v>63.9</v>
          </cell>
        </row>
        <row r="3802">
          <cell r="A3802">
            <v>10426</v>
          </cell>
          <cell r="B3802" t="str">
            <v>SINAPI/CEF</v>
          </cell>
          <cell r="C3802" t="str">
            <v>LAVATORIO LOUCA BRANCA C/ COLUNA MEDINDO 45 X 55CM OU EQUIV - PADRAO MEDIO</v>
          </cell>
          <cell r="D3802" t="str">
            <v>UN</v>
          </cell>
          <cell r="E3802">
            <v>95.48</v>
          </cell>
        </row>
        <row r="3803">
          <cell r="A3803">
            <v>10425</v>
          </cell>
          <cell r="B3803" t="str">
            <v>SINAPI/CEF</v>
          </cell>
          <cell r="C3803" t="str">
            <v>LAVATORIO LOUCA BRANCA SUSPENSO 29,5 X 39,0CM OU EQUIV-PADRAO POPULAR</v>
          </cell>
          <cell r="D3803" t="str">
            <v>UN</v>
          </cell>
          <cell r="E3803">
            <v>44.27</v>
          </cell>
        </row>
        <row r="3804">
          <cell r="A3804">
            <v>10431</v>
          </cell>
          <cell r="B3804" t="str">
            <v>SINAPI/CEF</v>
          </cell>
          <cell r="C3804" t="str">
            <v>LAVATORIO LOUCA COR C/ COLUNA MEDINDO 45 X 55CM OU EQUIV - PADRAO MEDIO</v>
          </cell>
          <cell r="D3804" t="str">
            <v>UN</v>
          </cell>
          <cell r="E3804">
            <v>100.07</v>
          </cell>
        </row>
        <row r="3805">
          <cell r="A3805">
            <v>10429</v>
          </cell>
          <cell r="B3805" t="str">
            <v>SINAPI/CEF</v>
          </cell>
          <cell r="C3805" t="str">
            <v>LAVATORIO LOUCA COR SUSPENSO 29,5 X 39CM OU EQUIV - PADRAO POPULAR</v>
          </cell>
          <cell r="D3805" t="str">
            <v>UN</v>
          </cell>
          <cell r="E3805">
            <v>47.74</v>
          </cell>
        </row>
        <row r="3806">
          <cell r="A3806">
            <v>20269</v>
          </cell>
          <cell r="B3806" t="str">
            <v>SINAPI/CEF</v>
          </cell>
          <cell r="C3806" t="str">
            <v>LAVATORIO/CUBA DE EMBUTIR OVAL LOUCA BRANCA 35 X 50CM OU EQUIV SEM LADRAO - PADRAO MEDIO</v>
          </cell>
          <cell r="D3806" t="str">
            <v>UN</v>
          </cell>
          <cell r="E3806">
            <v>58.02</v>
          </cell>
        </row>
        <row r="3807">
          <cell r="A3807">
            <v>20270</v>
          </cell>
          <cell r="B3807" t="str">
            <v>SINAPI/CEF</v>
          </cell>
          <cell r="C3807" t="str">
            <v>LAVATORIO/CUBA DE EMBUTIR OVAL LOUCA COR 35 X 50CM OU EQUIV SEM LADRAO - PADRAO MEDIO</v>
          </cell>
          <cell r="D3807" t="str">
            <v>UN</v>
          </cell>
          <cell r="E3807">
            <v>59.16</v>
          </cell>
        </row>
        <row r="3808">
          <cell r="A3808">
            <v>10427</v>
          </cell>
          <cell r="B3808" t="str">
            <v>SINAPI/CEF</v>
          </cell>
          <cell r="C3808" t="str">
            <v>LAVATORIO/CUBA DE SOBREPOR OVAL LOUCA BRANCA 50 X 55CM OU EQUIV - C/ LADRAO - PADRAO ALTO</v>
          </cell>
          <cell r="D3808" t="str">
            <v>UN</v>
          </cell>
          <cell r="E3808">
            <v>56.88</v>
          </cell>
        </row>
        <row r="3809">
          <cell r="A3809">
            <v>10428</v>
          </cell>
          <cell r="B3809" t="str">
            <v>SINAPI/CEF</v>
          </cell>
          <cell r="C3809" t="str">
            <v>LAVATORIO/CUBA DE SOBREPOR OVAL LOUCA COR 50 X 55CM OU EQUIV - C/ LADRAO - PADRAO ALTO</v>
          </cell>
          <cell r="D3809" t="str">
            <v>UN</v>
          </cell>
          <cell r="E3809">
            <v>58.76</v>
          </cell>
        </row>
        <row r="3810">
          <cell r="A3810">
            <v>10853</v>
          </cell>
          <cell r="B3810" t="str">
            <v>SINAPI/CEF</v>
          </cell>
          <cell r="C3810" t="str">
            <v>LETRA ACO INOX H = 20 CM CHAPA 22</v>
          </cell>
          <cell r="D3810" t="str">
            <v>UN</v>
          </cell>
          <cell r="E3810">
            <v>59.64</v>
          </cell>
        </row>
        <row r="3811">
          <cell r="A3811">
            <v>5093</v>
          </cell>
          <cell r="B3811" t="str">
            <v>SINAPI/CEF</v>
          </cell>
          <cell r="C3811" t="str">
            <v>LEVANTADOR LATAO FUNDIDO CROMADO PESO MINIMO 35G P/ JAN GUILHOTINA</v>
          </cell>
          <cell r="D3811" t="str">
            <v>PAR</v>
          </cell>
          <cell r="E3811">
            <v>17.72</v>
          </cell>
        </row>
        <row r="3812">
          <cell r="A3812">
            <v>13323</v>
          </cell>
          <cell r="B3812" t="str">
            <v>SINAPI/CEF</v>
          </cell>
          <cell r="C3812" t="str">
            <v>LIMPADORA A JATO/VACUO PRESSAO P/LIMPEZA ESG PUBL./INDUSTRIAL CONSMAQ SF OU EQUIV. , MONTADA</v>
          </cell>
          <cell r="D3812" t="str">
            <v>UN</v>
          </cell>
          <cell r="E3812">
            <v>700797.62</v>
          </cell>
        </row>
        <row r="3813">
          <cell r="A3813">
            <v>0</v>
          </cell>
          <cell r="B3813" t="str">
            <v>SINAPI/CEF</v>
          </cell>
          <cell r="C3813" t="str">
            <v>SOBRE CAMINHAO EQUI. C/EXAUSTOR-COMPRESSOR,TANQUE CILINDRICO DE ABERTURA,SISTEMA SEPARACAO</v>
          </cell>
          <cell r="D3813">
            <v>0</v>
          </cell>
          <cell r="E3813">
            <v>0</v>
          </cell>
        </row>
        <row r="3814">
          <cell r="A3814">
            <v>0</v>
          </cell>
          <cell r="B3814" t="str">
            <v>SINAPI/CEF</v>
          </cell>
          <cell r="C3814" t="str">
            <v>LIQUIDOS</v>
          </cell>
          <cell r="D3814">
            <v>0</v>
          </cell>
          <cell r="E3814">
            <v>0</v>
          </cell>
        </row>
        <row r="3815">
          <cell r="A3815">
            <v>6091</v>
          </cell>
          <cell r="B3815" t="str">
            <v>SINAPI/CEF</v>
          </cell>
          <cell r="C3815" t="str">
            <v>LIQUIDO P/ BRILHO BASE PVA (INTERIORES/EXTERIORES)</v>
          </cell>
          <cell r="D3815" t="str">
            <v>L</v>
          </cell>
          <cell r="E3815">
            <v>23.02</v>
          </cell>
        </row>
        <row r="3816">
          <cell r="A3816">
            <v>3768</v>
          </cell>
          <cell r="B3816" t="str">
            <v>SINAPI/CEF</v>
          </cell>
          <cell r="C3816" t="str">
            <v>LIXA P/ FERRO</v>
          </cell>
          <cell r="D3816" t="str">
            <v>UN</v>
          </cell>
          <cell r="E3816">
            <v>2.2999999999999998</v>
          </cell>
        </row>
        <row r="3817">
          <cell r="A3817">
            <v>3767</v>
          </cell>
          <cell r="B3817" t="str">
            <v>SINAPI/CEF</v>
          </cell>
          <cell r="C3817" t="str">
            <v>LIXA P/ PAREDE OU MADEIRA</v>
          </cell>
          <cell r="D3817" t="str">
            <v>UN</v>
          </cell>
          <cell r="E3817">
            <v>0.55000000000000004</v>
          </cell>
        </row>
        <row r="3818">
          <cell r="A3818">
            <v>13192</v>
          </cell>
          <cell r="B3818" t="str">
            <v>SINAPI/CEF</v>
          </cell>
          <cell r="C3818" t="str">
            <v>LIXADEIRA ANGULAR P/ CONCRETO, BOSCH, MOD. GBR 14 CA (1373) , ELETRICA, POT. 1.400 W</v>
          </cell>
          <cell r="D3818" t="str">
            <v>UN</v>
          </cell>
          <cell r="E3818">
            <v>2024.64</v>
          </cell>
        </row>
        <row r="3819">
          <cell r="A3819">
            <v>3290</v>
          </cell>
          <cell r="B3819" t="str">
            <v>SINAPI/CEF</v>
          </cell>
          <cell r="C3819" t="str">
            <v>LIXADEIRA ELETRICA INDUSTRIAL P/ CORTE OU DESGASTE DIAM 7" PORTATIL</v>
          </cell>
          <cell r="D3819" t="str">
            <v>H</v>
          </cell>
          <cell r="E3819">
            <v>0.56999999999999995</v>
          </cell>
        </row>
        <row r="3820">
          <cell r="A3820">
            <v>3779</v>
          </cell>
          <cell r="B3820" t="str">
            <v>SINAPI/CEF</v>
          </cell>
          <cell r="C3820" t="str">
            <v>LONA PLASTICA PRETA L ARGURA  8M, ESPESSURA 150 MICRAS</v>
          </cell>
          <cell r="D3820" t="str">
            <v>M</v>
          </cell>
          <cell r="E3820">
            <v>7.23</v>
          </cell>
        </row>
        <row r="3821">
          <cell r="A3821">
            <v>3777</v>
          </cell>
          <cell r="B3821" t="str">
            <v>SINAPI/CEF</v>
          </cell>
          <cell r="C3821" t="str">
            <v>LONA PLASTICA, COR PRETA, ESPESSURA DE 150 MICRAS</v>
          </cell>
          <cell r="D3821" t="str">
            <v>M2</v>
          </cell>
          <cell r="E3821">
            <v>1.04</v>
          </cell>
        </row>
        <row r="3822">
          <cell r="A3822">
            <v>12268</v>
          </cell>
          <cell r="B3822" t="str">
            <v>SINAPI/CEF</v>
          </cell>
          <cell r="C3822" t="str">
            <v>LUMINARIA ABERTA P/ ILUMINACAO PUBLICA, CORPO REFLETOR EM ALUMINIO FUNDIDO, PORTA LAMPADA E27</v>
          </cell>
          <cell r="D3822" t="str">
            <v>UN</v>
          </cell>
          <cell r="E3822">
            <v>57.09</v>
          </cell>
        </row>
        <row r="3823">
          <cell r="A3823">
            <v>0</v>
          </cell>
          <cell r="B3823" t="str">
            <v>SINAPI/CEF</v>
          </cell>
          <cell r="C3823">
            <v>0</v>
          </cell>
          <cell r="D3823">
            <v>0</v>
          </cell>
          <cell r="E3823">
            <v>0</v>
          </cell>
        </row>
        <row r="3824">
          <cell r="A3824">
            <v>0</v>
          </cell>
          <cell r="B3824" t="str">
            <v>SINAPI/CEF</v>
          </cell>
          <cell r="C3824" t="str">
            <v>PREÇOS DE INSUMOS</v>
          </cell>
          <cell r="D3824" t="str">
            <v>Página:</v>
          </cell>
          <cell r="E3824" t="str">
            <v>61 / 107</v>
          </cell>
        </row>
        <row r="3825">
          <cell r="A3825" t="str">
            <v>Mês de Coleta:</v>
          </cell>
          <cell r="B3825" t="str">
            <v>SINAPI/CEF</v>
          </cell>
          <cell r="C3825" t="str">
            <v>05/2014 Pesquisa: IBGE</v>
          </cell>
          <cell r="D3825">
            <v>0</v>
          </cell>
          <cell r="E3825">
            <v>0</v>
          </cell>
        </row>
        <row r="3826">
          <cell r="A3826">
            <v>0</v>
          </cell>
          <cell r="B3826" t="str">
            <v>SINAPI/CEF</v>
          </cell>
          <cell r="C3826" t="str">
            <v>FORTALEZA 88,81</v>
          </cell>
          <cell r="D3826">
            <v>0</v>
          </cell>
          <cell r="E3826">
            <v>50.72</v>
          </cell>
        </row>
        <row r="3827">
          <cell r="A3827" t="str">
            <v>Localidade:</v>
          </cell>
          <cell r="B3827" t="str">
            <v>SINAPI/CEF</v>
          </cell>
          <cell r="C3827" t="str">
            <v>Encargos Sociais Desonerados(%) Horista:</v>
          </cell>
          <cell r="D3827" t="str">
            <v>Mensalista:</v>
          </cell>
          <cell r="E3827">
            <v>0</v>
          </cell>
        </row>
        <row r="3828">
          <cell r="A3828" t="str">
            <v>Código</v>
          </cell>
          <cell r="B3828" t="str">
            <v>SINAPI/CEF</v>
          </cell>
          <cell r="C3828" t="str">
            <v>Descriçao do Insumo</v>
          </cell>
          <cell r="D3828" t="str">
            <v>Unid</v>
          </cell>
          <cell r="E3828" t="str">
            <v>Preço</v>
          </cell>
        </row>
        <row r="3829">
          <cell r="A3829">
            <v>0</v>
          </cell>
          <cell r="B3829" t="str">
            <v>SINAPI/CEF</v>
          </cell>
          <cell r="C3829">
            <v>0</v>
          </cell>
          <cell r="D3829">
            <v>0</v>
          </cell>
          <cell r="E3829" t="str">
            <v>Mediano (R$)</v>
          </cell>
        </row>
        <row r="3830">
          <cell r="A3830">
            <v>0</v>
          </cell>
          <cell r="B3830" t="str">
            <v>SINAPI/CEF</v>
          </cell>
          <cell r="C3830" t="str">
            <v>COM BRACO METALICO DE 1,50M</v>
          </cell>
          <cell r="D3830">
            <v>0</v>
          </cell>
          <cell r="E3830">
            <v>0</v>
          </cell>
        </row>
        <row r="3831">
          <cell r="A3831">
            <v>3798</v>
          </cell>
          <cell r="B3831" t="str">
            <v>SINAPI/CEF</v>
          </cell>
          <cell r="C3831" t="str">
            <v>LUMINARIA ABERTA P/ ILUMINACAO PUBLICA, TIPO X-57 PETERCO OU EQUIV</v>
          </cell>
          <cell r="D3831" t="str">
            <v>UN</v>
          </cell>
          <cell r="E3831">
            <v>33.67</v>
          </cell>
        </row>
        <row r="3832">
          <cell r="A3832">
            <v>3805</v>
          </cell>
          <cell r="B3832" t="str">
            <v>SINAPI/CEF</v>
          </cell>
          <cell r="C3832" t="str">
            <v>LUMINARIA ABERTA P/ ILUMINACAO PUBLICA, TIPO X-68 PETERCO OU EQUIV, C/ LAMPADA MISTA 160W</v>
          </cell>
          <cell r="D3832" t="str">
            <v>UN</v>
          </cell>
          <cell r="E3832">
            <v>38.67</v>
          </cell>
        </row>
        <row r="3833">
          <cell r="A3833">
            <v>3806</v>
          </cell>
          <cell r="B3833" t="str">
            <v>SINAPI/CEF</v>
          </cell>
          <cell r="C3833" t="str">
            <v>LUMINARIA AQUATIC PIAL REF. 60456 BRANCA</v>
          </cell>
          <cell r="D3833" t="str">
            <v>UN</v>
          </cell>
          <cell r="E3833">
            <v>116.62</v>
          </cell>
        </row>
        <row r="3834">
          <cell r="A3834">
            <v>14646</v>
          </cell>
          <cell r="B3834" t="str">
            <v>SINAPI/CEF</v>
          </cell>
          <cell r="C3834" t="str">
            <v>LUMINARIA CALHA EM CHAPA ACO SOBREPOR C/ 1 LAMPADA FLUORESCENTE 40W (COMPLETA, INCL. REATOR</v>
          </cell>
          <cell r="D3834" t="str">
            <v>UN</v>
          </cell>
          <cell r="E3834">
            <v>45.8</v>
          </cell>
        </row>
        <row r="3835">
          <cell r="A3835">
            <v>0</v>
          </cell>
          <cell r="B3835" t="str">
            <v>SINAPI/CEF</v>
          </cell>
          <cell r="C3835" t="str">
            <v>AFP PARTIDA RAPIDA 127V E LAMPADA)</v>
          </cell>
          <cell r="D3835">
            <v>0</v>
          </cell>
          <cell r="E3835">
            <v>0</v>
          </cell>
        </row>
        <row r="3836">
          <cell r="A3836">
            <v>12243</v>
          </cell>
          <cell r="B3836" t="str">
            <v>SINAPI/CEF</v>
          </cell>
          <cell r="C3836" t="str">
            <v>LUMINARIA CALHA SOBREPOR CHAPA DE ACO P/ 4 LAMPADAS FLUORESCENTES 4OW (NAO INCLUI REATOR E</v>
          </cell>
          <cell r="D3836" t="str">
            <v>UN</v>
          </cell>
          <cell r="E3836">
            <v>23.59</v>
          </cell>
        </row>
        <row r="3837">
          <cell r="A3837">
            <v>0</v>
          </cell>
          <cell r="B3837" t="str">
            <v>SINAPI/CEF</v>
          </cell>
          <cell r="C3837" t="str">
            <v>LAMP)</v>
          </cell>
          <cell r="D3837">
            <v>0</v>
          </cell>
          <cell r="E3837">
            <v>0</v>
          </cell>
        </row>
        <row r="3838">
          <cell r="A3838">
            <v>3788</v>
          </cell>
          <cell r="B3838" t="str">
            <v>SINAPI/CEF</v>
          </cell>
          <cell r="C3838" t="str">
            <v>LUMINARIA CALHA SOBREPOR EM CHAPA ACO C/ 1 LAMPADA FLUORESCENTE 20W (COMPLETA, INCL. REATOR</v>
          </cell>
          <cell r="D3838" t="str">
            <v>UN</v>
          </cell>
          <cell r="E3838">
            <v>36.25</v>
          </cell>
        </row>
        <row r="3839">
          <cell r="A3839">
            <v>0</v>
          </cell>
          <cell r="B3839" t="str">
            <v>SINAPI/CEF</v>
          </cell>
          <cell r="C3839" t="str">
            <v>PART RAPIDA E LAMPADA)</v>
          </cell>
          <cell r="D3839">
            <v>0</v>
          </cell>
          <cell r="E3839">
            <v>0</v>
          </cell>
        </row>
        <row r="3840">
          <cell r="A3840">
            <v>3811</v>
          </cell>
          <cell r="B3840" t="str">
            <v>SINAPI/CEF</v>
          </cell>
          <cell r="C3840" t="str">
            <v>LUMINARIA CALHA SOBREPOR EM CHAPA ACO C/ 2 LAMPADAS FLUORESCENTES 20W TIPO TMS 500 PHILIPS OU</v>
          </cell>
          <cell r="D3840" t="str">
            <v>UN</v>
          </cell>
          <cell r="E3840">
            <v>58.44</v>
          </cell>
        </row>
        <row r="3841">
          <cell r="A3841">
            <v>0</v>
          </cell>
          <cell r="B3841" t="str">
            <v>SINAPI/CEF</v>
          </cell>
          <cell r="C3841" t="str">
            <v>EQUIV (COMPLETA, INCL. REAT PART RAP+LAMP+SUP)</v>
          </cell>
          <cell r="D3841">
            <v>0</v>
          </cell>
          <cell r="E3841">
            <v>0</v>
          </cell>
        </row>
        <row r="3842">
          <cell r="A3842">
            <v>3799</v>
          </cell>
          <cell r="B3842" t="str">
            <v>SINAPI/CEF</v>
          </cell>
          <cell r="C3842" t="str">
            <v>LUMINARIA CALHA SOBREPOR EM CHAPA ACO C/ 2 LAMPADAS FLUORESCENTES 40W (COMPLETA, INCL REATOR</v>
          </cell>
          <cell r="D3842" t="str">
            <v>UN</v>
          </cell>
          <cell r="E3842">
            <v>61.49</v>
          </cell>
        </row>
        <row r="3843">
          <cell r="A3843">
            <v>0</v>
          </cell>
          <cell r="B3843" t="str">
            <v>SINAPI/CEF</v>
          </cell>
          <cell r="C3843" t="str">
            <v>PART RAPIDA E LAMPADAS)</v>
          </cell>
          <cell r="D3843">
            <v>0</v>
          </cell>
          <cell r="E3843">
            <v>0</v>
          </cell>
        </row>
        <row r="3844">
          <cell r="A3844">
            <v>3812</v>
          </cell>
          <cell r="B3844" t="str">
            <v>SINAPI/CEF</v>
          </cell>
          <cell r="C3844" t="str">
            <v>LUMINARIA CALHA SOBREPOR EM CHAPA ACO C/ 3 LAMPADAS FLUORESCENTES 2OW (COMPLETA, INCL. REATOR</v>
          </cell>
          <cell r="D3844" t="str">
            <v>UN</v>
          </cell>
          <cell r="E3844">
            <v>93.29</v>
          </cell>
        </row>
        <row r="3845">
          <cell r="A3845">
            <v>0</v>
          </cell>
          <cell r="B3845" t="str">
            <v>SINAPI/CEF</v>
          </cell>
          <cell r="C3845" t="str">
            <v>PART RAPIDA LAMPADAS)</v>
          </cell>
          <cell r="D3845">
            <v>0</v>
          </cell>
          <cell r="E3845">
            <v>0</v>
          </cell>
        </row>
        <row r="3846">
          <cell r="A3846">
            <v>3786</v>
          </cell>
          <cell r="B3846" t="str">
            <v>SINAPI/CEF</v>
          </cell>
          <cell r="C3846" t="str">
            <v>LUMINARIA CALHA SOBREPOR EM CHAPA ACO C/ 3 LAMPADAS FLUORESCENTES 4OW (COMPLETA, INCL. REATOR</v>
          </cell>
          <cell r="D3846" t="str">
            <v>UN</v>
          </cell>
          <cell r="E3846">
            <v>88.58</v>
          </cell>
        </row>
        <row r="3847">
          <cell r="A3847">
            <v>0</v>
          </cell>
          <cell r="B3847" t="str">
            <v>SINAPI/CEF</v>
          </cell>
          <cell r="C3847" t="str">
            <v>PART RAPIDA E LAMPADAS)</v>
          </cell>
          <cell r="D3847">
            <v>0</v>
          </cell>
          <cell r="E3847">
            <v>0</v>
          </cell>
        </row>
        <row r="3848">
          <cell r="A3848">
            <v>3785</v>
          </cell>
          <cell r="B3848" t="str">
            <v>SINAPI/CEF</v>
          </cell>
          <cell r="C3848" t="str">
            <v>LUMINARIA CALHA SOBREPOR EM CHAPA ACO C/ 4 LAMPADAS FLUORESCENTES 20W (COMPLETA, INCL. REATOR</v>
          </cell>
          <cell r="D3848" t="str">
            <v>UN</v>
          </cell>
          <cell r="E3848">
            <v>97.52</v>
          </cell>
        </row>
        <row r="3849">
          <cell r="A3849">
            <v>0</v>
          </cell>
          <cell r="B3849" t="str">
            <v>SINAPI/CEF</v>
          </cell>
          <cell r="C3849" t="str">
            <v>PART RAPIDA E LAMPADAS)</v>
          </cell>
          <cell r="D3849">
            <v>0</v>
          </cell>
          <cell r="E3849">
            <v>0</v>
          </cell>
        </row>
        <row r="3850">
          <cell r="A3850">
            <v>3784</v>
          </cell>
          <cell r="B3850" t="str">
            <v>SINAPI/CEF</v>
          </cell>
          <cell r="C3850" t="str">
            <v>LUMINARIA CALHA SOBREPOR EM CHAPA ACO C/ 4 LAMPADAS FLUORESCENTES 40W (COMPLETA, INCL. REATOR</v>
          </cell>
          <cell r="D3850" t="str">
            <v>UN</v>
          </cell>
          <cell r="E3850">
            <v>113.55</v>
          </cell>
        </row>
        <row r="3851">
          <cell r="A3851">
            <v>0</v>
          </cell>
          <cell r="B3851" t="str">
            <v>SINAPI/CEF</v>
          </cell>
          <cell r="C3851" t="str">
            <v>PART RAPIDA E LAMPADAS)</v>
          </cell>
          <cell r="D3851">
            <v>0</v>
          </cell>
          <cell r="E3851">
            <v>0</v>
          </cell>
        </row>
        <row r="3852">
          <cell r="A3852">
            <v>12230</v>
          </cell>
          <cell r="B3852" t="str">
            <v>SINAPI/CEF</v>
          </cell>
          <cell r="C3852" t="str">
            <v>LUMINARIA CALHA SOBREPOR EM CHAPA ACO P/ 1 LAMPADA FLUORESCENTE 20W (NAO INCLUI REATOR E</v>
          </cell>
          <cell r="D3852" t="str">
            <v>UN</v>
          </cell>
          <cell r="E3852">
            <v>7.73</v>
          </cell>
        </row>
        <row r="3853">
          <cell r="A3853">
            <v>0</v>
          </cell>
          <cell r="B3853" t="str">
            <v>SINAPI/CEF</v>
          </cell>
          <cell r="C3853" t="str">
            <v>LAMPADA)</v>
          </cell>
          <cell r="D3853">
            <v>0</v>
          </cell>
          <cell r="E3853">
            <v>0</v>
          </cell>
        </row>
        <row r="3854">
          <cell r="A3854">
            <v>12231</v>
          </cell>
          <cell r="B3854" t="str">
            <v>SINAPI/CEF</v>
          </cell>
          <cell r="C3854" t="str">
            <v>LUMINARIA CALHA SOBREPOR EM CHAPA ACO P/ 1 LAMPADA FLUORESCENTE 40W (NAO INCLUI REATOR E LAMP)</v>
          </cell>
          <cell r="D3854" t="str">
            <v>UN</v>
          </cell>
          <cell r="E3854">
            <v>11.05</v>
          </cell>
        </row>
        <row r="3855">
          <cell r="A3855">
            <v>12232</v>
          </cell>
          <cell r="B3855" t="str">
            <v>SINAPI/CEF</v>
          </cell>
          <cell r="C3855" t="str">
            <v>LUMINARIA CALHA SOBREPOR EM CHAPA ACO P/ 2 LAMPADAS FLUORESCENTES 2OW (NAO INCLUI REATOR E</v>
          </cell>
          <cell r="D3855" t="str">
            <v>UN</v>
          </cell>
          <cell r="E3855">
            <v>7.25</v>
          </cell>
        </row>
        <row r="3856">
          <cell r="A3856">
            <v>0</v>
          </cell>
          <cell r="B3856" t="str">
            <v>SINAPI/CEF</v>
          </cell>
          <cell r="C3856" t="str">
            <v>LAMPADAS)</v>
          </cell>
          <cell r="D3856">
            <v>0</v>
          </cell>
          <cell r="E3856">
            <v>0</v>
          </cell>
        </row>
        <row r="3857">
          <cell r="A3857">
            <v>12239</v>
          </cell>
          <cell r="B3857" t="str">
            <v>SINAPI/CEF</v>
          </cell>
          <cell r="C3857" t="str">
            <v>LUMINARIA CALHA SOBREPOR EM CHAPA ACO P/ 2 LAMPADAS FLUORESCENTES 40W (NAO INCLUI REATOR E</v>
          </cell>
          <cell r="D3857" t="str">
            <v>UN</v>
          </cell>
          <cell r="E3857">
            <v>14.09</v>
          </cell>
        </row>
        <row r="3858">
          <cell r="A3858">
            <v>0</v>
          </cell>
          <cell r="B3858" t="str">
            <v>SINAPI/CEF</v>
          </cell>
          <cell r="C3858" t="str">
            <v>LAMP)</v>
          </cell>
          <cell r="D3858">
            <v>0</v>
          </cell>
          <cell r="E3858">
            <v>0</v>
          </cell>
        </row>
        <row r="3859">
          <cell r="A3859">
            <v>12240</v>
          </cell>
          <cell r="B3859" t="str">
            <v>SINAPI/CEF</v>
          </cell>
          <cell r="C3859" t="str">
            <v>LUMINARIA CALHA SOBREPOR EM CHAPA ACO P/ 3 LAMPADAS FLUORESCENTES 20W (NAO INCLUI REATOR E</v>
          </cell>
          <cell r="D3859" t="str">
            <v>UN</v>
          </cell>
          <cell r="E3859">
            <v>13.29</v>
          </cell>
        </row>
        <row r="3860">
          <cell r="A3860">
            <v>0</v>
          </cell>
          <cell r="B3860" t="str">
            <v>SINAPI/CEF</v>
          </cell>
          <cell r="C3860" t="str">
            <v>LAMP)</v>
          </cell>
          <cell r="D3860">
            <v>0</v>
          </cell>
          <cell r="E3860">
            <v>0</v>
          </cell>
        </row>
        <row r="3861">
          <cell r="A3861">
            <v>12241</v>
          </cell>
          <cell r="B3861" t="str">
            <v>SINAPI/CEF</v>
          </cell>
          <cell r="C3861" t="str">
            <v>LUMINARIA CALHA SOBREPOR EM CHAPA ACO P/ 3 LAMPADAS FLUORESCENTES 40W (NAO INCLUI REATOR E</v>
          </cell>
          <cell r="D3861" t="str">
            <v>UN</v>
          </cell>
          <cell r="E3861">
            <v>19.72</v>
          </cell>
        </row>
        <row r="3862">
          <cell r="A3862">
            <v>0</v>
          </cell>
          <cell r="B3862" t="str">
            <v>SINAPI/CEF</v>
          </cell>
          <cell r="C3862" t="str">
            <v>LAMP)</v>
          </cell>
          <cell r="D3862">
            <v>0</v>
          </cell>
          <cell r="E3862">
            <v>0</v>
          </cell>
        </row>
        <row r="3863">
          <cell r="A3863">
            <v>12242</v>
          </cell>
          <cell r="B3863" t="str">
            <v>SINAPI/CEF</v>
          </cell>
          <cell r="C3863" t="str">
            <v>LUMINARIA CALHA SOBREPOR EM CHAPA ACO P/ 4 LAMPADAS FLUORESCENTES 20W (NAO INCLUI REATOR E</v>
          </cell>
          <cell r="D3863" t="str">
            <v>UN</v>
          </cell>
          <cell r="E3863">
            <v>14.4</v>
          </cell>
        </row>
        <row r="3864">
          <cell r="A3864">
            <v>0</v>
          </cell>
          <cell r="B3864" t="str">
            <v>SINAPI/CEF</v>
          </cell>
          <cell r="C3864" t="str">
            <v>LAMP)</v>
          </cell>
          <cell r="D3864">
            <v>0</v>
          </cell>
          <cell r="E3864">
            <v>0</v>
          </cell>
        </row>
        <row r="3865">
          <cell r="A3865">
            <v>12271</v>
          </cell>
          <cell r="B3865" t="str">
            <v>SINAPI/CEF</v>
          </cell>
          <cell r="C3865" t="str">
            <v>LUMINARIA DUPLA P/SINALIZACAO, TIPO WETZEL AS-2/110 OU EQUIV</v>
          </cell>
          <cell r="D3865" t="str">
            <v>UN</v>
          </cell>
          <cell r="E3865">
            <v>147.43</v>
          </cell>
        </row>
        <row r="3866">
          <cell r="A3866">
            <v>12244</v>
          </cell>
          <cell r="B3866" t="str">
            <v>SINAPI/CEF</v>
          </cell>
          <cell r="C3866" t="str">
            <v>LUMINARIA EMBUTIDA WETZEL REF. IPT 31/1</v>
          </cell>
          <cell r="D3866" t="str">
            <v>UN</v>
          </cell>
          <cell r="E3866">
            <v>91.84</v>
          </cell>
        </row>
        <row r="3867">
          <cell r="A3867">
            <v>12245</v>
          </cell>
          <cell r="B3867" t="str">
            <v>SINAPI/CEF</v>
          </cell>
          <cell r="C3867" t="str">
            <v>LUMINARIA ESMALTADA COR ALUMINIO PETERCO Y.25/1</v>
          </cell>
          <cell r="D3867" t="str">
            <v>UN</v>
          </cell>
          <cell r="E3867">
            <v>63.95</v>
          </cell>
        </row>
        <row r="3868">
          <cell r="A3868">
            <v>13382</v>
          </cell>
          <cell r="B3868" t="str">
            <v>SINAPI/CEF</v>
          </cell>
          <cell r="C3868" t="str">
            <v>LUMINARIA FECHADA P/ ILUMINACAO PUBLICA, TIPO ABL 50/F OU EQUIV, P/ LAMPADA A VAPOR DE MERCURIO</v>
          </cell>
          <cell r="D3868" t="str">
            <v>UN</v>
          </cell>
          <cell r="E3868">
            <v>157.1</v>
          </cell>
        </row>
        <row r="3869">
          <cell r="A3869">
            <v>0</v>
          </cell>
          <cell r="B3869" t="str">
            <v>SINAPI/CEF</v>
          </cell>
          <cell r="C3869" t="str">
            <v>400W</v>
          </cell>
          <cell r="D3869">
            <v>0</v>
          </cell>
          <cell r="E3869">
            <v>0</v>
          </cell>
        </row>
        <row r="3870">
          <cell r="A3870">
            <v>3787</v>
          </cell>
          <cell r="B3870" t="str">
            <v>SINAPI/CEF</v>
          </cell>
          <cell r="C3870" t="str">
            <v>LUMINARIA FECHADA P/ ILUMINACAO PUBLICA, TIPO X-35 PETERCO OU EQUIV,  (COMPLETA, INCL. LAMPADA</v>
          </cell>
          <cell r="D3870" t="str">
            <v>UN</v>
          </cell>
          <cell r="E3870">
            <v>267.07</v>
          </cell>
        </row>
        <row r="3871">
          <cell r="A3871">
            <v>0</v>
          </cell>
          <cell r="B3871" t="str">
            <v>SINAPI/CEF</v>
          </cell>
          <cell r="C3871" t="str">
            <v>VAPOR MERCURIO 400W)</v>
          </cell>
          <cell r="D3871">
            <v>0</v>
          </cell>
          <cell r="E3871">
            <v>0</v>
          </cell>
        </row>
        <row r="3872">
          <cell r="A3872">
            <v>3780</v>
          </cell>
          <cell r="B3872" t="str">
            <v>SINAPI/CEF</v>
          </cell>
          <cell r="C3872" t="str">
            <v>LUMINARIA PARA LAMPADA FLUORESCENTE COM CALHA DE SOBREPOR EM CHAPA DE ACO, INCLUINDO 1</v>
          </cell>
          <cell r="D3872" t="str">
            <v>UN</v>
          </cell>
          <cell r="E3872">
            <v>41.45</v>
          </cell>
        </row>
        <row r="3873">
          <cell r="A3873">
            <v>0</v>
          </cell>
          <cell r="B3873" t="str">
            <v>SINAPI/CEF</v>
          </cell>
          <cell r="C3873" t="str">
            <v>LAMPADA DE 40 W E REATOR ELETRÔNICO DE PARTIDA RAPIDA</v>
          </cell>
          <cell r="D3873">
            <v>0</v>
          </cell>
          <cell r="E3873">
            <v>0</v>
          </cell>
        </row>
        <row r="3874">
          <cell r="A3874">
            <v>12265</v>
          </cell>
          <cell r="B3874" t="str">
            <v>SINAPI/CEF</v>
          </cell>
          <cell r="C3874" t="str">
            <v>LUMINARIA PHILLIPS PARA LAMPADA DE 400 W MODELO HDK 47240064 OU EQUIVALENTE</v>
          </cell>
          <cell r="D3874" t="str">
            <v>UN</v>
          </cell>
          <cell r="E3874">
            <v>294.45</v>
          </cell>
        </row>
        <row r="3875">
          <cell r="A3875">
            <v>12266</v>
          </cell>
          <cell r="B3875" t="str">
            <v>SINAPI/CEF</v>
          </cell>
          <cell r="C3875" t="str">
            <v>LUMINARIA PHILLIPS TIPO SPOT</v>
          </cell>
          <cell r="D3875" t="str">
            <v>UN</v>
          </cell>
          <cell r="E3875">
            <v>10.56</v>
          </cell>
        </row>
        <row r="3876">
          <cell r="A3876">
            <v>3803</v>
          </cell>
          <cell r="B3876" t="str">
            <v>SINAPI/CEF</v>
          </cell>
          <cell r="C3876" t="str">
            <v>LUMINARIA PLAFONIER SOBREPOR ARO/BASE METALICA C/ GLOBO ESFERICO VIDRO LEITOSO BOCA 10CM DIAM</v>
          </cell>
          <cell r="D3876" t="str">
            <v>UN</v>
          </cell>
          <cell r="E3876">
            <v>21.75</v>
          </cell>
        </row>
        <row r="3877">
          <cell r="A3877">
            <v>0</v>
          </cell>
          <cell r="B3877" t="str">
            <v>SINAPI/CEF</v>
          </cell>
          <cell r="C3877" t="str">
            <v>20CM P/ 1 LAMP INCAND, INCL SOQUETE PORCELANA</v>
          </cell>
          <cell r="D3877">
            <v>0</v>
          </cell>
          <cell r="E3877">
            <v>0</v>
          </cell>
        </row>
        <row r="3878">
          <cell r="A3878">
            <v>13841</v>
          </cell>
          <cell r="B3878" t="str">
            <v>SINAPI/CEF</v>
          </cell>
          <cell r="C3878" t="str">
            <v>LUMINARIA PLAFONIER SOBREPOR C/ GLOBO CHATO VIDRO BOCA 10CM INCL BASE/ARO METALICA OU PLASTICO</v>
          </cell>
          <cell r="D3878" t="str">
            <v>UN</v>
          </cell>
          <cell r="E3878">
            <v>32.39</v>
          </cell>
        </row>
        <row r="3879">
          <cell r="A3879">
            <v>0</v>
          </cell>
          <cell r="B3879" t="str">
            <v>SINAPI/CEF</v>
          </cell>
          <cell r="C3879" t="str">
            <v>C/ SOQUETE P/ 1 LAMP INCAND 60W - LINHA POPULAR</v>
          </cell>
          <cell r="D3879">
            <v>0</v>
          </cell>
          <cell r="E3879">
            <v>0</v>
          </cell>
        </row>
        <row r="3880">
          <cell r="A3880">
            <v>3807</v>
          </cell>
          <cell r="B3880" t="str">
            <v>SINAPI/CEF</v>
          </cell>
          <cell r="C3880" t="str">
            <v>LUMINARIA PROVA DE TEMPO E GASES, TIPO YLC-16/1 CASTIMETAL OU EQUIV, C/ LAMPADA INCANDESCENTE DE</v>
          </cell>
          <cell r="D3880" t="str">
            <v>UN</v>
          </cell>
          <cell r="E3880">
            <v>89.28</v>
          </cell>
        </row>
        <row r="3881">
          <cell r="A3881">
            <v>0</v>
          </cell>
          <cell r="B3881" t="str">
            <v>SINAPI/CEF</v>
          </cell>
          <cell r="C3881" t="str">
            <v>100W</v>
          </cell>
          <cell r="D3881">
            <v>0</v>
          </cell>
          <cell r="E3881">
            <v>0</v>
          </cell>
        </row>
        <row r="3882">
          <cell r="A3882">
            <v>3793</v>
          </cell>
          <cell r="B3882" t="str">
            <v>SINAPI/CEF</v>
          </cell>
          <cell r="C3882" t="str">
            <v>LUMINARIA PROVA DE TEMPO E GASES, TIPO YLC-16/2 CASTIMETAL OU EQUIV (COMPLETA, INCL. LAMPADA</v>
          </cell>
          <cell r="D3882" t="str">
            <v>UN</v>
          </cell>
          <cell r="E3882">
            <v>114.95</v>
          </cell>
        </row>
        <row r="3883">
          <cell r="A3883">
            <v>0</v>
          </cell>
          <cell r="B3883" t="str">
            <v>SINAPI/CEF</v>
          </cell>
          <cell r="C3883" t="str">
            <v>INCANDESCENTE DE 200W)</v>
          </cell>
          <cell r="D3883">
            <v>0</v>
          </cell>
          <cell r="E3883">
            <v>0</v>
          </cell>
        </row>
        <row r="3884">
          <cell r="A3884">
            <v>3794</v>
          </cell>
          <cell r="B3884" t="str">
            <v>SINAPI/CEF</v>
          </cell>
          <cell r="C3884" t="str">
            <v>LUMINARIA PROVA DE TEMPO E GASES, TIPO YLC-16/3 CASTIMETAL OU EQUIV (COMPLETA, INCL. LAMPADA</v>
          </cell>
          <cell r="D3884" t="str">
            <v>UN</v>
          </cell>
          <cell r="E3884">
            <v>148.63999999999999</v>
          </cell>
        </row>
        <row r="3885">
          <cell r="A3885">
            <v>0</v>
          </cell>
          <cell r="B3885" t="str">
            <v>SINAPI/CEF</v>
          </cell>
          <cell r="C3885" t="str">
            <v>INCANDESCENTE DE 300W)</v>
          </cell>
          <cell r="D3885">
            <v>0</v>
          </cell>
          <cell r="E3885">
            <v>0</v>
          </cell>
        </row>
        <row r="3886">
          <cell r="A3886">
            <v>12267</v>
          </cell>
          <cell r="B3886" t="str">
            <v>SINAPI/CEF</v>
          </cell>
          <cell r="C3886" t="str">
            <v>LUMINARIA PROVA DE TEMPO PETERCO Y.31/1</v>
          </cell>
          <cell r="D3886" t="str">
            <v>UN</v>
          </cell>
          <cell r="E3886">
            <v>84.59</v>
          </cell>
        </row>
        <row r="3887">
          <cell r="A3887">
            <v>3819</v>
          </cell>
          <cell r="B3887" t="str">
            <v>SINAPI/CEF</v>
          </cell>
          <cell r="C3887" t="str">
            <v>LUVA CERAMICA P/ REDE ESG BB DN 100MM</v>
          </cell>
          <cell r="D3887" t="str">
            <v>UN</v>
          </cell>
          <cell r="E3887">
            <v>15.48</v>
          </cell>
        </row>
        <row r="3888">
          <cell r="A3888">
            <v>3820</v>
          </cell>
          <cell r="B3888" t="str">
            <v>SINAPI/CEF</v>
          </cell>
          <cell r="C3888" t="str">
            <v>LUVA CERAMICA P/ REDE ESG BB DN 150MM</v>
          </cell>
          <cell r="D3888" t="str">
            <v>UN</v>
          </cell>
          <cell r="E3888">
            <v>15.48</v>
          </cell>
        </row>
        <row r="3889">
          <cell r="A3889">
            <v>3821</v>
          </cell>
          <cell r="B3889" t="str">
            <v>SINAPI/CEF</v>
          </cell>
          <cell r="C3889" t="str">
            <v>LUVA CERAMICA P/ REDE ESG BB DN 200MM</v>
          </cell>
          <cell r="D3889" t="str">
            <v>UN</v>
          </cell>
          <cell r="E3889">
            <v>25.13</v>
          </cell>
        </row>
        <row r="3890">
          <cell r="A3890">
            <v>3814</v>
          </cell>
          <cell r="B3890" t="str">
            <v>SINAPI/CEF</v>
          </cell>
          <cell r="C3890" t="str">
            <v>LUVA CERAMICA P/ REDE ESG BB DN 250MM</v>
          </cell>
          <cell r="D3890" t="str">
            <v>UN</v>
          </cell>
          <cell r="E3890">
            <v>39.590000000000003</v>
          </cell>
        </row>
        <row r="3891">
          <cell r="A3891">
            <v>3822</v>
          </cell>
          <cell r="B3891" t="str">
            <v>SINAPI/CEF</v>
          </cell>
          <cell r="C3891" t="str">
            <v>LUVA CERAMICA P/ REDE ESG BB DN 300MM</v>
          </cell>
          <cell r="D3891" t="str">
            <v>UN</v>
          </cell>
          <cell r="E3891">
            <v>60.79</v>
          </cell>
        </row>
        <row r="3892">
          <cell r="A3892">
            <v>3823</v>
          </cell>
          <cell r="B3892" t="str">
            <v>SINAPI/CEF</v>
          </cell>
          <cell r="C3892" t="str">
            <v>LUVA CERAMICA P/ REDE ESG BB DN 350MM</v>
          </cell>
          <cell r="D3892" t="str">
            <v>UN</v>
          </cell>
          <cell r="E3892">
            <v>82.34</v>
          </cell>
        </row>
        <row r="3893">
          <cell r="A3893">
            <v>3815</v>
          </cell>
          <cell r="B3893" t="str">
            <v>SINAPI/CEF</v>
          </cell>
          <cell r="C3893" t="str">
            <v>LUVA CERAMICA P/ REDE ESG BB DN 400MM</v>
          </cell>
          <cell r="D3893" t="str">
            <v>UN</v>
          </cell>
          <cell r="E3893">
            <v>110.98</v>
          </cell>
        </row>
        <row r="3894">
          <cell r="A3894">
            <v>0</v>
          </cell>
          <cell r="B3894" t="str">
            <v>SINAPI/CEF</v>
          </cell>
          <cell r="C3894">
            <v>0</v>
          </cell>
          <cell r="D3894">
            <v>0</v>
          </cell>
          <cell r="E3894">
            <v>0</v>
          </cell>
        </row>
        <row r="3895">
          <cell r="A3895">
            <v>0</v>
          </cell>
          <cell r="B3895" t="str">
            <v>SINAPI/CEF</v>
          </cell>
          <cell r="C3895" t="str">
            <v>PREÇOS DE INSUMOS</v>
          </cell>
          <cell r="D3895" t="str">
            <v>Página:</v>
          </cell>
          <cell r="E3895" t="str">
            <v>62 / 107</v>
          </cell>
        </row>
        <row r="3896">
          <cell r="A3896" t="str">
            <v>Mês de Coleta:</v>
          </cell>
          <cell r="B3896" t="str">
            <v>SINAPI/CEF</v>
          </cell>
          <cell r="C3896" t="str">
            <v>05/2014 Pesquisa: IBGE</v>
          </cell>
          <cell r="D3896">
            <v>0</v>
          </cell>
          <cell r="E3896">
            <v>0</v>
          </cell>
        </row>
        <row r="3897">
          <cell r="A3897">
            <v>0</v>
          </cell>
          <cell r="B3897" t="str">
            <v>SINAPI/CEF</v>
          </cell>
          <cell r="C3897" t="str">
            <v>FORTALEZA 88,81</v>
          </cell>
          <cell r="D3897">
            <v>0</v>
          </cell>
          <cell r="E3897">
            <v>50.72</v>
          </cell>
        </row>
        <row r="3898">
          <cell r="A3898" t="str">
            <v>Localidade:</v>
          </cell>
          <cell r="B3898" t="str">
            <v>SINAPI/CEF</v>
          </cell>
          <cell r="C3898" t="str">
            <v>Encargos Sociais Desonerados(%) Horista:</v>
          </cell>
          <cell r="D3898" t="str">
            <v>Mensalista:</v>
          </cell>
          <cell r="E3898">
            <v>0</v>
          </cell>
        </row>
        <row r="3899">
          <cell r="A3899" t="str">
            <v>Código</v>
          </cell>
          <cell r="B3899" t="str">
            <v>SINAPI/CEF</v>
          </cell>
          <cell r="C3899" t="str">
            <v>Descriçao do Insumo</v>
          </cell>
          <cell r="D3899" t="str">
            <v>Unid</v>
          </cell>
          <cell r="E3899" t="str">
            <v>Preço</v>
          </cell>
        </row>
        <row r="3900">
          <cell r="A3900">
            <v>0</v>
          </cell>
          <cell r="B3900" t="str">
            <v>SINAPI/CEF</v>
          </cell>
          <cell r="C3900">
            <v>0</v>
          </cell>
          <cell r="D3900">
            <v>0</v>
          </cell>
          <cell r="E3900" t="str">
            <v>Mediano (R$)</v>
          </cell>
        </row>
        <row r="3901">
          <cell r="A3901">
            <v>3816</v>
          </cell>
          <cell r="B3901" t="str">
            <v>SINAPI/CEF</v>
          </cell>
          <cell r="C3901" t="str">
            <v>LUVA CERAMICA P/ REDE ESG BB DN 450MM</v>
          </cell>
          <cell r="D3901" t="str">
            <v>UN</v>
          </cell>
          <cell r="E3901">
            <v>150.35</v>
          </cell>
        </row>
        <row r="3902">
          <cell r="A3902">
            <v>3813</v>
          </cell>
          <cell r="B3902" t="str">
            <v>SINAPI/CEF</v>
          </cell>
          <cell r="C3902" t="str">
            <v>LUVA CERAMICA P/ REDE ESG BB DN 75MM</v>
          </cell>
          <cell r="D3902" t="str">
            <v>UN</v>
          </cell>
          <cell r="E3902">
            <v>14.32</v>
          </cell>
        </row>
        <row r="3903">
          <cell r="A3903">
            <v>12731</v>
          </cell>
          <cell r="B3903" t="str">
            <v>SINAPI/CEF</v>
          </cell>
          <cell r="C3903" t="str">
            <v>LUVA COBRE SEM ANEL DE SOLDA REF. 600 D = 104 MM</v>
          </cell>
          <cell r="D3903" t="str">
            <v>UN</v>
          </cell>
          <cell r="E3903">
            <v>185.94</v>
          </cell>
        </row>
        <row r="3904">
          <cell r="A3904">
            <v>12723</v>
          </cell>
          <cell r="B3904" t="str">
            <v>SINAPI/CEF</v>
          </cell>
          <cell r="C3904" t="str">
            <v>LUVA COBRE SEM ANEL DE SOLDA REF. 600 D = 15 MM</v>
          </cell>
          <cell r="D3904" t="str">
            <v>UN</v>
          </cell>
          <cell r="E3904">
            <v>1.8</v>
          </cell>
        </row>
        <row r="3905">
          <cell r="A3905">
            <v>12724</v>
          </cell>
          <cell r="B3905" t="str">
            <v>SINAPI/CEF</v>
          </cell>
          <cell r="C3905" t="str">
            <v>LUVA COBRE SEM ANEL DE SOLDA REF. 600 D = 22 MM</v>
          </cell>
          <cell r="D3905" t="str">
            <v>UN</v>
          </cell>
          <cell r="E3905">
            <v>3.22</v>
          </cell>
        </row>
        <row r="3906">
          <cell r="A3906">
            <v>12725</v>
          </cell>
          <cell r="B3906" t="str">
            <v>SINAPI/CEF</v>
          </cell>
          <cell r="C3906" t="str">
            <v>LUVA COBRE SEM ANEL DE SOLDA REF. 600 D = 28 MM</v>
          </cell>
          <cell r="D3906" t="str">
            <v>UN</v>
          </cell>
          <cell r="E3906">
            <v>6.33</v>
          </cell>
        </row>
        <row r="3907">
          <cell r="A3907">
            <v>12726</v>
          </cell>
          <cell r="B3907" t="str">
            <v>SINAPI/CEF</v>
          </cell>
          <cell r="C3907" t="str">
            <v>LUVA COBRE SEM ANEL DE SOLDA REF. 600 D = 35 MM</v>
          </cell>
          <cell r="D3907" t="str">
            <v>UN</v>
          </cell>
          <cell r="E3907">
            <v>15.44</v>
          </cell>
        </row>
        <row r="3908">
          <cell r="A3908">
            <v>12727</v>
          </cell>
          <cell r="B3908" t="str">
            <v>SINAPI/CEF</v>
          </cell>
          <cell r="C3908" t="str">
            <v>LUVA COBRE SEM ANEL DE SOLDA REF. 600 D = 42 MM</v>
          </cell>
          <cell r="D3908" t="str">
            <v>UN</v>
          </cell>
          <cell r="E3908">
            <v>21.88</v>
          </cell>
        </row>
        <row r="3909">
          <cell r="A3909">
            <v>12728</v>
          </cell>
          <cell r="B3909" t="str">
            <v>SINAPI/CEF</v>
          </cell>
          <cell r="C3909" t="str">
            <v>LUVA COBRE SEM ANEL DE SOLDA REF. 600 D = 54 MM</v>
          </cell>
          <cell r="D3909" t="str">
            <v>UN</v>
          </cell>
          <cell r="E3909">
            <v>33.51</v>
          </cell>
        </row>
        <row r="3910">
          <cell r="A3910">
            <v>12729</v>
          </cell>
          <cell r="B3910" t="str">
            <v>SINAPI/CEF</v>
          </cell>
          <cell r="C3910" t="str">
            <v>LUVA COBRE SEM ANEL DE SOLDA REF. 600 D = 66 MM</v>
          </cell>
          <cell r="D3910" t="str">
            <v>UN</v>
          </cell>
          <cell r="E3910">
            <v>99.65</v>
          </cell>
        </row>
        <row r="3911">
          <cell r="A3911">
            <v>12730</v>
          </cell>
          <cell r="B3911" t="str">
            <v>SINAPI/CEF</v>
          </cell>
          <cell r="C3911" t="str">
            <v>LUVA COBRE SEM ANEL DE SOLDA REF. 600 D = 79 MM</v>
          </cell>
          <cell r="D3911" t="str">
            <v>UN</v>
          </cell>
          <cell r="E3911">
            <v>137.09</v>
          </cell>
        </row>
        <row r="3912">
          <cell r="A3912">
            <v>3840</v>
          </cell>
          <cell r="B3912" t="str">
            <v>SINAPI/CEF</v>
          </cell>
          <cell r="C3912" t="str">
            <v>LUVA CORRER PVC DEFOFO JE DN 100</v>
          </cell>
          <cell r="D3912" t="str">
            <v>UN</v>
          </cell>
          <cell r="E3912">
            <v>48.75</v>
          </cell>
        </row>
        <row r="3913">
          <cell r="A3913">
            <v>3838</v>
          </cell>
          <cell r="B3913" t="str">
            <v>SINAPI/CEF</v>
          </cell>
          <cell r="C3913" t="str">
            <v>LUVA CORRER PVC DEFOFO JE DN 150</v>
          </cell>
          <cell r="D3913" t="str">
            <v>UN</v>
          </cell>
          <cell r="E3913">
            <v>63.91</v>
          </cell>
        </row>
        <row r="3914">
          <cell r="A3914">
            <v>3844</v>
          </cell>
          <cell r="B3914" t="str">
            <v>SINAPI/CEF</v>
          </cell>
          <cell r="C3914" t="str">
            <v>LUVA CORRER PVC DEFOFO JE DN 200</v>
          </cell>
          <cell r="D3914" t="str">
            <v>UN</v>
          </cell>
          <cell r="E3914">
            <v>91.19</v>
          </cell>
        </row>
        <row r="3915">
          <cell r="A3915">
            <v>3839</v>
          </cell>
          <cell r="B3915" t="str">
            <v>SINAPI/CEF</v>
          </cell>
          <cell r="C3915" t="str">
            <v>LUVA CORRER PVC DEFOFO JE DN 250</v>
          </cell>
          <cell r="D3915" t="str">
            <v>UN</v>
          </cell>
          <cell r="E3915">
            <v>166.88</v>
          </cell>
        </row>
        <row r="3916">
          <cell r="A3916">
            <v>3843</v>
          </cell>
          <cell r="B3916" t="str">
            <v>SINAPI/CEF</v>
          </cell>
          <cell r="C3916" t="str">
            <v>LUVA CORRER PVC DEFOFO JE DN 300</v>
          </cell>
          <cell r="D3916" t="str">
            <v>UN</v>
          </cell>
          <cell r="E3916">
            <v>241.67</v>
          </cell>
        </row>
        <row r="3917">
          <cell r="A3917">
            <v>3833</v>
          </cell>
          <cell r="B3917" t="str">
            <v>SINAPI/CEF</v>
          </cell>
          <cell r="C3917" t="str">
            <v>LUVA CORRER PVC JE NBR 10569 P/ REDE COLET ESG DN 100MM</v>
          </cell>
          <cell r="D3917" t="str">
            <v>UN</v>
          </cell>
          <cell r="E3917">
            <v>5.19</v>
          </cell>
        </row>
        <row r="3918">
          <cell r="A3918">
            <v>3834</v>
          </cell>
          <cell r="B3918" t="str">
            <v>SINAPI/CEF</v>
          </cell>
          <cell r="C3918" t="str">
            <v>LUVA CORRER PVC JE NBR 10569 P/ REDE COLET ESG DN 125MM</v>
          </cell>
          <cell r="D3918" t="str">
            <v>UN</v>
          </cell>
          <cell r="E3918">
            <v>15.53</v>
          </cell>
        </row>
        <row r="3919">
          <cell r="A3919">
            <v>3835</v>
          </cell>
          <cell r="B3919" t="str">
            <v>SINAPI/CEF</v>
          </cell>
          <cell r="C3919" t="str">
            <v>LUVA CORRER PVC JE NBR 10569 P/ REDE COLET ESG DN 150MM</v>
          </cell>
          <cell r="D3919" t="str">
            <v>UN</v>
          </cell>
          <cell r="E3919">
            <v>20.23</v>
          </cell>
        </row>
        <row r="3920">
          <cell r="A3920">
            <v>3836</v>
          </cell>
          <cell r="B3920" t="str">
            <v>SINAPI/CEF</v>
          </cell>
          <cell r="C3920" t="str">
            <v>LUVA CORRER PVC JE NBR 10569 P/ REDE COLET ESG DN 200MM</v>
          </cell>
          <cell r="D3920" t="str">
            <v>UN</v>
          </cell>
          <cell r="E3920">
            <v>31.26</v>
          </cell>
        </row>
        <row r="3921">
          <cell r="A3921">
            <v>3830</v>
          </cell>
          <cell r="B3921" t="str">
            <v>SINAPI/CEF</v>
          </cell>
          <cell r="C3921" t="str">
            <v>LUVA CORRER PVC JE NBR 10569 P/ REDE COLET ESG DN 250MM</v>
          </cell>
          <cell r="D3921" t="str">
            <v>UN</v>
          </cell>
          <cell r="E3921">
            <v>84.32</v>
          </cell>
        </row>
        <row r="3922">
          <cell r="A3922">
            <v>3831</v>
          </cell>
          <cell r="B3922" t="str">
            <v>SINAPI/CEF</v>
          </cell>
          <cell r="C3922" t="str">
            <v>LUVA CORRER PVC JE NBR 10569 P/ REDE COLET ESG DN 300MM</v>
          </cell>
          <cell r="D3922" t="str">
            <v>UN</v>
          </cell>
          <cell r="E3922">
            <v>146.13999999999999</v>
          </cell>
        </row>
        <row r="3923">
          <cell r="A3923">
            <v>3841</v>
          </cell>
          <cell r="B3923" t="str">
            <v>SINAPI/CEF</v>
          </cell>
          <cell r="C3923" t="str">
            <v>LUVA CORRER PVC JE NBR 10569 P/ REDE COLET ESG DN 350MM</v>
          </cell>
          <cell r="D3923" t="str">
            <v>UN</v>
          </cell>
          <cell r="E3923">
            <v>194.78</v>
          </cell>
        </row>
        <row r="3924">
          <cell r="A3924">
            <v>3842</v>
          </cell>
          <cell r="B3924" t="str">
            <v>SINAPI/CEF</v>
          </cell>
          <cell r="C3924" t="str">
            <v>LUVA CORRER PVC JE NBR 10569 P/ REDE COLET ESG DN 400MM</v>
          </cell>
          <cell r="D3924" t="str">
            <v>UN</v>
          </cell>
          <cell r="E3924">
            <v>250.15</v>
          </cell>
        </row>
        <row r="3925">
          <cell r="A3925">
            <v>20160</v>
          </cell>
          <cell r="B3925" t="str">
            <v>SINAPI/CEF</v>
          </cell>
          <cell r="C3925" t="str">
            <v>LUVA CORRER PVC LEVE DN 150MM</v>
          </cell>
          <cell r="D3925" t="str">
            <v>UN</v>
          </cell>
          <cell r="E3925">
            <v>26.89</v>
          </cell>
        </row>
        <row r="3926">
          <cell r="A3926">
            <v>3848</v>
          </cell>
          <cell r="B3926" t="str">
            <v>SINAPI/CEF</v>
          </cell>
          <cell r="C3926" t="str">
            <v>LUVA CORRER PVC P/ ESG PREDIAL DN 50MM</v>
          </cell>
          <cell r="D3926" t="str">
            <v>UN</v>
          </cell>
          <cell r="E3926">
            <v>3.98</v>
          </cell>
        </row>
        <row r="3927">
          <cell r="A3927">
            <v>3895</v>
          </cell>
          <cell r="B3927" t="str">
            <v>SINAPI/CEF</v>
          </cell>
          <cell r="C3927" t="str">
            <v>LUVA CORRER PVC P/ ESG PREDIAL DN 75MM</v>
          </cell>
          <cell r="D3927" t="str">
            <v>UN</v>
          </cell>
          <cell r="E3927">
            <v>6.09</v>
          </cell>
        </row>
        <row r="3928">
          <cell r="A3928">
            <v>3893</v>
          </cell>
          <cell r="B3928" t="str">
            <v>SINAPI/CEF</v>
          </cell>
          <cell r="C3928" t="str">
            <v>LUVA CORRER PVC P/ESG PREDIAL DN 100MM</v>
          </cell>
          <cell r="D3928" t="str">
            <v>UN</v>
          </cell>
          <cell r="E3928">
            <v>12.75</v>
          </cell>
        </row>
        <row r="3929">
          <cell r="A3929">
            <v>3900</v>
          </cell>
          <cell r="B3929" t="str">
            <v>SINAPI/CEF</v>
          </cell>
          <cell r="C3929" t="str">
            <v>LUVA CORRER PVC P/TUBO ROSCAVEL P/AGUA FRIA PREDIAL 1.1/2"</v>
          </cell>
          <cell r="D3929" t="str">
            <v>UN</v>
          </cell>
          <cell r="E3929">
            <v>13.62</v>
          </cell>
        </row>
        <row r="3930">
          <cell r="A3930">
            <v>3846</v>
          </cell>
          <cell r="B3930" t="str">
            <v>SINAPI/CEF</v>
          </cell>
          <cell r="C3930" t="str">
            <v>LUVA CORRER PVC P/TUBO ROSCAVEL P/AGUA FRIA PREDIAL 1/2"</v>
          </cell>
          <cell r="D3930" t="str">
            <v>UN</v>
          </cell>
          <cell r="E3930">
            <v>4.82</v>
          </cell>
        </row>
        <row r="3931">
          <cell r="A3931">
            <v>3886</v>
          </cell>
          <cell r="B3931" t="str">
            <v>SINAPI/CEF</v>
          </cell>
          <cell r="C3931" t="str">
            <v>LUVA CORRER PVC P/TUBO ROSCAVEL P/AGUA FRIA PREDIAL 3/4''</v>
          </cell>
          <cell r="D3931" t="str">
            <v>UN</v>
          </cell>
          <cell r="E3931">
            <v>6.77</v>
          </cell>
        </row>
        <row r="3932">
          <cell r="A3932">
            <v>3826</v>
          </cell>
          <cell r="B3932" t="str">
            <v>SINAPI/CEF</v>
          </cell>
          <cell r="C3932" t="str">
            <v>LUVA CORRER PVC PBA NBR 10351 P/REDE AGUA DN 100 - 110MM</v>
          </cell>
          <cell r="D3932" t="str">
            <v>UN</v>
          </cell>
          <cell r="E3932">
            <v>16.57</v>
          </cell>
        </row>
        <row r="3933">
          <cell r="A3933">
            <v>3825</v>
          </cell>
          <cell r="B3933" t="str">
            <v>SINAPI/CEF</v>
          </cell>
          <cell r="C3933" t="str">
            <v>LUVA CORRER PVC PBA NBR 10351 P/REDE AGUA DN 50 - 60MM</v>
          </cell>
          <cell r="D3933" t="str">
            <v>UN</v>
          </cell>
          <cell r="E3933">
            <v>3.91</v>
          </cell>
        </row>
        <row r="3934">
          <cell r="A3934">
            <v>3829</v>
          </cell>
          <cell r="B3934" t="str">
            <v>SINAPI/CEF</v>
          </cell>
          <cell r="C3934" t="str">
            <v>LUVA CORRER PVC PBA NBR 10351 P/REDE AGUA DN 65 - 75MM</v>
          </cell>
          <cell r="D3934" t="str">
            <v>UN</v>
          </cell>
          <cell r="E3934">
            <v>7.88</v>
          </cell>
        </row>
        <row r="3935">
          <cell r="A3935">
            <v>3827</v>
          </cell>
          <cell r="B3935" t="str">
            <v>SINAPI/CEF</v>
          </cell>
          <cell r="C3935" t="str">
            <v>LUVA CORRER PVC PBA NBR 10351 P/REDE AGUA DN 75 - 85MM</v>
          </cell>
          <cell r="D3935" t="str">
            <v>UN</v>
          </cell>
          <cell r="E3935">
            <v>10.92</v>
          </cell>
        </row>
        <row r="3936">
          <cell r="A3936">
            <v>20165</v>
          </cell>
          <cell r="B3936" t="str">
            <v>SINAPI/CEF</v>
          </cell>
          <cell r="C3936" t="str">
            <v>LUVA CORRER PVC SERIE R P/ ESG PREDIAL 100MM</v>
          </cell>
          <cell r="D3936" t="str">
            <v>UN</v>
          </cell>
          <cell r="E3936">
            <v>8.09</v>
          </cell>
        </row>
        <row r="3937">
          <cell r="A3937">
            <v>20166</v>
          </cell>
          <cell r="B3937" t="str">
            <v>SINAPI/CEF</v>
          </cell>
          <cell r="C3937" t="str">
            <v>LUVA CORRER PVC SERIE R P/ ESG PREDIAL 150MM</v>
          </cell>
          <cell r="D3937" t="str">
            <v>UN</v>
          </cell>
          <cell r="E3937">
            <v>52.5</v>
          </cell>
        </row>
        <row r="3938">
          <cell r="A3938">
            <v>20164</v>
          </cell>
          <cell r="B3938" t="str">
            <v>SINAPI/CEF</v>
          </cell>
          <cell r="C3938" t="str">
            <v>LUVA CORRER PVC SERIE R P/ ESG PREDIAL 75MM</v>
          </cell>
          <cell r="D3938" t="str">
            <v>UN</v>
          </cell>
          <cell r="E3938">
            <v>6.29</v>
          </cell>
        </row>
        <row r="3939">
          <cell r="A3939">
            <v>3854</v>
          </cell>
          <cell r="B3939" t="str">
            <v>SINAPI/CEF</v>
          </cell>
          <cell r="C3939" t="str">
            <v>LUVA CORRER PVC SOLD P/AGUA FRIA PREDIAL 20 MM</v>
          </cell>
          <cell r="D3939" t="str">
            <v>UN</v>
          </cell>
          <cell r="E3939">
            <v>4.54</v>
          </cell>
        </row>
        <row r="3940">
          <cell r="A3940">
            <v>3873</v>
          </cell>
          <cell r="B3940" t="str">
            <v>SINAPI/CEF</v>
          </cell>
          <cell r="C3940" t="str">
            <v>LUVA CORRER PVC SOLD P/AGUA FRIA PREDIAL 25 MM</v>
          </cell>
          <cell r="D3940" t="str">
            <v>UN</v>
          </cell>
          <cell r="E3940">
            <v>6.17</v>
          </cell>
        </row>
        <row r="3941">
          <cell r="A3941">
            <v>3847</v>
          </cell>
          <cell r="B3941" t="str">
            <v>SINAPI/CEF</v>
          </cell>
          <cell r="C3941" t="str">
            <v>LUVA CORRER PVC SOLD P/AGUA FRIA PREDIAL 50 MM</v>
          </cell>
          <cell r="D3941" t="str">
            <v>UN</v>
          </cell>
          <cell r="E3941">
            <v>16.809999999999999</v>
          </cell>
        </row>
        <row r="3942">
          <cell r="A3942">
            <v>21119</v>
          </cell>
          <cell r="B3942" t="str">
            <v>SINAPI/CEF</v>
          </cell>
          <cell r="C3942" t="str">
            <v>LUVA CPVC (AQUATHERM) SOLDAVEL 15MM</v>
          </cell>
          <cell r="D3942" t="str">
            <v>UN</v>
          </cell>
          <cell r="E3942">
            <v>0.88</v>
          </cell>
        </row>
        <row r="3943">
          <cell r="A3943">
            <v>21120</v>
          </cell>
          <cell r="B3943" t="str">
            <v>SINAPI/CEF</v>
          </cell>
          <cell r="C3943" t="str">
            <v>LUVA DE TRANSICAO CPVC (AQUATHERM) SOLDAVEL 15MM X 1/2"</v>
          </cell>
          <cell r="D3943" t="str">
            <v>UN</v>
          </cell>
          <cell r="E3943">
            <v>8.1300000000000008</v>
          </cell>
        </row>
        <row r="3944">
          <cell r="A3944">
            <v>20161</v>
          </cell>
          <cell r="B3944" t="str">
            <v>SINAPI/CEF</v>
          </cell>
          <cell r="C3944" t="str">
            <v>LUVA DUPLA PVC LEVE DN 125MM</v>
          </cell>
          <cell r="D3944" t="str">
            <v>UN</v>
          </cell>
          <cell r="E3944">
            <v>18.079999999999998</v>
          </cell>
        </row>
        <row r="3945">
          <cell r="A3945">
            <v>20162</v>
          </cell>
          <cell r="B3945" t="str">
            <v>SINAPI/CEF</v>
          </cell>
          <cell r="C3945" t="str">
            <v>LUVA DUPLA PVC LEVE DN 150MM</v>
          </cell>
          <cell r="D3945" t="str">
            <v>UN</v>
          </cell>
          <cell r="E3945">
            <v>23.54</v>
          </cell>
        </row>
        <row r="3946">
          <cell r="A3946">
            <v>20163</v>
          </cell>
          <cell r="B3946" t="str">
            <v>SINAPI/CEF</v>
          </cell>
          <cell r="C3946" t="str">
            <v>LUVA DUPLA PVC LEVE DN 200MM</v>
          </cell>
          <cell r="D3946" t="str">
            <v>UN</v>
          </cell>
          <cell r="E3946">
            <v>41.63</v>
          </cell>
        </row>
        <row r="3947">
          <cell r="A3947">
            <v>2644</v>
          </cell>
          <cell r="B3947" t="str">
            <v>SINAPI/CEF</v>
          </cell>
          <cell r="C3947" t="str">
            <v>LUVA FERRO GALV ELETROLITICO 1.1/2" P/ ELETRODUTO</v>
          </cell>
          <cell r="D3947" t="str">
            <v>UN</v>
          </cell>
          <cell r="E3947">
            <v>1.27</v>
          </cell>
        </row>
        <row r="3948">
          <cell r="A3948">
            <v>2639</v>
          </cell>
          <cell r="B3948" t="str">
            <v>SINAPI/CEF</v>
          </cell>
          <cell r="C3948" t="str">
            <v>LUVA FERRO GALV ELETROLITICO 1.1/4" P/ ELETRODUTO</v>
          </cell>
          <cell r="D3948" t="str">
            <v>UN</v>
          </cell>
          <cell r="E3948">
            <v>1.1299999999999999</v>
          </cell>
        </row>
        <row r="3949">
          <cell r="A3949">
            <v>2636</v>
          </cell>
          <cell r="B3949" t="str">
            <v>SINAPI/CEF</v>
          </cell>
          <cell r="C3949" t="str">
            <v>LUVA FERRO GALV ELETROLITICO 1/2" P/ ELETRODUTO</v>
          </cell>
          <cell r="D3949" t="str">
            <v>UN</v>
          </cell>
          <cell r="E3949">
            <v>0.6</v>
          </cell>
        </row>
        <row r="3950">
          <cell r="A3950">
            <v>2638</v>
          </cell>
          <cell r="B3950" t="str">
            <v>SINAPI/CEF</v>
          </cell>
          <cell r="C3950" t="str">
            <v>LUVA FERRO GALV ELETROLITICO 1" P/ ELETRODUTO</v>
          </cell>
          <cell r="D3950" t="str">
            <v>UN</v>
          </cell>
          <cell r="E3950">
            <v>0.69</v>
          </cell>
        </row>
        <row r="3951">
          <cell r="A3951">
            <v>2640</v>
          </cell>
          <cell r="B3951" t="str">
            <v>SINAPI/CEF</v>
          </cell>
          <cell r="C3951" t="str">
            <v>LUVA FERRO GALV ELETROLITICO 2.1/2" P/ ELETRODUTO</v>
          </cell>
          <cell r="D3951" t="str">
            <v>UN</v>
          </cell>
          <cell r="E3951">
            <v>5.13</v>
          </cell>
        </row>
        <row r="3952">
          <cell r="A3952">
            <v>2637</v>
          </cell>
          <cell r="B3952" t="str">
            <v>SINAPI/CEF</v>
          </cell>
          <cell r="C3952" t="str">
            <v>LUVA FERRO GALV ELETROLITICO 3/4" P/ ELETRODUTO</v>
          </cell>
          <cell r="D3952" t="str">
            <v>UN</v>
          </cell>
          <cell r="E3952">
            <v>0.6</v>
          </cell>
        </row>
        <row r="3953">
          <cell r="A3953">
            <v>2642</v>
          </cell>
          <cell r="B3953" t="str">
            <v>SINAPI/CEF</v>
          </cell>
          <cell r="C3953" t="str">
            <v>LUVA FERRO GALV ELETROLITICO 3" P/ ELETRODUTO</v>
          </cell>
          <cell r="D3953" t="str">
            <v>UN</v>
          </cell>
          <cell r="E3953">
            <v>6.51</v>
          </cell>
        </row>
        <row r="3954">
          <cell r="A3954">
            <v>0</v>
          </cell>
          <cell r="B3954" t="str">
            <v>SINAPI/CEF</v>
          </cell>
          <cell r="C3954">
            <v>0</v>
          </cell>
          <cell r="D3954">
            <v>0</v>
          </cell>
          <cell r="E3954">
            <v>0</v>
          </cell>
        </row>
        <row r="3955">
          <cell r="A3955">
            <v>0</v>
          </cell>
          <cell r="B3955" t="str">
            <v>SINAPI/CEF</v>
          </cell>
          <cell r="C3955" t="str">
            <v>PREÇOS DE INSUMOS</v>
          </cell>
          <cell r="D3955" t="str">
            <v>Página:</v>
          </cell>
          <cell r="E3955" t="str">
            <v>63 / 107</v>
          </cell>
        </row>
        <row r="3956">
          <cell r="A3956" t="str">
            <v>Mês de Coleta:</v>
          </cell>
          <cell r="B3956" t="str">
            <v>SINAPI/CEF</v>
          </cell>
          <cell r="C3956" t="str">
            <v>05/2014 Pesquisa: IBGE</v>
          </cell>
          <cell r="D3956">
            <v>0</v>
          </cell>
          <cell r="E3956">
            <v>0</v>
          </cell>
        </row>
        <row r="3957">
          <cell r="A3957">
            <v>0</v>
          </cell>
          <cell r="B3957" t="str">
            <v>SINAPI/CEF</v>
          </cell>
          <cell r="C3957" t="str">
            <v>FORTALEZA 88,81</v>
          </cell>
          <cell r="D3957">
            <v>0</v>
          </cell>
          <cell r="E3957">
            <v>50.72</v>
          </cell>
        </row>
        <row r="3958">
          <cell r="A3958" t="str">
            <v>Localidade:</v>
          </cell>
          <cell r="B3958" t="str">
            <v>SINAPI/CEF</v>
          </cell>
          <cell r="C3958" t="str">
            <v>Encargos Sociais Desonerados(%) Horista:</v>
          </cell>
          <cell r="D3958" t="str">
            <v>Mensalista:</v>
          </cell>
          <cell r="E3958">
            <v>0</v>
          </cell>
        </row>
        <row r="3959">
          <cell r="A3959" t="str">
            <v>Código</v>
          </cell>
          <cell r="B3959" t="str">
            <v>SINAPI/CEF</v>
          </cell>
          <cell r="C3959" t="str">
            <v>Descriçao do Insumo</v>
          </cell>
          <cell r="D3959" t="str">
            <v>Unid</v>
          </cell>
          <cell r="E3959" t="str">
            <v>Preço</v>
          </cell>
        </row>
        <row r="3960">
          <cell r="A3960">
            <v>0</v>
          </cell>
          <cell r="B3960" t="str">
            <v>SINAPI/CEF</v>
          </cell>
          <cell r="C3960">
            <v>0</v>
          </cell>
          <cell r="D3960">
            <v>0</v>
          </cell>
          <cell r="E3960" t="str">
            <v>Mediano (R$)</v>
          </cell>
        </row>
        <row r="3961">
          <cell r="A3961">
            <v>2641</v>
          </cell>
          <cell r="B3961" t="str">
            <v>SINAPI/CEF</v>
          </cell>
          <cell r="C3961" t="str">
            <v>LUVA FERRO GALV ELETROLITICO 4" P/ ELETRODUTO</v>
          </cell>
          <cell r="D3961" t="str">
            <v>UN</v>
          </cell>
          <cell r="E3961">
            <v>14.72</v>
          </cell>
        </row>
        <row r="3962">
          <cell r="A3962">
            <v>2643</v>
          </cell>
          <cell r="B3962" t="str">
            <v>SINAPI/CEF</v>
          </cell>
          <cell r="C3962" t="str">
            <v>LUVA FERRO GALV ELETROTILICO 2" P/ ELETRODUTO</v>
          </cell>
          <cell r="D3962" t="str">
            <v>UN</v>
          </cell>
          <cell r="E3962">
            <v>2.35</v>
          </cell>
        </row>
        <row r="3963">
          <cell r="A3963">
            <v>12404</v>
          </cell>
          <cell r="B3963" t="str">
            <v>SINAPI/CEF</v>
          </cell>
          <cell r="C3963" t="str">
            <v>LUVA FERRO GALV ROSCA MACHO/FEMEA 3/4"</v>
          </cell>
          <cell r="D3963" t="str">
            <v>UN</v>
          </cell>
          <cell r="E3963">
            <v>5.44</v>
          </cell>
        </row>
        <row r="3964">
          <cell r="A3964">
            <v>3939</v>
          </cell>
          <cell r="B3964" t="str">
            <v>SINAPI/CEF</v>
          </cell>
          <cell r="C3964" t="str">
            <v>LUVA FERRO GALV ROSCA 1.1/2"</v>
          </cell>
          <cell r="D3964" t="str">
            <v>UN</v>
          </cell>
          <cell r="E3964">
            <v>11.07</v>
          </cell>
        </row>
        <row r="3965">
          <cell r="A3965">
            <v>3911</v>
          </cell>
          <cell r="B3965" t="str">
            <v>SINAPI/CEF</v>
          </cell>
          <cell r="C3965" t="str">
            <v>LUVA FERRO GALV ROSCA 1.1/4"</v>
          </cell>
          <cell r="D3965" t="str">
            <v>UN</v>
          </cell>
          <cell r="E3965">
            <v>8.2200000000000006</v>
          </cell>
        </row>
        <row r="3966">
          <cell r="A3966">
            <v>3908</v>
          </cell>
          <cell r="B3966" t="str">
            <v>SINAPI/CEF</v>
          </cell>
          <cell r="C3966" t="str">
            <v>LUVA FERRO GALV ROSCA 1/2"</v>
          </cell>
          <cell r="D3966" t="str">
            <v>UN</v>
          </cell>
          <cell r="E3966">
            <v>2.7</v>
          </cell>
        </row>
        <row r="3967">
          <cell r="A3967">
            <v>3910</v>
          </cell>
          <cell r="B3967" t="str">
            <v>SINAPI/CEF</v>
          </cell>
          <cell r="C3967" t="str">
            <v>LUVA FERRO GALV ROSCA 1"</v>
          </cell>
          <cell r="D3967" t="str">
            <v>UN</v>
          </cell>
          <cell r="E3967">
            <v>5.81</v>
          </cell>
        </row>
        <row r="3968">
          <cell r="A3968">
            <v>3913</v>
          </cell>
          <cell r="B3968" t="str">
            <v>SINAPI/CEF</v>
          </cell>
          <cell r="C3968" t="str">
            <v>LUVA FERRO GALV ROSCA 2.1/2'</v>
          </cell>
          <cell r="D3968" t="str">
            <v>UN</v>
          </cell>
          <cell r="E3968">
            <v>31.88</v>
          </cell>
        </row>
        <row r="3969">
          <cell r="A3969">
            <v>3912</v>
          </cell>
          <cell r="B3969" t="str">
            <v>SINAPI/CEF</v>
          </cell>
          <cell r="C3969" t="str">
            <v>LUVA FERRO GALV ROSCA 2"</v>
          </cell>
          <cell r="D3969" t="str">
            <v>UN</v>
          </cell>
          <cell r="E3969">
            <v>16.649999999999999</v>
          </cell>
        </row>
        <row r="3970">
          <cell r="A3970">
            <v>3909</v>
          </cell>
          <cell r="B3970" t="str">
            <v>SINAPI/CEF</v>
          </cell>
          <cell r="C3970" t="str">
            <v>LUVA FERRO GALV ROSCA 3/4"</v>
          </cell>
          <cell r="D3970" t="str">
            <v>UN</v>
          </cell>
          <cell r="E3970">
            <v>3.94</v>
          </cell>
        </row>
        <row r="3971">
          <cell r="A3971">
            <v>3914</v>
          </cell>
          <cell r="B3971" t="str">
            <v>SINAPI/CEF</v>
          </cell>
          <cell r="C3971" t="str">
            <v>LUVA FERRO GALV ROSCA 3"</v>
          </cell>
          <cell r="D3971" t="str">
            <v>UN</v>
          </cell>
          <cell r="E3971">
            <v>47.04</v>
          </cell>
        </row>
        <row r="3972">
          <cell r="A3972">
            <v>3915</v>
          </cell>
          <cell r="B3972" t="str">
            <v>SINAPI/CEF</v>
          </cell>
          <cell r="C3972" t="str">
            <v>LUVA FERRO GALV ROSCA 4'</v>
          </cell>
          <cell r="D3972" t="str">
            <v>UN</v>
          </cell>
          <cell r="E3972">
            <v>69.650000000000006</v>
          </cell>
        </row>
        <row r="3973">
          <cell r="A3973">
            <v>3916</v>
          </cell>
          <cell r="B3973" t="str">
            <v>SINAPI/CEF</v>
          </cell>
          <cell r="C3973" t="str">
            <v>LUVA FERRO GALV ROSCA 5"</v>
          </cell>
          <cell r="D3973" t="str">
            <v>UN</v>
          </cell>
          <cell r="E3973">
            <v>136.69999999999999</v>
          </cell>
        </row>
        <row r="3974">
          <cell r="A3974">
            <v>3917</v>
          </cell>
          <cell r="B3974" t="str">
            <v>SINAPI/CEF</v>
          </cell>
          <cell r="C3974" t="str">
            <v>LUVA FERRO GALV ROSCA 6"</v>
          </cell>
          <cell r="D3974" t="str">
            <v>UN</v>
          </cell>
          <cell r="E3974">
            <v>195.14</v>
          </cell>
        </row>
        <row r="3975">
          <cell r="A3975">
            <v>2475</v>
          </cell>
          <cell r="B3975" t="str">
            <v>SINAPI/CEF</v>
          </cell>
          <cell r="C3975" t="str">
            <v>LUVA P/ ELETRODUTO ESMALTADO PESADO 1.1/4"</v>
          </cell>
          <cell r="D3975" t="str">
            <v>UN</v>
          </cell>
          <cell r="E3975">
            <v>1.31</v>
          </cell>
        </row>
        <row r="3976">
          <cell r="A3976">
            <v>2473</v>
          </cell>
          <cell r="B3976" t="str">
            <v>SINAPI/CEF</v>
          </cell>
          <cell r="C3976" t="str">
            <v>LUVA P/ ELETRODUTO ESMALTADO PESADO 1/2"</v>
          </cell>
          <cell r="D3976" t="str">
            <v>UN</v>
          </cell>
          <cell r="E3976">
            <v>0.45</v>
          </cell>
        </row>
        <row r="3977">
          <cell r="A3977">
            <v>2474</v>
          </cell>
          <cell r="B3977" t="str">
            <v>SINAPI/CEF</v>
          </cell>
          <cell r="C3977" t="str">
            <v>LUVA P/ ELETRODUTO ESMALTADO PESADO 1"</v>
          </cell>
          <cell r="D3977" t="str">
            <v>UN</v>
          </cell>
          <cell r="E3977">
            <v>0.82</v>
          </cell>
        </row>
        <row r="3978">
          <cell r="A3978">
            <v>2478</v>
          </cell>
          <cell r="B3978" t="str">
            <v>SINAPI/CEF</v>
          </cell>
          <cell r="C3978" t="str">
            <v>LUVA P/ ELETRODUTO ESMALTADO PESADO 2.1/2"</v>
          </cell>
          <cell r="D3978" t="str">
            <v>UN</v>
          </cell>
          <cell r="E3978">
            <v>5.16</v>
          </cell>
        </row>
        <row r="3979">
          <cell r="A3979">
            <v>2477</v>
          </cell>
          <cell r="B3979" t="str">
            <v>SINAPI/CEF</v>
          </cell>
          <cell r="C3979" t="str">
            <v>LUVA P/ ELETRODUTO ESMALTADO PESADO 2"</v>
          </cell>
          <cell r="D3979" t="str">
            <v>UN</v>
          </cell>
          <cell r="E3979">
            <v>2.69</v>
          </cell>
        </row>
        <row r="3980">
          <cell r="A3980">
            <v>2481</v>
          </cell>
          <cell r="B3980" t="str">
            <v>SINAPI/CEF</v>
          </cell>
          <cell r="C3980" t="str">
            <v>LUVA P/ ELETRODUTO ESMALTADO PESADO 3/4"</v>
          </cell>
          <cell r="D3980" t="str">
            <v>UN</v>
          </cell>
          <cell r="E3980">
            <v>0.54</v>
          </cell>
        </row>
        <row r="3981">
          <cell r="A3981">
            <v>2480</v>
          </cell>
          <cell r="B3981" t="str">
            <v>SINAPI/CEF</v>
          </cell>
          <cell r="C3981" t="str">
            <v>LUVA P/ ELETRODUTO ESMALTADO PESADO 3"</v>
          </cell>
          <cell r="D3981" t="str">
            <v>UN</v>
          </cell>
          <cell r="E3981">
            <v>5.4</v>
          </cell>
        </row>
        <row r="3982">
          <cell r="A3982">
            <v>2479</v>
          </cell>
          <cell r="B3982" t="str">
            <v>SINAPI/CEF</v>
          </cell>
          <cell r="C3982" t="str">
            <v>LUVA P/ ELETRODUTO ESMALTADO PESADO 4"</v>
          </cell>
          <cell r="D3982" t="str">
            <v>UN</v>
          </cell>
          <cell r="E3982">
            <v>5.95</v>
          </cell>
        </row>
        <row r="3983">
          <cell r="A3983">
            <v>2476</v>
          </cell>
          <cell r="B3983" t="str">
            <v>SINAPI/CEF</v>
          </cell>
          <cell r="C3983" t="str">
            <v>LUVA P/ELETRODUTO ESMALTADO PESADO 1.1/2"</v>
          </cell>
          <cell r="D3983" t="str">
            <v>UN</v>
          </cell>
          <cell r="E3983">
            <v>1.76</v>
          </cell>
        </row>
        <row r="3984">
          <cell r="A3984">
            <v>3878</v>
          </cell>
          <cell r="B3984" t="str">
            <v>SINAPI/CEF</v>
          </cell>
          <cell r="C3984" t="str">
            <v>LUVA PVC C/ROSCA P/AGUA FRIA PREDIAL 1.1/2"</v>
          </cell>
          <cell r="D3984" t="str">
            <v>UN</v>
          </cell>
          <cell r="E3984">
            <v>3.05</v>
          </cell>
        </row>
        <row r="3985">
          <cell r="A3985">
            <v>3877</v>
          </cell>
          <cell r="B3985" t="str">
            <v>SINAPI/CEF</v>
          </cell>
          <cell r="C3985" t="str">
            <v>LUVA PVC C/ROSCA P/AGUA FRIA PREDIAL 1.1/4"</v>
          </cell>
          <cell r="D3985" t="str">
            <v>UN</v>
          </cell>
          <cell r="E3985">
            <v>2.83</v>
          </cell>
        </row>
        <row r="3986">
          <cell r="A3986">
            <v>3883</v>
          </cell>
          <cell r="B3986" t="str">
            <v>SINAPI/CEF</v>
          </cell>
          <cell r="C3986" t="str">
            <v>LUVA PVC C/ROSCA P/AGUA FRIA PREDIAL 1/2"</v>
          </cell>
          <cell r="D3986" t="str">
            <v>UN</v>
          </cell>
          <cell r="E3986">
            <v>0.52</v>
          </cell>
        </row>
        <row r="3987">
          <cell r="A3987">
            <v>3876</v>
          </cell>
          <cell r="B3987" t="str">
            <v>SINAPI/CEF</v>
          </cell>
          <cell r="C3987" t="str">
            <v>LUVA PVC C/ROSCA P/AGUA FRIA PREDIAL 1"</v>
          </cell>
          <cell r="D3987" t="str">
            <v>UN</v>
          </cell>
          <cell r="E3987">
            <v>1.55</v>
          </cell>
        </row>
        <row r="3988">
          <cell r="A3988">
            <v>3902</v>
          </cell>
          <cell r="B3988" t="str">
            <v>SINAPI/CEF</v>
          </cell>
          <cell r="C3988" t="str">
            <v>LUVA PVC C/ROSCA P/AGUA FRIA PREDIAL 2.1/2"</v>
          </cell>
          <cell r="D3988" t="str">
            <v>UN</v>
          </cell>
          <cell r="E3988">
            <v>9.11</v>
          </cell>
        </row>
        <row r="3989">
          <cell r="A3989">
            <v>3879</v>
          </cell>
          <cell r="B3989" t="str">
            <v>SINAPI/CEF</v>
          </cell>
          <cell r="C3989" t="str">
            <v>LUVA PVC C/ROSCA P/AGUA FRIA PREDIAL 2"</v>
          </cell>
          <cell r="D3989" t="str">
            <v>UN</v>
          </cell>
          <cell r="E3989">
            <v>6.21</v>
          </cell>
        </row>
        <row r="3990">
          <cell r="A3990">
            <v>3884</v>
          </cell>
          <cell r="B3990" t="str">
            <v>SINAPI/CEF</v>
          </cell>
          <cell r="C3990" t="str">
            <v>LUVA PVC C/ROSCA P/AGUA FRIA PREDIAL 3/4"</v>
          </cell>
          <cell r="D3990" t="str">
            <v>UN</v>
          </cell>
          <cell r="E3990">
            <v>0.8</v>
          </cell>
        </row>
        <row r="3991">
          <cell r="A3991">
            <v>3880</v>
          </cell>
          <cell r="B3991" t="str">
            <v>SINAPI/CEF</v>
          </cell>
          <cell r="C3991" t="str">
            <v>LUVA PVC C/ROSCA P/AGUA FRIA PREDIAL 3"</v>
          </cell>
          <cell r="D3991" t="str">
            <v>UN</v>
          </cell>
          <cell r="E3991">
            <v>11</v>
          </cell>
        </row>
        <row r="3992">
          <cell r="A3992">
            <v>3901</v>
          </cell>
          <cell r="B3992" t="str">
            <v>SINAPI/CEF</v>
          </cell>
          <cell r="C3992" t="str">
            <v>LUVA PVC C/ROSCA P/AGUA FRIA PREDIAL 4"</v>
          </cell>
          <cell r="D3992" t="str">
            <v>UN</v>
          </cell>
          <cell r="E3992">
            <v>18.41</v>
          </cell>
        </row>
        <row r="3993">
          <cell r="A3993">
            <v>1898</v>
          </cell>
          <cell r="B3993" t="str">
            <v>SINAPI/CEF</v>
          </cell>
          <cell r="C3993" t="str">
            <v>LUVA PVC DE PRESSAO P/ ELETRODUTO TIGREFLEX 16</v>
          </cell>
          <cell r="D3993" t="str">
            <v>UN</v>
          </cell>
          <cell r="E3993">
            <v>0.61</v>
          </cell>
        </row>
        <row r="3994">
          <cell r="A3994">
            <v>1904</v>
          </cell>
          <cell r="B3994" t="str">
            <v>SINAPI/CEF</v>
          </cell>
          <cell r="C3994" t="str">
            <v>LUVA PVC DE PRESSAO P/ ELETRODUTO TIGREFLEX 20</v>
          </cell>
          <cell r="D3994" t="str">
            <v>UN</v>
          </cell>
          <cell r="E3994">
            <v>0.64</v>
          </cell>
        </row>
        <row r="3995">
          <cell r="A3995">
            <v>1899</v>
          </cell>
          <cell r="B3995" t="str">
            <v>SINAPI/CEF</v>
          </cell>
          <cell r="C3995" t="str">
            <v>LUVA PVC DE PRESSAO P/ ELETRODUTO TIGREFLEX 25</v>
          </cell>
          <cell r="D3995" t="str">
            <v>UN</v>
          </cell>
          <cell r="E3995">
            <v>0.68</v>
          </cell>
        </row>
        <row r="3996">
          <cell r="A3996">
            <v>1900</v>
          </cell>
          <cell r="B3996" t="str">
            <v>SINAPI/CEF</v>
          </cell>
          <cell r="C3996" t="str">
            <v>LUVA PVC DE PRESSAO P/ ELETRODUTO TIGREFLEX 32</v>
          </cell>
          <cell r="D3996" t="str">
            <v>UN</v>
          </cell>
          <cell r="E3996">
            <v>1.07</v>
          </cell>
        </row>
        <row r="3997">
          <cell r="A3997">
            <v>1893</v>
          </cell>
          <cell r="B3997" t="str">
            <v>SINAPI/CEF</v>
          </cell>
          <cell r="C3997" t="str">
            <v>LUVA PVC ROSCAVEL P/ ELETRODUTO 1.1/2"</v>
          </cell>
          <cell r="D3997" t="str">
            <v>UN</v>
          </cell>
          <cell r="E3997">
            <v>2.85</v>
          </cell>
        </row>
        <row r="3998">
          <cell r="A3998">
            <v>1902</v>
          </cell>
          <cell r="B3998" t="str">
            <v>SINAPI/CEF</v>
          </cell>
          <cell r="C3998" t="str">
            <v>LUVA PVC ROSCAVEL P/ ELETRODUTO 1.1/4"</v>
          </cell>
          <cell r="D3998" t="str">
            <v>UN</v>
          </cell>
          <cell r="E3998">
            <v>2.2799999999999998</v>
          </cell>
        </row>
        <row r="3999">
          <cell r="A3999">
            <v>1901</v>
          </cell>
          <cell r="B3999" t="str">
            <v>SINAPI/CEF</v>
          </cell>
          <cell r="C3999" t="str">
            <v>LUVA PVC ROSCAVEL P/ ELETRODUTO 1/2"</v>
          </cell>
          <cell r="D3999" t="str">
            <v>UN</v>
          </cell>
          <cell r="E3999">
            <v>0.71</v>
          </cell>
        </row>
        <row r="4000">
          <cell r="A4000">
            <v>1892</v>
          </cell>
          <cell r="B4000" t="str">
            <v>SINAPI/CEF</v>
          </cell>
          <cell r="C4000" t="str">
            <v>LUVA PVC ROSCAVEL P/ ELETRODUTO 1"</v>
          </cell>
          <cell r="D4000" t="str">
            <v>UN</v>
          </cell>
          <cell r="E4000">
            <v>1.36</v>
          </cell>
        </row>
        <row r="4001">
          <cell r="A4001">
            <v>1907</v>
          </cell>
          <cell r="B4001" t="str">
            <v>SINAPI/CEF</v>
          </cell>
          <cell r="C4001" t="str">
            <v>LUVA PVC ROSCAVEL P/ ELETRODUTO 2.1/2"</v>
          </cell>
          <cell r="D4001" t="str">
            <v>UN</v>
          </cell>
          <cell r="E4001">
            <v>12.52</v>
          </cell>
        </row>
        <row r="4002">
          <cell r="A4002">
            <v>1894</v>
          </cell>
          <cell r="B4002" t="str">
            <v>SINAPI/CEF</v>
          </cell>
          <cell r="C4002" t="str">
            <v>LUVA PVC ROSCAVEL P/ ELETRODUTO 2''</v>
          </cell>
          <cell r="D4002" t="str">
            <v>UN</v>
          </cell>
          <cell r="E4002">
            <v>4.5999999999999996</v>
          </cell>
        </row>
        <row r="4003">
          <cell r="A4003">
            <v>1891</v>
          </cell>
          <cell r="B4003" t="str">
            <v>SINAPI/CEF</v>
          </cell>
          <cell r="C4003" t="str">
            <v>LUVA PVC ROSCAVEL P/ ELETRODUTO 3/4"</v>
          </cell>
          <cell r="D4003" t="str">
            <v>UN</v>
          </cell>
          <cell r="E4003">
            <v>1.07</v>
          </cell>
        </row>
        <row r="4004">
          <cell r="A4004">
            <v>1896</v>
          </cell>
          <cell r="B4004" t="str">
            <v>SINAPI/CEF</v>
          </cell>
          <cell r="C4004" t="str">
            <v>LUVA PVC ROSCAVEL P/ ELETRODUTO 3''</v>
          </cell>
          <cell r="D4004" t="str">
            <v>UN</v>
          </cell>
          <cell r="E4004">
            <v>15.27</v>
          </cell>
        </row>
        <row r="4005">
          <cell r="A4005">
            <v>1895</v>
          </cell>
          <cell r="B4005" t="str">
            <v>SINAPI/CEF</v>
          </cell>
          <cell r="C4005" t="str">
            <v>LUVA PVC ROSCAVEL P/ ELETRODUTO 4''</v>
          </cell>
          <cell r="D4005" t="str">
            <v>UN</v>
          </cell>
          <cell r="E4005">
            <v>29.64</v>
          </cell>
        </row>
        <row r="4006">
          <cell r="A4006">
            <v>3867</v>
          </cell>
          <cell r="B4006" t="str">
            <v>SINAPI/CEF</v>
          </cell>
          <cell r="C4006" t="str">
            <v>LUVA PVC SOLD P/AGUA FRIA PREDIAL 110 MM</v>
          </cell>
          <cell r="D4006" t="str">
            <v>UN</v>
          </cell>
          <cell r="E4006">
            <v>37.479999999999997</v>
          </cell>
        </row>
        <row r="4007">
          <cell r="A4007">
            <v>3861</v>
          </cell>
          <cell r="B4007" t="str">
            <v>SINAPI/CEF</v>
          </cell>
          <cell r="C4007" t="str">
            <v>LUVA PVC SOLD P/AGUA FRIA PREDIAL 20 MM</v>
          </cell>
          <cell r="D4007" t="str">
            <v>UN</v>
          </cell>
          <cell r="E4007">
            <v>0.36</v>
          </cell>
        </row>
        <row r="4008">
          <cell r="A4008">
            <v>3904</v>
          </cell>
          <cell r="B4008" t="str">
            <v>SINAPI/CEF</v>
          </cell>
          <cell r="C4008" t="str">
            <v>LUVA PVC SOLD P/AGUA FRIA PREDIAL 25 MM</v>
          </cell>
          <cell r="D4008" t="str">
            <v>UN</v>
          </cell>
          <cell r="E4008">
            <v>0.44</v>
          </cell>
        </row>
        <row r="4009">
          <cell r="A4009">
            <v>3903</v>
          </cell>
          <cell r="B4009" t="str">
            <v>SINAPI/CEF</v>
          </cell>
          <cell r="C4009" t="str">
            <v>LUVA PVC SOLD P/AGUA FRIA PREDIAL 32 MM</v>
          </cell>
          <cell r="D4009" t="str">
            <v>UN</v>
          </cell>
          <cell r="E4009">
            <v>0.84</v>
          </cell>
        </row>
        <row r="4010">
          <cell r="A4010">
            <v>3862</v>
          </cell>
          <cell r="B4010" t="str">
            <v>SINAPI/CEF</v>
          </cell>
          <cell r="C4010" t="str">
            <v>LUVA PVC SOLD P/AGUA FRIA PREDIAL 40 MM</v>
          </cell>
          <cell r="D4010" t="str">
            <v>UN</v>
          </cell>
          <cell r="E4010">
            <v>1.99</v>
          </cell>
        </row>
        <row r="4011">
          <cell r="A4011">
            <v>3863</v>
          </cell>
          <cell r="B4011" t="str">
            <v>SINAPI/CEF</v>
          </cell>
          <cell r="C4011" t="str">
            <v>LUVA PVC SOLD P/AGUA FRIA PREDIAL 50 MM</v>
          </cell>
          <cell r="D4011" t="str">
            <v>UN</v>
          </cell>
          <cell r="E4011">
            <v>1.79</v>
          </cell>
        </row>
        <row r="4012">
          <cell r="A4012">
            <v>3864</v>
          </cell>
          <cell r="B4012" t="str">
            <v>SINAPI/CEF</v>
          </cell>
          <cell r="C4012" t="str">
            <v>LUVA PVC SOLD P/AGUA FRIA PREDIAL 60 MM</v>
          </cell>
          <cell r="D4012" t="str">
            <v>UN</v>
          </cell>
          <cell r="E4012">
            <v>7.53</v>
          </cell>
        </row>
        <row r="4013">
          <cell r="A4013">
            <v>3865</v>
          </cell>
          <cell r="B4013" t="str">
            <v>SINAPI/CEF</v>
          </cell>
          <cell r="C4013" t="str">
            <v>LUVA PVC SOLD P/AGUA FRIA PREDIAL 75 MM</v>
          </cell>
          <cell r="D4013" t="str">
            <v>UN</v>
          </cell>
          <cell r="E4013">
            <v>9.68</v>
          </cell>
        </row>
        <row r="4014">
          <cell r="A4014">
            <v>0</v>
          </cell>
          <cell r="B4014" t="str">
            <v>SINAPI/CEF</v>
          </cell>
          <cell r="C4014">
            <v>0</v>
          </cell>
          <cell r="D4014">
            <v>0</v>
          </cell>
          <cell r="E4014">
            <v>0</v>
          </cell>
        </row>
        <row r="4015">
          <cell r="A4015">
            <v>0</v>
          </cell>
          <cell r="B4015" t="str">
            <v>SINAPI/CEF</v>
          </cell>
          <cell r="C4015" t="str">
            <v>PREÇOS DE INSUMOS</v>
          </cell>
          <cell r="D4015" t="str">
            <v>Página:</v>
          </cell>
          <cell r="E4015" t="str">
            <v>64 / 107</v>
          </cell>
        </row>
        <row r="4016">
          <cell r="A4016" t="str">
            <v>Mês de Coleta:</v>
          </cell>
          <cell r="B4016" t="str">
            <v>SINAPI/CEF</v>
          </cell>
          <cell r="C4016" t="str">
            <v>05/2014 Pesquisa: IBGE</v>
          </cell>
          <cell r="D4016">
            <v>0</v>
          </cell>
          <cell r="E4016">
            <v>0</v>
          </cell>
        </row>
        <row r="4017">
          <cell r="A4017">
            <v>0</v>
          </cell>
          <cell r="B4017" t="str">
            <v>SINAPI/CEF</v>
          </cell>
          <cell r="C4017" t="str">
            <v>FORTALEZA 88,81</v>
          </cell>
          <cell r="D4017">
            <v>0</v>
          </cell>
          <cell r="E4017">
            <v>50.72</v>
          </cell>
        </row>
        <row r="4018">
          <cell r="A4018" t="str">
            <v>Localidade:</v>
          </cell>
          <cell r="B4018" t="str">
            <v>SINAPI/CEF</v>
          </cell>
          <cell r="C4018" t="str">
            <v>Encargos Sociais Desonerados(%) Horista:</v>
          </cell>
          <cell r="D4018" t="str">
            <v>Mensalista:</v>
          </cell>
          <cell r="E4018">
            <v>0</v>
          </cell>
        </row>
        <row r="4019">
          <cell r="A4019" t="str">
            <v>Código</v>
          </cell>
          <cell r="B4019" t="str">
            <v>SINAPI/CEF</v>
          </cell>
          <cell r="C4019" t="str">
            <v>Descriçao do Insumo</v>
          </cell>
          <cell r="D4019" t="str">
            <v>Unid</v>
          </cell>
          <cell r="E4019" t="str">
            <v>Preço</v>
          </cell>
        </row>
        <row r="4020">
          <cell r="A4020">
            <v>0</v>
          </cell>
          <cell r="B4020" t="str">
            <v>SINAPI/CEF</v>
          </cell>
          <cell r="C4020">
            <v>0</v>
          </cell>
          <cell r="D4020">
            <v>0</v>
          </cell>
          <cell r="E4020" t="str">
            <v>Mediano (R$)</v>
          </cell>
        </row>
        <row r="4021">
          <cell r="A4021">
            <v>3866</v>
          </cell>
          <cell r="B4021" t="str">
            <v>SINAPI/CEF</v>
          </cell>
          <cell r="C4021" t="str">
            <v>LUVA PVC SOLD P/AGUA FRIA PREDIAL 85 MM</v>
          </cell>
          <cell r="D4021" t="str">
            <v>UN</v>
          </cell>
          <cell r="E4021">
            <v>27.53</v>
          </cell>
        </row>
        <row r="4022">
          <cell r="A4022">
            <v>3859</v>
          </cell>
          <cell r="B4022" t="str">
            <v>SINAPI/CEF</v>
          </cell>
          <cell r="C4022" t="str">
            <v>LUVA PVC SOLDAVEL / ROSCA P/AGUA FRIA PREDIAL 20MM X 1/2"</v>
          </cell>
          <cell r="D4022" t="str">
            <v>UN</v>
          </cell>
          <cell r="E4022">
            <v>0.6</v>
          </cell>
        </row>
        <row r="4023">
          <cell r="A4023">
            <v>3906</v>
          </cell>
          <cell r="B4023" t="str">
            <v>SINAPI/CEF</v>
          </cell>
          <cell r="C4023" t="str">
            <v>LUVA PVC SOLDAVEL / ROSCA P/AGUA FRIA PREDIAL 25MM X 3/4"</v>
          </cell>
          <cell r="D4023" t="str">
            <v>UN</v>
          </cell>
          <cell r="E4023">
            <v>0.72</v>
          </cell>
        </row>
        <row r="4024">
          <cell r="A4024">
            <v>3860</v>
          </cell>
          <cell r="B4024" t="str">
            <v>SINAPI/CEF</v>
          </cell>
          <cell r="C4024" t="str">
            <v>LUVA PVC SOLDAVEL / ROSCA P/AGUA FRIA PREDIAL 32MM X 1"</v>
          </cell>
          <cell r="D4024" t="str">
            <v>UN</v>
          </cell>
          <cell r="E4024">
            <v>2.11</v>
          </cell>
        </row>
        <row r="4025">
          <cell r="A4025">
            <v>3905</v>
          </cell>
          <cell r="B4025" t="str">
            <v>SINAPI/CEF</v>
          </cell>
          <cell r="C4025" t="str">
            <v>LUVA PVC SOLDAVEL / ROSCA P/AGUA FRIA PREDIAL 40MM X 1.1/4"</v>
          </cell>
          <cell r="D4025" t="str">
            <v>UN</v>
          </cell>
          <cell r="E4025">
            <v>5.94</v>
          </cell>
        </row>
        <row r="4026">
          <cell r="A4026">
            <v>3871</v>
          </cell>
          <cell r="B4026" t="str">
            <v>SINAPI/CEF</v>
          </cell>
          <cell r="C4026" t="str">
            <v>LUVA PVC SOLDAVEL / ROSCA P/AGUA FRIA PREDIAL 50MM X 1.1/2"</v>
          </cell>
          <cell r="D4026" t="str">
            <v>UN</v>
          </cell>
          <cell r="E4026">
            <v>14.46</v>
          </cell>
        </row>
        <row r="4027">
          <cell r="A4027">
            <v>3855</v>
          </cell>
          <cell r="B4027" t="str">
            <v>SINAPI/CEF</v>
          </cell>
          <cell r="C4027" t="str">
            <v>LUVA PVC SOLDAVEL C/ BUCHA LATAO 20 MM X 1/2"</v>
          </cell>
          <cell r="D4027" t="str">
            <v>UN</v>
          </cell>
          <cell r="E4027">
            <v>2.87</v>
          </cell>
        </row>
        <row r="4028">
          <cell r="A4028">
            <v>3870</v>
          </cell>
          <cell r="B4028" t="str">
            <v>SINAPI/CEF</v>
          </cell>
          <cell r="C4028" t="str">
            <v>LUVA PVC SOLDAVEL C/ BUCHA LATAO 25 MM X 3/4"</v>
          </cell>
          <cell r="D4028" t="str">
            <v>UN</v>
          </cell>
          <cell r="E4028">
            <v>3.82</v>
          </cell>
        </row>
        <row r="4029">
          <cell r="A4029">
            <v>12892</v>
          </cell>
          <cell r="B4029" t="str">
            <v>SINAPI/CEF</v>
          </cell>
          <cell r="C4029" t="str">
            <v>LUVA RASPA DE COURO, CANO CURTO</v>
          </cell>
          <cell r="D4029" t="str">
            <v>PAR</v>
          </cell>
          <cell r="E4029">
            <v>6.2</v>
          </cell>
        </row>
        <row r="4030">
          <cell r="A4030">
            <v>12407</v>
          </cell>
          <cell r="B4030" t="str">
            <v>SINAPI/CEF</v>
          </cell>
          <cell r="C4030" t="str">
            <v>LUVA REDUCAO FERRO GALV ROSCA MACHO/FEMEA 1.1/2" X 1"</v>
          </cell>
          <cell r="D4030" t="str">
            <v>UN</v>
          </cell>
          <cell r="E4030">
            <v>12.05</v>
          </cell>
        </row>
        <row r="4031">
          <cell r="A4031">
            <v>12408</v>
          </cell>
          <cell r="B4031" t="str">
            <v>SINAPI/CEF</v>
          </cell>
          <cell r="C4031" t="str">
            <v>LUVA REDUCAO FERRO GALV ROSCA MACHO/FEMEA 1" X 1/2"</v>
          </cell>
          <cell r="D4031" t="str">
            <v>UN</v>
          </cell>
          <cell r="E4031">
            <v>7.45</v>
          </cell>
        </row>
        <row r="4032">
          <cell r="A4032">
            <v>12409</v>
          </cell>
          <cell r="B4032" t="str">
            <v>SINAPI/CEF</v>
          </cell>
          <cell r="C4032" t="str">
            <v>LUVA REDUCAO FERRO GALV ROSCA MACHO/FEMEA 1" X 3/4"</v>
          </cell>
          <cell r="D4032" t="str">
            <v>UN</v>
          </cell>
          <cell r="E4032">
            <v>7.45</v>
          </cell>
        </row>
        <row r="4033">
          <cell r="A4033">
            <v>12410</v>
          </cell>
          <cell r="B4033" t="str">
            <v>SINAPI/CEF</v>
          </cell>
          <cell r="C4033" t="str">
            <v>LUVA REDUCAO FERRO GALV ROSCA MACHO/FEMEA 3/4" X 1/2"</v>
          </cell>
          <cell r="D4033" t="str">
            <v>UN</v>
          </cell>
          <cell r="E4033">
            <v>5.15</v>
          </cell>
        </row>
        <row r="4034">
          <cell r="A4034">
            <v>3936</v>
          </cell>
          <cell r="B4034" t="str">
            <v>SINAPI/CEF</v>
          </cell>
          <cell r="C4034" t="str">
            <v>LUVA REDUCAO FERRO GALV ROSCA 1.1/2" X 1.1/4"</v>
          </cell>
          <cell r="D4034" t="str">
            <v>UN</v>
          </cell>
          <cell r="E4034">
            <v>10.88</v>
          </cell>
        </row>
        <row r="4035">
          <cell r="A4035">
            <v>3922</v>
          </cell>
          <cell r="B4035" t="str">
            <v>SINAPI/CEF</v>
          </cell>
          <cell r="C4035" t="str">
            <v>LUVA REDUCAO FERRO GALV ROSCA 1.1/2" X 1/2"</v>
          </cell>
          <cell r="D4035" t="str">
            <v>UN</v>
          </cell>
          <cell r="E4035">
            <v>9.9</v>
          </cell>
        </row>
        <row r="4036">
          <cell r="A4036">
            <v>3924</v>
          </cell>
          <cell r="B4036" t="str">
            <v>SINAPI/CEF</v>
          </cell>
          <cell r="C4036" t="str">
            <v>LUVA REDUCAO FERRO GALV ROSCA 1.1/2" X 1"</v>
          </cell>
          <cell r="D4036" t="str">
            <v>UN</v>
          </cell>
          <cell r="E4036">
            <v>11.03</v>
          </cell>
        </row>
        <row r="4037">
          <cell r="A4037">
            <v>3923</v>
          </cell>
          <cell r="B4037" t="str">
            <v>SINAPI/CEF</v>
          </cell>
          <cell r="C4037" t="str">
            <v>LUVA REDUCAO FERRO GALV ROSCA 1.1/2" X 3/4"</v>
          </cell>
          <cell r="D4037" t="str">
            <v>UN</v>
          </cell>
          <cell r="E4037">
            <v>10.7</v>
          </cell>
        </row>
        <row r="4038">
          <cell r="A4038">
            <v>3937</v>
          </cell>
          <cell r="B4038" t="str">
            <v>SINAPI/CEF</v>
          </cell>
          <cell r="C4038" t="str">
            <v>LUVA REDUCAO FERRO GALV ROSCA 1.1/4" X 1/2"</v>
          </cell>
          <cell r="D4038" t="str">
            <v>UN</v>
          </cell>
          <cell r="E4038">
            <v>8</v>
          </cell>
        </row>
        <row r="4039">
          <cell r="A4039">
            <v>3921</v>
          </cell>
          <cell r="B4039" t="str">
            <v>SINAPI/CEF</v>
          </cell>
          <cell r="C4039" t="str">
            <v>LUVA REDUCAO FERRO GALV ROSCA 1.1/4" X 1"</v>
          </cell>
          <cell r="D4039" t="str">
            <v>UN</v>
          </cell>
          <cell r="E4039">
            <v>8.14</v>
          </cell>
        </row>
        <row r="4040">
          <cell r="A4040">
            <v>3920</v>
          </cell>
          <cell r="B4040" t="str">
            <v>SINAPI/CEF</v>
          </cell>
          <cell r="C4040" t="str">
            <v>LUVA REDUCAO FERRO GALV ROSCA 1.1/4" X 3/4"</v>
          </cell>
          <cell r="D4040" t="str">
            <v>UN</v>
          </cell>
          <cell r="E4040">
            <v>8</v>
          </cell>
        </row>
        <row r="4041">
          <cell r="A4041">
            <v>3938</v>
          </cell>
          <cell r="B4041" t="str">
            <v>SINAPI/CEF</v>
          </cell>
          <cell r="C4041" t="str">
            <v>LUVA REDUCAO FERRO GALV ROSCA 1" X 1/2"</v>
          </cell>
          <cell r="D4041" t="str">
            <v>UN</v>
          </cell>
          <cell r="E4041">
            <v>5.84</v>
          </cell>
        </row>
        <row r="4042">
          <cell r="A4042">
            <v>3919</v>
          </cell>
          <cell r="B4042" t="str">
            <v>SINAPI/CEF</v>
          </cell>
          <cell r="C4042" t="str">
            <v>LUVA REDUCAO FERRO GALV ROSCA 1" X 3/4"</v>
          </cell>
          <cell r="D4042" t="str">
            <v>UN</v>
          </cell>
          <cell r="E4042">
            <v>5.92</v>
          </cell>
        </row>
        <row r="4043">
          <cell r="A4043">
            <v>3927</v>
          </cell>
          <cell r="B4043" t="str">
            <v>SINAPI/CEF</v>
          </cell>
          <cell r="C4043" t="str">
            <v>LUVA REDUCAO FERRO GALV ROSCA 2.1/2" X 1.1/2"</v>
          </cell>
          <cell r="D4043" t="str">
            <v>UN</v>
          </cell>
          <cell r="E4043">
            <v>31.23</v>
          </cell>
        </row>
        <row r="4044">
          <cell r="A4044">
            <v>3928</v>
          </cell>
          <cell r="B4044" t="str">
            <v>SINAPI/CEF</v>
          </cell>
          <cell r="C4044" t="str">
            <v>LUVA REDUCAO FERRO GALV ROSCA 2.1/2" X 2"</v>
          </cell>
          <cell r="D4044" t="str">
            <v>UN</v>
          </cell>
          <cell r="E4044">
            <v>31.23</v>
          </cell>
        </row>
        <row r="4045">
          <cell r="A4045">
            <v>3926</v>
          </cell>
          <cell r="B4045" t="str">
            <v>SINAPI/CEF</v>
          </cell>
          <cell r="C4045" t="str">
            <v>LUVA REDUCAO FERRO GALV ROSCA 2" X 1.1/2"</v>
          </cell>
          <cell r="D4045" t="str">
            <v>UN</v>
          </cell>
          <cell r="E4045">
            <v>16.760000000000002</v>
          </cell>
        </row>
        <row r="4046">
          <cell r="A4046">
            <v>3935</v>
          </cell>
          <cell r="B4046" t="str">
            <v>SINAPI/CEF</v>
          </cell>
          <cell r="C4046" t="str">
            <v>LUVA REDUCAO FERRO GALV ROSCA 2" X 1.1/4"</v>
          </cell>
          <cell r="D4046" t="str">
            <v>UN</v>
          </cell>
          <cell r="E4046">
            <v>16.73</v>
          </cell>
        </row>
        <row r="4047">
          <cell r="A4047">
            <v>3925</v>
          </cell>
          <cell r="B4047" t="str">
            <v>SINAPI/CEF</v>
          </cell>
          <cell r="C4047" t="str">
            <v>LUVA REDUCAO FERRO GALV ROSCA 2" X 1"</v>
          </cell>
          <cell r="D4047" t="str">
            <v>UN</v>
          </cell>
          <cell r="E4047">
            <v>16.579999999999998</v>
          </cell>
        </row>
        <row r="4048">
          <cell r="A4048">
            <v>12406</v>
          </cell>
          <cell r="B4048" t="str">
            <v>SINAPI/CEF</v>
          </cell>
          <cell r="C4048" t="str">
            <v>LUVA REDUCAO FERRO GALV ROSCA 3/4" X 1/2"</v>
          </cell>
          <cell r="D4048" t="str">
            <v>UN</v>
          </cell>
          <cell r="E4048">
            <v>3.94</v>
          </cell>
        </row>
        <row r="4049">
          <cell r="A4049">
            <v>3929</v>
          </cell>
          <cell r="B4049" t="str">
            <v>SINAPI/CEF</v>
          </cell>
          <cell r="C4049" t="str">
            <v>LUVA REDUCAO FERRO GALV ROSCA 3" X 1.1/2"</v>
          </cell>
          <cell r="D4049" t="str">
            <v>UN</v>
          </cell>
          <cell r="E4049">
            <v>45.51</v>
          </cell>
        </row>
        <row r="4050">
          <cell r="A4050">
            <v>3931</v>
          </cell>
          <cell r="B4050" t="str">
            <v>SINAPI/CEF</v>
          </cell>
          <cell r="C4050" t="str">
            <v>LUVA REDUCAO FERRO GALV ROSCA 3" X 2.1/2"</v>
          </cell>
          <cell r="D4050" t="str">
            <v>UN</v>
          </cell>
          <cell r="E4050">
            <v>45.51</v>
          </cell>
        </row>
        <row r="4051">
          <cell r="A4051">
            <v>3930</v>
          </cell>
          <cell r="B4051" t="str">
            <v>SINAPI/CEF</v>
          </cell>
          <cell r="C4051" t="str">
            <v>LUVA REDUCAO FERRO GALV ROSCA 3" X 2"</v>
          </cell>
          <cell r="D4051" t="str">
            <v>UN</v>
          </cell>
          <cell r="E4051">
            <v>45.51</v>
          </cell>
        </row>
        <row r="4052">
          <cell r="A4052">
            <v>3932</v>
          </cell>
          <cell r="B4052" t="str">
            <v>SINAPI/CEF</v>
          </cell>
          <cell r="C4052" t="str">
            <v>LUVA REDUCAO FERRO GALV ROSCA 4" X 2.1/2"</v>
          </cell>
          <cell r="D4052" t="str">
            <v>UN</v>
          </cell>
          <cell r="E4052">
            <v>67.930000000000007</v>
          </cell>
        </row>
        <row r="4053">
          <cell r="A4053">
            <v>3933</v>
          </cell>
          <cell r="B4053" t="str">
            <v>SINAPI/CEF</v>
          </cell>
          <cell r="C4053" t="str">
            <v>LUVA REDUCAO FERRO GALV ROSCA 4" X 2"</v>
          </cell>
          <cell r="D4053" t="str">
            <v>UN</v>
          </cell>
          <cell r="E4053">
            <v>67.930000000000007</v>
          </cell>
        </row>
        <row r="4054">
          <cell r="A4054">
            <v>3934</v>
          </cell>
          <cell r="B4054" t="str">
            <v>SINAPI/CEF</v>
          </cell>
          <cell r="C4054" t="str">
            <v>LUVA REDUCAO FERRO GALV ROSCA 4" X 3"</v>
          </cell>
          <cell r="D4054" t="str">
            <v>UN</v>
          </cell>
          <cell r="E4054">
            <v>69.099999999999994</v>
          </cell>
        </row>
        <row r="4055">
          <cell r="A4055">
            <v>3907</v>
          </cell>
          <cell r="B4055" t="str">
            <v>SINAPI/CEF</v>
          </cell>
          <cell r="C4055" t="str">
            <v>LUVA REDUCAO PVC C/ROSCA P/AGUA FRIA PREDIAL 1" X 3/4"</v>
          </cell>
          <cell r="D4055" t="str">
            <v>UN</v>
          </cell>
          <cell r="E4055">
            <v>1.63</v>
          </cell>
        </row>
        <row r="4056">
          <cell r="A4056">
            <v>3889</v>
          </cell>
          <cell r="B4056" t="str">
            <v>SINAPI/CEF</v>
          </cell>
          <cell r="C4056" t="str">
            <v>LUVA REDUCAO PVC C/ROSCA P/AGUA FRIA PREDIAL 3/4" X 1/2"</v>
          </cell>
          <cell r="D4056" t="str">
            <v>UN</v>
          </cell>
          <cell r="E4056">
            <v>1.2</v>
          </cell>
        </row>
        <row r="4057">
          <cell r="A4057">
            <v>3872</v>
          </cell>
          <cell r="B4057" t="str">
            <v>SINAPI/CEF</v>
          </cell>
          <cell r="C4057" t="str">
            <v>LUVA REDUCAO PVC SOLD P/AGUA FRIA  PREDIAL 40 MM X 32 MM</v>
          </cell>
          <cell r="D4057" t="str">
            <v>UN</v>
          </cell>
          <cell r="E4057">
            <v>1.87</v>
          </cell>
        </row>
        <row r="4058">
          <cell r="A4058">
            <v>3868</v>
          </cell>
          <cell r="B4058" t="str">
            <v>SINAPI/CEF</v>
          </cell>
          <cell r="C4058" t="str">
            <v>LUVA REDUCAO PVC SOLD P/AGUA FRIA PREDIAL 25 MM X 20 MM</v>
          </cell>
          <cell r="D4058" t="str">
            <v>UN</v>
          </cell>
          <cell r="E4058">
            <v>0.64</v>
          </cell>
        </row>
        <row r="4059">
          <cell r="A4059">
            <v>3869</v>
          </cell>
          <cell r="B4059" t="str">
            <v>SINAPI/CEF</v>
          </cell>
          <cell r="C4059" t="str">
            <v>LUVA REDUCAO PVC SOLD P/AGUA FRIA PREDIAL 32 MM X 25 MM</v>
          </cell>
          <cell r="D4059" t="str">
            <v>UN</v>
          </cell>
          <cell r="E4059">
            <v>1.59</v>
          </cell>
        </row>
        <row r="4060">
          <cell r="A4060">
            <v>3850</v>
          </cell>
          <cell r="B4060" t="str">
            <v>SINAPI/CEF</v>
          </cell>
          <cell r="C4060" t="str">
            <v>LUVA REDUCAO PVC SOLD P/AGUA FRIA PREDIAL 60 MM X 50 MM</v>
          </cell>
          <cell r="D4060" t="str">
            <v>UN</v>
          </cell>
          <cell r="E4060">
            <v>4.26</v>
          </cell>
        </row>
        <row r="4061">
          <cell r="A4061">
            <v>3874</v>
          </cell>
          <cell r="B4061" t="str">
            <v>SINAPI/CEF</v>
          </cell>
          <cell r="C4061" t="str">
            <v>LUVA REDUCAO PVC SOLDAVEL / ROSCA C/ BUCHA LATAO 25MM X 1/2"</v>
          </cell>
          <cell r="D4061" t="str">
            <v>UN</v>
          </cell>
          <cell r="E4061">
            <v>3.11</v>
          </cell>
        </row>
        <row r="4062">
          <cell r="A4062">
            <v>3856</v>
          </cell>
          <cell r="B4062" t="str">
            <v>SINAPI/CEF</v>
          </cell>
          <cell r="C4062" t="str">
            <v>LUVA REDUCAO PVC SOLDAVEL / ROSCA P/AGUA FRIA PREDIAL 25MM X 1/2"</v>
          </cell>
          <cell r="D4062" t="str">
            <v>UN</v>
          </cell>
          <cell r="E4062">
            <v>1.04</v>
          </cell>
        </row>
        <row r="4063">
          <cell r="A4063">
            <v>3899</v>
          </cell>
          <cell r="B4063" t="str">
            <v>SINAPI/CEF</v>
          </cell>
          <cell r="C4063" t="str">
            <v>LUVA SIMPLES PVC P/ ESG PREDIAL DN 100MM</v>
          </cell>
          <cell r="D4063" t="str">
            <v>UN</v>
          </cell>
          <cell r="E4063">
            <v>3.23</v>
          </cell>
        </row>
        <row r="4064">
          <cell r="A4064">
            <v>3875</v>
          </cell>
          <cell r="B4064" t="str">
            <v>SINAPI/CEF</v>
          </cell>
          <cell r="C4064" t="str">
            <v>LUVA SIMPLES PVC P/ ESG PREDIAL DN 50MM</v>
          </cell>
          <cell r="D4064" t="str">
            <v>UN</v>
          </cell>
          <cell r="E4064">
            <v>1.55</v>
          </cell>
        </row>
        <row r="4065">
          <cell r="A4065">
            <v>3898</v>
          </cell>
          <cell r="B4065" t="str">
            <v>SINAPI/CEF</v>
          </cell>
          <cell r="C4065" t="str">
            <v>LUVA SIMPLES PVC P/ ESG PREDIAL DN 75MM</v>
          </cell>
          <cell r="D4065" t="str">
            <v>UN</v>
          </cell>
          <cell r="E4065">
            <v>2.63</v>
          </cell>
        </row>
        <row r="4066">
          <cell r="A4066">
            <v>3837</v>
          </cell>
          <cell r="B4066" t="str">
            <v>SINAPI/CEF</v>
          </cell>
          <cell r="C4066" t="str">
            <v>LUVA SIMPLES PVC PBA JE NBR 10351 P/ REDE AGUA DN 100/DE 11 0MM</v>
          </cell>
          <cell r="D4066" t="str">
            <v>UN</v>
          </cell>
          <cell r="E4066">
            <v>16</v>
          </cell>
        </row>
        <row r="4067">
          <cell r="A4067">
            <v>3845</v>
          </cell>
          <cell r="B4067" t="str">
            <v>SINAPI/CEF</v>
          </cell>
          <cell r="C4067" t="str">
            <v>LUVA SIMPLES PVC PBA JE NBR 10351 P/ REDE AGUA DN 50/DE 60M       M</v>
          </cell>
          <cell r="D4067" t="str">
            <v>UN</v>
          </cell>
          <cell r="E4067">
            <v>4.8099999999999996</v>
          </cell>
        </row>
        <row r="4068">
          <cell r="A4068">
            <v>11045</v>
          </cell>
          <cell r="B4068" t="str">
            <v>SINAPI/CEF</v>
          </cell>
          <cell r="C4068" t="str">
            <v>LUVA SIMPLES PVC PBA JE NBR 10351 P/ REDE AGUA DN 75/DE 85 MM</v>
          </cell>
          <cell r="D4068" t="str">
            <v>UN</v>
          </cell>
          <cell r="E4068">
            <v>8.7200000000000006</v>
          </cell>
        </row>
        <row r="4069">
          <cell r="A4069">
            <v>20170</v>
          </cell>
          <cell r="B4069" t="str">
            <v>SINAPI/CEF</v>
          </cell>
          <cell r="C4069" t="str">
            <v>LUVA SIMPLES PVC SERIE R P/ESG PREDIAL 100MM</v>
          </cell>
          <cell r="D4069" t="str">
            <v>UN</v>
          </cell>
          <cell r="E4069">
            <v>8.44</v>
          </cell>
        </row>
        <row r="4070">
          <cell r="A4070">
            <v>20171</v>
          </cell>
          <cell r="B4070" t="str">
            <v>SINAPI/CEF</v>
          </cell>
          <cell r="C4070" t="str">
            <v>LUVA SIMPLES PVC SERIE R P/ESG PREDIAL 150MM</v>
          </cell>
          <cell r="D4070" t="str">
            <v>UN</v>
          </cell>
          <cell r="E4070">
            <v>20.63</v>
          </cell>
        </row>
        <row r="4071">
          <cell r="A4071">
            <v>20167</v>
          </cell>
          <cell r="B4071" t="str">
            <v>SINAPI/CEF</v>
          </cell>
          <cell r="C4071" t="str">
            <v>LUVA SIMPLES PVC SERIE R P/ESG PREDIAL 40MM</v>
          </cell>
          <cell r="D4071" t="str">
            <v>UN</v>
          </cell>
          <cell r="E4071">
            <v>3.47</v>
          </cell>
        </row>
        <row r="4072">
          <cell r="A4072">
            <v>20168</v>
          </cell>
          <cell r="B4072" t="str">
            <v>SINAPI/CEF</v>
          </cell>
          <cell r="C4072" t="str">
            <v>LUVA SIMPLES PVC SERIE R P/ESG PREDIAL 50MM</v>
          </cell>
          <cell r="D4072" t="str">
            <v>UN</v>
          </cell>
          <cell r="E4072">
            <v>4.58</v>
          </cell>
        </row>
        <row r="4073">
          <cell r="A4073">
            <v>20169</v>
          </cell>
          <cell r="B4073" t="str">
            <v>SINAPI/CEF</v>
          </cell>
          <cell r="C4073" t="str">
            <v>LUVA SIMPLES PVC SERIE R P/ESG PREDIAL 75MM</v>
          </cell>
          <cell r="D4073" t="str">
            <v>UN</v>
          </cell>
          <cell r="E4073">
            <v>5.42</v>
          </cell>
        </row>
        <row r="4074">
          <cell r="A4074">
            <v>0</v>
          </cell>
          <cell r="B4074" t="str">
            <v>SINAPI/CEF</v>
          </cell>
          <cell r="C4074">
            <v>0</v>
          </cell>
          <cell r="D4074">
            <v>0</v>
          </cell>
          <cell r="E4074">
            <v>0</v>
          </cell>
        </row>
        <row r="4075">
          <cell r="A4075">
            <v>0</v>
          </cell>
          <cell r="B4075" t="str">
            <v>SINAPI/CEF</v>
          </cell>
          <cell r="C4075" t="str">
            <v>PREÇOS DE INSUMOS</v>
          </cell>
          <cell r="D4075" t="str">
            <v>Página:</v>
          </cell>
          <cell r="E4075" t="str">
            <v>65 / 107</v>
          </cell>
        </row>
        <row r="4076">
          <cell r="A4076" t="str">
            <v>Mês de Coleta:</v>
          </cell>
          <cell r="B4076" t="str">
            <v>SINAPI/CEF</v>
          </cell>
          <cell r="C4076" t="str">
            <v>05/2014 Pesquisa: IBGE</v>
          </cell>
          <cell r="D4076">
            <v>0</v>
          </cell>
          <cell r="E4076">
            <v>0</v>
          </cell>
        </row>
        <row r="4077">
          <cell r="A4077">
            <v>0</v>
          </cell>
          <cell r="B4077" t="str">
            <v>SINAPI/CEF</v>
          </cell>
          <cell r="C4077" t="str">
            <v>FORTALEZA 88,81</v>
          </cell>
          <cell r="D4077">
            <v>0</v>
          </cell>
          <cell r="E4077">
            <v>50.72</v>
          </cell>
        </row>
        <row r="4078">
          <cell r="A4078" t="str">
            <v>Localidade:</v>
          </cell>
          <cell r="B4078" t="str">
            <v>SINAPI/CEF</v>
          </cell>
          <cell r="C4078" t="str">
            <v>Encargos Sociais Desonerados(%) Horista:</v>
          </cell>
          <cell r="D4078" t="str">
            <v>Mensalista:</v>
          </cell>
          <cell r="E4078">
            <v>0</v>
          </cell>
        </row>
        <row r="4079">
          <cell r="A4079" t="str">
            <v>Código</v>
          </cell>
          <cell r="B4079" t="str">
            <v>SINAPI/CEF</v>
          </cell>
          <cell r="C4079" t="str">
            <v>Descriçao do Insumo</v>
          </cell>
          <cell r="D4079" t="str">
            <v>Unid</v>
          </cell>
          <cell r="E4079" t="str">
            <v>Preço</v>
          </cell>
        </row>
        <row r="4080">
          <cell r="A4080">
            <v>0</v>
          </cell>
          <cell r="B4080" t="str">
            <v>SINAPI/CEF</v>
          </cell>
          <cell r="C4080">
            <v>0</v>
          </cell>
          <cell r="D4080">
            <v>0</v>
          </cell>
          <cell r="E4080" t="str">
            <v>Mediano (R$)</v>
          </cell>
        </row>
        <row r="4081">
          <cell r="A4081">
            <v>3897</v>
          </cell>
          <cell r="B4081" t="str">
            <v>SINAPI/CEF</v>
          </cell>
          <cell r="C4081" t="str">
            <v>LUVA SIMPLES PVC SOLD P/ ESG PREDIAL DN 40MM</v>
          </cell>
          <cell r="D4081" t="str">
            <v>UN</v>
          </cell>
          <cell r="E4081">
            <v>0.76</v>
          </cell>
        </row>
        <row r="4082">
          <cell r="A4082">
            <v>26037</v>
          </cell>
          <cell r="B4082" t="str">
            <v>SINAPI/CEF</v>
          </cell>
          <cell r="C4082" t="str">
            <v>MACACO PARA PROTENSÃO DE UMA CORDOALHA DE ATÉ 31,5 - LOCAÇÃO</v>
          </cell>
          <cell r="D4082" t="str">
            <v>DIA</v>
          </cell>
          <cell r="E4082">
            <v>520.55999999999995</v>
          </cell>
        </row>
        <row r="4083">
          <cell r="A4083">
            <v>11519</v>
          </cell>
          <cell r="B4083" t="str">
            <v>SINAPI/CEF</v>
          </cell>
          <cell r="C4083" t="str">
            <v>MACANETA ALAVANCA - ACAB PADRAO MEDIO</v>
          </cell>
          <cell r="D4083" t="str">
            <v>PAR</v>
          </cell>
          <cell r="E4083">
            <v>32.770000000000003</v>
          </cell>
        </row>
        <row r="4084">
          <cell r="A4084">
            <v>11520</v>
          </cell>
          <cell r="B4084" t="str">
            <v>SINAPI/CEF</v>
          </cell>
          <cell r="C4084" t="str">
            <v>MACANETA ALAVANCA - LINHA POPULAR</v>
          </cell>
          <cell r="D4084" t="str">
            <v>PAR</v>
          </cell>
          <cell r="E4084">
            <v>8.89</v>
          </cell>
        </row>
        <row r="4085">
          <cell r="A4085">
            <v>11518</v>
          </cell>
          <cell r="B4085" t="str">
            <v>SINAPI/CEF</v>
          </cell>
          <cell r="C4085" t="str">
            <v>MACANETA TIPO BOLA - ACAB SUPERIOR (LINHA LUXO)</v>
          </cell>
          <cell r="D4085" t="str">
            <v>PAR</v>
          </cell>
          <cell r="E4085">
            <v>101.63</v>
          </cell>
        </row>
        <row r="4086">
          <cell r="A4086">
            <v>4244</v>
          </cell>
          <cell r="B4086" t="str">
            <v>SINAPI/CEF</v>
          </cell>
          <cell r="C4086" t="str">
            <v>MACARIQUEIRO</v>
          </cell>
          <cell r="D4086" t="str">
            <v>H</v>
          </cell>
          <cell r="E4086">
            <v>12.65</v>
          </cell>
        </row>
        <row r="4087">
          <cell r="A4087">
            <v>3997</v>
          </cell>
          <cell r="B4087" t="str">
            <v>SINAPI/CEF</v>
          </cell>
          <cell r="C4087" t="str">
            <v>MADEIRA DE LEI SERRADA, NAO APARELHADA (P/TELHADO)</v>
          </cell>
          <cell r="D4087" t="str">
            <v>M3</v>
          </cell>
          <cell r="E4087">
            <v>2746.67</v>
          </cell>
        </row>
        <row r="4088">
          <cell r="A4088">
            <v>20198</v>
          </cell>
          <cell r="B4088" t="str">
            <v>SINAPI/CEF</v>
          </cell>
          <cell r="C4088" t="str">
            <v>MADEIRA DE 1A. QUALIDADE (MADEIRA BRANCA), SERRADA E NAO APARELHADA, PARA FORMAS DE CONCRETO</v>
          </cell>
          <cell r="D4088" t="str">
            <v>M3</v>
          </cell>
          <cell r="E4088">
            <v>1584.34</v>
          </cell>
        </row>
        <row r="4089">
          <cell r="A4089">
            <v>0</v>
          </cell>
          <cell r="B4089" t="str">
            <v>SINAPI/CEF</v>
          </cell>
          <cell r="C4089" t="str">
            <v>ARMADO</v>
          </cell>
          <cell r="D4089">
            <v>0</v>
          </cell>
          <cell r="E4089">
            <v>0</v>
          </cell>
        </row>
        <row r="4090">
          <cell r="A4090">
            <v>3989</v>
          </cell>
          <cell r="B4090" t="str">
            <v>SINAPI/CEF</v>
          </cell>
          <cell r="C4090" t="str">
            <v>MADEIRA LEI NATIVA/REGIONAL SERRADA APARELHADA</v>
          </cell>
          <cell r="D4090" t="str">
            <v>M3</v>
          </cell>
          <cell r="E4090">
            <v>2600</v>
          </cell>
        </row>
        <row r="4091">
          <cell r="A4091">
            <v>10564</v>
          </cell>
          <cell r="B4091" t="str">
            <v>SINAPI/CEF</v>
          </cell>
          <cell r="C4091" t="str">
            <v>MADEIRA LEI 2A QUALIDADE SERRADA APARELHADA</v>
          </cell>
          <cell r="D4091" t="str">
            <v>M3</v>
          </cell>
          <cell r="E4091">
            <v>1742</v>
          </cell>
        </row>
        <row r="4092">
          <cell r="A4092">
            <v>4006</v>
          </cell>
          <cell r="B4092" t="str">
            <v>SINAPI/CEF</v>
          </cell>
          <cell r="C4092" t="str">
            <v>MADEIRA PINHO SERRADA 3A QUALIDADE NAO APARELHADA</v>
          </cell>
          <cell r="D4092" t="str">
            <v>M3</v>
          </cell>
          <cell r="E4092">
            <v>739.21</v>
          </cell>
        </row>
        <row r="4093">
          <cell r="A4093">
            <v>4004</v>
          </cell>
          <cell r="B4093" t="str">
            <v>SINAPI/CEF</v>
          </cell>
          <cell r="C4093" t="str">
            <v>MADEIRA 2A QUALIDADE SERRADA NAO APARELHADA</v>
          </cell>
          <cell r="D4093" t="str">
            <v>M3</v>
          </cell>
          <cell r="E4093">
            <v>1598.72</v>
          </cell>
        </row>
        <row r="4094">
          <cell r="A4094">
            <v>11836</v>
          </cell>
          <cell r="B4094" t="str">
            <v>SINAPI/CEF</v>
          </cell>
          <cell r="C4094" t="str">
            <v>MADEIRA 2A QUALIDADE SERRADA NAO APARELHADA -TIPO VIROLA</v>
          </cell>
          <cell r="D4094" t="str">
            <v>M3</v>
          </cell>
          <cell r="E4094">
            <v>1893.22</v>
          </cell>
        </row>
        <row r="4095">
          <cell r="A4095">
            <v>20185</v>
          </cell>
          <cell r="B4095" t="str">
            <v>SINAPI/CEF</v>
          </cell>
          <cell r="C4095" t="str">
            <v>MANGUEIRA DE CONDUCAO DE AGUA PARA SERVICOS LEVES E MEDIOS, COR LARANJA, D = 1 1/2" (40 MM)</v>
          </cell>
          <cell r="D4095" t="str">
            <v>M</v>
          </cell>
          <cell r="E4095">
            <v>15.78</v>
          </cell>
        </row>
        <row r="4096">
          <cell r="A4096">
            <v>21028</v>
          </cell>
          <cell r="B4096" t="str">
            <v>SINAPI/CEF</v>
          </cell>
          <cell r="C4096" t="str">
            <v>MANGUEIRA DE INCENDIO C/ CAPA SIMPLES TECIDA FIO POLIESTER TUBO INT BORRACHA SINT ABNT TP 1 P/ INST</v>
          </cell>
          <cell r="D4096" t="str">
            <v>UN</v>
          </cell>
          <cell r="E4096">
            <v>173.42</v>
          </cell>
        </row>
        <row r="4097">
          <cell r="A4097">
            <v>0</v>
          </cell>
          <cell r="B4097" t="str">
            <v>SINAPI/CEF</v>
          </cell>
          <cell r="C4097" t="str">
            <v>PR, COMP C/ UNIOES E EMPAT INT LATAO C/ ENG RAP E ANEIS EXP P/ EMP MANG COBRE D = 1 1/2 L = 10M</v>
          </cell>
          <cell r="D4097">
            <v>0</v>
          </cell>
          <cell r="E4097">
            <v>0</v>
          </cell>
        </row>
        <row r="4098">
          <cell r="A4098">
            <v>21030</v>
          </cell>
          <cell r="B4098" t="str">
            <v>SINAPI/CEF</v>
          </cell>
          <cell r="C4098" t="str">
            <v>MANGUEIRA DE INCENDIO C/ CAPA SIMPLES TECIDA FIO POLIESTER TUBO INT BORRACHA SINT ABNT TP 1 P/ INST</v>
          </cell>
          <cell r="D4098" t="str">
            <v>UN</v>
          </cell>
          <cell r="E4098">
            <v>272.56</v>
          </cell>
        </row>
        <row r="4099">
          <cell r="A4099">
            <v>0</v>
          </cell>
          <cell r="B4099" t="str">
            <v>SINAPI/CEF</v>
          </cell>
          <cell r="C4099" t="str">
            <v>PR, COMP C/ UNIOES E EMPAT INT LATAO C/ ENG RAP E ANEIS EXP P/ EMP MANG COBRE D = 1 1/2 L = 20M</v>
          </cell>
          <cell r="D4099">
            <v>0</v>
          </cell>
          <cell r="E4099">
            <v>0</v>
          </cell>
        </row>
        <row r="4100">
          <cell r="A4100">
            <v>21031</v>
          </cell>
          <cell r="B4100" t="str">
            <v>SINAPI/CEF</v>
          </cell>
          <cell r="C4100" t="str">
            <v>MANGUEIRA DE INCENDIO C/ CAPA SIMPLES TECIDA FIO POLIESTER TUBO INT BORRACHA SINT ABNT TP 1 P/ INST</v>
          </cell>
          <cell r="D4100" t="str">
            <v>UN</v>
          </cell>
          <cell r="E4100">
            <v>328.34</v>
          </cell>
        </row>
        <row r="4101">
          <cell r="A4101">
            <v>0</v>
          </cell>
          <cell r="B4101" t="str">
            <v>SINAPI/CEF</v>
          </cell>
          <cell r="C4101" t="str">
            <v>PR, COMP C/ UNIOES E EMPAT INT LATAO C/ ENG RAP E ANEIS EXP P/ EMP MANG COBRE D = 1 1/2 L = 25M</v>
          </cell>
          <cell r="D4101">
            <v>0</v>
          </cell>
          <cell r="E4101">
            <v>0</v>
          </cell>
        </row>
        <row r="4102">
          <cell r="A4102">
            <v>21032</v>
          </cell>
          <cell r="B4102" t="str">
            <v>SINAPI/CEF</v>
          </cell>
          <cell r="C4102" t="str">
            <v>MANGUEIRA DE INCENDIO C/ CAPA SIMPLES TECIDA FIO POLIESTER TUBO INT BORRACHA SINT ABNT TP 1 P/ INST</v>
          </cell>
          <cell r="D4102" t="str">
            <v>UN</v>
          </cell>
          <cell r="E4102">
            <v>399.75</v>
          </cell>
        </row>
        <row r="4103">
          <cell r="A4103">
            <v>0</v>
          </cell>
          <cell r="B4103" t="str">
            <v>SINAPI/CEF</v>
          </cell>
          <cell r="C4103" t="str">
            <v>PR, COMP C/ UNIOES E EMPAT INT LATAO C/ ENG RAP E ANEIS EXP P/ EMP MANG COBRE D = 1 1/2 L = 30M</v>
          </cell>
          <cell r="D4103">
            <v>0</v>
          </cell>
          <cell r="E4103">
            <v>0</v>
          </cell>
        </row>
        <row r="4104">
          <cell r="A4104">
            <v>21033</v>
          </cell>
          <cell r="B4104" t="str">
            <v>SINAPI/CEF</v>
          </cell>
          <cell r="C4104" t="str">
            <v>MANGUEIRA DE INCENDIO C/ CAPA SIMPLES TECIDA FIO POLIESTER TUBO INT BORRACHA SINT ABNT TP 1 P/ INST</v>
          </cell>
          <cell r="D4104" t="str">
            <v>UN</v>
          </cell>
          <cell r="E4104">
            <v>318.77999999999997</v>
          </cell>
        </row>
        <row r="4105">
          <cell r="A4105">
            <v>0</v>
          </cell>
          <cell r="B4105" t="str">
            <v>SINAPI/CEF</v>
          </cell>
          <cell r="C4105" t="str">
            <v>PR, COMP C/ UNIOES E EMPAT INT LATAO C/ ENG RAP E ANEIS EXP P/ EMP MANG COBRE D = 2 1/2 L = 10M</v>
          </cell>
          <cell r="D4105">
            <v>0</v>
          </cell>
          <cell r="E4105">
            <v>0</v>
          </cell>
        </row>
        <row r="4106">
          <cell r="A4106">
            <v>21034</v>
          </cell>
          <cell r="B4106" t="str">
            <v>SINAPI/CEF</v>
          </cell>
          <cell r="C4106" t="str">
            <v>MANGUEIRA DE INCENDIO C/ CAPA SIMPLES TECIDA FIO POLIESTER TUBO INT BORRACHA SINT ABNT TP 1 P/ INST</v>
          </cell>
          <cell r="D4106" t="str">
            <v>UN</v>
          </cell>
          <cell r="E4106">
            <v>474.98</v>
          </cell>
        </row>
        <row r="4107">
          <cell r="A4107">
            <v>0</v>
          </cell>
          <cell r="B4107" t="str">
            <v>SINAPI/CEF</v>
          </cell>
          <cell r="C4107" t="str">
            <v>PR, COMP C/ UNIOES E EMPAT INT LATAO C/ ENG RAP E ANEIS EXP P/ EMP MANG COBRE D = 2 1/2 L = 15M</v>
          </cell>
          <cell r="D4107">
            <v>0</v>
          </cell>
          <cell r="E4107">
            <v>0</v>
          </cell>
        </row>
        <row r="4108">
          <cell r="A4108">
            <v>21035</v>
          </cell>
          <cell r="B4108" t="str">
            <v>SINAPI/CEF</v>
          </cell>
          <cell r="C4108" t="str">
            <v>MANGUEIRA DE INCENDIO C/ CAPA SIMPLES TECIDA FIO POLIESTER TUBO INT BORRACHA SINT ABNT TP 1 P/ INST</v>
          </cell>
          <cell r="D4108" t="str">
            <v>UN</v>
          </cell>
          <cell r="E4108">
            <v>560.74</v>
          </cell>
        </row>
        <row r="4109">
          <cell r="A4109">
            <v>0</v>
          </cell>
          <cell r="B4109" t="str">
            <v>SINAPI/CEF</v>
          </cell>
          <cell r="C4109" t="str">
            <v>PR, COMP C/ UNIOES E EMPAT INT LATAO C/ ENG RAP E ANEIS EXP P/ EMP MANG COBRE D = 2 1/2 L = 20M</v>
          </cell>
          <cell r="D4109">
            <v>0</v>
          </cell>
          <cell r="E4109">
            <v>0</v>
          </cell>
        </row>
        <row r="4110">
          <cell r="A4110">
            <v>21036</v>
          </cell>
          <cell r="B4110" t="str">
            <v>SINAPI/CEF</v>
          </cell>
          <cell r="C4110" t="str">
            <v>MANGUEIRA DE INCENDIO C/ CAPA SIMPLES TECIDA FIO POLIESTER TUBO INT BORRACHA SINT ABNT TP 1 P/ INST</v>
          </cell>
          <cell r="D4110" t="str">
            <v>UN</v>
          </cell>
          <cell r="E4110">
            <v>669.44</v>
          </cell>
        </row>
        <row r="4111">
          <cell r="A4111">
            <v>0</v>
          </cell>
          <cell r="B4111" t="str">
            <v>SINAPI/CEF</v>
          </cell>
          <cell r="C4111" t="str">
            <v>PR, COMP C/ UNIOES E EMPAT INT LATAO C/ ENG RAP E ANEIS EXP P/ EMP MANG COBRE D = 2 1/2 L = 25M</v>
          </cell>
          <cell r="D4111">
            <v>0</v>
          </cell>
          <cell r="E4111">
            <v>0</v>
          </cell>
        </row>
        <row r="4112">
          <cell r="A4112">
            <v>21037</v>
          </cell>
          <cell r="B4112" t="str">
            <v>SINAPI/CEF</v>
          </cell>
          <cell r="C4112" t="str">
            <v>MANGUEIRA DE INCENDIO C/ CAPA SIMPLES TECIDA FIO POLIESTER TUBO INT BORRACHA SINT ABNT TP 1 P/ INST</v>
          </cell>
          <cell r="D4112" t="str">
            <v>UN</v>
          </cell>
          <cell r="E4112">
            <v>789.94</v>
          </cell>
        </row>
        <row r="4113">
          <cell r="A4113">
            <v>0</v>
          </cell>
          <cell r="B4113" t="str">
            <v>SINAPI/CEF</v>
          </cell>
          <cell r="C4113" t="str">
            <v>PR, COMP C/ UNIOES E EMPAT INT LATAO C/ ENG RAP E ANEIS EXP P/ EMP MANG COBRE D = 2 1/2 L = 30M</v>
          </cell>
          <cell r="D4113">
            <v>0</v>
          </cell>
          <cell r="E4113">
            <v>0</v>
          </cell>
        </row>
        <row r="4114">
          <cell r="A4114">
            <v>21038</v>
          </cell>
          <cell r="B4114" t="str">
            <v>SINAPI/CEF</v>
          </cell>
          <cell r="C4114" t="str">
            <v>MANGUEIRA DE INCENDIO C/ CAPA SIMPLES TECIDA FIO POLIESTER TUBO INT BORRACHA SINT ABNT TP 1 P/</v>
          </cell>
          <cell r="D4114" t="str">
            <v>M</v>
          </cell>
          <cell r="E4114">
            <v>13.17</v>
          </cell>
        </row>
        <row r="4115">
          <cell r="A4115">
            <v>0</v>
          </cell>
          <cell r="B4115" t="str">
            <v>SINAPI/CEF</v>
          </cell>
          <cell r="C4115" t="str">
            <v>INSTALACOES PREDIAIS D = 1 1/2</v>
          </cell>
          <cell r="D4115">
            <v>0</v>
          </cell>
          <cell r="E4115">
            <v>0</v>
          </cell>
        </row>
        <row r="4116">
          <cell r="A4116">
            <v>21039</v>
          </cell>
          <cell r="B4116" t="str">
            <v>SINAPI/CEF</v>
          </cell>
          <cell r="C4116" t="str">
            <v>MANGUEIRA DE INCENDIO C/ CAPA SIMPLES TECIDA FIO POLIESTER TUBO INT BORRACHA SINT ABNT TP 1 P/</v>
          </cell>
          <cell r="D4116" t="str">
            <v>M</v>
          </cell>
          <cell r="E4116">
            <v>27.64</v>
          </cell>
        </row>
        <row r="4117">
          <cell r="A4117">
            <v>0</v>
          </cell>
          <cell r="B4117" t="str">
            <v>SINAPI/CEF</v>
          </cell>
          <cell r="C4117" t="str">
            <v>INSTALACOES PREDIAIS PR D = 2 1/2</v>
          </cell>
          <cell r="D4117">
            <v>0</v>
          </cell>
          <cell r="E4117">
            <v>0</v>
          </cell>
        </row>
        <row r="4118">
          <cell r="A4118">
            <v>21029</v>
          </cell>
          <cell r="B4118" t="str">
            <v>SINAPI/CEF</v>
          </cell>
          <cell r="C4118" t="str">
            <v>MANGUEIRA DE INCENDIO DE 1 1/2" E 15 M DE COMPRIMENTO, COM CAPA SIMPLES TECIDA EM FIO DE POLIESTER,</v>
          </cell>
          <cell r="D4118" t="str">
            <v>UN</v>
          </cell>
          <cell r="E4118">
            <v>230</v>
          </cell>
        </row>
        <row r="4119">
          <cell r="A4119">
            <v>0</v>
          </cell>
          <cell r="B4119" t="str">
            <v>SINAPI/CEF</v>
          </cell>
          <cell r="C4119" t="str">
            <v>TUBO INTERNO EM BORRACHA SINTETICA (ABNT TIPO 1) PARA INSTALACAO PREDIAL, COM CONEXOES</v>
          </cell>
          <cell r="D4119">
            <v>0</v>
          </cell>
          <cell r="E4119">
            <v>0</v>
          </cell>
        </row>
        <row r="4120">
          <cell r="A4120">
            <v>20260</v>
          </cell>
          <cell r="B4120" t="str">
            <v>SINAPI/CEF</v>
          </cell>
          <cell r="C4120" t="str">
            <v>MANGUEIRA P/ GAS 1/2" C/ 1M</v>
          </cell>
          <cell r="D4120" t="str">
            <v>UN</v>
          </cell>
          <cell r="E4120">
            <v>6.68</v>
          </cell>
        </row>
        <row r="4121">
          <cell r="A4121">
            <v>12899</v>
          </cell>
          <cell r="B4121" t="str">
            <v>SINAPI/CEF</v>
          </cell>
          <cell r="C4121" t="str">
            <v>MANOMETRO 0 A 200PSI (0 A 14KGF/CM2) D=50MM - CONEXAO 1/4" BSP, RETO, CAIXA E ANEL EM ACO ESTAMPADO</v>
          </cell>
          <cell r="D4121" t="str">
            <v>UN</v>
          </cell>
          <cell r="E4121">
            <v>35.85</v>
          </cell>
        </row>
        <row r="4122">
          <cell r="A4122">
            <v>0</v>
          </cell>
          <cell r="B4122" t="str">
            <v>SINAPI/CEF</v>
          </cell>
          <cell r="C4122" t="str">
            <v>1020, ACABAMENTO EM PINTURA ELETROSTATICA EM EPOXI PRETO</v>
          </cell>
          <cell r="D4122">
            <v>0</v>
          </cell>
          <cell r="E4122">
            <v>0</v>
          </cell>
        </row>
        <row r="4123">
          <cell r="A4123">
            <v>4022</v>
          </cell>
          <cell r="B4123" t="str">
            <v>SINAPI/CEF</v>
          </cell>
          <cell r="C4123" t="str">
            <v>MANTA BUTILICA E = 0,8 MM</v>
          </cell>
          <cell r="D4123" t="str">
            <v>M2</v>
          </cell>
          <cell r="E4123">
            <v>48.08</v>
          </cell>
        </row>
        <row r="4124">
          <cell r="A4124">
            <v>11621</v>
          </cell>
          <cell r="B4124" t="str">
            <v>SINAPI/CEF</v>
          </cell>
          <cell r="C4124" t="str">
            <v>MANTA IMPERMEABILIZANTE A BASE DE ASFALTO MODIFICADO C/ ELASTOMEROS DESBS TIPO TORODIM</v>
          </cell>
          <cell r="D4124" t="str">
            <v>M2</v>
          </cell>
          <cell r="E4124">
            <v>28.24</v>
          </cell>
        </row>
        <row r="4125">
          <cell r="A4125">
            <v>0</v>
          </cell>
          <cell r="B4125" t="str">
            <v>SINAPI/CEF</v>
          </cell>
          <cell r="C4125" t="str">
            <v>ALUMINIO E = 3MM VIAPOL OU EQUIV</v>
          </cell>
          <cell r="D4125">
            <v>0</v>
          </cell>
          <cell r="E4125">
            <v>0</v>
          </cell>
        </row>
        <row r="4126">
          <cell r="A4126">
            <v>4014</v>
          </cell>
          <cell r="B4126" t="str">
            <v>SINAPI/CEF</v>
          </cell>
          <cell r="C4126" t="str">
            <v>MANTA IMPERMEABILIZANTE A BASE DE ASFALTO MODIFICADO C/ POLIMEROS DE APP TIPO TORODIM APP 3MM</v>
          </cell>
          <cell r="D4126" t="str">
            <v>M2</v>
          </cell>
          <cell r="E4126">
            <v>25.61</v>
          </cell>
        </row>
        <row r="4127">
          <cell r="A4127">
            <v>0</v>
          </cell>
          <cell r="B4127" t="str">
            <v>SINAPI/CEF</v>
          </cell>
          <cell r="C4127" t="str">
            <v>VIAPOL OU EQUIV</v>
          </cell>
          <cell r="D4127">
            <v>0</v>
          </cell>
          <cell r="E4127">
            <v>0</v>
          </cell>
        </row>
        <row r="4128">
          <cell r="A4128">
            <v>4015</v>
          </cell>
          <cell r="B4128" t="str">
            <v>SINAPI/CEF</v>
          </cell>
          <cell r="C4128" t="str">
            <v>MANTA IMPERMEABILIZANTE A BASE DE ASFALTO MODIFICADO C/ POLIMEROS DE APP TIPO TORODIM 4MM</v>
          </cell>
          <cell r="D4128" t="str">
            <v>M2</v>
          </cell>
          <cell r="E4128">
            <v>29.58</v>
          </cell>
        </row>
        <row r="4129">
          <cell r="A4129">
            <v>0</v>
          </cell>
          <cell r="B4129" t="str">
            <v>SINAPI/CEF</v>
          </cell>
          <cell r="C4129" t="str">
            <v>VIAPOL OU EQUIV</v>
          </cell>
          <cell r="D4129">
            <v>0</v>
          </cell>
          <cell r="E4129">
            <v>0</v>
          </cell>
        </row>
        <row r="4130">
          <cell r="A4130">
            <v>4017</v>
          </cell>
          <cell r="B4130" t="str">
            <v>SINAPI/CEF</v>
          </cell>
          <cell r="C4130" t="str">
            <v>MANTA IMPERMEABILIZANTE A BASE DE ASFALTO MODIFICADO C/ POLIMEROS DE APP TIPO TORODIM 5MM</v>
          </cell>
          <cell r="D4130" t="str">
            <v>M2</v>
          </cell>
          <cell r="E4130">
            <v>31.95</v>
          </cell>
        </row>
        <row r="4131">
          <cell r="A4131">
            <v>0</v>
          </cell>
          <cell r="B4131" t="str">
            <v>SINAPI/CEF</v>
          </cell>
          <cell r="C4131" t="str">
            <v>VIAPOL OU EQUIV</v>
          </cell>
          <cell r="D4131">
            <v>0</v>
          </cell>
          <cell r="E4131">
            <v>0</v>
          </cell>
        </row>
        <row r="4132">
          <cell r="A4132">
            <v>4016</v>
          </cell>
          <cell r="B4132" t="str">
            <v>SINAPI/CEF</v>
          </cell>
          <cell r="C4132" t="str">
            <v>MANTA IMPERMEABILIZANTE TIPO GLASS, A BASE DE ASFALTO MODIFICADO COM POLIMEROS PLASTOMERICOS</v>
          </cell>
          <cell r="D4132" t="str">
            <v>M2</v>
          </cell>
          <cell r="E4132">
            <v>19.23</v>
          </cell>
        </row>
        <row r="4133">
          <cell r="A4133">
            <v>0</v>
          </cell>
          <cell r="B4133" t="str">
            <v>SINAPI/CEF</v>
          </cell>
          <cell r="C4133" t="str">
            <v>(PL), E = 3 MM</v>
          </cell>
          <cell r="D4133">
            <v>0</v>
          </cell>
          <cell r="E4133">
            <v>0</v>
          </cell>
        </row>
        <row r="4134">
          <cell r="A4134">
            <v>4023</v>
          </cell>
          <cell r="B4134" t="str">
            <v>SINAPI/CEF</v>
          </cell>
          <cell r="C4134" t="str">
            <v>MANTA P/ IMPERMEABILIZACAO TIPO SIKADUR COMBIFLEX-SIKA</v>
          </cell>
          <cell r="D4134" t="str">
            <v>M2</v>
          </cell>
          <cell r="E4134">
            <v>98.78</v>
          </cell>
        </row>
        <row r="4135">
          <cell r="A4135">
            <v>25860</v>
          </cell>
          <cell r="B4135" t="str">
            <v>SINAPI/CEF</v>
          </cell>
          <cell r="C4135" t="str">
            <v>MANTA TERMOPLÁSTICA, PEAD, GEOMEMBRANA LISA, E = 0,50 MM, NBR 15352</v>
          </cell>
          <cell r="D4135" t="str">
            <v>M2</v>
          </cell>
          <cell r="E4135">
            <v>4.4800000000000004</v>
          </cell>
        </row>
        <row r="4136">
          <cell r="A4136">
            <v>25861</v>
          </cell>
          <cell r="B4136" t="str">
            <v>SINAPI/CEF</v>
          </cell>
          <cell r="C4136" t="str">
            <v>MANTA TERMOPLÁSTICA, PEAD, GEOMEMBRANA LISA, E = 0,75 MM, NBR 15352</v>
          </cell>
          <cell r="D4136" t="str">
            <v>M2</v>
          </cell>
          <cell r="E4136">
            <v>6.71</v>
          </cell>
        </row>
        <row r="4137">
          <cell r="A4137">
            <v>25862</v>
          </cell>
          <cell r="B4137" t="str">
            <v>SINAPI/CEF</v>
          </cell>
          <cell r="C4137" t="str">
            <v>MANTA TERMOPLÁSTICA, PEAD, GEOMEMBRANA LISA, E = 0,80 MM, NBR 15352</v>
          </cell>
          <cell r="D4137" t="str">
            <v>M2</v>
          </cell>
          <cell r="E4137">
            <v>7.16</v>
          </cell>
        </row>
        <row r="4138">
          <cell r="A4138">
            <v>25863</v>
          </cell>
          <cell r="B4138" t="str">
            <v>SINAPI/CEF</v>
          </cell>
          <cell r="C4138" t="str">
            <v>MANTA TERMOPLÁSTICA, PEAD, GEOMEMBRANA LISA, E = 1,00 MM, NBR 15352</v>
          </cell>
          <cell r="D4138" t="str">
            <v>M2</v>
          </cell>
          <cell r="E4138">
            <v>8.9499999999999993</v>
          </cell>
        </row>
        <row r="4139">
          <cell r="A4139">
            <v>25864</v>
          </cell>
          <cell r="B4139" t="str">
            <v>SINAPI/CEF</v>
          </cell>
          <cell r="C4139" t="str">
            <v>MANTA TERMOPLÁSTICA, PEAD, GEOMEMBRANA LISA, E = 1,50 MM, NBR 15352</v>
          </cell>
          <cell r="D4139" t="str">
            <v>M2</v>
          </cell>
          <cell r="E4139">
            <v>13.43</v>
          </cell>
        </row>
        <row r="4140">
          <cell r="A4140">
            <v>25865</v>
          </cell>
          <cell r="B4140" t="str">
            <v>SINAPI/CEF</v>
          </cell>
          <cell r="C4140" t="str">
            <v>MANTA TERMOPLÁSTICA, PEAD, GEOMEMBRANA LISA, E = 2,00 MM, NBR 15352</v>
          </cell>
          <cell r="D4140" t="str">
            <v>M2</v>
          </cell>
          <cell r="E4140">
            <v>17.899999999999999</v>
          </cell>
        </row>
        <row r="4141">
          <cell r="A4141">
            <v>25866</v>
          </cell>
          <cell r="B4141" t="str">
            <v>SINAPI/CEF</v>
          </cell>
          <cell r="C4141" t="str">
            <v>MANTA TERMOPLÁSTICA, PEAD, GEOMEMBRANA LISA, E = 2,50 MM, NBR 15352</v>
          </cell>
          <cell r="D4141" t="str">
            <v>M2</v>
          </cell>
          <cell r="E4141">
            <v>22.38</v>
          </cell>
        </row>
        <row r="4142">
          <cell r="A4142">
            <v>25868</v>
          </cell>
          <cell r="B4142" t="str">
            <v>SINAPI/CEF</v>
          </cell>
          <cell r="C4142" t="str">
            <v>MANTA TERMOPLÁSTICA, PEAD, GEOMEMBRANA TEXTURIZADA EM AMBAS AS FACES,  E = 0,50 MM, NBR 15352</v>
          </cell>
          <cell r="D4142" t="str">
            <v>M2</v>
          </cell>
          <cell r="E4142">
            <v>4.95</v>
          </cell>
        </row>
        <row r="4143">
          <cell r="A4143">
            <v>0</v>
          </cell>
          <cell r="B4143" t="str">
            <v>SINAPI/CEF</v>
          </cell>
          <cell r="C4143">
            <v>0</v>
          </cell>
          <cell r="D4143">
            <v>0</v>
          </cell>
          <cell r="E4143">
            <v>0</v>
          </cell>
        </row>
        <row r="4144">
          <cell r="A4144">
            <v>0</v>
          </cell>
          <cell r="B4144" t="str">
            <v>SINAPI/CEF</v>
          </cell>
          <cell r="C4144" t="str">
            <v>PREÇOS DE INSUMOS</v>
          </cell>
          <cell r="D4144" t="str">
            <v>Página:</v>
          </cell>
          <cell r="E4144" t="str">
            <v>66 / 107</v>
          </cell>
        </row>
        <row r="4145">
          <cell r="A4145" t="str">
            <v>Mês de Coleta:</v>
          </cell>
          <cell r="B4145" t="str">
            <v>SINAPI/CEF</v>
          </cell>
          <cell r="C4145" t="str">
            <v>05/2014 Pesquisa: IBGE</v>
          </cell>
          <cell r="D4145">
            <v>0</v>
          </cell>
          <cell r="E4145">
            <v>0</v>
          </cell>
        </row>
        <row r="4146">
          <cell r="A4146">
            <v>0</v>
          </cell>
          <cell r="B4146" t="str">
            <v>SINAPI/CEF</v>
          </cell>
          <cell r="C4146" t="str">
            <v>FORTALEZA 88,81</v>
          </cell>
          <cell r="D4146">
            <v>0</v>
          </cell>
          <cell r="E4146">
            <v>50.72</v>
          </cell>
        </row>
        <row r="4147">
          <cell r="A4147" t="str">
            <v>Localidade:</v>
          </cell>
          <cell r="B4147" t="str">
            <v>SINAPI/CEF</v>
          </cell>
          <cell r="C4147" t="str">
            <v>Encargos Sociais Desonerados(%) Horista:</v>
          </cell>
          <cell r="D4147" t="str">
            <v>Mensalista:</v>
          </cell>
          <cell r="E4147">
            <v>0</v>
          </cell>
        </row>
        <row r="4148">
          <cell r="A4148" t="str">
            <v>Código</v>
          </cell>
          <cell r="B4148" t="str">
            <v>SINAPI/CEF</v>
          </cell>
          <cell r="C4148" t="str">
            <v>Descriçao do Insumo</v>
          </cell>
          <cell r="D4148" t="str">
            <v>Unid</v>
          </cell>
          <cell r="E4148" t="str">
            <v>Preço</v>
          </cell>
        </row>
        <row r="4149">
          <cell r="A4149">
            <v>0</v>
          </cell>
          <cell r="B4149" t="str">
            <v>SINAPI/CEF</v>
          </cell>
          <cell r="C4149">
            <v>0</v>
          </cell>
          <cell r="D4149">
            <v>0</v>
          </cell>
          <cell r="E4149" t="str">
            <v>Mediano (R$)</v>
          </cell>
        </row>
        <row r="4150">
          <cell r="A4150">
            <v>25869</v>
          </cell>
          <cell r="B4150" t="str">
            <v>SINAPI/CEF</v>
          </cell>
          <cell r="C4150" t="str">
            <v>MANTA TERMOPLÁSTICA, PEAD, GEOMEMBRANA TEXTURIZADA EM AMBAS AS FACES, E = 0,75 MM, NBR 15352</v>
          </cell>
          <cell r="D4150" t="str">
            <v>M2</v>
          </cell>
          <cell r="E4150">
            <v>7.45</v>
          </cell>
        </row>
        <row r="4151">
          <cell r="A4151">
            <v>25867</v>
          </cell>
          <cell r="B4151" t="str">
            <v>SINAPI/CEF</v>
          </cell>
          <cell r="C4151" t="str">
            <v>MANTA TERMOPLÁSTICA, PEAD, GEOMEMBRANA TEXTURIZADA EM AMBAS AS FACES, E = 1,50 MM, NBR 15352</v>
          </cell>
          <cell r="D4151" t="str">
            <v>M2</v>
          </cell>
          <cell r="E4151">
            <v>14.6</v>
          </cell>
        </row>
        <row r="4152">
          <cell r="A4152">
            <v>25872</v>
          </cell>
          <cell r="B4152" t="str">
            <v>SINAPI/CEF</v>
          </cell>
          <cell r="C4152" t="str">
            <v>MANTA TERMOPLÁSTICA, PEAD, GEOMEMBRANA TEXTURIZADA EM AMBAS AS FACES, E = 2,00 MM, NBR 15352</v>
          </cell>
          <cell r="D4152" t="str">
            <v>M2</v>
          </cell>
          <cell r="E4152">
            <v>19.46</v>
          </cell>
        </row>
        <row r="4153">
          <cell r="A4153">
            <v>25873</v>
          </cell>
          <cell r="B4153" t="str">
            <v>SINAPI/CEF</v>
          </cell>
          <cell r="C4153" t="str">
            <v>MANTA TERMOPLÁSTICA, PEAD, GEOMEMBRANA TEXTURIZADA EM AMBAS AS FACES, E = 2,50 MM, NBR 15352</v>
          </cell>
          <cell r="D4153" t="str">
            <v>M2</v>
          </cell>
          <cell r="E4153">
            <v>24.33</v>
          </cell>
        </row>
        <row r="4154">
          <cell r="A4154">
            <v>25871</v>
          </cell>
          <cell r="B4154" t="str">
            <v>SINAPI/CEF</v>
          </cell>
          <cell r="C4154" t="str">
            <v>MANTA TERMOPLÁSTICA, PEAD, GEOMEMBRANA TEXTURIZADA, E = 1,00 MM, NBR 15352</v>
          </cell>
          <cell r="D4154" t="str">
            <v>M2</v>
          </cell>
          <cell r="E4154">
            <v>9.84</v>
          </cell>
        </row>
        <row r="4155">
          <cell r="A4155">
            <v>25870</v>
          </cell>
          <cell r="B4155" t="str">
            <v>SINAPI/CEF</v>
          </cell>
          <cell r="C4155" t="str">
            <v>MANTA TERMOPLÁSTICA, PEAD, GEOMEMBRANA TEXTURIZADA, EM AMBAS AS FACES E = 0,80 MM, NBR 15352</v>
          </cell>
          <cell r="D4155" t="str">
            <v>M2</v>
          </cell>
          <cell r="E4155">
            <v>7.92</v>
          </cell>
        </row>
        <row r="4156">
          <cell r="A4156">
            <v>12898</v>
          </cell>
          <cell r="B4156" t="str">
            <v>SINAPI/CEF</v>
          </cell>
          <cell r="C4156" t="str">
            <v>MANÔMETRO ESCALA 10 KGF/CM2, CAIXA E ANEL EM ACO ESTAMPADO 1020, ACABAMENTO EM PINTURA</v>
          </cell>
          <cell r="D4156" t="str">
            <v>UN</v>
          </cell>
          <cell r="E4156">
            <v>83.9</v>
          </cell>
        </row>
        <row r="4157">
          <cell r="A4157">
            <v>0</v>
          </cell>
          <cell r="B4157" t="str">
            <v>SINAPI/CEF</v>
          </cell>
          <cell r="C4157" t="str">
            <v>ELETROSTATICA EM EPOXI PRETO, DN = 100 MM, CONEXAO DE 1,2"</v>
          </cell>
          <cell r="D4157">
            <v>0</v>
          </cell>
          <cell r="E4157">
            <v>0</v>
          </cell>
        </row>
        <row r="4158">
          <cell r="A4158">
            <v>14535</v>
          </cell>
          <cell r="B4158" t="str">
            <v>SINAPI/CEF</v>
          </cell>
          <cell r="C4158" t="str">
            <v>MAQUINA (PRENSA HIDRAULICA) PMT-1000 P/ FABRICACAO DE TUBOS DE CONCRETO SIMPLES    DN200 A DN600 X</v>
          </cell>
          <cell r="D4158" t="str">
            <v>UN</v>
          </cell>
          <cell r="E4158">
            <v>45118.58</v>
          </cell>
        </row>
        <row r="4159">
          <cell r="A4159">
            <v>0</v>
          </cell>
          <cell r="B4159" t="str">
            <v>SINAPI/CEF</v>
          </cell>
          <cell r="C4159" t="str">
            <v>1000 A 1500MM DE COMPR - MENEGOTTI</v>
          </cell>
          <cell r="D4159">
            <v>0</v>
          </cell>
          <cell r="E4159">
            <v>0</v>
          </cell>
        </row>
        <row r="4160">
          <cell r="A4160">
            <v>14534</v>
          </cell>
          <cell r="B4160" t="str">
            <v>SINAPI/CEF</v>
          </cell>
          <cell r="C4160" t="str">
            <v>MAQUINA (PRENSA) VIBRATORIA TIPO MBM-3 C/ MOTOR ELETRICO 2CV P/ FAB DE PISOS INTERTRAVADOS PAV'S E</v>
          </cell>
          <cell r="D4160" t="str">
            <v>UN</v>
          </cell>
          <cell r="E4160">
            <v>12406.88</v>
          </cell>
        </row>
        <row r="4161">
          <cell r="A4161">
            <v>0</v>
          </cell>
          <cell r="B4161" t="str">
            <v>SINAPI/CEF</v>
          </cell>
          <cell r="C4161" t="str">
            <v>BLOCOS DE CONCRETO - MENEGOTTI</v>
          </cell>
          <cell r="D4161">
            <v>0</v>
          </cell>
          <cell r="E4161">
            <v>0</v>
          </cell>
        </row>
        <row r="4162">
          <cell r="A4162">
            <v>4037</v>
          </cell>
          <cell r="B4162" t="str">
            <v>SINAPI/CEF</v>
          </cell>
          <cell r="C4162" t="str">
            <v>MAQUINA DE CORTAR ACO TIPO SOGEMAT OU EQUIV (MANUAL)</v>
          </cell>
          <cell r="D4162" t="str">
            <v>H</v>
          </cell>
          <cell r="E4162">
            <v>5.88</v>
          </cell>
        </row>
        <row r="4163">
          <cell r="A4163">
            <v>4035</v>
          </cell>
          <cell r="B4163" t="str">
            <v>SINAPI/CEF</v>
          </cell>
          <cell r="C4163" t="str">
            <v>MAQUINA DE CORTAR ASFALTO E CONCRETO COM MOTOR A GASOLINA DE 10 HP, SEM O DISCO (LOCACAO)</v>
          </cell>
          <cell r="D4163" t="str">
            <v>H</v>
          </cell>
          <cell r="E4163">
            <v>3.92</v>
          </cell>
        </row>
        <row r="4164">
          <cell r="A4164">
            <v>11280</v>
          </cell>
          <cell r="B4164" t="str">
            <v>SINAPI/CEF</v>
          </cell>
          <cell r="C4164" t="str">
            <v>MAQUINA DE CORTAR ASFALTO/CONCRETO, TIPO CLIPPER C 84, COM MOTOR A  GASOLINA, 8,25 HP, C/ DISCO ATE</v>
          </cell>
          <cell r="D4164" t="str">
            <v>UN</v>
          </cell>
          <cell r="E4164">
            <v>4863.84</v>
          </cell>
        </row>
        <row r="4165">
          <cell r="A4165">
            <v>0</v>
          </cell>
          <cell r="B4165" t="str">
            <v>SINAPI/CEF</v>
          </cell>
          <cell r="C4165" t="str">
            <v>20"</v>
          </cell>
          <cell r="D4165">
            <v>0</v>
          </cell>
          <cell r="E4165">
            <v>0</v>
          </cell>
        </row>
        <row r="4166">
          <cell r="A4166">
            <v>14619</v>
          </cell>
          <cell r="B4166" t="str">
            <v>SINAPI/CEF</v>
          </cell>
          <cell r="C4166" t="str">
            <v>MAQUINA DE CORTAR FERRO, POLIKORTE, MODELO MIP-18 S, COM MOTOR 10 CV</v>
          </cell>
          <cell r="D4166" t="str">
            <v>UN</v>
          </cell>
          <cell r="E4166">
            <v>1825.64</v>
          </cell>
        </row>
        <row r="4167">
          <cell r="A4167">
            <v>4036</v>
          </cell>
          <cell r="B4167" t="str">
            <v>SINAPI/CEF</v>
          </cell>
          <cell r="C4167" t="str">
            <v>MAQUINA DE DOBRAR ACO DIAM ATE 1 1/2" TIPO NEOCONDE OU EQUIV (MANUAL)</v>
          </cell>
          <cell r="D4167" t="str">
            <v>H</v>
          </cell>
          <cell r="E4167">
            <v>5.88</v>
          </cell>
        </row>
        <row r="4168">
          <cell r="A4168">
            <v>14647</v>
          </cell>
          <cell r="B4168" t="str">
            <v>SINAPI/CEF</v>
          </cell>
          <cell r="C4168" t="str">
            <v>MAQUINA DE PINTURA DE FAIXAS DE TRAFEGO, AUTOPROPELIDA, COMPLETA</v>
          </cell>
          <cell r="D4168" t="str">
            <v>UN</v>
          </cell>
          <cell r="E4168">
            <v>304500</v>
          </cell>
        </row>
        <row r="4169">
          <cell r="A4169">
            <v>13890</v>
          </cell>
          <cell r="B4169" t="str">
            <v>SINAPI/CEF</v>
          </cell>
          <cell r="C4169" t="str">
            <v>MAQUINA DEMARCADORA DE FAIXA DE TRAFEGO FX44 CONSMAQ, AUTOPROPELIDA,  MOTOR DIESEL 30 HP</v>
          </cell>
          <cell r="D4169" t="str">
            <v>UN</v>
          </cell>
          <cell r="E4169">
            <v>484690.92</v>
          </cell>
        </row>
        <row r="4170">
          <cell r="A4170">
            <v>10764</v>
          </cell>
          <cell r="B4170" t="str">
            <v>SINAPI/CEF</v>
          </cell>
          <cell r="C4170" t="str">
            <v>MAQUINA ELETRICA P/ POLIMENTO DE PISO</v>
          </cell>
          <cell r="D4170" t="str">
            <v>H</v>
          </cell>
          <cell r="E4170">
            <v>3.12</v>
          </cell>
        </row>
        <row r="4171">
          <cell r="A4171">
            <v>20189</v>
          </cell>
          <cell r="B4171" t="str">
            <v>SINAPI/CEF</v>
          </cell>
          <cell r="C4171" t="str">
            <v>MAQUINA JATO DE AREIA PNEUMATICA CAMARA DUPLA 1 SAIDA</v>
          </cell>
          <cell r="D4171" t="str">
            <v>H</v>
          </cell>
          <cell r="E4171">
            <v>5.2</v>
          </cell>
        </row>
        <row r="4172">
          <cell r="A4172">
            <v>20190</v>
          </cell>
          <cell r="B4172" t="str">
            <v>SINAPI/CEF</v>
          </cell>
          <cell r="C4172" t="str">
            <v>MAQUINA JATO DE AREIA PNEUMATICA CAMARA DUPLA 2 SAIDA</v>
          </cell>
          <cell r="D4172" t="str">
            <v>H</v>
          </cell>
          <cell r="E4172">
            <v>6.8</v>
          </cell>
        </row>
        <row r="4173">
          <cell r="A4173">
            <v>10754</v>
          </cell>
          <cell r="B4173" t="str">
            <v>SINAPI/CEF</v>
          </cell>
          <cell r="C4173" t="str">
            <v>MAQUINA JATO DE AREIA, PNEUMATICA, DE 270 KG (LOCACAO)</v>
          </cell>
          <cell r="D4173" t="str">
            <v>H</v>
          </cell>
          <cell r="E4173">
            <v>5.23</v>
          </cell>
        </row>
        <row r="4174">
          <cell r="A4174">
            <v>20216</v>
          </cell>
          <cell r="B4174" t="str">
            <v>SINAPI/CEF</v>
          </cell>
          <cell r="C4174" t="str">
            <v>MAQUINA P/ DESBOBINAR, ENDIREITAR E CORTAR FERRO, MENEGOTTI, MODELO MCF,  C/ MOTOR ELETRICO 2 HP</v>
          </cell>
          <cell r="D4174" t="str">
            <v>UN</v>
          </cell>
          <cell r="E4174">
            <v>1986.14</v>
          </cell>
        </row>
        <row r="4175">
          <cell r="A4175">
            <v>3335</v>
          </cell>
          <cell r="B4175" t="str">
            <v>SINAPI/CEF</v>
          </cell>
          <cell r="C4175" t="str">
            <v>MAQUINA P/ SOLDA ELETRICA TIPO BAMBINA TIG 30 AC/DC DA BAMBOZZI OU EQUIV</v>
          </cell>
          <cell r="D4175" t="str">
            <v>H</v>
          </cell>
          <cell r="E4175">
            <v>1.7</v>
          </cell>
        </row>
        <row r="4176">
          <cell r="A4176">
            <v>12868</v>
          </cell>
          <cell r="B4176" t="str">
            <v>SINAPI/CEF</v>
          </cell>
          <cell r="C4176" t="str">
            <v>MARCENEIRO</v>
          </cell>
          <cell r="D4176" t="str">
            <v>H</v>
          </cell>
          <cell r="E4176">
            <v>8.14</v>
          </cell>
        </row>
        <row r="4177">
          <cell r="A4177">
            <v>191</v>
          </cell>
          <cell r="B4177" t="str">
            <v>SINAPI/CEF</v>
          </cell>
          <cell r="C4177" t="str">
            <v>MARCO/ARO/BATENTE SIMPLES / GRADE CANTO 7 X 3,5CM P/ PORTA 0,60 A 1,20 X 2,10M    MADEIRA REGIONAL 1A</v>
          </cell>
          <cell r="D4177" t="str">
            <v>JG</v>
          </cell>
          <cell r="E4177">
            <v>72.62</v>
          </cell>
        </row>
        <row r="4178">
          <cell r="A4178">
            <v>195</v>
          </cell>
          <cell r="B4178" t="str">
            <v>SINAPI/CEF</v>
          </cell>
          <cell r="C4178" t="str">
            <v>MARCO/ARO/BATENTE SIMPLES / GRADE CANTO 7 X 3,5CM P/ PORTA 0,60 A 1,20 X 2,10M MADEIRA REGIONAL 2A</v>
          </cell>
          <cell r="D4178" t="str">
            <v>JG</v>
          </cell>
          <cell r="E4178">
            <v>39.61</v>
          </cell>
        </row>
        <row r="4179">
          <cell r="A4179">
            <v>194</v>
          </cell>
          <cell r="B4179" t="str">
            <v>SINAPI/CEF</v>
          </cell>
          <cell r="C4179" t="str">
            <v>MARCO/ARO/BATENTE SIMPLES / GRADE CANTO 7 X 3CM P/ PORTA 0,60 A 1,20 X 2,10M MADEIRA REGIONAL 2A</v>
          </cell>
          <cell r="D4179" t="str">
            <v>JG</v>
          </cell>
          <cell r="E4179">
            <v>24.52</v>
          </cell>
        </row>
        <row r="4180">
          <cell r="A4180">
            <v>190</v>
          </cell>
          <cell r="B4180" t="str">
            <v>SINAPI/CEF</v>
          </cell>
          <cell r="C4180" t="str">
            <v>MARCO/ARO/BATENTE SIMPLES/ GRADE CANTO 7 X 3CM P/ PORTA 0,60 A 1,20 X 2,10M MADEIRA REGIONAL 1A</v>
          </cell>
          <cell r="D4180" t="str">
            <v>JG</v>
          </cell>
          <cell r="E4180">
            <v>63.42</v>
          </cell>
        </row>
        <row r="4181">
          <cell r="A4181">
            <v>11691</v>
          </cell>
          <cell r="B4181" t="str">
            <v>SINAPI/CEF</v>
          </cell>
          <cell r="C4181" t="str">
            <v>MARMORE ACINZENTADO POLIDO P/ BANCADA E = 2,5CM</v>
          </cell>
          <cell r="D4181" t="str">
            <v>M2</v>
          </cell>
          <cell r="E4181">
            <v>289.51</v>
          </cell>
        </row>
        <row r="4182">
          <cell r="A4182">
            <v>10628</v>
          </cell>
          <cell r="B4182" t="str">
            <v>SINAPI/CEF</v>
          </cell>
          <cell r="C4182" t="str">
            <v>MARMORE ACINZENTADO POLIDO P/ DIVISORIA E = 3CM</v>
          </cell>
          <cell r="D4182" t="str">
            <v>M2</v>
          </cell>
          <cell r="E4182">
            <v>405.31</v>
          </cell>
        </row>
        <row r="4183">
          <cell r="A4183">
            <v>10722</v>
          </cell>
          <cell r="B4183" t="str">
            <v>SINAPI/CEF</v>
          </cell>
          <cell r="C4183" t="str">
            <v>MARMORE ACINZENTADO POLIDO P/ PISO 20 X 30CM E = 2CM</v>
          </cell>
          <cell r="D4183" t="str">
            <v>M2</v>
          </cell>
          <cell r="E4183">
            <v>162.85</v>
          </cell>
        </row>
        <row r="4184">
          <cell r="A4184">
            <v>11692</v>
          </cell>
          <cell r="B4184" t="str">
            <v>SINAPI/CEF</v>
          </cell>
          <cell r="C4184" t="str">
            <v>MARMORE BRANCO POLIDO P/ BANCADA E = 3CM</v>
          </cell>
          <cell r="D4184" t="str">
            <v>M2</v>
          </cell>
          <cell r="E4184">
            <v>341.98</v>
          </cell>
        </row>
        <row r="4185">
          <cell r="A4185">
            <v>10629</v>
          </cell>
          <cell r="B4185" t="str">
            <v>SINAPI/CEF</v>
          </cell>
          <cell r="C4185" t="str">
            <v>MARMORE BRANCO POLIDO P/ DIVISORIAS E = 3CM</v>
          </cell>
          <cell r="D4185" t="str">
            <v>M2</v>
          </cell>
          <cell r="E4185">
            <v>394.45</v>
          </cell>
        </row>
        <row r="4186">
          <cell r="A4186">
            <v>10723</v>
          </cell>
          <cell r="B4186" t="str">
            <v>SINAPI/CEF</v>
          </cell>
          <cell r="C4186" t="str">
            <v>MARMORE BRANCO POLIDO P/ PISO 20 X 30CM E = 2CM</v>
          </cell>
          <cell r="D4186" t="str">
            <v>M2</v>
          </cell>
          <cell r="E4186">
            <v>159.22999999999999</v>
          </cell>
        </row>
        <row r="4187">
          <cell r="A4187">
            <v>4755</v>
          </cell>
          <cell r="B4187" t="str">
            <v>SINAPI/CEF</v>
          </cell>
          <cell r="C4187" t="str">
            <v>MARMORISTA/GRANITEIRO</v>
          </cell>
          <cell r="D4187" t="str">
            <v>H</v>
          </cell>
          <cell r="E4187">
            <v>8.5399999999999991</v>
          </cell>
        </row>
        <row r="4188">
          <cell r="A4188">
            <v>4040</v>
          </cell>
          <cell r="B4188" t="str">
            <v>SINAPI/CEF</v>
          </cell>
          <cell r="C4188" t="str">
            <v>MARTELETE OU ROMPEDOR PNEUMATICO DE * 27 KG * (LOCACAO)</v>
          </cell>
          <cell r="D4188" t="str">
            <v>H</v>
          </cell>
          <cell r="E4188">
            <v>1.78</v>
          </cell>
        </row>
        <row r="4189">
          <cell r="A4189">
            <v>4046</v>
          </cell>
          <cell r="B4189" t="str">
            <v>SINAPI/CEF</v>
          </cell>
          <cell r="C4189" t="str">
            <v>MARTELETE OU ROMPEDOR PNEUMATICO DE 28 KG</v>
          </cell>
          <cell r="D4189" t="str">
            <v>UN</v>
          </cell>
          <cell r="E4189">
            <v>5875.76</v>
          </cell>
        </row>
        <row r="4190">
          <cell r="A4190">
            <v>4044</v>
          </cell>
          <cell r="B4190" t="str">
            <v>SINAPI/CEF</v>
          </cell>
          <cell r="C4190" t="str">
            <v>MARTELETE OU ROMPEDOR PNEUMATICO TIPO ATLAS COPCO TEX-32 32,6 KG OU EQUIV</v>
          </cell>
          <cell r="D4190" t="str">
            <v>H</v>
          </cell>
          <cell r="E4190">
            <v>1.86</v>
          </cell>
        </row>
        <row r="4191">
          <cell r="A4191">
            <v>4043</v>
          </cell>
          <cell r="B4191" t="str">
            <v>SINAPI/CEF</v>
          </cell>
          <cell r="C4191" t="str">
            <v>MARTELETE OU ROMPEDOR PNEUMATICO TIPO ATLAS COPCO TEX-43,36 A 44 KG OU EQUIV</v>
          </cell>
          <cell r="D4191" t="str">
            <v>H</v>
          </cell>
          <cell r="E4191">
            <v>1.94</v>
          </cell>
        </row>
        <row r="4192">
          <cell r="A4192">
            <v>4045</v>
          </cell>
          <cell r="B4192" t="str">
            <v>SINAPI/CEF</v>
          </cell>
          <cell r="C4192" t="str">
            <v>MARTELETE OU ROMPEDOR PNEUMATICO TIPO ATLAS COPCO 27 A 44KG INCLUSIVE CONJUNTO DE MANGUEIRAS</v>
          </cell>
          <cell r="D4192" t="str">
            <v>H</v>
          </cell>
          <cell r="E4192">
            <v>2.59</v>
          </cell>
        </row>
        <row r="4193">
          <cell r="A4193">
            <v>0</v>
          </cell>
          <cell r="B4193" t="str">
            <v>SINAPI/CEF</v>
          </cell>
          <cell r="C4193" t="str">
            <v>( 2 X 15M)</v>
          </cell>
          <cell r="D4193">
            <v>0</v>
          </cell>
          <cell r="E4193">
            <v>0</v>
          </cell>
        </row>
        <row r="4194">
          <cell r="A4194">
            <v>14531</v>
          </cell>
          <cell r="B4194" t="str">
            <v>SINAPI/CEF</v>
          </cell>
          <cell r="C4194" t="str">
            <v>MARTELO DEMOLIDOR PNEUMÁTICO MANUAL, MARCA ATLAS COPCO, MODELO TEX 22 PS</v>
          </cell>
          <cell r="D4194" t="str">
            <v>UN</v>
          </cell>
          <cell r="E4194">
            <v>5437.13</v>
          </cell>
        </row>
        <row r="4195">
          <cell r="A4195">
            <v>11616</v>
          </cell>
          <cell r="B4195" t="str">
            <v>SINAPI/CEF</v>
          </cell>
          <cell r="C4195" t="str">
            <v>MARTELO DEMOLIDOR PNEUMÁTICO MANUAL, MARCA ATLAS COPCO, MODELO TEX 32 P</v>
          </cell>
          <cell r="D4195" t="str">
            <v>UN</v>
          </cell>
          <cell r="E4195">
            <v>7052.97</v>
          </cell>
        </row>
        <row r="4196">
          <cell r="A4196">
            <v>14529</v>
          </cell>
          <cell r="B4196" t="str">
            <v>SINAPI/CEF</v>
          </cell>
          <cell r="C4196" t="str">
            <v>MARTELO PERFURADOR PNEUMÁTICO MANUAL, MARCA ATLAS COPCO, MODELO BBD 12 T</v>
          </cell>
          <cell r="D4196" t="str">
            <v>UN</v>
          </cell>
          <cell r="E4196">
            <v>6967.59</v>
          </cell>
        </row>
        <row r="4197">
          <cell r="A4197">
            <v>13447</v>
          </cell>
          <cell r="B4197" t="str">
            <v>SINAPI/CEF</v>
          </cell>
          <cell r="C4197" t="str">
            <v>MARTELO PERFURADOR PNEUMÁTICO MANUAL, MARCA ATLAS COPCO, MODELO RH 656</v>
          </cell>
          <cell r="D4197" t="str">
            <v>UN</v>
          </cell>
          <cell r="E4197">
            <v>6071.78</v>
          </cell>
        </row>
        <row r="4198">
          <cell r="A4198">
            <v>10747</v>
          </cell>
          <cell r="B4198" t="str">
            <v>SINAPI/CEF</v>
          </cell>
          <cell r="C4198" t="str">
            <v>MARTELO PERFURADOR PNEUMÁTICO MANUAL, MARCA ATLAS COPCO, MODELO RH 658</v>
          </cell>
          <cell r="D4198" t="str">
            <v>UN</v>
          </cell>
          <cell r="E4198">
            <v>6222.37</v>
          </cell>
        </row>
        <row r="4199">
          <cell r="A4199">
            <v>4054</v>
          </cell>
          <cell r="B4199" t="str">
            <v>SINAPI/CEF</v>
          </cell>
          <cell r="C4199" t="str">
            <v>MASSA A OLEO P/ MADEIRAS - LATA DE 18 L</v>
          </cell>
          <cell r="D4199" t="str">
            <v>18L</v>
          </cell>
          <cell r="E4199">
            <v>204.5</v>
          </cell>
        </row>
        <row r="4200">
          <cell r="A4200">
            <v>4053</v>
          </cell>
          <cell r="B4200" t="str">
            <v>SINAPI/CEF</v>
          </cell>
          <cell r="C4200" t="str">
            <v>MASSA A OLEO PARA MADEIRA</v>
          </cell>
          <cell r="D4200" t="str">
            <v>GL</v>
          </cell>
          <cell r="E4200">
            <v>47.62</v>
          </cell>
        </row>
        <row r="4201">
          <cell r="A4201">
            <v>4052</v>
          </cell>
          <cell r="B4201" t="str">
            <v>SINAPI/CEF</v>
          </cell>
          <cell r="C4201" t="str">
            <v>MASSA ACRILICA</v>
          </cell>
          <cell r="D4201" t="str">
            <v>18L</v>
          </cell>
          <cell r="E4201">
            <v>97.12</v>
          </cell>
        </row>
        <row r="4202">
          <cell r="A4202">
            <v>4056</v>
          </cell>
          <cell r="B4202" t="str">
            <v>SINAPI/CEF</v>
          </cell>
          <cell r="C4202" t="str">
            <v>MASSA ACRILICA PARA PAREDES INTERIOR/EXTERIOR</v>
          </cell>
          <cell r="D4202" t="str">
            <v>GL</v>
          </cell>
          <cell r="E4202">
            <v>25.04</v>
          </cell>
        </row>
        <row r="4203">
          <cell r="A4203">
            <v>7326</v>
          </cell>
          <cell r="B4203" t="str">
            <v>SINAPI/CEF</v>
          </cell>
          <cell r="C4203" t="str">
            <v>MASSA BETUMINOSA PARA CONSERTO DE TRINCAS E CALHAS METALICAS</v>
          </cell>
          <cell r="D4203" t="str">
            <v>KG</v>
          </cell>
          <cell r="E4203">
            <v>14.61</v>
          </cell>
        </row>
        <row r="4204">
          <cell r="A4204">
            <v>7328</v>
          </cell>
          <cell r="B4204" t="str">
            <v>SINAPI/CEF</v>
          </cell>
          <cell r="C4204" t="str">
            <v>MASSA BETUMINOSA PARA IMPERMEABILIZACAO</v>
          </cell>
          <cell r="D4204" t="str">
            <v>KG</v>
          </cell>
          <cell r="E4204">
            <v>15.34</v>
          </cell>
        </row>
        <row r="4205">
          <cell r="A4205">
            <v>7323</v>
          </cell>
          <cell r="B4205" t="str">
            <v>SINAPI/CEF</v>
          </cell>
          <cell r="C4205" t="str">
            <v>MASSA BETUMINOSA PARA ISOLAMENTOS</v>
          </cell>
          <cell r="D4205" t="str">
            <v>KG</v>
          </cell>
          <cell r="E4205">
            <v>4.16</v>
          </cell>
        </row>
        <row r="4206">
          <cell r="A4206">
            <v>0</v>
          </cell>
          <cell r="B4206" t="str">
            <v>SINAPI/CEF</v>
          </cell>
          <cell r="C4206">
            <v>0</v>
          </cell>
          <cell r="D4206">
            <v>0</v>
          </cell>
          <cell r="E4206">
            <v>0</v>
          </cell>
        </row>
        <row r="4207">
          <cell r="A4207">
            <v>0</v>
          </cell>
          <cell r="B4207" t="str">
            <v>SINAPI/CEF</v>
          </cell>
          <cell r="C4207" t="str">
            <v>PREÇOS DE INSUMOS</v>
          </cell>
          <cell r="D4207" t="str">
            <v>Página:</v>
          </cell>
          <cell r="E4207" t="str">
            <v>67 / 107</v>
          </cell>
        </row>
        <row r="4208">
          <cell r="A4208" t="str">
            <v>Mês de Coleta:</v>
          </cell>
          <cell r="B4208" t="str">
            <v>SINAPI/CEF</v>
          </cell>
          <cell r="C4208" t="str">
            <v>05/2014 Pesquisa: IBGE</v>
          </cell>
          <cell r="D4208">
            <v>0</v>
          </cell>
          <cell r="E4208">
            <v>0</v>
          </cell>
        </row>
        <row r="4209">
          <cell r="A4209">
            <v>0</v>
          </cell>
          <cell r="B4209" t="str">
            <v>SINAPI/CEF</v>
          </cell>
          <cell r="C4209" t="str">
            <v>FORTALEZA 88,81</v>
          </cell>
          <cell r="D4209">
            <v>0</v>
          </cell>
          <cell r="E4209">
            <v>50.72</v>
          </cell>
        </row>
        <row r="4210">
          <cell r="A4210" t="str">
            <v>Localidade:</v>
          </cell>
          <cell r="B4210" t="str">
            <v>SINAPI/CEF</v>
          </cell>
          <cell r="C4210" t="str">
            <v>Encargos Sociais Desonerados(%) Horista:</v>
          </cell>
          <cell r="D4210" t="str">
            <v>Mensalista:</v>
          </cell>
          <cell r="E4210">
            <v>0</v>
          </cell>
        </row>
        <row r="4211">
          <cell r="A4211" t="str">
            <v>Código</v>
          </cell>
          <cell r="B4211" t="str">
            <v>SINAPI/CEF</v>
          </cell>
          <cell r="C4211" t="str">
            <v>Descriçao do Insumo</v>
          </cell>
          <cell r="D4211" t="str">
            <v>Unid</v>
          </cell>
          <cell r="E4211" t="str">
            <v>Preço</v>
          </cell>
        </row>
        <row r="4212">
          <cell r="A4212">
            <v>0</v>
          </cell>
          <cell r="B4212" t="str">
            <v>SINAPI/CEF</v>
          </cell>
          <cell r="C4212">
            <v>0</v>
          </cell>
          <cell r="D4212">
            <v>0</v>
          </cell>
          <cell r="E4212" t="str">
            <v>Mediano (R$)</v>
          </cell>
        </row>
        <row r="4213">
          <cell r="A4213">
            <v>4051</v>
          </cell>
          <cell r="B4213" t="str">
            <v>SINAPI/CEF</v>
          </cell>
          <cell r="C4213" t="str">
            <v>MASSA CORRIDA PVA PARA PAREDES INTERNAS</v>
          </cell>
          <cell r="D4213" t="str">
            <v>18L</v>
          </cell>
          <cell r="E4213">
            <v>62.5</v>
          </cell>
        </row>
        <row r="4214">
          <cell r="A4214">
            <v>4047</v>
          </cell>
          <cell r="B4214" t="str">
            <v>SINAPI/CEF</v>
          </cell>
          <cell r="C4214" t="str">
            <v>MASSA CORRIDA PVA PARA PAREDES INTERNAS</v>
          </cell>
          <cell r="D4214" t="str">
            <v>GL</v>
          </cell>
          <cell r="E4214">
            <v>12.5</v>
          </cell>
        </row>
        <row r="4215">
          <cell r="A4215">
            <v>4048</v>
          </cell>
          <cell r="B4215" t="str">
            <v>SINAPI/CEF</v>
          </cell>
          <cell r="C4215" t="str">
            <v>MASSA CORRIDA PVA PARA PAREDES INTERNAS</v>
          </cell>
          <cell r="D4215" t="str">
            <v>L</v>
          </cell>
          <cell r="E4215">
            <v>3.47</v>
          </cell>
        </row>
        <row r="4216">
          <cell r="A4216">
            <v>4049</v>
          </cell>
          <cell r="B4216" t="str">
            <v>SINAPI/CEF</v>
          </cell>
          <cell r="C4216" t="str">
            <v>MASSA EPOXI (BICOMPONENTE, MASSA COM CATALIZADOR)</v>
          </cell>
          <cell r="D4216" t="str">
            <v>L</v>
          </cell>
          <cell r="E4216">
            <v>39.159999999999997</v>
          </cell>
        </row>
        <row r="4217">
          <cell r="A4217">
            <v>11604</v>
          </cell>
          <cell r="B4217" t="str">
            <v>SINAPI/CEF</v>
          </cell>
          <cell r="C4217" t="str">
            <v>MASSA EPOXI P/ REPAROS, EMBALAGEM 250G</v>
          </cell>
          <cell r="D4217" t="str">
            <v>UN</v>
          </cell>
          <cell r="E4217">
            <v>10.41</v>
          </cell>
        </row>
        <row r="4218">
          <cell r="A4218">
            <v>1611</v>
          </cell>
          <cell r="B4218" t="str">
            <v>SINAPI/CEF</v>
          </cell>
          <cell r="C4218" t="str">
            <v>MASSA P/ VEDACAO DE TELHA DE AMIANTO</v>
          </cell>
          <cell r="D4218" t="str">
            <v>KG</v>
          </cell>
          <cell r="E4218">
            <v>52.38</v>
          </cell>
        </row>
        <row r="4219">
          <cell r="A4219">
            <v>10498</v>
          </cell>
          <cell r="B4219" t="str">
            <v>SINAPI/CEF</v>
          </cell>
          <cell r="C4219" t="str">
            <v>MASSA PARA VIDRO</v>
          </cell>
          <cell r="D4219" t="str">
            <v>KG</v>
          </cell>
          <cell r="E4219">
            <v>4.67</v>
          </cell>
        </row>
        <row r="4220">
          <cell r="A4220">
            <v>4823</v>
          </cell>
          <cell r="B4220" t="str">
            <v>SINAPI/CEF</v>
          </cell>
          <cell r="C4220" t="str">
            <v>MASSA PLASTICA ADESIVA PARA MARMORE/GRANITO</v>
          </cell>
          <cell r="D4220" t="str">
            <v>KG</v>
          </cell>
          <cell r="E4220">
            <v>18.75</v>
          </cell>
        </row>
        <row r="4221">
          <cell r="A4221">
            <v>1610</v>
          </cell>
          <cell r="B4221" t="str">
            <v>SINAPI/CEF</v>
          </cell>
          <cell r="C4221" t="str">
            <v>MASSA PLASTICA PARA VEDACAO</v>
          </cell>
          <cell r="D4221" t="str">
            <v>KG</v>
          </cell>
          <cell r="E4221">
            <v>14.75</v>
          </cell>
        </row>
        <row r="4222">
          <cell r="A4222">
            <v>371</v>
          </cell>
          <cell r="B4222" t="str">
            <v>SINAPI/CEF</v>
          </cell>
          <cell r="C4222" t="str">
            <v>MASSA PRONTA PARA REBOCO/EMBOCO (PRE-FABRICADA) PARA REVESTIMENTO DE ALVENARIAS E LAJES</v>
          </cell>
          <cell r="D4222" t="str">
            <v>KG</v>
          </cell>
          <cell r="E4222">
            <v>0.52</v>
          </cell>
        </row>
        <row r="4223">
          <cell r="A4223">
            <v>7317</v>
          </cell>
          <cell r="B4223" t="str">
            <v>SINAPI/CEF</v>
          </cell>
          <cell r="C4223" t="str">
            <v>MASTIQUE BETUMINOSO PARA VEDACAO</v>
          </cell>
          <cell r="D4223" t="str">
            <v>KG</v>
          </cell>
          <cell r="E4223">
            <v>8.68</v>
          </cell>
        </row>
        <row r="4224">
          <cell r="A4224">
            <v>7321</v>
          </cell>
          <cell r="B4224" t="str">
            <v>SINAPI/CEF</v>
          </cell>
          <cell r="C4224" t="str">
            <v>MASTIQUE ELASTICO BASE SILICONE</v>
          </cell>
          <cell r="D4224" t="str">
            <v>310ML</v>
          </cell>
          <cell r="E4224">
            <v>21.36</v>
          </cell>
        </row>
        <row r="4225">
          <cell r="A4225">
            <v>628</v>
          </cell>
          <cell r="B4225" t="str">
            <v>SINAPI/CEF</v>
          </cell>
          <cell r="C4225" t="str">
            <v>MASTIQUE ELASTICO DE POLIURETANO DENVERJUNTA - DENVER</v>
          </cell>
          <cell r="D4225" t="str">
            <v>KG</v>
          </cell>
          <cell r="E4225">
            <v>27.62</v>
          </cell>
        </row>
        <row r="4226">
          <cell r="A4226">
            <v>12357</v>
          </cell>
          <cell r="B4226" t="str">
            <v>SINAPI/CEF</v>
          </cell>
          <cell r="C4226" t="str">
            <v>MASTRO SIMPLES GALV, C/ LUVA DE REDUCAO, DN 1 1/2" X 3,00M</v>
          </cell>
          <cell r="D4226" t="str">
            <v>UN</v>
          </cell>
          <cell r="E4226">
            <v>109.93</v>
          </cell>
        </row>
        <row r="4227">
          <cell r="A4227">
            <v>12358</v>
          </cell>
          <cell r="B4227" t="str">
            <v>SINAPI/CEF</v>
          </cell>
          <cell r="C4227" t="str">
            <v>MASTRO SIMPLES GALV, C/ LUVA DE REDUCAO, DN 2'' X 3,00M</v>
          </cell>
          <cell r="D4227" t="str">
            <v>UN</v>
          </cell>
          <cell r="E4227">
            <v>118.04</v>
          </cell>
        </row>
        <row r="4228">
          <cell r="A4228">
            <v>4746</v>
          </cell>
          <cell r="B4228" t="str">
            <v>SINAPI/CEF</v>
          </cell>
          <cell r="C4228" t="str">
            <v>MATERIAL DE JAZIDA (AO NATURAL) PARA BASE DE PAVIMENTACAO, SEM TRANSPORTE (PEDREGULHO OU</v>
          </cell>
          <cell r="D4228" t="str">
            <v>M3</v>
          </cell>
          <cell r="E4228">
            <v>22.5</v>
          </cell>
        </row>
        <row r="4229">
          <cell r="A4229">
            <v>0</v>
          </cell>
          <cell r="B4229" t="str">
            <v>SINAPI/CEF</v>
          </cell>
          <cell r="C4229" t="str">
            <v>PICARRA)</v>
          </cell>
          <cell r="D4229">
            <v>0</v>
          </cell>
          <cell r="E4229">
            <v>0</v>
          </cell>
        </row>
        <row r="4230">
          <cell r="A4230">
            <v>11080</v>
          </cell>
          <cell r="B4230" t="str">
            <v>SINAPI/CEF</v>
          </cell>
          <cell r="C4230" t="str">
            <v>MATERIAL FILTRANTE (PEDREGULHO) 15,4 A 9,6 MM - POSTO PEDREIRA / FORNECEDOR (SEM FRETE)</v>
          </cell>
          <cell r="D4230" t="str">
            <v>M3</v>
          </cell>
          <cell r="E4230">
            <v>510.15</v>
          </cell>
        </row>
        <row r="4231">
          <cell r="A4231">
            <v>11079</v>
          </cell>
          <cell r="B4231" t="str">
            <v>SINAPI/CEF</v>
          </cell>
          <cell r="C4231" t="str">
            <v>MATERIAL FILTRANTE (PEDREGULHO) 2,4 A 0,6 MM - POSTO PEDREIRA / FORNECEDOR (SEM FRETE)</v>
          </cell>
          <cell r="D4231" t="str">
            <v>M3</v>
          </cell>
          <cell r="E4231">
            <v>489.47</v>
          </cell>
        </row>
        <row r="4232">
          <cell r="A4232">
            <v>11081</v>
          </cell>
          <cell r="B4232" t="str">
            <v>SINAPI/CEF</v>
          </cell>
          <cell r="C4232" t="str">
            <v>MATERIAL FILTRANTE (PEDREGULHO) 25,4 A 15,4 MM - POSTO PEDREIRA / FORNECEDOR (SEM FRETE)</v>
          </cell>
          <cell r="D4232" t="str">
            <v>M3</v>
          </cell>
          <cell r="E4232">
            <v>530.83000000000004</v>
          </cell>
        </row>
        <row r="4233">
          <cell r="A4233">
            <v>11082</v>
          </cell>
          <cell r="B4233" t="str">
            <v>SINAPI/CEF</v>
          </cell>
          <cell r="C4233" t="str">
            <v>MATERIAL FILTRANTE (PEDREGULHO) 38,0 A 25,4 MM - POSTO PEDREIRA / FORNECEDOR (SEM FRETE)</v>
          </cell>
          <cell r="D4233" t="str">
            <v>M3</v>
          </cell>
          <cell r="E4233">
            <v>551.52</v>
          </cell>
        </row>
        <row r="4234">
          <cell r="A4234">
            <v>11083</v>
          </cell>
          <cell r="B4234" t="str">
            <v>SINAPI/CEF</v>
          </cell>
          <cell r="C4234" t="str">
            <v>MATERIAL FILTRANTE (PEDREGULHO) 4,8 A 2,4 MM - POSTO PEDREIRA / FORNECEDOR (SEM FRETE)</v>
          </cell>
          <cell r="D4234" t="str">
            <v>M3</v>
          </cell>
          <cell r="E4234">
            <v>489.47</v>
          </cell>
        </row>
        <row r="4235">
          <cell r="A4235">
            <v>11084</v>
          </cell>
          <cell r="B4235" t="str">
            <v>SINAPI/CEF</v>
          </cell>
          <cell r="C4235" t="str">
            <v>MATERIAL FILTRANTE (PEDREGULHO) 9,6 A 4,8 MM - POSTO PEDREIRA / FORNECEDOR (SEM FRETE)</v>
          </cell>
          <cell r="D4235" t="str">
            <v>M3</v>
          </cell>
          <cell r="E4235">
            <v>510.15</v>
          </cell>
        </row>
        <row r="4236">
          <cell r="A4236">
            <v>4058</v>
          </cell>
          <cell r="B4236" t="str">
            <v>SINAPI/CEF</v>
          </cell>
          <cell r="C4236" t="str">
            <v>MECANICO DE EQUIPAMENTOS PESADOS</v>
          </cell>
          <cell r="D4236" t="str">
            <v>H</v>
          </cell>
          <cell r="E4236">
            <v>12.65</v>
          </cell>
        </row>
        <row r="4237">
          <cell r="A4237">
            <v>34794</v>
          </cell>
          <cell r="B4237" t="str">
            <v>SINAPI/CEF</v>
          </cell>
          <cell r="C4237" t="str">
            <v>MECANICO DE REFRIGERACAO</v>
          </cell>
          <cell r="D4237" t="str">
            <v>H</v>
          </cell>
          <cell r="E4237">
            <v>8.76</v>
          </cell>
        </row>
        <row r="4238">
          <cell r="A4238">
            <v>12768</v>
          </cell>
          <cell r="B4238" t="str">
            <v>SINAPI/CEF</v>
          </cell>
          <cell r="C4238" t="str">
            <v>MEDIDOR D = 2"</v>
          </cell>
          <cell r="D4238" t="str">
            <v>UN</v>
          </cell>
          <cell r="E4238">
            <v>1311.72</v>
          </cell>
        </row>
        <row r="4239">
          <cell r="A4239">
            <v>12779</v>
          </cell>
          <cell r="B4239" t="str">
            <v>SINAPI/CEF</v>
          </cell>
          <cell r="C4239" t="str">
            <v>MEDIDOR D = 3"</v>
          </cell>
          <cell r="D4239" t="str">
            <v>UN</v>
          </cell>
          <cell r="E4239">
            <v>1770.97</v>
          </cell>
        </row>
        <row r="4240">
          <cell r="A4240">
            <v>12780</v>
          </cell>
          <cell r="B4240" t="str">
            <v>SINAPI/CEF</v>
          </cell>
          <cell r="C4240" t="str">
            <v>MEDIDOR D = 4"</v>
          </cell>
          <cell r="D4240" t="str">
            <v>UN</v>
          </cell>
          <cell r="E4240">
            <v>2276.14</v>
          </cell>
        </row>
        <row r="4241">
          <cell r="A4241">
            <v>13741</v>
          </cell>
          <cell r="B4241" t="str">
            <v>SINAPI/CEF</v>
          </cell>
          <cell r="C4241" t="str">
            <v>MEDIDOR DE NIVEL ESTATICO E DINAMICO PARA POCO ARTESIANO COM CABO DE ACO REVESTIDO EM PVC</v>
          </cell>
          <cell r="D4241" t="str">
            <v>UN</v>
          </cell>
          <cell r="E4241">
            <v>4440.1899999999996</v>
          </cell>
        </row>
        <row r="4242">
          <cell r="A4242">
            <v>0</v>
          </cell>
          <cell r="B4242" t="str">
            <v>SINAPI/CEF</v>
          </cell>
          <cell r="C4242" t="str">
            <v>COMPRIM= DE 200M</v>
          </cell>
          <cell r="D4242">
            <v>0</v>
          </cell>
          <cell r="E4242">
            <v>0</v>
          </cell>
        </row>
        <row r="4243">
          <cell r="A4243">
            <v>13587</v>
          </cell>
          <cell r="B4243" t="str">
            <v>SINAPI/CEF</v>
          </cell>
          <cell r="C4243" t="str">
            <v>MEIA CANA MAD APARELHADA P/ FORRO PAULISTA 1" X 1" (PINUS)</v>
          </cell>
          <cell r="D4243" t="str">
            <v>M</v>
          </cell>
          <cell r="E4243">
            <v>1.87</v>
          </cell>
        </row>
        <row r="4244">
          <cell r="A4244">
            <v>34774</v>
          </cell>
          <cell r="B4244" t="str">
            <v>SINAPI/CEF</v>
          </cell>
          <cell r="C4244" t="str">
            <v>MEIO BLOCO VEDACAO CONCRETO 14 X 19 X 19 CM (CLASSE D - NBR 6136/07)</v>
          </cell>
          <cell r="D4244" t="str">
            <v>UN</v>
          </cell>
          <cell r="E4244">
            <v>1.2</v>
          </cell>
        </row>
        <row r="4245">
          <cell r="A4245">
            <v>34773</v>
          </cell>
          <cell r="B4245" t="str">
            <v>SINAPI/CEF</v>
          </cell>
          <cell r="C4245" t="str">
            <v>MEIO BLOCO VEDACAO CONCRETO 14 X 19 X 19 CM APARENTE (CLASSE D - NBR 6136/07)</v>
          </cell>
          <cell r="D4245" t="str">
            <v>UN</v>
          </cell>
          <cell r="E4245">
            <v>1.34</v>
          </cell>
        </row>
        <row r="4246">
          <cell r="A4246">
            <v>34771</v>
          </cell>
          <cell r="B4246" t="str">
            <v>SINAPI/CEF</v>
          </cell>
          <cell r="C4246" t="str">
            <v>MEIO BLOCO VEDACAO CONCRETO 19 X 19 X 19 CM (CLASSE D - NBR 6136/07)</v>
          </cell>
          <cell r="D4246" t="str">
            <v>UN</v>
          </cell>
          <cell r="E4246">
            <v>1.38</v>
          </cell>
        </row>
        <row r="4247">
          <cell r="A4247">
            <v>34769</v>
          </cell>
          <cell r="B4247" t="str">
            <v>SINAPI/CEF</v>
          </cell>
          <cell r="C4247" t="str">
            <v>MEIO BLOCO VEDACAO CONCRETO 19 X 19 X 19 CM APARENTE (CLASSE D - NBR 6136/07)</v>
          </cell>
          <cell r="D4247" t="str">
            <v>UN</v>
          </cell>
          <cell r="E4247">
            <v>1.55</v>
          </cell>
        </row>
        <row r="4248">
          <cell r="A4248">
            <v>34764</v>
          </cell>
          <cell r="B4248" t="str">
            <v>SINAPI/CEF</v>
          </cell>
          <cell r="C4248" t="str">
            <v>MEIO BLOCO VEDACAO CONCRETO 9 X 19 X 19 CM (CLASSE D - NBR 6136/07)</v>
          </cell>
          <cell r="D4248" t="str">
            <v>UN</v>
          </cell>
          <cell r="E4248">
            <v>0.84</v>
          </cell>
        </row>
        <row r="4249">
          <cell r="A4249">
            <v>34763</v>
          </cell>
          <cell r="B4249" t="str">
            <v>SINAPI/CEF</v>
          </cell>
          <cell r="C4249" t="str">
            <v>MEIO BLOCO VEDACAO CONCRETO 9 X 19 X 19 CM APARENTE (CLASSE D - NBR 6136/07)</v>
          </cell>
          <cell r="D4249" t="str">
            <v>UN</v>
          </cell>
          <cell r="E4249">
            <v>0.9</v>
          </cell>
        </row>
        <row r="4250">
          <cell r="A4250">
            <v>4061</v>
          </cell>
          <cell r="B4250" t="str">
            <v>SINAPI/CEF</v>
          </cell>
          <cell r="C4250" t="str">
            <v>MEIO FIO RETO DE CONCRETO 80 X 45 X 18 X 12CM</v>
          </cell>
          <cell r="D4250" t="str">
            <v>UN</v>
          </cell>
          <cell r="E4250">
            <v>14.93</v>
          </cell>
        </row>
        <row r="4251">
          <cell r="A4251">
            <v>4062</v>
          </cell>
          <cell r="B4251" t="str">
            <v>SINAPI/CEF</v>
          </cell>
          <cell r="C4251" t="str">
            <v>MEIO-FIO CONCRETO PRE MOLDADO 100 X 30 X 15CM</v>
          </cell>
          <cell r="D4251" t="str">
            <v>UN</v>
          </cell>
          <cell r="E4251">
            <v>13.84</v>
          </cell>
        </row>
        <row r="4252">
          <cell r="A4252">
            <v>4059</v>
          </cell>
          <cell r="B4252" t="str">
            <v>SINAPI/CEF</v>
          </cell>
          <cell r="C4252" t="str">
            <v>MEIO-FIO OU GUIA DE CONCRETO PRÉ-MOLDADO DE 30 X 15 X 12 CM E COMPRIMENTO DE 1,00 M</v>
          </cell>
          <cell r="D4252" t="str">
            <v>M</v>
          </cell>
          <cell r="E4252">
            <v>15.65</v>
          </cell>
        </row>
        <row r="4253">
          <cell r="A4253">
            <v>1376</v>
          </cell>
          <cell r="B4253" t="str">
            <v>SINAPI/CEF</v>
          </cell>
          <cell r="C4253" t="str">
            <v>MEMBRANA ASFALT MODIFICADA K 80 HEY'DI P/ OBTER MEMBRANA FLEXIV IMPERM</v>
          </cell>
          <cell r="D4253" t="str">
            <v>KG</v>
          </cell>
          <cell r="E4253">
            <v>3.96</v>
          </cell>
        </row>
        <row r="4254">
          <cell r="A4254">
            <v>7322</v>
          </cell>
          <cell r="B4254" t="str">
            <v>SINAPI/CEF</v>
          </cell>
          <cell r="C4254" t="str">
            <v>MEMBRANA LIQUIDA PARA IMPERMEABILIZACAO DE COBERTURA</v>
          </cell>
          <cell r="D4254" t="str">
            <v>KG</v>
          </cell>
          <cell r="E4254">
            <v>13.54</v>
          </cell>
        </row>
        <row r="4255">
          <cell r="A4255">
            <v>10608</v>
          </cell>
          <cell r="B4255" t="str">
            <v>SINAPI/CEF</v>
          </cell>
          <cell r="C4255" t="str">
            <v>MESA VIBRATORIA MVM - 2,0 X 1,0M MOTOR ELETRICO 3CV - 2POLOS MARCA MENEGOTTI OU EQUIV</v>
          </cell>
          <cell r="D4255" t="str">
            <v>UN</v>
          </cell>
          <cell r="E4255">
            <v>5014.4399999999996</v>
          </cell>
        </row>
        <row r="4256">
          <cell r="A4256">
            <v>4069</v>
          </cell>
          <cell r="B4256" t="str">
            <v>SINAPI/CEF</v>
          </cell>
          <cell r="C4256" t="str">
            <v>MESTRE DE OBRAS</v>
          </cell>
          <cell r="D4256" t="str">
            <v>H</v>
          </cell>
          <cell r="E4256">
            <v>30.02</v>
          </cell>
        </row>
        <row r="4257">
          <cell r="A4257">
            <v>25972</v>
          </cell>
          <cell r="B4257" t="str">
            <v>SINAPI/CEF</v>
          </cell>
          <cell r="C4257" t="str">
            <v>MICRO ESFERAS DE  VIDRO TIPO I-B PRE-MIX (PADRÃO INFRAERO) - NBR 8169</v>
          </cell>
          <cell r="D4257" t="str">
            <v>KG</v>
          </cell>
          <cell r="E4257">
            <v>9.8000000000000007</v>
          </cell>
        </row>
        <row r="4258">
          <cell r="A4258">
            <v>25973</v>
          </cell>
          <cell r="B4258" t="str">
            <v>SINAPI/CEF</v>
          </cell>
          <cell r="C4258" t="str">
            <v>MICRO ESFERAS DE VIDRO DO TIPO II-A - DROP-ON (PADRÃO INFRAERO) - NBR 8169</v>
          </cell>
          <cell r="D4258" t="str">
            <v>KG</v>
          </cell>
          <cell r="E4258">
            <v>9.8000000000000007</v>
          </cell>
        </row>
        <row r="4259">
          <cell r="A4259">
            <v>11699</v>
          </cell>
          <cell r="B4259" t="str">
            <v>SINAPI/CEF</v>
          </cell>
          <cell r="C4259" t="str">
            <v>MICTORIO ACO INOX 50 X50 X45CM</v>
          </cell>
          <cell r="D4259" t="str">
            <v>UN</v>
          </cell>
          <cell r="E4259">
            <v>330.03</v>
          </cell>
        </row>
        <row r="4260">
          <cell r="A4260">
            <v>11697</v>
          </cell>
          <cell r="B4260" t="str">
            <v>SINAPI/CEF</v>
          </cell>
          <cell r="C4260" t="str">
            <v>MICTORIO COLETIVO ACO INOX 380 X 250MM</v>
          </cell>
          <cell r="D4260" t="str">
            <v>M</v>
          </cell>
          <cell r="E4260">
            <v>403.95</v>
          </cell>
        </row>
        <row r="4261">
          <cell r="A4261">
            <v>11698</v>
          </cell>
          <cell r="B4261" t="str">
            <v>SINAPI/CEF</v>
          </cell>
          <cell r="C4261" t="str">
            <v>MICTORIO COLETIVO ACO INOX 58 X 30CM</v>
          </cell>
          <cell r="D4261" t="str">
            <v>M</v>
          </cell>
          <cell r="E4261">
            <v>519.62</v>
          </cell>
        </row>
        <row r="4262">
          <cell r="A4262">
            <v>10432</v>
          </cell>
          <cell r="B4262" t="str">
            <v>SINAPI/CEF</v>
          </cell>
          <cell r="C4262" t="str">
            <v>MICTORIO SIFONADO LOUCA BRANCA C/PERTENCES</v>
          </cell>
          <cell r="D4262" t="str">
            <v>UN</v>
          </cell>
          <cell r="E4262">
            <v>145.91999999999999</v>
          </cell>
        </row>
        <row r="4263">
          <cell r="A4263">
            <v>10430</v>
          </cell>
          <cell r="B4263" t="str">
            <v>SINAPI/CEF</v>
          </cell>
          <cell r="C4263" t="str">
            <v>MICTORIO SIFONADO LOUCA COR C/PERTENCES</v>
          </cell>
          <cell r="D4263" t="str">
            <v>UN</v>
          </cell>
          <cell r="E4263">
            <v>148.44999999999999</v>
          </cell>
        </row>
        <row r="4264">
          <cell r="A4264">
            <v>11560</v>
          </cell>
          <cell r="B4264" t="str">
            <v>SINAPI/CEF</v>
          </cell>
          <cell r="C4264" t="str">
            <v>MOLA FECHA PORTA P/ PORTA C/ LARGURA ATE 90CM</v>
          </cell>
          <cell r="D4264" t="str">
            <v>UN</v>
          </cell>
          <cell r="E4264">
            <v>144.99</v>
          </cell>
        </row>
        <row r="4265">
          <cell r="A4265">
            <v>11571</v>
          </cell>
          <cell r="B4265" t="str">
            <v>SINAPI/CEF</v>
          </cell>
          <cell r="C4265" t="str">
            <v>MOLA FECHA PORTA P/ PORTA C/ LARGURA MAIOR QUE 100CM</v>
          </cell>
          <cell r="D4265" t="str">
            <v>UN</v>
          </cell>
          <cell r="E4265">
            <v>192.02</v>
          </cell>
        </row>
        <row r="4266">
          <cell r="A4266">
            <v>11561</v>
          </cell>
          <cell r="B4266" t="str">
            <v>SINAPI/CEF</v>
          </cell>
          <cell r="C4266" t="str">
            <v>MOLA FECHA PORTA P/ PORTA C/ LARGURA 91 A 100CM</v>
          </cell>
          <cell r="D4266" t="str">
            <v>UN</v>
          </cell>
          <cell r="E4266">
            <v>175.88</v>
          </cell>
        </row>
        <row r="4267">
          <cell r="A4267">
            <v>0</v>
          </cell>
          <cell r="B4267" t="str">
            <v>SINAPI/CEF</v>
          </cell>
          <cell r="C4267">
            <v>0</v>
          </cell>
          <cell r="D4267">
            <v>0</v>
          </cell>
          <cell r="E4267">
            <v>0</v>
          </cell>
        </row>
        <row r="4268">
          <cell r="A4268">
            <v>0</v>
          </cell>
          <cell r="B4268" t="str">
            <v>SINAPI/CEF</v>
          </cell>
          <cell r="C4268" t="str">
            <v>PREÇOS DE INSUMOS</v>
          </cell>
          <cell r="D4268" t="str">
            <v>Página:</v>
          </cell>
          <cell r="E4268" t="str">
            <v>68 / 107</v>
          </cell>
        </row>
        <row r="4269">
          <cell r="A4269" t="str">
            <v>Mês de Coleta:</v>
          </cell>
          <cell r="B4269" t="str">
            <v>SINAPI/CEF</v>
          </cell>
          <cell r="C4269" t="str">
            <v>05/2014 Pesquisa: IBGE</v>
          </cell>
          <cell r="D4269">
            <v>0</v>
          </cell>
          <cell r="E4269">
            <v>0</v>
          </cell>
        </row>
        <row r="4270">
          <cell r="A4270">
            <v>0</v>
          </cell>
          <cell r="B4270" t="str">
            <v>SINAPI/CEF</v>
          </cell>
          <cell r="C4270" t="str">
            <v>FORTALEZA 88,81</v>
          </cell>
          <cell r="D4270">
            <v>0</v>
          </cell>
          <cell r="E4270">
            <v>50.72</v>
          </cell>
        </row>
        <row r="4271">
          <cell r="A4271" t="str">
            <v>Localidade:</v>
          </cell>
          <cell r="B4271" t="str">
            <v>SINAPI/CEF</v>
          </cell>
          <cell r="C4271" t="str">
            <v>Encargos Sociais Desonerados(%) Horista:</v>
          </cell>
          <cell r="D4271" t="str">
            <v>Mensalista:</v>
          </cell>
          <cell r="E4271">
            <v>0</v>
          </cell>
        </row>
        <row r="4272">
          <cell r="A4272" t="str">
            <v>Código</v>
          </cell>
          <cell r="B4272" t="str">
            <v>SINAPI/CEF</v>
          </cell>
          <cell r="C4272" t="str">
            <v>Descriçao do Insumo</v>
          </cell>
          <cell r="D4272" t="str">
            <v>Unid</v>
          </cell>
          <cell r="E4272" t="str">
            <v>Preço</v>
          </cell>
        </row>
        <row r="4273">
          <cell r="A4273">
            <v>0</v>
          </cell>
          <cell r="B4273" t="str">
            <v>SINAPI/CEF</v>
          </cell>
          <cell r="C4273">
            <v>0</v>
          </cell>
          <cell r="D4273">
            <v>0</v>
          </cell>
          <cell r="E4273" t="str">
            <v>Mediano (R$)</v>
          </cell>
        </row>
        <row r="4274">
          <cell r="A4274">
            <v>11499</v>
          </cell>
          <cell r="B4274" t="str">
            <v>SINAPI/CEF</v>
          </cell>
          <cell r="C4274" t="str">
            <v>MOLA HIDRAULICA DE PISO P/ VIDRO TEMPERADO 10MM</v>
          </cell>
          <cell r="D4274" t="str">
            <v>UN</v>
          </cell>
          <cell r="E4274">
            <v>920.68</v>
          </cell>
        </row>
        <row r="4275">
          <cell r="A4275">
            <v>2700</v>
          </cell>
          <cell r="B4275" t="str">
            <v>SINAPI/CEF</v>
          </cell>
          <cell r="C4275" t="str">
            <v>MONTADOR</v>
          </cell>
          <cell r="D4275" t="str">
            <v>H</v>
          </cell>
          <cell r="E4275">
            <v>11.8</v>
          </cell>
        </row>
        <row r="4276">
          <cell r="A4276">
            <v>2701</v>
          </cell>
          <cell r="B4276" t="str">
            <v>SINAPI/CEF</v>
          </cell>
          <cell r="C4276" t="str">
            <v>MONTADOR (TUBO ACO/EQUIPAMENTOS)</v>
          </cell>
          <cell r="D4276" t="str">
            <v>H</v>
          </cell>
          <cell r="E4276">
            <v>11.8</v>
          </cell>
        </row>
        <row r="4277">
          <cell r="A4277">
            <v>25957</v>
          </cell>
          <cell r="B4277" t="str">
            <v>SINAPI/CEF</v>
          </cell>
          <cell r="C4277" t="str">
            <v>MONTADOR DE ESTRUTURA METALICA</v>
          </cell>
          <cell r="D4277" t="str">
            <v>H</v>
          </cell>
          <cell r="E4277">
            <v>6.78</v>
          </cell>
        </row>
        <row r="4278">
          <cell r="A4278">
            <v>34761</v>
          </cell>
          <cell r="B4278" t="str">
            <v>SINAPI/CEF</v>
          </cell>
          <cell r="C4278" t="str">
            <v>MONTADOR ELETROELETRONICO</v>
          </cell>
          <cell r="D4278" t="str">
            <v>H</v>
          </cell>
          <cell r="E4278">
            <v>7.9</v>
          </cell>
        </row>
        <row r="4279">
          <cell r="A4279">
            <v>2437</v>
          </cell>
          <cell r="B4279" t="str">
            <v>SINAPI/CEF</v>
          </cell>
          <cell r="C4279" t="str">
            <v>MONTADOR ELETROMECANICO</v>
          </cell>
          <cell r="D4279" t="str">
            <v>H</v>
          </cell>
          <cell r="E4279">
            <v>12.36</v>
          </cell>
        </row>
        <row r="4280">
          <cell r="A4280">
            <v>2703</v>
          </cell>
          <cell r="B4280" t="str">
            <v>SINAPI/CEF</v>
          </cell>
          <cell r="C4280" t="str">
            <v>MONTADOR INDUSTRIAL</v>
          </cell>
          <cell r="D4280" t="str">
            <v>H</v>
          </cell>
          <cell r="E4280">
            <v>13.2</v>
          </cell>
        </row>
        <row r="4281">
          <cell r="A4281">
            <v>730</v>
          </cell>
          <cell r="B4281" t="str">
            <v>SINAPI/CEF</v>
          </cell>
          <cell r="C4281" t="str">
            <v>MOTOBOMBA AUTOESCORVANTE C/ MOTOR ELETRICO TRIFASICO 7,5CV BOCA IS 3 X 3" MARCA DANCOR SERIE</v>
          </cell>
          <cell r="D4281" t="str">
            <v>UN</v>
          </cell>
          <cell r="E4281">
            <v>4203.3999999999996</v>
          </cell>
        </row>
        <row r="4282">
          <cell r="A4282">
            <v>0</v>
          </cell>
          <cell r="B4282" t="str">
            <v>SINAPI/CEF</v>
          </cell>
          <cell r="C4282" t="str">
            <v>AAE MOD. 725 - TJM HM/ Q = 6M / 91,5M3 / H A 3 1M / 28,5 M3 /H**CAIXA**"</v>
          </cell>
          <cell r="D4282">
            <v>0</v>
          </cell>
          <cell r="E4282">
            <v>0</v>
          </cell>
        </row>
        <row r="4283">
          <cell r="A4283">
            <v>723</v>
          </cell>
          <cell r="B4283" t="str">
            <v>SINAPI/CEF</v>
          </cell>
          <cell r="C4283" t="str">
            <v>MOTOBOMBA AUTOESCORVANTE P/ DRENAGEM BOCAIS 2 X 2" A GASOLINA    3,5CV MARCA BRANCO MOD.</v>
          </cell>
          <cell r="D4283" t="str">
            <v>UN</v>
          </cell>
          <cell r="E4283">
            <v>2270.9899999999998</v>
          </cell>
        </row>
        <row r="4284">
          <cell r="A4284">
            <v>0</v>
          </cell>
          <cell r="B4284" t="str">
            <v>SINAPI/CEF</v>
          </cell>
          <cell r="C4284" t="str">
            <v>710,HM/Q = 6M/33M3 / H A 36M/ 10M3 / H**CAIXA**"</v>
          </cell>
          <cell r="D4284">
            <v>0</v>
          </cell>
          <cell r="E4284">
            <v>0</v>
          </cell>
        </row>
        <row r="4285">
          <cell r="A4285">
            <v>14252</v>
          </cell>
          <cell r="B4285" t="str">
            <v>SINAPI/CEF</v>
          </cell>
          <cell r="C4285" t="str">
            <v>MOTOBOMBA AUTOESCORVANTE P/ DRENAGEM BOCAIS 3" X 2 1/2" MOTOR A GASOLINA * 7HP, HM/Q = 5M/25M3/H</v>
          </cell>
          <cell r="D4285" t="str">
            <v>UN</v>
          </cell>
          <cell r="E4285">
            <v>6305.1</v>
          </cell>
        </row>
        <row r="4286">
          <cell r="A4286">
            <v>0</v>
          </cell>
          <cell r="B4286" t="str">
            <v>SINAPI/CEF</v>
          </cell>
          <cell r="C4286" t="str">
            <v>A 45M/3M3/H *"</v>
          </cell>
          <cell r="D4286">
            <v>0</v>
          </cell>
          <cell r="E4286">
            <v>0</v>
          </cell>
        </row>
        <row r="4287">
          <cell r="A4287">
            <v>741</v>
          </cell>
          <cell r="B4287" t="str">
            <v>SINAPI/CEF</v>
          </cell>
          <cell r="C4287" t="str">
            <v>MOTOBOMBA CENTRIFUGA ELETRICA MONOFASICA    ATE 2CV P/ DRENAGEM,  SAIDA 1 1/2"</v>
          </cell>
          <cell r="D4287" t="str">
            <v>H</v>
          </cell>
          <cell r="E4287">
            <v>0.64</v>
          </cell>
        </row>
        <row r="4288">
          <cell r="A4288">
            <v>744</v>
          </cell>
          <cell r="B4288" t="str">
            <v>SINAPI/CEF</v>
          </cell>
          <cell r="C4288" t="str">
            <v>MOTOBOMBA CENTRIFUGA ELETRICA TRIFASICA POTENCIA &gt; 5 ATE 10CV P / DRENAGEM, SAIDA 3", HM = * 20 M *"</v>
          </cell>
          <cell r="D4288" t="str">
            <v>H</v>
          </cell>
          <cell r="E4288">
            <v>1.4</v>
          </cell>
        </row>
        <row r="4289">
          <cell r="A4289">
            <v>4087</v>
          </cell>
          <cell r="B4289" t="str">
            <v>SINAPI/CEF</v>
          </cell>
          <cell r="C4289" t="str">
            <v>MOTOCICLETA COM MOTOR DE 150 CILINDRADAS</v>
          </cell>
          <cell r="D4289" t="str">
            <v>UN</v>
          </cell>
          <cell r="E4289">
            <v>8119</v>
          </cell>
        </row>
        <row r="4290">
          <cell r="A4290">
            <v>4090</v>
          </cell>
          <cell r="B4290" t="str">
            <v>SINAPI/CEF</v>
          </cell>
          <cell r="C4290" t="str">
            <v>MOTONIVELADORA - POTÊNCIA 140HP PESO OPERACIONAL 12,5T</v>
          </cell>
          <cell r="D4290" t="str">
            <v>UN</v>
          </cell>
          <cell r="E4290">
            <v>580000</v>
          </cell>
        </row>
        <row r="4291">
          <cell r="A4291">
            <v>13227</v>
          </cell>
          <cell r="B4291" t="str">
            <v>SINAPI/CEF</v>
          </cell>
          <cell r="C4291" t="str">
            <v>MOTONIVELADORA - POTÊNCIA 177 HP PESO OPERACIONAL 14,7T</v>
          </cell>
          <cell r="D4291" t="str">
            <v>UN</v>
          </cell>
          <cell r="E4291">
            <v>605746.19999999995</v>
          </cell>
        </row>
        <row r="4292">
          <cell r="A4292">
            <v>10597</v>
          </cell>
          <cell r="B4292" t="str">
            <v>SINAPI/CEF</v>
          </cell>
          <cell r="C4292" t="str">
            <v>MOTONIVELADORA - POTÊNCIA 185HP PESO OPERACIONAL 14,7T</v>
          </cell>
          <cell r="D4292" t="str">
            <v>UN</v>
          </cell>
          <cell r="E4292">
            <v>815103</v>
          </cell>
        </row>
        <row r="4293">
          <cell r="A4293">
            <v>4092</v>
          </cell>
          <cell r="B4293" t="str">
            <v>SINAPI/CEF</v>
          </cell>
          <cell r="C4293" t="str">
            <v>MOTONIVELADORA ATE 130HP (INCL MANUT/OPERACAO)</v>
          </cell>
          <cell r="D4293" t="str">
            <v>H</v>
          </cell>
          <cell r="E4293">
            <v>125.61</v>
          </cell>
        </row>
        <row r="4294">
          <cell r="A4294">
            <v>4091</v>
          </cell>
          <cell r="B4294" t="str">
            <v>SINAPI/CEF</v>
          </cell>
          <cell r="C4294" t="str">
            <v>MOTONIVELADORA COM POTENCIA DE 140 A 155 HP (LOCACAO COM OPERADOR, COMBUSTIVEL E MANUTENCAO)</v>
          </cell>
          <cell r="D4294" t="str">
            <v>H</v>
          </cell>
          <cell r="E4294">
            <v>136.69</v>
          </cell>
        </row>
        <row r="4295">
          <cell r="A4295">
            <v>4089</v>
          </cell>
          <cell r="B4295" t="str">
            <v>SINAPI/CEF</v>
          </cell>
          <cell r="C4295" t="str">
            <v>MOTONIVELADORA 185 A 200HP (INCL MANUT/OPERACAO)</v>
          </cell>
          <cell r="D4295" t="str">
            <v>H</v>
          </cell>
          <cell r="E4295">
            <v>147.77000000000001</v>
          </cell>
        </row>
        <row r="4296">
          <cell r="A4296">
            <v>20020</v>
          </cell>
          <cell r="B4296" t="str">
            <v>SINAPI/CEF</v>
          </cell>
          <cell r="C4296" t="str">
            <v>MOTORISTA DE BASCULANTE</v>
          </cell>
          <cell r="D4296" t="str">
            <v>H</v>
          </cell>
          <cell r="E4296">
            <v>10.84</v>
          </cell>
        </row>
        <row r="4297">
          <cell r="A4297">
            <v>4093</v>
          </cell>
          <cell r="B4297" t="str">
            <v>SINAPI/CEF</v>
          </cell>
          <cell r="C4297" t="str">
            <v>MOTORISTA DE CAMINHAO</v>
          </cell>
          <cell r="D4297" t="str">
            <v>H</v>
          </cell>
          <cell r="E4297">
            <v>11.75</v>
          </cell>
        </row>
        <row r="4298">
          <cell r="A4298">
            <v>10512</v>
          </cell>
          <cell r="B4298" t="str">
            <v>SINAPI/CEF</v>
          </cell>
          <cell r="C4298" t="str">
            <v>MOTORISTA DE CAMINHAO - PISO MENSAL (ENCARGO SOCIAL MENSALISTA)</v>
          </cell>
          <cell r="D4298" t="str">
            <v>MES</v>
          </cell>
          <cell r="E4298">
            <v>2064.13</v>
          </cell>
        </row>
        <row r="4299">
          <cell r="A4299">
            <v>4094</v>
          </cell>
          <cell r="B4299" t="str">
            <v>SINAPI/CEF</v>
          </cell>
          <cell r="C4299" t="str">
            <v>MOTORISTA DE CAMINHAO E CARRETA</v>
          </cell>
          <cell r="D4299" t="str">
            <v>H</v>
          </cell>
          <cell r="E4299">
            <v>12.43</v>
          </cell>
        </row>
        <row r="4300">
          <cell r="A4300">
            <v>4095</v>
          </cell>
          <cell r="B4300" t="str">
            <v>SINAPI/CEF</v>
          </cell>
          <cell r="C4300" t="str">
            <v>MOTORISTA DE VEICULO LEVE</v>
          </cell>
          <cell r="D4300" t="str">
            <v>H</v>
          </cell>
          <cell r="E4300">
            <v>11.68</v>
          </cell>
        </row>
        <row r="4301">
          <cell r="A4301">
            <v>4097</v>
          </cell>
          <cell r="B4301" t="str">
            <v>SINAPI/CEF</v>
          </cell>
          <cell r="C4301" t="str">
            <v>MOTORISTA DE VEICULO PESADO</v>
          </cell>
          <cell r="D4301" t="str">
            <v>H</v>
          </cell>
          <cell r="E4301">
            <v>12.65</v>
          </cell>
        </row>
        <row r="4302">
          <cell r="A4302">
            <v>4096</v>
          </cell>
          <cell r="B4302" t="str">
            <v>SINAPI/CEF</v>
          </cell>
          <cell r="C4302" t="str">
            <v>MOTORISTA OPERADOR DE MUNCK</v>
          </cell>
          <cell r="D4302" t="str">
            <v>H</v>
          </cell>
          <cell r="E4302">
            <v>12.65</v>
          </cell>
        </row>
        <row r="4303">
          <cell r="A4303">
            <v>13955</v>
          </cell>
          <cell r="B4303" t="str">
            <v>SINAPI/CEF</v>
          </cell>
          <cell r="C4303" t="str">
            <v>MOTOSSERRA A GASOLINA PORTATIL HUSKVARNA MOD 61**CAIXA**</v>
          </cell>
          <cell r="D4303" t="str">
            <v>UN</v>
          </cell>
          <cell r="E4303">
            <v>2028.52</v>
          </cell>
        </row>
        <row r="4304">
          <cell r="A4304">
            <v>10763</v>
          </cell>
          <cell r="B4304" t="str">
            <v>SINAPI/CEF</v>
          </cell>
          <cell r="C4304" t="str">
            <v>MOTOSSERRA A GASOLINA PORTATIL TIPO HUSQVARNA MOD. 61 OU SIMILAR</v>
          </cell>
          <cell r="D4304" t="str">
            <v>H</v>
          </cell>
          <cell r="E4304">
            <v>2.5499999999999998</v>
          </cell>
        </row>
        <row r="4305">
          <cell r="A4305">
            <v>4102</v>
          </cell>
          <cell r="B4305" t="str">
            <v>SINAPI/CEF</v>
          </cell>
          <cell r="C4305" t="str">
            <v>MOURÃO RETO DE CONCRETO PRÉ-MOLDADO 10 X 10CM, H=3M, PARA CERCAS</v>
          </cell>
          <cell r="D4305" t="str">
            <v>UN</v>
          </cell>
          <cell r="E4305">
            <v>21.7</v>
          </cell>
        </row>
        <row r="4306">
          <cell r="A4306">
            <v>4114</v>
          </cell>
          <cell r="B4306" t="str">
            <v>SINAPI/CEF</v>
          </cell>
          <cell r="C4306" t="str">
            <v>MOURAO CONCRETO "T" H = 2,78M P/ 8FIOS + 0,45M P/ 3FIOS"</v>
          </cell>
          <cell r="D4306" t="str">
            <v>UN</v>
          </cell>
          <cell r="E4306">
            <v>22.32</v>
          </cell>
        </row>
        <row r="4307">
          <cell r="A4307">
            <v>4112</v>
          </cell>
          <cell r="B4307" t="str">
            <v>SINAPI/CEF</v>
          </cell>
          <cell r="C4307" t="str">
            <v>MOURAO CONCRETO RETO SECAO TRIANGULAR 12 CM H = 2,2M</v>
          </cell>
          <cell r="D4307" t="str">
            <v>UN</v>
          </cell>
          <cell r="E4307">
            <v>15.32</v>
          </cell>
        </row>
        <row r="4308">
          <cell r="A4308">
            <v>4103</v>
          </cell>
          <cell r="B4308" t="str">
            <v>SINAPI/CEF</v>
          </cell>
          <cell r="C4308" t="str">
            <v>MOURAO CONCRETO RETO TP ALAMBRADO 10 X 10CM H = 3,25M</v>
          </cell>
          <cell r="D4308" t="str">
            <v>UN</v>
          </cell>
          <cell r="E4308">
            <v>20.36</v>
          </cell>
        </row>
        <row r="4309">
          <cell r="A4309">
            <v>4108</v>
          </cell>
          <cell r="B4309" t="str">
            <v>SINAPI/CEF</v>
          </cell>
          <cell r="C4309" t="str">
            <v>MOURAO CONCRETO RETO 10X10CM H = 2M</v>
          </cell>
          <cell r="D4309" t="str">
            <v>UN</v>
          </cell>
          <cell r="E4309">
            <v>15.32</v>
          </cell>
        </row>
        <row r="4310">
          <cell r="A4310">
            <v>4107</v>
          </cell>
          <cell r="B4310" t="str">
            <v>SINAPI/CEF</v>
          </cell>
          <cell r="C4310" t="str">
            <v>MOURAO CONCRETO RETO 15X15CM H = 2,30M</v>
          </cell>
          <cell r="D4310" t="str">
            <v>UN</v>
          </cell>
          <cell r="E4310">
            <v>18.100000000000001</v>
          </cell>
        </row>
        <row r="4311">
          <cell r="A4311">
            <v>357</v>
          </cell>
          <cell r="B4311" t="str">
            <v>SINAPI/CEF</v>
          </cell>
          <cell r="C4311" t="str">
            <v>MUDA DE ARBUSTO REGIONAL ORNAMENTAL</v>
          </cell>
          <cell r="D4311" t="str">
            <v>UN</v>
          </cell>
          <cell r="E4311">
            <v>25</v>
          </cell>
        </row>
        <row r="4312">
          <cell r="A4312">
            <v>358</v>
          </cell>
          <cell r="B4312" t="str">
            <v>SINAPI/CEF</v>
          </cell>
          <cell r="C4312" t="str">
            <v>MUDA DE ARVORE REGIONAL ORNAMENTAL</v>
          </cell>
          <cell r="D4312" t="str">
            <v>UN</v>
          </cell>
          <cell r="E4312">
            <v>25</v>
          </cell>
        </row>
        <row r="4313">
          <cell r="A4313">
            <v>365</v>
          </cell>
          <cell r="B4313" t="str">
            <v>SINAPI/CEF</v>
          </cell>
          <cell r="C4313" t="str">
            <v>MUDAS ARBUSTIVAS DA REGIAO</v>
          </cell>
          <cell r="D4313" t="str">
            <v>UN</v>
          </cell>
          <cell r="E4313">
            <v>6.77</v>
          </cell>
        </row>
        <row r="4314">
          <cell r="A4314">
            <v>349</v>
          </cell>
          <cell r="B4314" t="str">
            <v>SINAPI/CEF</v>
          </cell>
          <cell r="C4314" t="str">
            <v>MUDAS HERBACEAS DA REGIAO</v>
          </cell>
          <cell r="D4314" t="str">
            <v>UN</v>
          </cell>
          <cell r="E4314">
            <v>1.31</v>
          </cell>
        </row>
        <row r="4315">
          <cell r="A4315">
            <v>360</v>
          </cell>
          <cell r="B4315" t="str">
            <v>SINAPI/CEF</v>
          </cell>
          <cell r="C4315" t="str">
            <v>MUDAS RASTEIRAS DA REGIAO</v>
          </cell>
          <cell r="D4315" t="str">
            <v>UN</v>
          </cell>
          <cell r="E4315">
            <v>1.25</v>
          </cell>
        </row>
        <row r="4316">
          <cell r="A4316">
            <v>4146</v>
          </cell>
          <cell r="B4316" t="str">
            <v>SINAPI/CEF</v>
          </cell>
          <cell r="C4316" t="str">
            <v>MUFLA TERMINAL PRIMARIA UNIPOLAR USO EXTERNO PARA CABO 10/16MM2 ISOL. 6/10KV EM EPR - BORRACHA</v>
          </cell>
          <cell r="D4316" t="str">
            <v>UN</v>
          </cell>
          <cell r="E4316">
            <v>229.06</v>
          </cell>
        </row>
        <row r="4317">
          <cell r="A4317">
            <v>0</v>
          </cell>
          <cell r="B4317" t="str">
            <v>SINAPI/CEF</v>
          </cell>
          <cell r="C4317" t="str">
            <v>DE SILICONE</v>
          </cell>
          <cell r="D4317">
            <v>0</v>
          </cell>
          <cell r="E4317">
            <v>0</v>
          </cell>
        </row>
        <row r="4318">
          <cell r="A4318">
            <v>4127</v>
          </cell>
          <cell r="B4318" t="str">
            <v>SINAPI/CEF</v>
          </cell>
          <cell r="C4318" t="str">
            <v>MUFLA TERMINAL PRIMARIA UNIPOLAR USO EXTERNO PARA CABO 25/70MM2 ISOL, 3,6/6KV EM EPR - BORRACHA</v>
          </cell>
          <cell r="D4318" t="str">
            <v>UN</v>
          </cell>
          <cell r="E4318">
            <v>211.18</v>
          </cell>
        </row>
        <row r="4319">
          <cell r="A4319">
            <v>0</v>
          </cell>
          <cell r="B4319" t="str">
            <v>SINAPI/CEF</v>
          </cell>
          <cell r="C4319" t="str">
            <v>DE SILICONE</v>
          </cell>
          <cell r="D4319">
            <v>0</v>
          </cell>
          <cell r="E4319">
            <v>0</v>
          </cell>
        </row>
        <row r="4320">
          <cell r="A4320">
            <v>4133</v>
          </cell>
          <cell r="B4320" t="str">
            <v>SINAPI/CEF</v>
          </cell>
          <cell r="C4320" t="str">
            <v>MUFLA TERMINAL PRIMARIA UNIPOLAR USO EXTERNO PARA CABO 35/120MM2 ISOL. 15/25KV EM EPR - BORRACHA</v>
          </cell>
          <cell r="D4320" t="str">
            <v>UN</v>
          </cell>
          <cell r="E4320">
            <v>289.52</v>
          </cell>
        </row>
        <row r="4321">
          <cell r="A4321">
            <v>0</v>
          </cell>
          <cell r="B4321" t="str">
            <v>SINAPI/CEF</v>
          </cell>
          <cell r="C4321" t="str">
            <v>DE SILICONE</v>
          </cell>
          <cell r="D4321">
            <v>0</v>
          </cell>
          <cell r="E4321">
            <v>0</v>
          </cell>
        </row>
        <row r="4322">
          <cell r="A4322">
            <v>4135</v>
          </cell>
          <cell r="B4322" t="str">
            <v>SINAPI/CEF</v>
          </cell>
          <cell r="C4322" t="str">
            <v>MUFLA TERMINAL PRIMARIA UNIPOLAR USO EXTERNO PARA CABO 35/70MM2 ISOL. 20/35KV EM EPR - BORRACHA</v>
          </cell>
          <cell r="D4322" t="str">
            <v>UN</v>
          </cell>
          <cell r="E4322">
            <v>318.48</v>
          </cell>
        </row>
        <row r="4323">
          <cell r="A4323">
            <v>0</v>
          </cell>
          <cell r="B4323" t="str">
            <v>SINAPI/CEF</v>
          </cell>
          <cell r="C4323" t="str">
            <v>DE SILICONE</v>
          </cell>
          <cell r="D4323">
            <v>0</v>
          </cell>
          <cell r="E4323">
            <v>0</v>
          </cell>
        </row>
        <row r="4324">
          <cell r="A4324">
            <v>4145</v>
          </cell>
          <cell r="B4324" t="str">
            <v>SINAPI/CEF</v>
          </cell>
          <cell r="C4324" t="str">
            <v>MUFLA TERMINAL PRIMARIA UNIPOLAR USO EXTERNO PARA CABO 50/185MM2 ISOL. 20/35KV EM EPR</v>
          </cell>
          <cell r="D4324" t="str">
            <v>UN</v>
          </cell>
          <cell r="E4324">
            <v>252.06</v>
          </cell>
        </row>
        <row r="4325">
          <cell r="A4325">
            <v>4140</v>
          </cell>
          <cell r="B4325" t="str">
            <v>SINAPI/CEF</v>
          </cell>
          <cell r="C4325" t="str">
            <v>MUFLA TERMINAL PRIMARIA UNIPOLAR USO EXTERNO, TERMOCONTRATIL, PARA CABO 10/16MM2 ISOL. 3,6KV EM</v>
          </cell>
          <cell r="D4325" t="str">
            <v>UN</v>
          </cell>
          <cell r="E4325">
            <v>252.06</v>
          </cell>
        </row>
        <row r="4326">
          <cell r="A4326">
            <v>0</v>
          </cell>
          <cell r="B4326" t="str">
            <v>SINAPI/CEF</v>
          </cell>
          <cell r="C4326" t="str">
            <v>EPR - BORRACHA DE SILICONE</v>
          </cell>
          <cell r="D4326">
            <v>0</v>
          </cell>
          <cell r="E4326">
            <v>0</v>
          </cell>
        </row>
        <row r="4327">
          <cell r="A4327">
            <v>4154</v>
          </cell>
          <cell r="B4327" t="str">
            <v>SINAPI/CEF</v>
          </cell>
          <cell r="C4327" t="str">
            <v>MUFLA TERMINAL PRIMARIA UNIPOLAR USO INTERNO PARA CABO 25/70MM2 ISOL 6/10KV EM EPR- BORRACHA DE</v>
          </cell>
          <cell r="D4327" t="str">
            <v>UN</v>
          </cell>
          <cell r="E4327">
            <v>258.02</v>
          </cell>
        </row>
        <row r="4328">
          <cell r="A4328">
            <v>0</v>
          </cell>
          <cell r="B4328" t="str">
            <v>SINAPI/CEF</v>
          </cell>
          <cell r="C4328" t="str">
            <v>SILICONE</v>
          </cell>
          <cell r="D4328">
            <v>0</v>
          </cell>
          <cell r="E4328">
            <v>0</v>
          </cell>
        </row>
        <row r="4329">
          <cell r="A4329">
            <v>4152</v>
          </cell>
          <cell r="B4329" t="str">
            <v>SINAPI/CEF</v>
          </cell>
          <cell r="C4329" t="str">
            <v>MUFLA TERMINAL PRIMARIA UNIPOLAR USO INTERNO PARA CABO 25/70MM2 ISOL.3,6 /6KV EM EPR - BORRACHA</v>
          </cell>
          <cell r="D4329" t="str">
            <v>UN</v>
          </cell>
          <cell r="E4329">
            <v>258.02</v>
          </cell>
        </row>
        <row r="4330">
          <cell r="A4330">
            <v>0</v>
          </cell>
          <cell r="B4330" t="str">
            <v>SINAPI/CEF</v>
          </cell>
          <cell r="C4330" t="str">
            <v>DE SILICONE</v>
          </cell>
          <cell r="D4330">
            <v>0</v>
          </cell>
          <cell r="E4330">
            <v>0</v>
          </cell>
        </row>
        <row r="4331">
          <cell r="A4331">
            <v>4168</v>
          </cell>
          <cell r="B4331" t="str">
            <v>SINAPI/CEF</v>
          </cell>
          <cell r="C4331" t="str">
            <v>MUFLA TERMINAL PRIMARIA UNIPOLAR USO INTERNO PARA CABO 35/120MM2 ISOLACAO 15/25KV EM EPR -</v>
          </cell>
          <cell r="D4331" t="str">
            <v>UN</v>
          </cell>
          <cell r="E4331">
            <v>272.49</v>
          </cell>
        </row>
        <row r="4332">
          <cell r="A4332">
            <v>0</v>
          </cell>
          <cell r="B4332" t="str">
            <v>SINAPI/CEF</v>
          </cell>
          <cell r="C4332" t="str">
            <v>BORRACHA DE SILICONE</v>
          </cell>
          <cell r="D4332">
            <v>0</v>
          </cell>
          <cell r="E4332">
            <v>0</v>
          </cell>
        </row>
        <row r="4333">
          <cell r="A4333">
            <v>0</v>
          </cell>
          <cell r="B4333" t="str">
            <v>SINAPI/CEF</v>
          </cell>
          <cell r="C4333">
            <v>0</v>
          </cell>
          <cell r="D4333">
            <v>0</v>
          </cell>
          <cell r="E4333">
            <v>0</v>
          </cell>
        </row>
        <row r="4334">
          <cell r="A4334">
            <v>0</v>
          </cell>
          <cell r="B4334" t="str">
            <v>SINAPI/CEF</v>
          </cell>
          <cell r="C4334" t="str">
            <v>PREÇOS DE INSUMOS</v>
          </cell>
          <cell r="D4334" t="str">
            <v>Página:</v>
          </cell>
          <cell r="E4334" t="str">
            <v>69 / 107</v>
          </cell>
        </row>
        <row r="4335">
          <cell r="A4335" t="str">
            <v>Mês de Coleta:</v>
          </cell>
          <cell r="B4335" t="str">
            <v>SINAPI/CEF</v>
          </cell>
          <cell r="C4335" t="str">
            <v>05/2014 Pesquisa: IBGE</v>
          </cell>
          <cell r="D4335">
            <v>0</v>
          </cell>
          <cell r="E4335">
            <v>0</v>
          </cell>
        </row>
        <row r="4336">
          <cell r="A4336">
            <v>0</v>
          </cell>
          <cell r="B4336" t="str">
            <v>SINAPI/CEF</v>
          </cell>
          <cell r="C4336" t="str">
            <v>FORTALEZA 88,81</v>
          </cell>
          <cell r="D4336">
            <v>0</v>
          </cell>
          <cell r="E4336">
            <v>50.72</v>
          </cell>
        </row>
        <row r="4337">
          <cell r="A4337" t="str">
            <v>Localidade:</v>
          </cell>
          <cell r="B4337" t="str">
            <v>SINAPI/CEF</v>
          </cell>
          <cell r="C4337" t="str">
            <v>Encargos Sociais Desonerados(%) Horista:</v>
          </cell>
          <cell r="D4337" t="str">
            <v>Mensalista:</v>
          </cell>
          <cell r="E4337">
            <v>0</v>
          </cell>
        </row>
        <row r="4338">
          <cell r="A4338" t="str">
            <v>Código</v>
          </cell>
          <cell r="B4338" t="str">
            <v>SINAPI/CEF</v>
          </cell>
          <cell r="C4338" t="str">
            <v>Descriçao do Insumo</v>
          </cell>
          <cell r="D4338" t="str">
            <v>Unid</v>
          </cell>
          <cell r="E4338" t="str">
            <v>Preço</v>
          </cell>
        </row>
        <row r="4339">
          <cell r="A4339">
            <v>0</v>
          </cell>
          <cell r="B4339" t="str">
            <v>SINAPI/CEF</v>
          </cell>
          <cell r="C4339">
            <v>0</v>
          </cell>
          <cell r="D4339">
            <v>0</v>
          </cell>
          <cell r="E4339" t="str">
            <v>Mediano (R$)</v>
          </cell>
        </row>
        <row r="4340">
          <cell r="A4340">
            <v>4161</v>
          </cell>
          <cell r="B4340" t="str">
            <v>SINAPI/CEF</v>
          </cell>
          <cell r="C4340" t="str">
            <v>MUFLA TERMINAL PRIMARIA UNIPOLAR USO INTERNO PARA CABO 35/70MM2 ISOLACAO 8,7/15KV EM EPR -</v>
          </cell>
          <cell r="D4340" t="str">
            <v>UN</v>
          </cell>
          <cell r="E4340">
            <v>262.27</v>
          </cell>
        </row>
        <row r="4341">
          <cell r="A4341">
            <v>0</v>
          </cell>
          <cell r="B4341" t="str">
            <v>SINAPI/CEF</v>
          </cell>
          <cell r="C4341" t="str">
            <v>BORRACHA DE SILICONE</v>
          </cell>
          <cell r="D4341">
            <v>0</v>
          </cell>
          <cell r="E4341">
            <v>0</v>
          </cell>
        </row>
        <row r="4342">
          <cell r="A4342">
            <v>4167</v>
          </cell>
          <cell r="B4342" t="str">
            <v>SINAPI/CEF</v>
          </cell>
          <cell r="C4342" t="str">
            <v>MUFLA TERMINAL PRIMARIA UNIPOLAR USO INTERNO PARA CABO 50/185MM2    ISOLACAO 20/35KV EM EPR -</v>
          </cell>
          <cell r="D4342" t="str">
            <v>UN</v>
          </cell>
          <cell r="E4342">
            <v>249.88</v>
          </cell>
        </row>
        <row r="4343">
          <cell r="A4343">
            <v>0</v>
          </cell>
          <cell r="B4343" t="str">
            <v>SINAPI/CEF</v>
          </cell>
          <cell r="C4343" t="str">
            <v>BORRACHA DE SILICONE</v>
          </cell>
          <cell r="D4343">
            <v>0</v>
          </cell>
          <cell r="E4343">
            <v>0</v>
          </cell>
        </row>
        <row r="4344">
          <cell r="A4344">
            <v>4209</v>
          </cell>
          <cell r="B4344" t="str">
            <v>SINAPI/CEF</v>
          </cell>
          <cell r="C4344" t="str">
            <v>NIPEL FERRO GALV ROSCA 1.1/2"</v>
          </cell>
          <cell r="D4344" t="str">
            <v>UN</v>
          </cell>
          <cell r="E4344">
            <v>8.07</v>
          </cell>
        </row>
        <row r="4345">
          <cell r="A4345">
            <v>4180</v>
          </cell>
          <cell r="B4345" t="str">
            <v>SINAPI/CEF</v>
          </cell>
          <cell r="C4345" t="str">
            <v>NIPEL FERRO GALV ROSCA 1.1/4"</v>
          </cell>
          <cell r="D4345" t="str">
            <v>UN</v>
          </cell>
          <cell r="E4345">
            <v>7.12</v>
          </cell>
        </row>
        <row r="4346">
          <cell r="A4346">
            <v>4177</v>
          </cell>
          <cell r="B4346" t="str">
            <v>SINAPI/CEF</v>
          </cell>
          <cell r="C4346" t="str">
            <v>NIPEL FERRO GALV ROSCA 1/2"</v>
          </cell>
          <cell r="D4346" t="str">
            <v>UN</v>
          </cell>
          <cell r="E4346">
            <v>2.12</v>
          </cell>
        </row>
        <row r="4347">
          <cell r="A4347">
            <v>4179</v>
          </cell>
          <cell r="B4347" t="str">
            <v>SINAPI/CEF</v>
          </cell>
          <cell r="C4347" t="str">
            <v>NIPEL FERRO GALV ROSCA 1"</v>
          </cell>
          <cell r="D4347" t="str">
            <v>UN</v>
          </cell>
          <cell r="E4347">
            <v>5.1100000000000003</v>
          </cell>
        </row>
        <row r="4348">
          <cell r="A4348">
            <v>4208</v>
          </cell>
          <cell r="B4348" t="str">
            <v>SINAPI/CEF</v>
          </cell>
          <cell r="C4348" t="str">
            <v>NIPEL FERRO GALV ROSCA 2.1/2"</v>
          </cell>
          <cell r="D4348" t="str">
            <v>UN</v>
          </cell>
          <cell r="E4348">
            <v>25.09</v>
          </cell>
        </row>
        <row r="4349">
          <cell r="A4349">
            <v>4181</v>
          </cell>
          <cell r="B4349" t="str">
            <v>SINAPI/CEF</v>
          </cell>
          <cell r="C4349" t="str">
            <v>NIPEL FERRO GALV ROSCA 2"</v>
          </cell>
          <cell r="D4349" t="str">
            <v>UN</v>
          </cell>
          <cell r="E4349">
            <v>17.57</v>
          </cell>
        </row>
        <row r="4350">
          <cell r="A4350">
            <v>4178</v>
          </cell>
          <cell r="B4350" t="str">
            <v>SINAPI/CEF</v>
          </cell>
          <cell r="C4350" t="str">
            <v>NIPEL FERRO GALV ROSCA 3/4"</v>
          </cell>
          <cell r="D4350" t="str">
            <v>UN</v>
          </cell>
          <cell r="E4350">
            <v>3.03</v>
          </cell>
        </row>
        <row r="4351">
          <cell r="A4351">
            <v>4182</v>
          </cell>
          <cell r="B4351" t="str">
            <v>SINAPI/CEF</v>
          </cell>
          <cell r="C4351" t="str">
            <v>NIPEL FERRO GALV ROSCA 3"</v>
          </cell>
          <cell r="D4351" t="str">
            <v>UN</v>
          </cell>
          <cell r="E4351">
            <v>35.65</v>
          </cell>
        </row>
        <row r="4352">
          <cell r="A4352">
            <v>4183</v>
          </cell>
          <cell r="B4352" t="str">
            <v>SINAPI/CEF</v>
          </cell>
          <cell r="C4352" t="str">
            <v>NIPEL FERRO GALV ROSCA 4"</v>
          </cell>
          <cell r="D4352" t="str">
            <v>UN</v>
          </cell>
          <cell r="E4352">
            <v>55.99</v>
          </cell>
        </row>
        <row r="4353">
          <cell r="A4353">
            <v>4184</v>
          </cell>
          <cell r="B4353" t="str">
            <v>SINAPI/CEF</v>
          </cell>
          <cell r="C4353" t="str">
            <v>NIPEL FERRO GALV ROSCA 5"</v>
          </cell>
          <cell r="D4353" t="str">
            <v>UN</v>
          </cell>
          <cell r="E4353">
            <v>100.54</v>
          </cell>
        </row>
        <row r="4354">
          <cell r="A4354">
            <v>4185</v>
          </cell>
          <cell r="B4354" t="str">
            <v>SINAPI/CEF</v>
          </cell>
          <cell r="C4354" t="str">
            <v>NIPEL FERRO GALV ROSCA 6"</v>
          </cell>
          <cell r="D4354" t="str">
            <v>UN</v>
          </cell>
          <cell r="E4354">
            <v>122.86</v>
          </cell>
        </row>
        <row r="4355">
          <cell r="A4355">
            <v>4214</v>
          </cell>
          <cell r="B4355" t="str">
            <v>SINAPI/CEF</v>
          </cell>
          <cell r="C4355" t="str">
            <v>NIPEL PVC C/ C/ ROSCA P/ AGUA FRIA PREDIAL 1.1/2"</v>
          </cell>
          <cell r="D4355" t="str">
            <v>UN</v>
          </cell>
          <cell r="E4355">
            <v>3.01</v>
          </cell>
        </row>
        <row r="4356">
          <cell r="A4356">
            <v>4215</v>
          </cell>
          <cell r="B4356" t="str">
            <v>SINAPI/CEF</v>
          </cell>
          <cell r="C4356" t="str">
            <v>NIPEL PVC C/ C/ ROSCA P/ AGUA FRIA PREDIAL 1.1/4"</v>
          </cell>
          <cell r="D4356" t="str">
            <v>UN</v>
          </cell>
          <cell r="E4356">
            <v>2.72</v>
          </cell>
        </row>
        <row r="4357">
          <cell r="A4357">
            <v>4210</v>
          </cell>
          <cell r="B4357" t="str">
            <v>SINAPI/CEF</v>
          </cell>
          <cell r="C4357" t="str">
            <v>NIPEL PVC C/ C/ ROSCA P/ AGUA FRIA PREDIAL 1/2"</v>
          </cell>
          <cell r="D4357" t="str">
            <v>UN</v>
          </cell>
          <cell r="E4357">
            <v>0.5</v>
          </cell>
        </row>
        <row r="4358">
          <cell r="A4358">
            <v>4212</v>
          </cell>
          <cell r="B4358" t="str">
            <v>SINAPI/CEF</v>
          </cell>
          <cell r="C4358" t="str">
            <v>NIPEL PVC C/ C/ ROSCA P/ AGUA FRIA PREDIAL 1"</v>
          </cell>
          <cell r="D4358" t="str">
            <v>UN</v>
          </cell>
          <cell r="E4358">
            <v>1.29</v>
          </cell>
        </row>
        <row r="4359">
          <cell r="A4359">
            <v>4213</v>
          </cell>
          <cell r="B4359" t="str">
            <v>SINAPI/CEF</v>
          </cell>
          <cell r="C4359" t="str">
            <v>NIPEL PVC C/ C/ ROSCA P/ AGUA FRIA PREDIAL 2"</v>
          </cell>
          <cell r="D4359" t="str">
            <v>UN</v>
          </cell>
          <cell r="E4359">
            <v>5.34</v>
          </cell>
        </row>
        <row r="4360">
          <cell r="A4360">
            <v>4211</v>
          </cell>
          <cell r="B4360" t="str">
            <v>SINAPI/CEF</v>
          </cell>
          <cell r="C4360" t="str">
            <v>NIPEL PVC C/ C/ ROSCA P/ AGUA FRIA PREDIAL 3/4"</v>
          </cell>
          <cell r="D4360" t="str">
            <v>UN</v>
          </cell>
          <cell r="E4360">
            <v>0.47</v>
          </cell>
        </row>
        <row r="4361">
          <cell r="A4361">
            <v>4205</v>
          </cell>
          <cell r="B4361" t="str">
            <v>SINAPI/CEF</v>
          </cell>
          <cell r="C4361" t="str">
            <v>NIPEL REDUCAO FERRO GALV ROSCA 1.1/2" X 1.1/4"</v>
          </cell>
          <cell r="D4361" t="str">
            <v>UN</v>
          </cell>
          <cell r="E4361">
            <v>8.0299999999999994</v>
          </cell>
        </row>
        <row r="4362">
          <cell r="A4362">
            <v>4192</v>
          </cell>
          <cell r="B4362" t="str">
            <v>SINAPI/CEF</v>
          </cell>
          <cell r="C4362" t="str">
            <v>NIPEL REDUCAO FERRO GALV ROSCA 1.1/2" X 1"</v>
          </cell>
          <cell r="D4362" t="str">
            <v>UN</v>
          </cell>
          <cell r="E4362">
            <v>7.96</v>
          </cell>
        </row>
        <row r="4363">
          <cell r="A4363">
            <v>4191</v>
          </cell>
          <cell r="B4363" t="str">
            <v>SINAPI/CEF</v>
          </cell>
          <cell r="C4363" t="str">
            <v>NIPEL REDUCAO FERRO GALV ROSCA 1.1/2" X 3/4"</v>
          </cell>
          <cell r="D4363" t="str">
            <v>UN</v>
          </cell>
          <cell r="E4363">
            <v>7.96</v>
          </cell>
        </row>
        <row r="4364">
          <cell r="A4364">
            <v>4207</v>
          </cell>
          <cell r="B4364" t="str">
            <v>SINAPI/CEF</v>
          </cell>
          <cell r="C4364" t="str">
            <v>NIPEL REDUCAO FERRO GALV ROSCA 1.1/4" X 1/2"</v>
          </cell>
          <cell r="D4364" t="str">
            <v>UN</v>
          </cell>
          <cell r="E4364">
            <v>6.68</v>
          </cell>
        </row>
        <row r="4365">
          <cell r="A4365">
            <v>4206</v>
          </cell>
          <cell r="B4365" t="str">
            <v>SINAPI/CEF</v>
          </cell>
          <cell r="C4365" t="str">
            <v>NIPEL REDUCAO FERRO GALV ROSCA 1.1/4" X 1"</v>
          </cell>
          <cell r="D4365" t="str">
            <v>UN</v>
          </cell>
          <cell r="E4365">
            <v>7.05</v>
          </cell>
        </row>
        <row r="4366">
          <cell r="A4366">
            <v>4190</v>
          </cell>
          <cell r="B4366" t="str">
            <v>SINAPI/CEF</v>
          </cell>
          <cell r="C4366" t="str">
            <v>NIPEL REDUCAO FERRO GALV ROSCA 1.1/4" X 3/4"</v>
          </cell>
          <cell r="D4366" t="str">
            <v>UN</v>
          </cell>
          <cell r="E4366">
            <v>6.87</v>
          </cell>
        </row>
        <row r="4367">
          <cell r="A4367">
            <v>4186</v>
          </cell>
          <cell r="B4367" t="str">
            <v>SINAPI/CEF</v>
          </cell>
          <cell r="C4367" t="str">
            <v>NIPEL REDUCAO FERRO GALV ROSCA 1/2" X 1/4"</v>
          </cell>
          <cell r="D4367" t="str">
            <v>UN</v>
          </cell>
          <cell r="E4367">
            <v>2.12</v>
          </cell>
        </row>
        <row r="4368">
          <cell r="A4368">
            <v>4188</v>
          </cell>
          <cell r="B4368" t="str">
            <v>SINAPI/CEF</v>
          </cell>
          <cell r="C4368" t="str">
            <v>NIPEL REDUCAO FERRO GALV ROSCA 1" X 1/2"</v>
          </cell>
          <cell r="D4368" t="str">
            <v>UN</v>
          </cell>
          <cell r="E4368">
            <v>5.04</v>
          </cell>
        </row>
        <row r="4369">
          <cell r="A4369">
            <v>4189</v>
          </cell>
          <cell r="B4369" t="str">
            <v>SINAPI/CEF</v>
          </cell>
          <cell r="C4369" t="str">
            <v>NIPEL REDUCAO FERRO GALV ROSCA 1" X 3/4"</v>
          </cell>
          <cell r="D4369" t="str">
            <v>UN</v>
          </cell>
          <cell r="E4369">
            <v>4.93</v>
          </cell>
        </row>
        <row r="4370">
          <cell r="A4370">
            <v>4196</v>
          </cell>
          <cell r="B4370" t="str">
            <v>SINAPI/CEF</v>
          </cell>
          <cell r="C4370" t="str">
            <v>NIPEL REDUCAO FERRO GALV ROSCA 2.1/2" X 1.1/2"</v>
          </cell>
          <cell r="D4370" t="str">
            <v>UN</v>
          </cell>
          <cell r="E4370">
            <v>24.4</v>
          </cell>
        </row>
        <row r="4371">
          <cell r="A4371">
            <v>4195</v>
          </cell>
          <cell r="B4371" t="str">
            <v>SINAPI/CEF</v>
          </cell>
          <cell r="C4371" t="str">
            <v>NIPEL REDUCAO FERRO GALV ROSCA 2.1/2" X 1.1/4"</v>
          </cell>
          <cell r="D4371" t="str">
            <v>UN</v>
          </cell>
          <cell r="E4371">
            <v>24.69</v>
          </cell>
        </row>
        <row r="4372">
          <cell r="A4372">
            <v>4197</v>
          </cell>
          <cell r="B4372" t="str">
            <v>SINAPI/CEF</v>
          </cell>
          <cell r="C4372" t="str">
            <v>NIPEL REDUCAO FERRO GALV ROSCA 2.1/2" X 2"</v>
          </cell>
          <cell r="D4372" t="str">
            <v>UN</v>
          </cell>
          <cell r="E4372">
            <v>24.4</v>
          </cell>
        </row>
        <row r="4373">
          <cell r="A4373">
            <v>4194</v>
          </cell>
          <cell r="B4373" t="str">
            <v>SINAPI/CEF</v>
          </cell>
          <cell r="C4373" t="str">
            <v>NIPEL REDUCAO FERRO GALV ROSCA 2" X 1.1/2"</v>
          </cell>
          <cell r="D4373" t="str">
            <v>UN</v>
          </cell>
          <cell r="E4373">
            <v>17.170000000000002</v>
          </cell>
        </row>
        <row r="4374">
          <cell r="A4374">
            <v>4193</v>
          </cell>
          <cell r="B4374" t="str">
            <v>SINAPI/CEF</v>
          </cell>
          <cell r="C4374" t="str">
            <v>NIPEL REDUCAO FERRO GALV ROSCA 2" X 1.1/4"</v>
          </cell>
          <cell r="D4374" t="str">
            <v>UN</v>
          </cell>
          <cell r="E4374">
            <v>17.170000000000002</v>
          </cell>
        </row>
        <row r="4375">
          <cell r="A4375">
            <v>4204</v>
          </cell>
          <cell r="B4375" t="str">
            <v>SINAPI/CEF</v>
          </cell>
          <cell r="C4375" t="str">
            <v>NIPEL REDUCAO FERRO GALV ROSCA 2" X 1"</v>
          </cell>
          <cell r="D4375" t="str">
            <v>UN</v>
          </cell>
          <cell r="E4375">
            <v>17.170000000000002</v>
          </cell>
        </row>
        <row r="4376">
          <cell r="A4376">
            <v>4187</v>
          </cell>
          <cell r="B4376" t="str">
            <v>SINAPI/CEF</v>
          </cell>
          <cell r="C4376" t="str">
            <v>NIPEL REDUCAO FERRO GALV ROSCA 3/4" X 1/2"</v>
          </cell>
          <cell r="D4376" t="str">
            <v>UN</v>
          </cell>
          <cell r="E4376">
            <v>3.03</v>
          </cell>
        </row>
        <row r="4377">
          <cell r="A4377">
            <v>4198</v>
          </cell>
          <cell r="B4377" t="str">
            <v>SINAPI/CEF</v>
          </cell>
          <cell r="C4377" t="str">
            <v>NIPEL REDUCAO FERRO GALV ROSCA 3" X 1.1/2"</v>
          </cell>
          <cell r="D4377" t="str">
            <v>UN</v>
          </cell>
          <cell r="E4377">
            <v>35.21</v>
          </cell>
        </row>
        <row r="4378">
          <cell r="A4378">
            <v>4202</v>
          </cell>
          <cell r="B4378" t="str">
            <v>SINAPI/CEF</v>
          </cell>
          <cell r="C4378" t="str">
            <v>NIPEL REDUCAO FERRO GALV ROSCA 3" X 2.1/2"</v>
          </cell>
          <cell r="D4378" t="str">
            <v>UN</v>
          </cell>
          <cell r="E4378">
            <v>35.21</v>
          </cell>
        </row>
        <row r="4379">
          <cell r="A4379">
            <v>4203</v>
          </cell>
          <cell r="B4379" t="str">
            <v>SINAPI/CEF</v>
          </cell>
          <cell r="C4379" t="str">
            <v>NIPEL REDUCAO FERRO GALV ROSCA 3" X 2"</v>
          </cell>
          <cell r="D4379" t="str">
            <v>UN</v>
          </cell>
          <cell r="E4379">
            <v>35.21</v>
          </cell>
        </row>
        <row r="4380">
          <cell r="A4380">
            <v>2645</v>
          </cell>
          <cell r="B4380" t="str">
            <v>SINAPI/CEF</v>
          </cell>
          <cell r="C4380" t="str">
            <v>NIPLE FERRO GALV P/ ELETRODUTO 1"</v>
          </cell>
          <cell r="D4380" t="str">
            <v>UN</v>
          </cell>
          <cell r="E4380">
            <v>2.9</v>
          </cell>
        </row>
        <row r="4381">
          <cell r="A4381">
            <v>2646</v>
          </cell>
          <cell r="B4381" t="str">
            <v>SINAPI/CEF</v>
          </cell>
          <cell r="C4381" t="str">
            <v>NIPLE LONGO FERRO GALV P/ ELETRODUTO  TAMANHO 150MM X DN 1"</v>
          </cell>
          <cell r="D4381" t="str">
            <v>UN</v>
          </cell>
          <cell r="E4381">
            <v>4.5999999999999996</v>
          </cell>
        </row>
        <row r="4382">
          <cell r="A4382">
            <v>7252</v>
          </cell>
          <cell r="B4382" t="str">
            <v>SINAPI/CEF</v>
          </cell>
          <cell r="C4382" t="str">
            <v>NIVEL OTICO C/ PRECISAO +/- 0,7MM TIPO WILD NA-2 OU EQUIV</v>
          </cell>
          <cell r="D4382" t="str">
            <v>H</v>
          </cell>
          <cell r="E4382">
            <v>1.22</v>
          </cell>
        </row>
        <row r="4383">
          <cell r="A4383">
            <v>7595</v>
          </cell>
          <cell r="B4383" t="str">
            <v>SINAPI/CEF</v>
          </cell>
          <cell r="C4383" t="str">
            <v>NIVELADOR</v>
          </cell>
          <cell r="D4383" t="str">
            <v>H</v>
          </cell>
          <cell r="E4383">
            <v>14.98</v>
          </cell>
        </row>
        <row r="4384">
          <cell r="A4384">
            <v>11138</v>
          </cell>
          <cell r="B4384" t="str">
            <v>SINAPI/CEF</v>
          </cell>
          <cell r="C4384" t="str">
            <v>OLEO COMBUSTIVEL BPF A GRANEL</v>
          </cell>
          <cell r="D4384" t="str">
            <v>L</v>
          </cell>
          <cell r="E4384">
            <v>1.6</v>
          </cell>
        </row>
        <row r="4385">
          <cell r="A4385">
            <v>5333</v>
          </cell>
          <cell r="B4385" t="str">
            <v>SINAPI/CEF</v>
          </cell>
          <cell r="C4385" t="str">
            <v>OLEO DE LINHACA</v>
          </cell>
          <cell r="D4385" t="str">
            <v>L</v>
          </cell>
          <cell r="E4385">
            <v>15.66</v>
          </cell>
        </row>
        <row r="4386">
          <cell r="A4386">
            <v>4221</v>
          </cell>
          <cell r="B4386" t="str">
            <v>SINAPI/CEF</v>
          </cell>
          <cell r="C4386" t="str">
            <v>OLEO DIESEL COMBUSTIVEL COMUM</v>
          </cell>
          <cell r="D4386" t="str">
            <v>L</v>
          </cell>
          <cell r="E4386">
            <v>2.4900000000000002</v>
          </cell>
        </row>
        <row r="4387">
          <cell r="A4387">
            <v>4227</v>
          </cell>
          <cell r="B4387" t="str">
            <v>SINAPI/CEF</v>
          </cell>
          <cell r="C4387" t="str">
            <v>OLEO LUBRIFICANTE PARA MOTORES DE EQUIPAMENTOS PESADOS (CAMINHOES, TRATORES, RETROS E ETC)</v>
          </cell>
          <cell r="D4387" t="str">
            <v>L</v>
          </cell>
          <cell r="E4387">
            <v>15.1</v>
          </cell>
        </row>
        <row r="4388">
          <cell r="A4388">
            <v>4242</v>
          </cell>
          <cell r="B4388" t="str">
            <v>SINAPI/CEF</v>
          </cell>
          <cell r="C4388" t="str">
            <v>OPERADOR DE ACABADORA</v>
          </cell>
          <cell r="D4388" t="str">
            <v>H</v>
          </cell>
          <cell r="E4388">
            <v>11.47</v>
          </cell>
        </row>
        <row r="4389">
          <cell r="A4389">
            <v>4243</v>
          </cell>
          <cell r="B4389" t="str">
            <v>SINAPI/CEF</v>
          </cell>
          <cell r="C4389" t="str">
            <v>OPERADOR DE BETONEIRA (CAMINHAO)</v>
          </cell>
          <cell r="D4389" t="str">
            <v>H</v>
          </cell>
          <cell r="E4389">
            <v>11.44</v>
          </cell>
        </row>
        <row r="4390">
          <cell r="A4390">
            <v>4250</v>
          </cell>
          <cell r="B4390" t="str">
            <v>SINAPI/CEF</v>
          </cell>
          <cell r="C4390" t="str">
            <v>OPERADOR DE COMPRESSOR OU COMPRESSORISTA</v>
          </cell>
          <cell r="D4390" t="str">
            <v>H</v>
          </cell>
          <cell r="E4390">
            <v>6.89</v>
          </cell>
        </row>
        <row r="4391">
          <cell r="A4391">
            <v>25960</v>
          </cell>
          <cell r="B4391" t="str">
            <v>SINAPI/CEF</v>
          </cell>
          <cell r="C4391" t="str">
            <v>OPERADOR DE DEMARCADORA DE FAIXAS</v>
          </cell>
          <cell r="D4391" t="str">
            <v>H</v>
          </cell>
          <cell r="E4391">
            <v>7.55</v>
          </cell>
        </row>
        <row r="4392">
          <cell r="A4392">
            <v>4234</v>
          </cell>
          <cell r="B4392" t="str">
            <v>SINAPI/CEF</v>
          </cell>
          <cell r="C4392" t="str">
            <v>OPERADOR DE ESCAVADEIRA</v>
          </cell>
          <cell r="D4392" t="str">
            <v>H</v>
          </cell>
          <cell r="E4392">
            <v>11.47</v>
          </cell>
        </row>
        <row r="4393">
          <cell r="A4393">
            <v>4253</v>
          </cell>
          <cell r="B4393" t="str">
            <v>SINAPI/CEF</v>
          </cell>
          <cell r="C4393" t="str">
            <v>OPERADOR DE GUINCHO</v>
          </cell>
          <cell r="D4393" t="str">
            <v>H</v>
          </cell>
          <cell r="E4393">
            <v>6.36</v>
          </cell>
        </row>
        <row r="4394">
          <cell r="A4394">
            <v>0</v>
          </cell>
          <cell r="B4394" t="str">
            <v>SINAPI/CEF</v>
          </cell>
          <cell r="C4394">
            <v>0</v>
          </cell>
          <cell r="D4394">
            <v>0</v>
          </cell>
          <cell r="E4394">
            <v>0</v>
          </cell>
        </row>
        <row r="4395">
          <cell r="A4395">
            <v>0</v>
          </cell>
          <cell r="B4395" t="str">
            <v>SINAPI/CEF</v>
          </cell>
          <cell r="C4395" t="str">
            <v>PREÇOS DE INSUMOS</v>
          </cell>
          <cell r="D4395" t="str">
            <v>Página:</v>
          </cell>
          <cell r="E4395" t="str">
            <v>70 / 107</v>
          </cell>
        </row>
        <row r="4396">
          <cell r="A4396" t="str">
            <v>Mês de Coleta:</v>
          </cell>
          <cell r="B4396" t="str">
            <v>SINAPI/CEF</v>
          </cell>
          <cell r="C4396" t="str">
            <v>05/2014 Pesquisa: IBGE</v>
          </cell>
          <cell r="D4396">
            <v>0</v>
          </cell>
          <cell r="E4396">
            <v>0</v>
          </cell>
        </row>
        <row r="4397">
          <cell r="A4397">
            <v>0</v>
          </cell>
          <cell r="B4397" t="str">
            <v>SINAPI/CEF</v>
          </cell>
          <cell r="C4397" t="str">
            <v>FORTALEZA 88,81</v>
          </cell>
          <cell r="D4397">
            <v>0</v>
          </cell>
          <cell r="E4397">
            <v>50.72</v>
          </cell>
        </row>
        <row r="4398">
          <cell r="A4398" t="str">
            <v>Localidade:</v>
          </cell>
          <cell r="B4398" t="str">
            <v>SINAPI/CEF</v>
          </cell>
          <cell r="C4398" t="str">
            <v>Encargos Sociais Desonerados(%) Horista:</v>
          </cell>
          <cell r="D4398" t="str">
            <v>Mensalista:</v>
          </cell>
          <cell r="E4398">
            <v>0</v>
          </cell>
        </row>
        <row r="4399">
          <cell r="A4399" t="str">
            <v>Código</v>
          </cell>
          <cell r="B4399" t="str">
            <v>SINAPI/CEF</v>
          </cell>
          <cell r="C4399" t="str">
            <v>Descriçao do Insumo</v>
          </cell>
          <cell r="D4399" t="str">
            <v>Unid</v>
          </cell>
          <cell r="E4399" t="str">
            <v>Preço</v>
          </cell>
        </row>
        <row r="4400">
          <cell r="A4400">
            <v>0</v>
          </cell>
          <cell r="B4400" t="str">
            <v>SINAPI/CEF</v>
          </cell>
          <cell r="C4400">
            <v>0</v>
          </cell>
          <cell r="D4400">
            <v>0</v>
          </cell>
          <cell r="E4400" t="str">
            <v>Mediano (R$)</v>
          </cell>
        </row>
        <row r="4401">
          <cell r="A4401">
            <v>4254</v>
          </cell>
          <cell r="B4401" t="str">
            <v>SINAPI/CEF</v>
          </cell>
          <cell r="C4401" t="str">
            <v>OPERADOR DE GUINDASTE</v>
          </cell>
          <cell r="D4401" t="str">
            <v>H</v>
          </cell>
          <cell r="E4401">
            <v>12.5</v>
          </cell>
        </row>
        <row r="4402">
          <cell r="A4402">
            <v>4230</v>
          </cell>
          <cell r="B4402" t="str">
            <v>SINAPI/CEF</v>
          </cell>
          <cell r="C4402" t="str">
            <v>OPERADOR DE MAQUINAS E EQUIPAMENTOS</v>
          </cell>
          <cell r="D4402" t="str">
            <v>H</v>
          </cell>
          <cell r="E4402">
            <v>12.06</v>
          </cell>
        </row>
        <row r="4403">
          <cell r="A4403">
            <v>4257</v>
          </cell>
          <cell r="B4403" t="str">
            <v>SINAPI/CEF</v>
          </cell>
          <cell r="C4403" t="str">
            <v>OPERADOR DE MARTELETE OU MARTELETEIRO</v>
          </cell>
          <cell r="D4403" t="str">
            <v>H</v>
          </cell>
          <cell r="E4403">
            <v>6.4</v>
          </cell>
        </row>
        <row r="4404">
          <cell r="A4404">
            <v>4240</v>
          </cell>
          <cell r="B4404" t="str">
            <v>SINAPI/CEF</v>
          </cell>
          <cell r="C4404" t="str">
            <v>OPERADOR DE MOTO-ESCREIPER</v>
          </cell>
          <cell r="D4404" t="str">
            <v>H</v>
          </cell>
          <cell r="E4404">
            <v>11.47</v>
          </cell>
        </row>
        <row r="4405">
          <cell r="A4405">
            <v>4239</v>
          </cell>
          <cell r="B4405" t="str">
            <v>SINAPI/CEF</v>
          </cell>
          <cell r="C4405" t="str">
            <v>OPERADOR DE MOTONIVELADORA</v>
          </cell>
          <cell r="D4405" t="str">
            <v>H</v>
          </cell>
          <cell r="E4405">
            <v>12.58</v>
          </cell>
        </row>
        <row r="4406">
          <cell r="A4406">
            <v>4248</v>
          </cell>
          <cell r="B4406" t="str">
            <v>SINAPI/CEF</v>
          </cell>
          <cell r="C4406" t="str">
            <v>OPERADOR DE PA CARREGADEIRA</v>
          </cell>
          <cell r="D4406" t="str">
            <v>H</v>
          </cell>
          <cell r="E4406">
            <v>12.35</v>
          </cell>
        </row>
        <row r="4407">
          <cell r="A4407">
            <v>25959</v>
          </cell>
          <cell r="B4407" t="str">
            <v>SINAPI/CEF</v>
          </cell>
          <cell r="C4407" t="str">
            <v>OPERADOR DE PAVIMENTADORA</v>
          </cell>
          <cell r="D4407" t="str">
            <v>H</v>
          </cell>
          <cell r="E4407">
            <v>9.75</v>
          </cell>
        </row>
        <row r="4408">
          <cell r="A4408">
            <v>4238</v>
          </cell>
          <cell r="B4408" t="str">
            <v>SINAPI/CEF</v>
          </cell>
          <cell r="C4408" t="str">
            <v>OPERADOR DE ROLO COMPACTADOR</v>
          </cell>
          <cell r="D4408" t="str">
            <v>H</v>
          </cell>
          <cell r="E4408">
            <v>11.47</v>
          </cell>
        </row>
        <row r="4409">
          <cell r="A4409">
            <v>4233</v>
          </cell>
          <cell r="B4409" t="str">
            <v>SINAPI/CEF</v>
          </cell>
          <cell r="C4409" t="str">
            <v>OPERADOR DE USINA DE ASFALTO, DE SOLOS OU DE CONCRETO</v>
          </cell>
          <cell r="D4409" t="str">
            <v>H</v>
          </cell>
          <cell r="E4409">
            <v>12.65</v>
          </cell>
        </row>
        <row r="4410">
          <cell r="A4410">
            <v>4251</v>
          </cell>
          <cell r="B4410" t="str">
            <v>SINAPI/CEF</v>
          </cell>
          <cell r="C4410" t="str">
            <v>OPERADOR JATO DE AREIA OU JATISTA</v>
          </cell>
          <cell r="D4410" t="str">
            <v>H</v>
          </cell>
          <cell r="E4410">
            <v>6.83</v>
          </cell>
        </row>
        <row r="4411">
          <cell r="A4411">
            <v>4252</v>
          </cell>
          <cell r="B4411" t="str">
            <v>SINAPI/CEF</v>
          </cell>
          <cell r="C4411" t="str">
            <v>OPERADOR PARA BATE ESTACAS</v>
          </cell>
          <cell r="D4411" t="str">
            <v>H</v>
          </cell>
          <cell r="E4411">
            <v>8.07</v>
          </cell>
        </row>
        <row r="4412">
          <cell r="A4412">
            <v>2</v>
          </cell>
          <cell r="B4412" t="str">
            <v>SINAPI/CEF</v>
          </cell>
          <cell r="C4412" t="str">
            <v>OXIGENIO</v>
          </cell>
          <cell r="D4412" t="str">
            <v>M3</v>
          </cell>
          <cell r="E4412">
            <v>13.14</v>
          </cell>
        </row>
        <row r="4413">
          <cell r="A4413">
            <v>4261</v>
          </cell>
          <cell r="B4413" t="str">
            <v>SINAPI/CEF</v>
          </cell>
          <cell r="C4413" t="str">
            <v>PA CARREGADEIRA SOBRE PNEUS * 105 HP * CAP. 1,72M3 * PESO OPERACIONAL* 9 T * TIPO CATERPILAR 924 - F II</v>
          </cell>
          <cell r="D4413" t="str">
            <v>H</v>
          </cell>
          <cell r="E4413">
            <v>108.97</v>
          </cell>
        </row>
        <row r="4414">
          <cell r="A4414">
            <v>0</v>
          </cell>
          <cell r="B4414" t="str">
            <v>SINAPI/CEF</v>
          </cell>
          <cell r="C4414" t="str">
            <v>NACIONAL OU EQUIV (INCL MANUTENCAO/OPERACAO)</v>
          </cell>
          <cell r="D4414">
            <v>0</v>
          </cell>
          <cell r="E4414">
            <v>0</v>
          </cell>
        </row>
        <row r="4415">
          <cell r="A4415">
            <v>4259</v>
          </cell>
          <cell r="B4415" t="str">
            <v>SINAPI/CEF</v>
          </cell>
          <cell r="C4415" t="str">
            <v>PA CARREGADEIRA SOBRE PNEUS * 170 HP * CAP. * 3 M 3 * PESO OPERACIONAL * 16 T * TIPO CATERPILAR 950 - F II</v>
          </cell>
          <cell r="D4415" t="str">
            <v>H</v>
          </cell>
          <cell r="E4415">
            <v>136.21</v>
          </cell>
        </row>
        <row r="4416">
          <cell r="A4416">
            <v>0</v>
          </cell>
          <cell r="B4416" t="str">
            <v>SINAPI/CEF</v>
          </cell>
          <cell r="C4416" t="str">
            <v>NACIONAL OU EQUIV (INCL MANUTENCAO/OPERACAO)</v>
          </cell>
          <cell r="D4416">
            <v>0</v>
          </cell>
          <cell r="E4416">
            <v>0</v>
          </cell>
        </row>
        <row r="4417">
          <cell r="A4417">
            <v>4260</v>
          </cell>
          <cell r="B4417" t="str">
            <v>SINAPI/CEF</v>
          </cell>
          <cell r="C4417" t="str">
            <v>PA CARREGADEIRA SOBRE PNEUS COM MOTOR DE 105 HP E CAPACIDADE NA CACAMBA DE 1,91 M3 (LOCACAO</v>
          </cell>
          <cell r="D4417" t="str">
            <v>H</v>
          </cell>
          <cell r="E4417">
            <v>96.75</v>
          </cell>
        </row>
        <row r="4418">
          <cell r="A4418">
            <v>0</v>
          </cell>
          <cell r="B4418" t="str">
            <v>SINAPI/CEF</v>
          </cell>
          <cell r="C4418" t="str">
            <v>COM OPERADOR, COMBUSTIVEL E MANUTENCAO)</v>
          </cell>
          <cell r="D4418">
            <v>0</v>
          </cell>
          <cell r="E4418">
            <v>0</v>
          </cell>
        </row>
        <row r="4419">
          <cell r="A4419">
            <v>14221</v>
          </cell>
          <cell r="B4419" t="str">
            <v>SINAPI/CEF</v>
          </cell>
          <cell r="C4419" t="str">
            <v>PA CARREGADEIRA SOBRE RODAS CASE W20 E - POTENCIA 144HP - CAPACIDADE DA CACAMBA 1,53 A 1,91 M3 -</v>
          </cell>
          <cell r="D4419" t="str">
            <v>UN</v>
          </cell>
          <cell r="E4419">
            <v>298092.3</v>
          </cell>
        </row>
        <row r="4420">
          <cell r="A4420">
            <v>0</v>
          </cell>
          <cell r="B4420" t="str">
            <v>SINAPI/CEF</v>
          </cell>
          <cell r="C4420" t="str">
            <v>PESO OPERACIONAL 10.334 KG**CAIXA**</v>
          </cell>
          <cell r="D4420">
            <v>0</v>
          </cell>
          <cell r="E4420">
            <v>0</v>
          </cell>
        </row>
        <row r="4421">
          <cell r="A4421">
            <v>25016</v>
          </cell>
          <cell r="B4421" t="str">
            <v>SINAPI/CEF</v>
          </cell>
          <cell r="C4421" t="str">
            <v>PA CARREGADEIRA SOBRE RODAS CATERPILLAR 938 G - POTENCIA 145 HP - CAPACIDADE DA CACAMBA 2,1 A 2,8</v>
          </cell>
          <cell r="D4421" t="str">
            <v>UN</v>
          </cell>
          <cell r="E4421">
            <v>463092.3</v>
          </cell>
        </row>
        <row r="4422">
          <cell r="A4422">
            <v>0</v>
          </cell>
          <cell r="B4422" t="str">
            <v>SINAPI/CEF</v>
          </cell>
          <cell r="C4422" t="str">
            <v>M3 - PESO OPERACIONAL 13.030 KG**CAIXA**</v>
          </cell>
          <cell r="D4422">
            <v>0</v>
          </cell>
          <cell r="E4422">
            <v>0</v>
          </cell>
        </row>
        <row r="4423">
          <cell r="A4423">
            <v>4263</v>
          </cell>
          <cell r="B4423" t="str">
            <v>SINAPI/CEF</v>
          </cell>
          <cell r="C4423" t="str">
            <v>PA CARREGADEIRA SOBRE RODAS CATERPILLAR 950 G - POTENCIA 180 HP - CAPACIDADE DA CACAMBA. 2,5 A 3,3</v>
          </cell>
          <cell r="D4423" t="str">
            <v>UN</v>
          </cell>
          <cell r="E4423">
            <v>619888.5</v>
          </cell>
        </row>
        <row r="4424">
          <cell r="A4424">
            <v>0</v>
          </cell>
          <cell r="B4424" t="str">
            <v>SINAPI/CEF</v>
          </cell>
          <cell r="C4424" t="str">
            <v>M3 - PESO OPERACIONAL 17.428 KG**CAIXA**</v>
          </cell>
          <cell r="D4424">
            <v>0</v>
          </cell>
          <cell r="E4424">
            <v>0</v>
          </cell>
        </row>
        <row r="4425">
          <cell r="A4425">
            <v>4262</v>
          </cell>
          <cell r="B4425" t="str">
            <v>SINAPI/CEF</v>
          </cell>
          <cell r="C4425" t="str">
            <v>PA CARREGADEIRA SOBRE RODAS, POTENCIA = 114 HP, CAPACIDADE DA CACAMBA DE 1,4 A 1,7 M3, PESO</v>
          </cell>
          <cell r="D4425" t="str">
            <v>UN</v>
          </cell>
          <cell r="E4425">
            <v>330000</v>
          </cell>
        </row>
        <row r="4426">
          <cell r="A4426">
            <v>0</v>
          </cell>
          <cell r="B4426" t="str">
            <v>SINAPI/CEF</v>
          </cell>
          <cell r="C4426" t="str">
            <v>OPERACIONAL DE 9,1 T</v>
          </cell>
          <cell r="D4426">
            <v>0</v>
          </cell>
          <cell r="E4426">
            <v>0</v>
          </cell>
        </row>
        <row r="4427">
          <cell r="A4427">
            <v>13597</v>
          </cell>
          <cell r="B4427" t="str">
            <v>SINAPI/CEF</v>
          </cell>
          <cell r="C4427" t="str">
            <v>PADRAO POLIFASICO COMPLETO EM POSTE GALV DE 3" X 5,0M</v>
          </cell>
          <cell r="D4427" t="str">
            <v>UN</v>
          </cell>
          <cell r="E4427">
            <v>622.83000000000004</v>
          </cell>
        </row>
        <row r="4428">
          <cell r="A4428">
            <v>21111</v>
          </cell>
          <cell r="B4428" t="str">
            <v>SINAPI/CEF</v>
          </cell>
          <cell r="C4428" t="str">
            <v>PAPEL DE PAREDE COLOCADO VINIL TEX EM PAREDE JA PREPARADA</v>
          </cell>
          <cell r="D4428" t="str">
            <v>M2</v>
          </cell>
          <cell r="E4428">
            <v>75.819999999999993</v>
          </cell>
        </row>
        <row r="4429">
          <cell r="A4429">
            <v>21144</v>
          </cell>
          <cell r="B4429" t="str">
            <v>SINAPI/CEF</v>
          </cell>
          <cell r="C4429" t="str">
            <v>PAPEL MANTEIGA (FOLHA 66 X 96CM)</v>
          </cell>
          <cell r="D4429" t="str">
            <v>UN</v>
          </cell>
          <cell r="E4429">
            <v>0.96</v>
          </cell>
        </row>
        <row r="4430">
          <cell r="A4430">
            <v>21140</v>
          </cell>
          <cell r="B4430" t="str">
            <v>SINAPI/CEF</v>
          </cell>
          <cell r="C4430" t="str">
            <v>PAPEL MILIMETRADO TRANSPARENTE - ROLO DE 1,05 X 10M</v>
          </cell>
          <cell r="D4430" t="str">
            <v>10M</v>
          </cell>
          <cell r="E4430">
            <v>5</v>
          </cell>
        </row>
        <row r="4431">
          <cell r="A4431">
            <v>11851</v>
          </cell>
          <cell r="B4431" t="str">
            <v>SINAPI/CEF</v>
          </cell>
          <cell r="C4431" t="str">
            <v>PAPEL SULFITE ALCALINO A 4 (PACOTE COM 500 FOLHAS)</v>
          </cell>
          <cell r="D4431" t="str">
            <v>FL</v>
          </cell>
          <cell r="E4431">
            <v>0.03</v>
          </cell>
        </row>
        <row r="4432">
          <cell r="A4432">
            <v>11852</v>
          </cell>
          <cell r="B4432" t="str">
            <v>SINAPI/CEF</v>
          </cell>
          <cell r="C4432" t="str">
            <v>PAPEL VEGETAL 100G/M2 - 0,80M DE LARGURA</v>
          </cell>
          <cell r="D4432" t="str">
            <v>M</v>
          </cell>
          <cell r="E4432">
            <v>5.43</v>
          </cell>
        </row>
        <row r="4433">
          <cell r="A4433">
            <v>11853</v>
          </cell>
          <cell r="B4433" t="str">
            <v>SINAPI/CEF</v>
          </cell>
          <cell r="C4433" t="str">
            <v>PAPEL VEGETAL 65G/M2 - 0,80M DE LARGURA</v>
          </cell>
          <cell r="D4433" t="str">
            <v>M</v>
          </cell>
          <cell r="E4433">
            <v>4.33</v>
          </cell>
        </row>
        <row r="4434">
          <cell r="A4434">
            <v>21139</v>
          </cell>
          <cell r="B4434" t="str">
            <v>SINAPI/CEF</v>
          </cell>
          <cell r="C4434" t="str">
            <v>PAPEL VEGETAL 90G/M2 - 0,8M DE LARGURA</v>
          </cell>
          <cell r="D4434" t="str">
            <v>M</v>
          </cell>
          <cell r="E4434">
            <v>4.13</v>
          </cell>
        </row>
        <row r="4435">
          <cell r="A4435">
            <v>11703</v>
          </cell>
          <cell r="B4435" t="str">
            <v>SINAPI/CEF</v>
          </cell>
          <cell r="C4435" t="str">
            <v>PAPELEIRA CROMADA</v>
          </cell>
          <cell r="D4435" t="str">
            <v>UN</v>
          </cell>
          <cell r="E4435">
            <v>14.87</v>
          </cell>
        </row>
        <row r="4436">
          <cell r="A4436">
            <v>4267</v>
          </cell>
          <cell r="B4436" t="str">
            <v>SINAPI/CEF</v>
          </cell>
          <cell r="C4436" t="str">
            <v>PAPELEIRA DE LOUCA BRANCA</v>
          </cell>
          <cell r="D4436" t="str">
            <v>UN</v>
          </cell>
          <cell r="E4436">
            <v>18.8</v>
          </cell>
        </row>
        <row r="4437">
          <cell r="A4437">
            <v>25400</v>
          </cell>
          <cell r="B4437" t="str">
            <v>SINAPI/CEF</v>
          </cell>
          <cell r="C4437" t="str">
            <v>PAR DE TABELAS DE BASQUETE EM COMPENSADO NAVAL DE *1,80 X 1,20* M, COM ARO DE METAL E REDE (SEM</v>
          </cell>
          <cell r="D4437" t="str">
            <v>UN</v>
          </cell>
          <cell r="E4437">
            <v>967.03</v>
          </cell>
        </row>
        <row r="4438">
          <cell r="A4438">
            <v>0</v>
          </cell>
          <cell r="B4438" t="str">
            <v>SINAPI/CEF</v>
          </cell>
          <cell r="C4438" t="str">
            <v>SUPORTE DE FIXACAO)</v>
          </cell>
          <cell r="D4438">
            <v>0</v>
          </cell>
          <cell r="E4438">
            <v>0</v>
          </cell>
        </row>
        <row r="4439">
          <cell r="A4439">
            <v>4272</v>
          </cell>
          <cell r="B4439" t="str">
            <v>SINAPI/CEF</v>
          </cell>
          <cell r="C4439" t="str">
            <v>PARA-RAIOS DE BAIXA TENSAO, TENSAO DE OPERACAO 275V ( VN = 220V ) E 150V ( VN = 127V ), CORR. MAX.</v>
          </cell>
          <cell r="D4439" t="str">
            <v>UN</v>
          </cell>
          <cell r="E4439">
            <v>68.400000000000006</v>
          </cell>
        </row>
        <row r="4440">
          <cell r="A4440">
            <v>0</v>
          </cell>
          <cell r="B4440" t="str">
            <v>SINAPI/CEF</v>
          </cell>
          <cell r="C4440" t="str">
            <v>19,5KA</v>
          </cell>
          <cell r="D4440">
            <v>0</v>
          </cell>
          <cell r="E4440">
            <v>0</v>
          </cell>
        </row>
        <row r="4441">
          <cell r="A4441">
            <v>4276</v>
          </cell>
          <cell r="B4441" t="str">
            <v>SINAPI/CEF</v>
          </cell>
          <cell r="C4441" t="str">
            <v>PARA-RAIOS DE DISTRIBUICAO TIPO VALVULA DE OXIDO DE ZINCO, TENSAO NOMINAL 15KV, 5KA</v>
          </cell>
          <cell r="D4441" t="str">
            <v>UN</v>
          </cell>
          <cell r="E4441">
            <v>185.24</v>
          </cell>
        </row>
        <row r="4442">
          <cell r="A4442">
            <v>4273</v>
          </cell>
          <cell r="B4442" t="str">
            <v>SINAPI/CEF</v>
          </cell>
          <cell r="C4442" t="str">
            <v>PARA-RAIOS DE DISTRIBUICAO TIPO VALVULA DE OXIDO DE ZINCO, TENSAO NOMINAL 30KV, 10KA</v>
          </cell>
          <cell r="D4442" t="str">
            <v>UN</v>
          </cell>
          <cell r="E4442">
            <v>492.28</v>
          </cell>
        </row>
        <row r="4443">
          <cell r="A4443">
            <v>4274</v>
          </cell>
          <cell r="B4443" t="str">
            <v>SINAPI/CEF</v>
          </cell>
          <cell r="C4443" t="str">
            <v>PARA-RAIOS TIPO FRANKLIN, EM LATAO CROMADO, DUAS DESCIDAS, GRANDE, PARA PROTECAO DE</v>
          </cell>
          <cell r="D4443" t="str">
            <v>UN</v>
          </cell>
          <cell r="E4443">
            <v>51.3</v>
          </cell>
        </row>
        <row r="4444">
          <cell r="A4444">
            <v>0</v>
          </cell>
          <cell r="B4444" t="str">
            <v>SINAPI/CEF</v>
          </cell>
          <cell r="C4444" t="str">
            <v>EDIFICACOES CONTRA DESCARGAS ATMOSFERICAS</v>
          </cell>
          <cell r="D4444">
            <v>0</v>
          </cell>
          <cell r="E4444">
            <v>0</v>
          </cell>
        </row>
        <row r="4445">
          <cell r="A4445">
            <v>11963</v>
          </cell>
          <cell r="B4445" t="str">
            <v>SINAPI/CEF</v>
          </cell>
          <cell r="C4445" t="str">
            <v>PARAFUSO ACO CHUMBADOR PARABOLT 1/2" X 75MM</v>
          </cell>
          <cell r="D4445" t="str">
            <v>UN</v>
          </cell>
          <cell r="E4445">
            <v>3.77</v>
          </cell>
        </row>
        <row r="4446">
          <cell r="A4446">
            <v>11964</v>
          </cell>
          <cell r="B4446" t="str">
            <v>SINAPI/CEF</v>
          </cell>
          <cell r="C4446" t="str">
            <v>PARAFUSO ACO CHUMBADOR PARABOLT 3/8" X 75MM</v>
          </cell>
          <cell r="D4446" t="str">
            <v>UN</v>
          </cell>
          <cell r="E4446">
            <v>3.13</v>
          </cell>
        </row>
        <row r="4447">
          <cell r="A4447">
            <v>4299</v>
          </cell>
          <cell r="B4447" t="str">
            <v>SINAPI/CEF</v>
          </cell>
          <cell r="C4447" t="str">
            <v>PARAFUSO COM ROSCA SOBERBA E ARRUELA FIXA, EM FERRO GALVANIZADO, DE 8 X 110 MM (PARA FIXACAO DE</v>
          </cell>
          <cell r="D4447" t="str">
            <v>UN</v>
          </cell>
          <cell r="E4447">
            <v>0.87</v>
          </cell>
        </row>
        <row r="4448">
          <cell r="A4448">
            <v>0</v>
          </cell>
          <cell r="B4448" t="str">
            <v>SINAPI/CEF</v>
          </cell>
          <cell r="C4448" t="str">
            <v>TELHAS DE FIBROCIMENTO)</v>
          </cell>
          <cell r="D4448">
            <v>0</v>
          </cell>
          <cell r="E4448">
            <v>0</v>
          </cell>
        </row>
        <row r="4449">
          <cell r="A4449">
            <v>4383</v>
          </cell>
          <cell r="B4449" t="str">
            <v>SINAPI/CEF</v>
          </cell>
          <cell r="C4449" t="str">
            <v>PARAFUSO FRANCES METRICO ZINCADO 12 X 140MM, INCL PORCA SEXT E ARRUELA DE PRESSAO/MEDIA</v>
          </cell>
          <cell r="D4449" t="str">
            <v>UN</v>
          </cell>
          <cell r="E4449">
            <v>2.11</v>
          </cell>
        </row>
        <row r="4450">
          <cell r="A4450">
            <v>4344</v>
          </cell>
          <cell r="B4450" t="str">
            <v>SINAPI/CEF</v>
          </cell>
          <cell r="C4450" t="str">
            <v>PARAFUSO FRANCES METRICO ZINCADO 12 X 150MM, INCL PORCA SEXT E ARRUELA DE PRESSAO/MEDIA</v>
          </cell>
          <cell r="D4450" t="str">
            <v>UN</v>
          </cell>
          <cell r="E4450">
            <v>1.0900000000000001</v>
          </cell>
        </row>
        <row r="4451">
          <cell r="A4451">
            <v>436</v>
          </cell>
          <cell r="B4451" t="str">
            <v>SINAPI/CEF</v>
          </cell>
          <cell r="C4451" t="str">
            <v>PARAFUSO FRANCES M16(D=16MM) X 150MM CAB ABAULADA - ZINCAGEM A FOGO</v>
          </cell>
          <cell r="D4451" t="str">
            <v>UN</v>
          </cell>
          <cell r="E4451">
            <v>4</v>
          </cell>
        </row>
        <row r="4452">
          <cell r="A4452">
            <v>442</v>
          </cell>
          <cell r="B4452" t="str">
            <v>SINAPI/CEF</v>
          </cell>
          <cell r="C4452" t="str">
            <v>PARAFUSO FRANCES M16(D=16MM) X 45MM CAB ABAULADA - ZINCAGEM A FOGO</v>
          </cell>
          <cell r="D4452" t="str">
            <v>UN</v>
          </cell>
          <cell r="E4452">
            <v>2.4900000000000002</v>
          </cell>
        </row>
        <row r="4453">
          <cell r="A4453">
            <v>4335</v>
          </cell>
          <cell r="B4453" t="str">
            <v>SINAPI/CEF</v>
          </cell>
          <cell r="C4453" t="str">
            <v>PARAFUSO FRANCES ZINCADO 1/2" X 12" C/ PORCA E ARRUELA LISA/MEDIA</v>
          </cell>
          <cell r="D4453" t="str">
            <v>UN</v>
          </cell>
          <cell r="E4453">
            <v>3.96</v>
          </cell>
        </row>
        <row r="4454">
          <cell r="A4454">
            <v>4334</v>
          </cell>
          <cell r="B4454" t="str">
            <v>SINAPI/CEF</v>
          </cell>
          <cell r="C4454" t="str">
            <v>PARAFUSO FRANCES ZINCADO 1/2" X 15" C/ PORCA E ARRUELA LISA/MEDIA</v>
          </cell>
          <cell r="D4454" t="str">
            <v>UN</v>
          </cell>
          <cell r="E4454">
            <v>5.84</v>
          </cell>
        </row>
        <row r="4455">
          <cell r="A4455">
            <v>4343</v>
          </cell>
          <cell r="B4455" t="str">
            <v>SINAPI/CEF</v>
          </cell>
          <cell r="C4455" t="str">
            <v>PARAFUSO FRANCES ZINCADO 1/2" X 4" C/ PORCA E ARRUELA</v>
          </cell>
          <cell r="D4455" t="str">
            <v>UN</v>
          </cell>
          <cell r="E4455">
            <v>1.73</v>
          </cell>
        </row>
        <row r="4456">
          <cell r="A4456">
            <v>11953</v>
          </cell>
          <cell r="B4456" t="str">
            <v>SINAPI/CEF</v>
          </cell>
          <cell r="C4456" t="str">
            <v>PARAFUSO FRANCES ZINCADO 1/4" X 2" C/ PORCA E ARRUELA LISA/MEDIA</v>
          </cell>
          <cell r="D4456" t="str">
            <v>UN</v>
          </cell>
          <cell r="E4456">
            <v>0.3</v>
          </cell>
        </row>
        <row r="4457">
          <cell r="A4457">
            <v>11955</v>
          </cell>
          <cell r="B4457" t="str">
            <v>SINAPI/CEF</v>
          </cell>
          <cell r="C4457" t="str">
            <v>PARAFUSO LATAO ACAB CROMADO P/ FIXAR PECA SANITARIA - INCL PORCA CEGA, ARRUELA E BUCHA DE NYLON</v>
          </cell>
          <cell r="D4457" t="str">
            <v>UN</v>
          </cell>
          <cell r="E4457">
            <v>1.85</v>
          </cell>
        </row>
        <row r="4458">
          <cell r="A4458">
            <v>0</v>
          </cell>
          <cell r="B4458" t="str">
            <v>SINAPI/CEF</v>
          </cell>
          <cell r="C4458" t="str">
            <v>S-10</v>
          </cell>
          <cell r="D4458">
            <v>0</v>
          </cell>
          <cell r="E4458">
            <v>0</v>
          </cell>
        </row>
        <row r="4459">
          <cell r="A4459">
            <v>11960</v>
          </cell>
          <cell r="B4459" t="str">
            <v>SINAPI/CEF</v>
          </cell>
          <cell r="C4459" t="str">
            <v>PARAFUSO LATAO ROSCA SOBERBA CAB CHATA FENDA SIMPLES 2.5 X 12MM (NR.3 X 1/2")</v>
          </cell>
          <cell r="D4459" t="str">
            <v>UN</v>
          </cell>
          <cell r="E4459">
            <v>7.54</v>
          </cell>
        </row>
        <row r="4460">
          <cell r="A4460">
            <v>0</v>
          </cell>
          <cell r="B4460" t="str">
            <v>SINAPI/CEF</v>
          </cell>
          <cell r="C4460">
            <v>0</v>
          </cell>
          <cell r="D4460">
            <v>0</v>
          </cell>
          <cell r="E4460">
            <v>0</v>
          </cell>
        </row>
        <row r="4461">
          <cell r="A4461">
            <v>0</v>
          </cell>
          <cell r="B4461" t="str">
            <v>SINAPI/CEF</v>
          </cell>
          <cell r="C4461" t="str">
            <v>PREÇOS DE INSUMOS</v>
          </cell>
          <cell r="D4461" t="str">
            <v>Página:</v>
          </cell>
          <cell r="E4461" t="str">
            <v>71 / 107</v>
          </cell>
        </row>
        <row r="4462">
          <cell r="A4462" t="str">
            <v>Mês de Coleta:</v>
          </cell>
          <cell r="B4462" t="str">
            <v>SINAPI/CEF</v>
          </cell>
          <cell r="C4462" t="str">
            <v>05/2014 Pesquisa: IBGE</v>
          </cell>
          <cell r="D4462">
            <v>0</v>
          </cell>
          <cell r="E4462">
            <v>0</v>
          </cell>
        </row>
        <row r="4463">
          <cell r="A4463">
            <v>0</v>
          </cell>
          <cell r="B4463" t="str">
            <v>SINAPI/CEF</v>
          </cell>
          <cell r="C4463" t="str">
            <v>FORTALEZA 88,81</v>
          </cell>
          <cell r="D4463">
            <v>0</v>
          </cell>
          <cell r="E4463">
            <v>50.72</v>
          </cell>
        </row>
        <row r="4464">
          <cell r="A4464" t="str">
            <v>Localidade:</v>
          </cell>
          <cell r="B4464" t="str">
            <v>SINAPI/CEF</v>
          </cell>
          <cell r="C4464" t="str">
            <v>Encargos Sociais Desonerados(%) Horista:</v>
          </cell>
          <cell r="D4464" t="str">
            <v>Mensalista:</v>
          </cell>
          <cell r="E4464">
            <v>0</v>
          </cell>
        </row>
        <row r="4465">
          <cell r="A4465" t="str">
            <v>Código</v>
          </cell>
          <cell r="B4465" t="str">
            <v>SINAPI/CEF</v>
          </cell>
          <cell r="C4465" t="str">
            <v>Descriçao do Insumo</v>
          </cell>
          <cell r="D4465" t="str">
            <v>Unid</v>
          </cell>
          <cell r="E4465" t="str">
            <v>Preço</v>
          </cell>
        </row>
        <row r="4466">
          <cell r="A4466">
            <v>0</v>
          </cell>
          <cell r="B4466" t="str">
            <v>SINAPI/CEF</v>
          </cell>
          <cell r="C4466">
            <v>0</v>
          </cell>
          <cell r="D4466">
            <v>0</v>
          </cell>
          <cell r="E4466" t="str">
            <v>Mediano (R$)</v>
          </cell>
        </row>
        <row r="4467">
          <cell r="A4467">
            <v>4333</v>
          </cell>
          <cell r="B4467" t="str">
            <v>SINAPI/CEF</v>
          </cell>
          <cell r="C4467" t="str">
            <v>PARAFUSO LATAO ROSCA SOBERBA CAB CHATA FENDA SIMPLES 3,2 X 16MM</v>
          </cell>
          <cell r="D4467" t="str">
            <v>UN</v>
          </cell>
          <cell r="E4467">
            <v>1.55</v>
          </cell>
        </row>
        <row r="4468">
          <cell r="A4468">
            <v>4358</v>
          </cell>
          <cell r="B4468" t="str">
            <v>SINAPI/CEF</v>
          </cell>
          <cell r="C4468" t="str">
            <v>PARAFUSO LATAO ROSCA SOBERBA CAB CHATA FENDA SIMPLES 4,8 X 65MM (NR.10 X 2.1/2")</v>
          </cell>
          <cell r="D4468" t="str">
            <v>UN</v>
          </cell>
          <cell r="E4468">
            <v>1.1299999999999999</v>
          </cell>
        </row>
        <row r="4469">
          <cell r="A4469">
            <v>429</v>
          </cell>
          <cell r="B4469" t="str">
            <v>SINAPI/CEF</v>
          </cell>
          <cell r="C4469" t="str">
            <v>PARAFUSO M16 (ROSCA DUPLA D=16MM) X 300MM - ZINCAGEM A FOGO</v>
          </cell>
          <cell r="D4469" t="str">
            <v>UN</v>
          </cell>
          <cell r="E4469">
            <v>6.2</v>
          </cell>
        </row>
        <row r="4470">
          <cell r="A4470">
            <v>437</v>
          </cell>
          <cell r="B4470" t="str">
            <v>SINAPI/CEF</v>
          </cell>
          <cell r="C4470" t="str">
            <v>PARAFUSO M16 (ROSCA DUPLA D=16MM) X 400MM - ZINCAGEM A FOGO</v>
          </cell>
          <cell r="D4470" t="str">
            <v>UN</v>
          </cell>
          <cell r="E4470">
            <v>9.43</v>
          </cell>
        </row>
        <row r="4471">
          <cell r="A4471">
            <v>430</v>
          </cell>
          <cell r="B4471" t="str">
            <v>SINAPI/CEF</v>
          </cell>
          <cell r="C4471" t="str">
            <v>PARAFUSO M16 (ROSCA MAQUINA D=16MM) X 125MM CAB QUADRADA - ZINCAGEM A FOGO</v>
          </cell>
          <cell r="D4471" t="str">
            <v>UN</v>
          </cell>
          <cell r="E4471">
            <v>3.07</v>
          </cell>
        </row>
        <row r="4472">
          <cell r="A4472">
            <v>441</v>
          </cell>
          <cell r="B4472" t="str">
            <v>SINAPI/CEF</v>
          </cell>
          <cell r="C4472" t="str">
            <v>PARAFUSO M16 (ROSCA MAQUINA D=16MM) X 150MM CAB QUADRADA - ZINCAGEM A FOGO</v>
          </cell>
          <cell r="D4472" t="str">
            <v>UN</v>
          </cell>
          <cell r="E4472">
            <v>3.42</v>
          </cell>
        </row>
        <row r="4473">
          <cell r="A4473">
            <v>431</v>
          </cell>
          <cell r="B4473" t="str">
            <v>SINAPI/CEF</v>
          </cell>
          <cell r="C4473" t="str">
            <v>PARAFUSO M16 (ROSCA MAQUINA D=16MM) X 200MM CAB QUADRADA - ZINCAGEM A FOGO</v>
          </cell>
          <cell r="D4473" t="str">
            <v>UN</v>
          </cell>
          <cell r="E4473">
            <v>4.4800000000000004</v>
          </cell>
        </row>
        <row r="4474">
          <cell r="A4474">
            <v>432</v>
          </cell>
          <cell r="B4474" t="str">
            <v>SINAPI/CEF</v>
          </cell>
          <cell r="C4474" t="str">
            <v>PARAFUSO M16 (ROSCA MAQUINA D=16MM) X 250MM CAB QUADRADA - ZINCAGEM A FOGO</v>
          </cell>
          <cell r="D4474" t="str">
            <v>UN</v>
          </cell>
          <cell r="E4474">
            <v>5.28</v>
          </cell>
        </row>
        <row r="4475">
          <cell r="A4475">
            <v>439</v>
          </cell>
          <cell r="B4475" t="str">
            <v>SINAPI/CEF</v>
          </cell>
          <cell r="C4475" t="str">
            <v>PARAFUSO M16 (ROSCA MAQUINA D=16MM) X 300MM CAB QUADRADA - ZINCAGEM A FOGO</v>
          </cell>
          <cell r="D4475" t="str">
            <v>UN</v>
          </cell>
          <cell r="E4475">
            <v>5.28</v>
          </cell>
        </row>
        <row r="4476">
          <cell r="A4476">
            <v>433</v>
          </cell>
          <cell r="B4476" t="str">
            <v>SINAPI/CEF</v>
          </cell>
          <cell r="C4476" t="str">
            <v>PARAFUSO M16 (ROSCA MAQUINA D=16MM) X 350MM CAB QUADRADA - ZINCAGEM A FOGO</v>
          </cell>
          <cell r="D4476" t="str">
            <v>UN</v>
          </cell>
          <cell r="E4476">
            <v>7.61</v>
          </cell>
        </row>
        <row r="4477">
          <cell r="A4477">
            <v>11790</v>
          </cell>
          <cell r="B4477" t="str">
            <v>SINAPI/CEF</v>
          </cell>
          <cell r="C4477" t="str">
            <v>PARAFUSO M16 (ROSCA MAQUINA D=16MM) X 450MM CAB QUADRADA - Z INCAGEM A FOGO</v>
          </cell>
          <cell r="D4477" t="str">
            <v>UN</v>
          </cell>
          <cell r="E4477">
            <v>9.91</v>
          </cell>
        </row>
        <row r="4478">
          <cell r="A4478">
            <v>4351</v>
          </cell>
          <cell r="B4478" t="str">
            <v>SINAPI/CEF</v>
          </cell>
          <cell r="C4478" t="str">
            <v>PARAFUSO NIQUELADO P/ FIXAR PECA SANITARIA - INCL PORCA CEGA, ARRUELA E BUCHA DE NYLON S-8</v>
          </cell>
          <cell r="D4478" t="str">
            <v>UN</v>
          </cell>
          <cell r="E4478">
            <v>1.88</v>
          </cell>
        </row>
        <row r="4479">
          <cell r="A4479">
            <v>4384</v>
          </cell>
          <cell r="B4479" t="str">
            <v>SINAPI/CEF</v>
          </cell>
          <cell r="C4479" t="str">
            <v>PARAFUSO NIQUELADO P/ FIXAR PECA SANITARIA - INCL PORCA CEGA, ARRUELA E BUCHA NYLON S-10</v>
          </cell>
          <cell r="D4479" t="str">
            <v>UN</v>
          </cell>
          <cell r="E4479">
            <v>7.54</v>
          </cell>
        </row>
        <row r="4480">
          <cell r="A4480">
            <v>4379</v>
          </cell>
          <cell r="B4480" t="str">
            <v>SINAPI/CEF</v>
          </cell>
          <cell r="C4480" t="str">
            <v>PARAFUSO ROSCA SOBERBA ZINCADO CAB CHATA FENDA SIMPLES 2,5 X 10MM (3/8")</v>
          </cell>
          <cell r="D4480" t="str">
            <v>UN</v>
          </cell>
          <cell r="E4480">
            <v>1.06</v>
          </cell>
        </row>
        <row r="4481">
          <cell r="A4481">
            <v>11054</v>
          </cell>
          <cell r="B4481" t="str">
            <v>SINAPI/CEF</v>
          </cell>
          <cell r="C4481" t="str">
            <v>PARAFUSO ROSCA SOBERBA ZINCADO CAB CHATA FENDA SIMPLES 3,2 X 20MM (3/4")    "</v>
          </cell>
          <cell r="D4481" t="str">
            <v>UN</v>
          </cell>
          <cell r="E4481">
            <v>0.15</v>
          </cell>
        </row>
        <row r="4482">
          <cell r="A4482">
            <v>11055</v>
          </cell>
          <cell r="B4482" t="str">
            <v>SINAPI/CEF</v>
          </cell>
          <cell r="C4482" t="str">
            <v>PARAFUSO ROSCA SOBERBA ZINCADO CAB CHATA FENDA SIMPLES 3,5 X 25MM (1")</v>
          </cell>
          <cell r="D4482" t="str">
            <v>UN</v>
          </cell>
          <cell r="E4482">
            <v>0.1</v>
          </cell>
        </row>
        <row r="4483">
          <cell r="A4483">
            <v>11056</v>
          </cell>
          <cell r="B4483" t="str">
            <v>SINAPI/CEF</v>
          </cell>
          <cell r="C4483" t="str">
            <v>PARAFUSO ROSCA SOBERBA ZINCADO CAB CHATA FENDA SIMPLES 3,8 X 30MM (1.1/4")</v>
          </cell>
          <cell r="D4483" t="str">
            <v>UN</v>
          </cell>
          <cell r="E4483">
            <v>0.15</v>
          </cell>
        </row>
        <row r="4484">
          <cell r="A4484">
            <v>4377</v>
          </cell>
          <cell r="B4484" t="str">
            <v>SINAPI/CEF</v>
          </cell>
          <cell r="C4484" t="str">
            <v>PARAFUSO ROSCA SOBERBA ZINCADO CAB CHATA FENDA SIMPLES 4,2 X 30MM</v>
          </cell>
          <cell r="D4484" t="str">
            <v>UN</v>
          </cell>
          <cell r="E4484">
            <v>0.11</v>
          </cell>
        </row>
        <row r="4485">
          <cell r="A4485">
            <v>11057</v>
          </cell>
          <cell r="B4485" t="str">
            <v>SINAPI/CEF</v>
          </cell>
          <cell r="C4485" t="str">
            <v>PARAFUSO ROSCA SOBERBA ZINCADO CAB CHATA FENDA SIMPLES 4,8 X 40MM (1.1/2")</v>
          </cell>
          <cell r="D4485" t="str">
            <v>UN</v>
          </cell>
          <cell r="E4485">
            <v>0.2</v>
          </cell>
        </row>
        <row r="4486">
          <cell r="A4486">
            <v>4356</v>
          </cell>
          <cell r="B4486" t="str">
            <v>SINAPI/CEF</v>
          </cell>
          <cell r="C4486" t="str">
            <v>PARAFUSO ROSCA SOBERBA ZINCADO CAB CHATA FENDA SIMPLES 4,8 X 45MM (1.3/4")</v>
          </cell>
          <cell r="D4486" t="str">
            <v>UN</v>
          </cell>
          <cell r="E4486">
            <v>0.08</v>
          </cell>
        </row>
        <row r="4487">
          <cell r="A4487">
            <v>11059</v>
          </cell>
          <cell r="B4487" t="str">
            <v>SINAPI/CEF</v>
          </cell>
          <cell r="C4487" t="str">
            <v>PARAFUSO ROSCA SOBERBA ZINCADO CAB CHATA FENDA SIMPLES 5,5 X 50MM (2") "</v>
          </cell>
          <cell r="D4487" t="str">
            <v>UN</v>
          </cell>
          <cell r="E4487">
            <v>0.31</v>
          </cell>
        </row>
        <row r="4488">
          <cell r="A4488">
            <v>11058</v>
          </cell>
          <cell r="B4488" t="str">
            <v>SINAPI/CEF</v>
          </cell>
          <cell r="C4488" t="str">
            <v>PARAFUSO ROSCA SOBERBA ZINCADO CAB CHATA FENDA SIMPLES 5,5 X 65MM (2.1/2") "</v>
          </cell>
          <cell r="D4488" t="str">
            <v>UN</v>
          </cell>
          <cell r="E4488">
            <v>0.56000000000000005</v>
          </cell>
        </row>
        <row r="4489">
          <cell r="A4489">
            <v>13246</v>
          </cell>
          <cell r="B4489" t="str">
            <v>SINAPI/CEF</v>
          </cell>
          <cell r="C4489" t="str">
            <v>PARAFUSO SEXTAVADO FERRO POLIDO ROSCA INTEIRA 5/16" X 3/4" C/ PORCA E ARRUELA LISA/LEVE</v>
          </cell>
          <cell r="D4489" t="str">
            <v>UN</v>
          </cell>
          <cell r="E4489">
            <v>0.41</v>
          </cell>
        </row>
        <row r="4490">
          <cell r="A4490">
            <v>4346</v>
          </cell>
          <cell r="B4490" t="str">
            <v>SINAPI/CEF</v>
          </cell>
          <cell r="C4490" t="str">
            <v>PARAFUSO SEXTAVADO FERRO POLIDO ROSCA PARCIAL 5/8" X 6" C/ PORCA E ARRUELA DE PESSAO/MEDIA</v>
          </cell>
          <cell r="D4490" t="str">
            <v>UN</v>
          </cell>
          <cell r="E4490">
            <v>3.77</v>
          </cell>
        </row>
        <row r="4491">
          <cell r="A4491">
            <v>13294</v>
          </cell>
          <cell r="B4491" t="str">
            <v>SINAPI/CEF</v>
          </cell>
          <cell r="C4491" t="str">
            <v>PARAFUSO SEXTAVADO ROSCA SOBERBA ZINCADO 3/8" X 80MM</v>
          </cell>
          <cell r="D4491" t="str">
            <v>UN</v>
          </cell>
          <cell r="E4491">
            <v>1.1299999999999999</v>
          </cell>
        </row>
        <row r="4492">
          <cell r="A4492">
            <v>11948</v>
          </cell>
          <cell r="B4492" t="str">
            <v>SINAPI/CEF</v>
          </cell>
          <cell r="C4492" t="str">
            <v>PARAFUSO SEXTAVADO ROSCA SOBERBA ZINCADO 5/16" X 40MM</v>
          </cell>
          <cell r="D4492" t="str">
            <v>UN</v>
          </cell>
          <cell r="E4492">
            <v>1.43</v>
          </cell>
        </row>
        <row r="4493">
          <cell r="A4493">
            <v>4382</v>
          </cell>
          <cell r="B4493" t="str">
            <v>SINAPI/CEF</v>
          </cell>
          <cell r="C4493" t="str">
            <v>PARAFUSO SEXTAVADO ROSCA SOBERBA ZINCADO 5/16" X 80MM</v>
          </cell>
          <cell r="D4493" t="str">
            <v>UN</v>
          </cell>
          <cell r="E4493">
            <v>0.49</v>
          </cell>
        </row>
        <row r="4494">
          <cell r="A4494">
            <v>4354</v>
          </cell>
          <cell r="B4494" t="str">
            <v>SINAPI/CEF</v>
          </cell>
          <cell r="C4494" t="str">
            <v>PARAFUSO SEXTAVADO ZINCADO GRAU 5 ROSCA INTEIRA 1.1/2" X 4" "</v>
          </cell>
          <cell r="D4494" t="str">
            <v>UN</v>
          </cell>
          <cell r="E4494">
            <v>1.02</v>
          </cell>
        </row>
        <row r="4495">
          <cell r="A4495">
            <v>11962</v>
          </cell>
          <cell r="B4495" t="str">
            <v>SINAPI/CEF</v>
          </cell>
          <cell r="C4495" t="str">
            <v>PARAFUSO SEXTAVADO ZINCADO ROSCA INTEIRA 1/4" X 1/2"</v>
          </cell>
          <cell r="D4495" t="str">
            <v>UN</v>
          </cell>
          <cell r="E4495">
            <v>0.11</v>
          </cell>
        </row>
        <row r="4496">
          <cell r="A4496">
            <v>4332</v>
          </cell>
          <cell r="B4496" t="str">
            <v>SINAPI/CEF</v>
          </cell>
          <cell r="C4496" t="str">
            <v>PARAFUSO SEXTAVADO ZINCADO ROSCA INTEIRA 3/8" X 2" "</v>
          </cell>
          <cell r="D4496" t="str">
            <v>UN</v>
          </cell>
          <cell r="E4496">
            <v>0.34</v>
          </cell>
        </row>
        <row r="4497">
          <cell r="A4497">
            <v>4331</v>
          </cell>
          <cell r="B4497" t="str">
            <v>SINAPI/CEF</v>
          </cell>
          <cell r="C4497" t="str">
            <v>PARAFUSO SEXTAVADO ZINCADO ROSCA INTEIRA 5/8" X 2.1/4" "</v>
          </cell>
          <cell r="D4497" t="str">
            <v>UN</v>
          </cell>
          <cell r="E4497">
            <v>1.51</v>
          </cell>
        </row>
        <row r="4498">
          <cell r="A4498">
            <v>4336</v>
          </cell>
          <cell r="B4498" t="str">
            <v>SINAPI/CEF</v>
          </cell>
          <cell r="C4498" t="str">
            <v>PARAFUSO SEXTAVADO ZINCADO ROSCA INTEIRA 5/8" X 3" C/ PORCA E ARRUELA DE PRESSAO/MEDIA</v>
          </cell>
          <cell r="D4498" t="str">
            <v>UN</v>
          </cell>
          <cell r="E4498">
            <v>1.73</v>
          </cell>
        </row>
        <row r="4499">
          <cell r="A4499">
            <v>428</v>
          </cell>
          <cell r="B4499" t="str">
            <v>SINAPI/CEF</v>
          </cell>
          <cell r="C4499" t="str">
            <v>PARAFUSO TIPO MAQUINA EM ACO GALVANIZADO, COM CABECA SEXTAVADA E PORCA, DIAMETRO = 16 MM,</v>
          </cell>
          <cell r="D4499" t="str">
            <v>UN</v>
          </cell>
          <cell r="E4499">
            <v>10.71</v>
          </cell>
        </row>
        <row r="4500">
          <cell r="A4500">
            <v>0</v>
          </cell>
          <cell r="B4500" t="str">
            <v>SINAPI/CEF</v>
          </cell>
          <cell r="C4500" t="str">
            <v>COMPRIMENTO = 500 MM</v>
          </cell>
          <cell r="D4500">
            <v>0</v>
          </cell>
          <cell r="E4500">
            <v>0</v>
          </cell>
        </row>
        <row r="4501">
          <cell r="A4501">
            <v>4329</v>
          </cell>
          <cell r="B4501" t="str">
            <v>SINAPI/CEF</v>
          </cell>
          <cell r="C4501" t="str">
            <v>PARAFUSO TIPO MAQUINA EM FERRO GALVANIZADO, COM CABECA SEXTAVADA E SEM PORCA, DIAMETRO = 1/2",</v>
          </cell>
          <cell r="D4501" t="str">
            <v>UN</v>
          </cell>
          <cell r="E4501">
            <v>0.98</v>
          </cell>
        </row>
        <row r="4502">
          <cell r="A4502">
            <v>0</v>
          </cell>
          <cell r="B4502" t="str">
            <v>SINAPI/CEF</v>
          </cell>
          <cell r="C4502" t="str">
            <v>COMPRIMENTO = 2"</v>
          </cell>
          <cell r="D4502">
            <v>0</v>
          </cell>
          <cell r="E4502">
            <v>0</v>
          </cell>
        </row>
        <row r="4503">
          <cell r="A4503">
            <v>4320</v>
          </cell>
          <cell r="B4503" t="str">
            <v>SINAPI/CEF</v>
          </cell>
          <cell r="C4503" t="str">
            <v>PARAFUSO ZINCADO - 5/16" X 250MM - P/ TELHA FIBROC CANALETE 49 - INCL BUCHA NYLON S-10</v>
          </cell>
          <cell r="D4503" t="str">
            <v>UN</v>
          </cell>
          <cell r="E4503">
            <v>0.41</v>
          </cell>
        </row>
        <row r="4504">
          <cell r="A4504">
            <v>4380</v>
          </cell>
          <cell r="B4504" t="str">
            <v>SINAPI/CEF</v>
          </cell>
          <cell r="C4504" t="str">
            <v>PARAFUSO ZINCADO ROSCA SOBERBA 5/16" X 120MM P/ TELHA FIBROCIMENTO</v>
          </cell>
          <cell r="D4504" t="str">
            <v>UN</v>
          </cell>
          <cell r="E4504">
            <v>2.0499999999999998</v>
          </cell>
        </row>
        <row r="4505">
          <cell r="A4505">
            <v>4304</v>
          </cell>
          <cell r="B4505" t="str">
            <v>SINAPI/CEF</v>
          </cell>
          <cell r="C4505" t="str">
            <v>PARAFUSO ZINCADO ROSCA SOBERBA 5/16" X 150MM P/ TELHA FIBROCIMENTO</v>
          </cell>
          <cell r="D4505" t="str">
            <v>UN</v>
          </cell>
          <cell r="E4505">
            <v>1.1299999999999999</v>
          </cell>
        </row>
        <row r="4506">
          <cell r="A4506">
            <v>4305</v>
          </cell>
          <cell r="B4506" t="str">
            <v>SINAPI/CEF</v>
          </cell>
          <cell r="C4506" t="str">
            <v>PARAFUSO ZINCADO ROSCA SOBERBA 5/16" X 180MM P/ TELHA FIBROCIMENTO</v>
          </cell>
          <cell r="D4506" t="str">
            <v>UN</v>
          </cell>
          <cell r="E4506">
            <v>2.56</v>
          </cell>
        </row>
        <row r="4507">
          <cell r="A4507">
            <v>4306</v>
          </cell>
          <cell r="B4507" t="str">
            <v>SINAPI/CEF</v>
          </cell>
          <cell r="C4507" t="str">
            <v>PARAFUSO ZINCADO ROSCA SOBERBA 5/16" X 200MM P/ TELHA FIBROCIMENTO</v>
          </cell>
          <cell r="D4507" t="str">
            <v>UN</v>
          </cell>
          <cell r="E4507">
            <v>1.64</v>
          </cell>
        </row>
        <row r="4508">
          <cell r="A4508">
            <v>4308</v>
          </cell>
          <cell r="B4508" t="str">
            <v>SINAPI/CEF</v>
          </cell>
          <cell r="C4508" t="str">
            <v>PARAFUSO ZINCADO ROSCA SOBERBA 5/16" X 230MM P/ TELHA FIBROCIMENTO</v>
          </cell>
          <cell r="D4508" t="str">
            <v>UN</v>
          </cell>
          <cell r="E4508">
            <v>1.94</v>
          </cell>
        </row>
        <row r="4509">
          <cell r="A4509">
            <v>4302</v>
          </cell>
          <cell r="B4509" t="str">
            <v>SINAPI/CEF</v>
          </cell>
          <cell r="C4509" t="str">
            <v>PARAFUSO ZINCADO ROSCA SOBERBA 5/16" X 250MM P/ TELHA FIBROCIMENTO</v>
          </cell>
          <cell r="D4509" t="str">
            <v>UN</v>
          </cell>
          <cell r="E4509">
            <v>2.15</v>
          </cell>
        </row>
        <row r="4510">
          <cell r="A4510">
            <v>4300</v>
          </cell>
          <cell r="B4510" t="str">
            <v>SINAPI/CEF</v>
          </cell>
          <cell r="C4510" t="str">
            <v>PARAFUSO ZINCADO ROSCA SOBERBA 5/16" X 50MM P/ TELHA FIBROCIMENTO</v>
          </cell>
          <cell r="D4510" t="str">
            <v>UN</v>
          </cell>
          <cell r="E4510">
            <v>0.51</v>
          </cell>
        </row>
        <row r="4511">
          <cell r="A4511">
            <v>4301</v>
          </cell>
          <cell r="B4511" t="str">
            <v>SINAPI/CEF</v>
          </cell>
          <cell r="C4511" t="str">
            <v>PARAFUSO ZINCADO ROSCA SOBERBA 5/16" X 85MM P/ TELHA FIBROCIMENTO</v>
          </cell>
          <cell r="D4511" t="str">
            <v>UN</v>
          </cell>
          <cell r="E4511">
            <v>0.82</v>
          </cell>
        </row>
        <row r="4512">
          <cell r="A4512">
            <v>4318</v>
          </cell>
          <cell r="B4512" t="str">
            <v>SINAPI/CEF</v>
          </cell>
          <cell r="C4512" t="str">
            <v>PARAFUSO ZINCADO- 5/16" X 85MM - P/ TELHA FIBROC CANALETE 90 - INCL BUCHA NYLON S-10</v>
          </cell>
          <cell r="D4512" t="str">
            <v>UN</v>
          </cell>
          <cell r="E4512">
            <v>0.41</v>
          </cell>
        </row>
        <row r="4513">
          <cell r="A4513">
            <v>4385</v>
          </cell>
          <cell r="B4513" t="str">
            <v>SINAPI/CEF</v>
          </cell>
          <cell r="C4513" t="str">
            <v>PARALELEPIPEDO GRANITICO OU BASALTICO (*30 A 35* PECAS POR M2) PARA PAVIMENTACAO DE RUAS (SEM</v>
          </cell>
          <cell r="D4513" t="str">
            <v>MIL</v>
          </cell>
          <cell r="E4513">
            <v>700</v>
          </cell>
        </row>
        <row r="4514">
          <cell r="A4514">
            <v>0</v>
          </cell>
          <cell r="B4514" t="str">
            <v>SINAPI/CEF</v>
          </cell>
          <cell r="C4514" t="str">
            <v>FRETE)</v>
          </cell>
          <cell r="D4514">
            <v>0</v>
          </cell>
          <cell r="E4514">
            <v>0</v>
          </cell>
        </row>
        <row r="4515">
          <cell r="A4515">
            <v>4386</v>
          </cell>
          <cell r="B4515" t="str">
            <v>SINAPI/CEF</v>
          </cell>
          <cell r="C4515" t="str">
            <v>PARALELEPIPEDO GRANITICO OU BASALTICO - 30 A 35 PECAS/M2 (SEM FRETE)</v>
          </cell>
          <cell r="D4515" t="str">
            <v>UN</v>
          </cell>
          <cell r="E4515">
            <v>0.7</v>
          </cell>
        </row>
        <row r="4516">
          <cell r="A4516">
            <v>6217</v>
          </cell>
          <cell r="B4516" t="str">
            <v>SINAPI/CEF</v>
          </cell>
          <cell r="C4516" t="str">
            <v>PARQUET PAULISTA TIPO MOSAICO 20 X 20 CM</v>
          </cell>
          <cell r="D4516" t="str">
            <v>M2</v>
          </cell>
          <cell r="E4516">
            <v>61.18</v>
          </cell>
        </row>
        <row r="4517">
          <cell r="A4517">
            <v>20078</v>
          </cell>
          <cell r="B4517" t="str">
            <v>SINAPI/CEF</v>
          </cell>
          <cell r="C4517" t="str">
            <v>PASTA LUBRIFICANTE PARA TUBOS DE PVC C/ ANEL DE BORRACHA ( POTE 500G)</v>
          </cell>
          <cell r="D4517" t="str">
            <v>UN</v>
          </cell>
          <cell r="E4517">
            <v>24.04</v>
          </cell>
        </row>
        <row r="4518">
          <cell r="A4518">
            <v>20079</v>
          </cell>
          <cell r="B4518" t="str">
            <v>SINAPI/CEF</v>
          </cell>
          <cell r="C4518" t="str">
            <v>PASTA LUBRIFICANTE PARA TUBOS DE PVC C/ ANEL DE BORRACHA ( POTE 5000G)</v>
          </cell>
          <cell r="D4518" t="str">
            <v>UN</v>
          </cell>
          <cell r="E4518">
            <v>221.97</v>
          </cell>
        </row>
        <row r="4519">
          <cell r="A4519">
            <v>118</v>
          </cell>
          <cell r="B4519" t="str">
            <v>SINAPI/CEF</v>
          </cell>
          <cell r="C4519" t="str">
            <v>PASTA VEDA JUNTAS LATA C/ 0,50 KG TIPO PASTA NIAGARA OU SIMILAR</v>
          </cell>
          <cell r="D4519" t="str">
            <v>UN</v>
          </cell>
          <cell r="E4519">
            <v>49.74</v>
          </cell>
        </row>
        <row r="4520">
          <cell r="A4520">
            <v>4396</v>
          </cell>
          <cell r="B4520" t="str">
            <v>SINAPI/CEF</v>
          </cell>
          <cell r="C4520" t="str">
            <v>PASTILHA CERAMICA ESMALTADA, QUADRADA, DE *1*" (*2,5 X 2,5* CM)</v>
          </cell>
          <cell r="D4520" t="str">
            <v>M2</v>
          </cell>
          <cell r="E4520">
            <v>70.2</v>
          </cell>
        </row>
        <row r="4521">
          <cell r="A4521">
            <v>4397</v>
          </cell>
          <cell r="B4521" t="str">
            <v>SINAPI/CEF</v>
          </cell>
          <cell r="C4521" t="str">
            <v>PASTILHA CERAMICA FOSCA QUADRADA 1"</v>
          </cell>
          <cell r="D4521" t="str">
            <v>M2</v>
          </cell>
          <cell r="E4521">
            <v>69.66</v>
          </cell>
        </row>
        <row r="4522">
          <cell r="A4522">
            <v>0</v>
          </cell>
          <cell r="B4522" t="str">
            <v>SINAPI/CEF</v>
          </cell>
          <cell r="C4522">
            <v>0</v>
          </cell>
          <cell r="D4522">
            <v>0</v>
          </cell>
          <cell r="E4522">
            <v>0</v>
          </cell>
        </row>
        <row r="4523">
          <cell r="A4523">
            <v>0</v>
          </cell>
          <cell r="B4523" t="str">
            <v>SINAPI/CEF</v>
          </cell>
          <cell r="C4523" t="str">
            <v>PREÇOS DE INSUMOS</v>
          </cell>
          <cell r="D4523" t="str">
            <v>Página:</v>
          </cell>
          <cell r="E4523" t="str">
            <v>72 / 107</v>
          </cell>
        </row>
        <row r="4524">
          <cell r="A4524" t="str">
            <v>Mês de Coleta:</v>
          </cell>
          <cell r="B4524" t="str">
            <v>SINAPI/CEF</v>
          </cell>
          <cell r="C4524" t="str">
            <v>05/2014 Pesquisa: IBGE</v>
          </cell>
          <cell r="D4524">
            <v>0</v>
          </cell>
          <cell r="E4524">
            <v>0</v>
          </cell>
        </row>
        <row r="4525">
          <cell r="A4525">
            <v>0</v>
          </cell>
          <cell r="B4525" t="str">
            <v>SINAPI/CEF</v>
          </cell>
          <cell r="C4525" t="str">
            <v>FORTALEZA 88,81</v>
          </cell>
          <cell r="D4525">
            <v>0</v>
          </cell>
          <cell r="E4525">
            <v>50.72</v>
          </cell>
        </row>
        <row r="4526">
          <cell r="A4526" t="str">
            <v>Localidade:</v>
          </cell>
          <cell r="B4526" t="str">
            <v>SINAPI/CEF</v>
          </cell>
          <cell r="C4526" t="str">
            <v>Encargos Sociais Desonerados(%) Horista:</v>
          </cell>
          <cell r="D4526" t="str">
            <v>Mensalista:</v>
          </cell>
          <cell r="E4526">
            <v>0</v>
          </cell>
        </row>
        <row r="4527">
          <cell r="A4527" t="str">
            <v>Código</v>
          </cell>
          <cell r="B4527" t="str">
            <v>SINAPI/CEF</v>
          </cell>
          <cell r="C4527" t="str">
            <v>Descriçao do Insumo</v>
          </cell>
          <cell r="D4527" t="str">
            <v>Unid</v>
          </cell>
          <cell r="E4527" t="str">
            <v>Preço</v>
          </cell>
        </row>
        <row r="4528">
          <cell r="A4528">
            <v>0</v>
          </cell>
          <cell r="B4528" t="str">
            <v>SINAPI/CEF</v>
          </cell>
          <cell r="C4528">
            <v>0</v>
          </cell>
          <cell r="D4528">
            <v>0</v>
          </cell>
          <cell r="E4528" t="str">
            <v>Mediano (R$)</v>
          </cell>
        </row>
        <row r="4529">
          <cell r="A4529">
            <v>25962</v>
          </cell>
          <cell r="B4529" t="str">
            <v>SINAPI/CEF</v>
          </cell>
          <cell r="C4529" t="str">
            <v>PASTILHA DE VIDRO BRANCA 2 x 2 CM</v>
          </cell>
          <cell r="D4529" t="str">
            <v>M2</v>
          </cell>
          <cell r="E4529">
            <v>38.94</v>
          </cell>
        </row>
        <row r="4530">
          <cell r="A4530">
            <v>34754</v>
          </cell>
          <cell r="B4530" t="str">
            <v>SINAPI/CEF</v>
          </cell>
          <cell r="C4530" t="str">
            <v>PASTILHA DE VIDRO CORES 2 X 2 CM</v>
          </cell>
          <cell r="D4530" t="str">
            <v>M2</v>
          </cell>
          <cell r="E4530">
            <v>210.79</v>
          </cell>
        </row>
        <row r="4531">
          <cell r="A4531">
            <v>4751</v>
          </cell>
          <cell r="B4531" t="str">
            <v>SINAPI/CEF</v>
          </cell>
          <cell r="C4531" t="str">
            <v>PASTILHEIRO</v>
          </cell>
          <cell r="D4531" t="str">
            <v>H</v>
          </cell>
          <cell r="E4531">
            <v>10.94</v>
          </cell>
        </row>
        <row r="4532">
          <cell r="A4532">
            <v>34752</v>
          </cell>
          <cell r="B4532" t="str">
            <v>SINAPI/CEF</v>
          </cell>
          <cell r="C4532" t="str">
            <v>PASTLHA DE VIDRO MESCLADA 2 X 2 CM</v>
          </cell>
          <cell r="D4532" t="str">
            <v>M2</v>
          </cell>
          <cell r="E4532">
            <v>235.1</v>
          </cell>
        </row>
        <row r="4533">
          <cell r="A4533">
            <v>3288</v>
          </cell>
          <cell r="B4533" t="str">
            <v>SINAPI/CEF</v>
          </cell>
          <cell r="C4533" t="str">
            <v>PECA DE MADEIRA "MEIA CANA" (ACABAMENTO) PARA FORRO PAULISTA, DE *2,5 X 2,5* CM</v>
          </cell>
          <cell r="D4533" t="str">
            <v>M</v>
          </cell>
          <cell r="E4533">
            <v>3.25</v>
          </cell>
        </row>
        <row r="4534">
          <cell r="A4534">
            <v>25022</v>
          </cell>
          <cell r="B4534" t="str">
            <v>SINAPI/CEF</v>
          </cell>
          <cell r="C4534" t="str">
            <v>PECA DE MADEIRA DE LEI  *4 X 5* CM (1.1/2" X 2") NAO APARELHADA</v>
          </cell>
          <cell r="D4534" t="str">
            <v>M</v>
          </cell>
          <cell r="E4534">
            <v>5.23</v>
          </cell>
        </row>
        <row r="4535">
          <cell r="A4535">
            <v>4425</v>
          </cell>
          <cell r="B4535" t="str">
            <v>SINAPI/CEF</v>
          </cell>
          <cell r="C4535" t="str">
            <v>PECA DE MADEIRA DE LEI  *6 X 12* CM,  NÃO APARELHADA, (VIGA - P/TELHADO)</v>
          </cell>
          <cell r="D4535" t="str">
            <v>M</v>
          </cell>
          <cell r="E4535">
            <v>19.78</v>
          </cell>
        </row>
        <row r="4536">
          <cell r="A4536">
            <v>4464</v>
          </cell>
          <cell r="B4536" t="str">
            <v>SINAPI/CEF</v>
          </cell>
          <cell r="C4536" t="str">
            <v>PECA DE MADEIRA DE LEI  NATIVA/REGIONAL *3 X 6* CM NAO APARELHADA</v>
          </cell>
          <cell r="D4536" t="str">
            <v>M</v>
          </cell>
          <cell r="E4536">
            <v>4.96</v>
          </cell>
        </row>
        <row r="4537">
          <cell r="A4537">
            <v>4443</v>
          </cell>
          <cell r="B4537" t="str">
            <v>SINAPI/CEF</v>
          </cell>
          <cell r="C4537" t="str">
            <v>PECA DE MADEIRA DE LEI  NATIVA/REGIONAL *5 X 13* CM (2 X 5") NAO APARELHADA</v>
          </cell>
          <cell r="D4537" t="str">
            <v>M</v>
          </cell>
          <cell r="E4537">
            <v>17.88</v>
          </cell>
        </row>
        <row r="4538">
          <cell r="A4538">
            <v>4453</v>
          </cell>
          <cell r="B4538" t="str">
            <v>SINAPI/CEF</v>
          </cell>
          <cell r="C4538" t="str">
            <v>PECA DE MADEIRA DE LEI  NATIVA/REGIONAL *5 X 5* CM NAO APARELHADA</v>
          </cell>
          <cell r="D4538" t="str">
            <v>M</v>
          </cell>
          <cell r="E4538">
            <v>6.87</v>
          </cell>
        </row>
        <row r="4539">
          <cell r="A4539">
            <v>4442</v>
          </cell>
          <cell r="B4539" t="str">
            <v>SINAPI/CEF</v>
          </cell>
          <cell r="C4539" t="str">
            <v>PECA DE MADEIRA DE LEI  NATIVA/REGIONAL *8 X 18* CM NAO APARELHADA</v>
          </cell>
          <cell r="D4539" t="str">
            <v>M</v>
          </cell>
          <cell r="E4539">
            <v>39.57</v>
          </cell>
        </row>
        <row r="4540">
          <cell r="A4540">
            <v>4460</v>
          </cell>
          <cell r="B4540" t="str">
            <v>SINAPI/CEF</v>
          </cell>
          <cell r="C4540" t="str">
            <v>PECA DE MADEIRA DE LEI *2,5  X 10* CM (1" X 4")  NÃO APARELHADA, (SARRAFO-P/TELHADO)</v>
          </cell>
          <cell r="D4540" t="str">
            <v>M</v>
          </cell>
          <cell r="E4540">
            <v>6.65</v>
          </cell>
        </row>
        <row r="4541">
          <cell r="A4541">
            <v>4415</v>
          </cell>
          <cell r="B4541" t="str">
            <v>SINAPI/CEF</v>
          </cell>
          <cell r="C4541" t="str">
            <v>PECA DE MADEIRA DE LEI *2,5 X 5* CM,  NÃO APARELHADA, (RIPÃO-P/TELHADO)</v>
          </cell>
          <cell r="D4541" t="str">
            <v>M</v>
          </cell>
          <cell r="E4541">
            <v>3.35</v>
          </cell>
        </row>
        <row r="4542">
          <cell r="A4542">
            <v>4417</v>
          </cell>
          <cell r="B4542" t="str">
            <v>SINAPI/CEF</v>
          </cell>
          <cell r="C4542" t="str">
            <v>PECA DE MADEIRA DE LEI *2,5 X 7,5* CM (1" X 3"),  NÃO APARELHADA, (P/TELHADO)</v>
          </cell>
          <cell r="D4542" t="str">
            <v>M</v>
          </cell>
          <cell r="E4542">
            <v>5.03</v>
          </cell>
        </row>
        <row r="4543">
          <cell r="A4543">
            <v>4430</v>
          </cell>
          <cell r="B4543" t="str">
            <v>SINAPI/CEF</v>
          </cell>
          <cell r="C4543" t="str">
            <v>PECA DE MADEIRA DE LEI *5 X 6* CM, NÃO APARELHADA, (CAIBRO-P/TELHADO)</v>
          </cell>
          <cell r="D4543" t="str">
            <v>M</v>
          </cell>
          <cell r="E4543">
            <v>8.23</v>
          </cell>
        </row>
        <row r="4544">
          <cell r="A4544">
            <v>4400</v>
          </cell>
          <cell r="B4544" t="str">
            <v>SINAPI/CEF</v>
          </cell>
          <cell r="C4544" t="str">
            <v>PECA DE MADEIRA DE LEI *5,0  X 7,5* CM ( 2"  X 3" ) NÃO APARELHADA, (P/TELHADO)</v>
          </cell>
          <cell r="D4544" t="str">
            <v>M</v>
          </cell>
          <cell r="E4544">
            <v>9.5399999999999991</v>
          </cell>
        </row>
        <row r="4545">
          <cell r="A4545">
            <v>4472</v>
          </cell>
          <cell r="B4545" t="str">
            <v>SINAPI/CEF</v>
          </cell>
          <cell r="C4545" t="str">
            <v>PECA DE MADEIRA DE LEI *6  X 16* CM, NÃO APARELHADA, (VIGA - P/TELHADO)</v>
          </cell>
          <cell r="D4545" t="str">
            <v>M</v>
          </cell>
          <cell r="E4545">
            <v>24.02</v>
          </cell>
        </row>
        <row r="4546">
          <cell r="A4546">
            <v>4462</v>
          </cell>
          <cell r="B4546" t="str">
            <v>SINAPI/CEF</v>
          </cell>
          <cell r="C4546" t="str">
            <v>PECA DE MADEIRA DE LEI *6 X 25* CM,  NÃO APARELHADA, (PRANCHA-P/TELHADO)</v>
          </cell>
          <cell r="D4546" t="str">
            <v>M2</v>
          </cell>
          <cell r="E4546">
            <v>164.8</v>
          </cell>
        </row>
        <row r="4547">
          <cell r="A4547">
            <v>4429</v>
          </cell>
          <cell r="B4547" t="str">
            <v>SINAPI/CEF</v>
          </cell>
          <cell r="C4547" t="str">
            <v>PECA DE MADEIRA DE LEI *7,5  X 10* CM,  NÃO APARELHADA, (P/TELHADO)</v>
          </cell>
          <cell r="D4547" t="str">
            <v>M</v>
          </cell>
          <cell r="E4547">
            <v>19.13</v>
          </cell>
        </row>
        <row r="4548">
          <cell r="A4548">
            <v>4481</v>
          </cell>
          <cell r="B4548" t="str">
            <v>SINAPI/CEF</v>
          </cell>
          <cell r="C4548" t="str">
            <v>PECA DE MADEIRA DE LEI *7,5  X 15* CM ( 3"  X 6" ), NÃO APARELHADA, (P/TELHADO, ESTRUTURAS PERMANENTES)</v>
          </cell>
          <cell r="D4548" t="str">
            <v>M</v>
          </cell>
          <cell r="E4548">
            <v>28.66</v>
          </cell>
        </row>
        <row r="4549">
          <cell r="A4549">
            <v>4473</v>
          </cell>
          <cell r="B4549" t="str">
            <v>SINAPI/CEF</v>
          </cell>
          <cell r="C4549" t="str">
            <v>PECA DE MADEIRA DE LEI *7,5 X 12,5* CM (3 "X 5") , NÃO APARELHADA,(P/TELHADO)</v>
          </cell>
          <cell r="D4549" t="str">
            <v>M</v>
          </cell>
          <cell r="E4549">
            <v>25.77</v>
          </cell>
        </row>
        <row r="4550">
          <cell r="A4550">
            <v>4433</v>
          </cell>
          <cell r="B4550" t="str">
            <v>SINAPI/CEF</v>
          </cell>
          <cell r="C4550" t="str">
            <v>PECA DE MADEIRA DE LEI *7,5 X 7,5* CM, NÃO APARELHADA, (P/TELHADO, ESTRUTURAS PERMANENTES)</v>
          </cell>
          <cell r="D4550" t="str">
            <v>M</v>
          </cell>
          <cell r="E4550">
            <v>15.43</v>
          </cell>
        </row>
        <row r="4551">
          <cell r="A4551">
            <v>4408</v>
          </cell>
          <cell r="B4551" t="str">
            <v>SINAPI/CEF</v>
          </cell>
          <cell r="C4551" t="str">
            <v>PECA DE MADEIRA DE LEI NATIVA/REGIONAL *1,5 X 5* CM (1/2 X 2) NAO APARELHADA</v>
          </cell>
          <cell r="D4551" t="str">
            <v>M</v>
          </cell>
          <cell r="E4551">
            <v>2</v>
          </cell>
        </row>
        <row r="4552">
          <cell r="A4552">
            <v>4440</v>
          </cell>
          <cell r="B4552" t="str">
            <v>SINAPI/CEF</v>
          </cell>
          <cell r="C4552" t="str">
            <v>PECA DE MADEIRA DE LEI NATIVA/REGIONAL *3 X 16* CM NAO APARELHADA</v>
          </cell>
          <cell r="D4552" t="str">
            <v>M</v>
          </cell>
          <cell r="E4552">
            <v>13.19</v>
          </cell>
        </row>
        <row r="4553">
          <cell r="A4553">
            <v>4477</v>
          </cell>
          <cell r="B4553" t="str">
            <v>SINAPI/CEF</v>
          </cell>
          <cell r="C4553" t="str">
            <v>PECA DE MADEIRA DE LEI NATIVA/REGIONAL *4 X 10* CM NAO APARELHADA</v>
          </cell>
          <cell r="D4553" t="str">
            <v>M</v>
          </cell>
          <cell r="E4553">
            <v>11.01</v>
          </cell>
        </row>
        <row r="4554">
          <cell r="A4554">
            <v>4468</v>
          </cell>
          <cell r="B4554" t="str">
            <v>SINAPI/CEF</v>
          </cell>
          <cell r="C4554" t="str">
            <v>PECA DE MADEIRA DE LEI NATIVA/REGIONAL *4 X 30* CM NAO APARELHADA</v>
          </cell>
          <cell r="D4554" t="str">
            <v>M2</v>
          </cell>
          <cell r="E4554">
            <v>109.87</v>
          </cell>
        </row>
        <row r="4555">
          <cell r="A4555">
            <v>4463</v>
          </cell>
          <cell r="B4555" t="str">
            <v>SINAPI/CEF</v>
          </cell>
          <cell r="C4555" t="str">
            <v>PECA DE MADEIRA DE LEI NATIVA/REGIONAL *4 X 30* CM NAO APARELHADA</v>
          </cell>
          <cell r="D4555" t="str">
            <v>M3</v>
          </cell>
          <cell r="E4555">
            <v>2746.67</v>
          </cell>
        </row>
        <row r="4556">
          <cell r="A4556">
            <v>4449</v>
          </cell>
          <cell r="B4556" t="str">
            <v>SINAPI/CEF</v>
          </cell>
          <cell r="C4556" t="str">
            <v>PECA DE MADEIRA DE LEI NATIVA/REGIONAL *4 X 8* CM NAO APARELHADA</v>
          </cell>
          <cell r="D4556" t="str">
            <v>M</v>
          </cell>
          <cell r="E4556">
            <v>8.77</v>
          </cell>
        </row>
        <row r="4557">
          <cell r="A4557">
            <v>4487</v>
          </cell>
          <cell r="B4557" t="str">
            <v>SINAPI/CEF</v>
          </cell>
          <cell r="C4557" t="str">
            <v>PECA DE MADEIRA DE LEI NATIVA/REGIONAL *5 X 10* CM NAO APARELHADA</v>
          </cell>
          <cell r="D4557" t="str">
            <v>M</v>
          </cell>
          <cell r="E4557">
            <v>9.59</v>
          </cell>
        </row>
        <row r="4558">
          <cell r="A4558">
            <v>4466</v>
          </cell>
          <cell r="B4558" t="str">
            <v>SINAPI/CEF</v>
          </cell>
          <cell r="C4558" t="str">
            <v>PECA DE MADEIRA DE LEI NATIVA/REGIONAL *5 X 15* CM NAO APARELHADA</v>
          </cell>
          <cell r="D4558" t="str">
            <v>M</v>
          </cell>
          <cell r="E4558">
            <v>20.6</v>
          </cell>
        </row>
        <row r="4559">
          <cell r="A4559">
            <v>4465</v>
          </cell>
          <cell r="B4559" t="str">
            <v>SINAPI/CEF</v>
          </cell>
          <cell r="C4559" t="str">
            <v>PECA DE MADEIRA DE LEI NATIVA/REGIONAL *5,0 X 22,5* CM (2 X 9") NAO APARELHADA</v>
          </cell>
          <cell r="D4559" t="str">
            <v>M</v>
          </cell>
          <cell r="E4559">
            <v>30.93</v>
          </cell>
        </row>
        <row r="4560">
          <cell r="A4560">
            <v>4470</v>
          </cell>
          <cell r="B4560" t="str">
            <v>SINAPI/CEF</v>
          </cell>
          <cell r="C4560" t="str">
            <v>PECA DE MADEIRA DE LEI NATIVA/REGIONAL *7,5 X 40,0* CM (3 X 16") NAO APARELHADA</v>
          </cell>
          <cell r="D4560" t="str">
            <v>M</v>
          </cell>
          <cell r="E4560">
            <v>82.4</v>
          </cell>
        </row>
        <row r="4561">
          <cell r="A4561">
            <v>4479</v>
          </cell>
          <cell r="B4561" t="str">
            <v>SINAPI/CEF</v>
          </cell>
          <cell r="C4561" t="str">
            <v>PECA DE MADEIRA DE LEI NATIVA/REGIONAL *8 X 12* CM NAO APARELHADA</v>
          </cell>
          <cell r="D4561" t="str">
            <v>M</v>
          </cell>
          <cell r="E4561">
            <v>26.38</v>
          </cell>
        </row>
        <row r="4562">
          <cell r="A4562">
            <v>4490</v>
          </cell>
          <cell r="B4562" t="str">
            <v>SINAPI/CEF</v>
          </cell>
          <cell r="C4562" t="str">
            <v>PECA DE MADEIRA DE LEI NATIVA/REGIONAL *8 X 16* CM NAO APARELHADA</v>
          </cell>
          <cell r="D4562" t="str">
            <v>M</v>
          </cell>
          <cell r="E4562">
            <v>35.15</v>
          </cell>
        </row>
        <row r="4563">
          <cell r="A4563">
            <v>4431</v>
          </cell>
          <cell r="B4563" t="str">
            <v>SINAPI/CEF</v>
          </cell>
          <cell r="C4563" t="str">
            <v>PECA DE MADEIRA DE LEI NATIVA/REGIONAL *8 X 8* CM NAO APARELHADA</v>
          </cell>
          <cell r="D4563" t="str">
            <v>M</v>
          </cell>
          <cell r="E4563">
            <v>17.61</v>
          </cell>
        </row>
        <row r="4564">
          <cell r="A4564">
            <v>4458</v>
          </cell>
          <cell r="B4564" t="str">
            <v>SINAPI/CEF</v>
          </cell>
          <cell r="C4564" t="str">
            <v>PECA DE MADEIRA DE LEI NATIVA/REGIONAL 1 X 2 CM NAO APARELHADA</v>
          </cell>
          <cell r="D4564" t="str">
            <v>M</v>
          </cell>
          <cell r="E4564">
            <v>0.54</v>
          </cell>
        </row>
        <row r="4565">
          <cell r="A4565">
            <v>4403</v>
          </cell>
          <cell r="B4565" t="str">
            <v>SINAPI/CEF</v>
          </cell>
          <cell r="C4565" t="str">
            <v>PECA DE MADEIRA DE LEI NATIVA/REGIONAL 1 X 5 CM NAO APARELHADA</v>
          </cell>
          <cell r="D4565" t="str">
            <v>M</v>
          </cell>
          <cell r="E4565">
            <v>1.35</v>
          </cell>
        </row>
        <row r="4566">
          <cell r="A4566">
            <v>4432</v>
          </cell>
          <cell r="B4566" t="str">
            <v>SINAPI/CEF</v>
          </cell>
          <cell r="C4566" t="str">
            <v>PECA DE MADEIRA DE LEI NATIVA/REGIONAL 1,5 X 10,0 CM NAO APARELHADA</v>
          </cell>
          <cell r="D4566" t="str">
            <v>M</v>
          </cell>
          <cell r="E4566">
            <v>4</v>
          </cell>
        </row>
        <row r="4567">
          <cell r="A4567">
            <v>4407</v>
          </cell>
          <cell r="B4567" t="str">
            <v>SINAPI/CEF</v>
          </cell>
          <cell r="C4567" t="str">
            <v>PECA DE MADEIRA DE LEI NATIVA/REGIONAL 1,5 X 4 CM NAO APARELHADA</v>
          </cell>
          <cell r="D4567" t="str">
            <v>M</v>
          </cell>
          <cell r="E4567">
            <v>1.62</v>
          </cell>
        </row>
        <row r="4568">
          <cell r="A4568">
            <v>4419</v>
          </cell>
          <cell r="B4568" t="str">
            <v>SINAPI/CEF</v>
          </cell>
          <cell r="C4568" t="str">
            <v>PECA DE MADEIRA DE LEI NATIVA/REGIONAL 10 X 10 X 3 CM P/ FIXACAO DE ESQUADRIAS OU RODAPE</v>
          </cell>
          <cell r="D4568" t="str">
            <v>UN</v>
          </cell>
          <cell r="E4568">
            <v>0.81</v>
          </cell>
        </row>
        <row r="4569">
          <cell r="A4569">
            <v>4421</v>
          </cell>
          <cell r="B4569" t="str">
            <v>SINAPI/CEF</v>
          </cell>
          <cell r="C4569" t="str">
            <v>PECA DE MADEIRA DE LEI NATIVA/REGIONAL 10 X 15 X 3 CM P/ FIXACAO DE ESQUADRIAS OU RODAPE</v>
          </cell>
          <cell r="D4569" t="str">
            <v>UN</v>
          </cell>
          <cell r="E4569">
            <v>1.19</v>
          </cell>
        </row>
        <row r="4570">
          <cell r="A4570">
            <v>4420</v>
          </cell>
          <cell r="B4570" t="str">
            <v>SINAPI/CEF</v>
          </cell>
          <cell r="C4570" t="str">
            <v>PECA DE MADEIRA DE LEI NATIVA/REGIONAL 10 X 20 X 3 CM P/ FIXACAO DE ESQUADRIAS OU RODAPE</v>
          </cell>
          <cell r="D4570" t="str">
            <v>UN</v>
          </cell>
          <cell r="E4570">
            <v>1.62</v>
          </cell>
        </row>
        <row r="4571">
          <cell r="A4571">
            <v>4410</v>
          </cell>
          <cell r="B4571" t="str">
            <v>SINAPI/CEF</v>
          </cell>
          <cell r="C4571" t="str">
            <v>PECA DE MADEIRA DE LEI NATIVA/REGIONAL 2 X 5 CM NAO APARELHADA</v>
          </cell>
          <cell r="D4571" t="str">
            <v>M</v>
          </cell>
          <cell r="E4571">
            <v>2.65</v>
          </cell>
        </row>
        <row r="4572">
          <cell r="A4572">
            <v>4413</v>
          </cell>
          <cell r="B4572" t="str">
            <v>SINAPI/CEF</v>
          </cell>
          <cell r="C4572" t="str">
            <v>PECA DE MADEIRA DE LEI NATIVA/REGIONAL 2,5 X 4 CM NAO APARELHADA</v>
          </cell>
          <cell r="D4572" t="str">
            <v>M</v>
          </cell>
          <cell r="E4572">
            <v>2.65</v>
          </cell>
        </row>
        <row r="4573">
          <cell r="A4573">
            <v>4405</v>
          </cell>
          <cell r="B4573" t="str">
            <v>SINAPI/CEF</v>
          </cell>
          <cell r="C4573" t="str">
            <v>PECA DE MADEIRA DE LEI NATIVA/REGIONAL 2,5 X 7 CM NAO APARELHADA</v>
          </cell>
          <cell r="D4573" t="str">
            <v>M</v>
          </cell>
          <cell r="E4573">
            <v>4.6500000000000004</v>
          </cell>
        </row>
        <row r="4574">
          <cell r="A4574">
            <v>4418</v>
          </cell>
          <cell r="B4574" t="str">
            <v>SINAPI/CEF</v>
          </cell>
          <cell r="C4574" t="str">
            <v>PECA DE MADEIRA DE LEI NATIVA/REGIONAL 5 X 5 X10 CM (APROX) P/ FIXACAO DE ESQUADRIAS OU RODAPE</v>
          </cell>
          <cell r="D4574" t="str">
            <v>UN</v>
          </cell>
          <cell r="E4574">
            <v>0.65</v>
          </cell>
        </row>
        <row r="4575">
          <cell r="A4575">
            <v>4412</v>
          </cell>
          <cell r="B4575" t="str">
            <v>SINAPI/CEF</v>
          </cell>
          <cell r="C4575" t="str">
            <v>PECA DE MADEIRA DE LEI NATIVA/REGIONAL1 X 3 CM NAO APARELHADA</v>
          </cell>
          <cell r="D4575" t="str">
            <v>M</v>
          </cell>
          <cell r="E4575">
            <v>0.81</v>
          </cell>
        </row>
        <row r="4576">
          <cell r="A4576">
            <v>20207</v>
          </cell>
          <cell r="B4576" t="str">
            <v>SINAPI/CEF</v>
          </cell>
          <cell r="C4576" t="str">
            <v>PECA DE MADEIRA LEI APARELHADA 1 1/2 X 3" (4 X 7,5CM)</v>
          </cell>
          <cell r="D4576" t="str">
            <v>M</v>
          </cell>
          <cell r="E4576">
            <v>9.2799999999999994</v>
          </cell>
        </row>
        <row r="4577">
          <cell r="A4577">
            <v>20205</v>
          </cell>
          <cell r="B4577" t="str">
            <v>SINAPI/CEF</v>
          </cell>
          <cell r="C4577" t="str">
            <v>PECA DE MADEIRA LEI APARELHADA 1,5 X 4CM</v>
          </cell>
          <cell r="D4577" t="str">
            <v>M</v>
          </cell>
          <cell r="E4577">
            <v>1.85</v>
          </cell>
        </row>
        <row r="4578">
          <cell r="A4578">
            <v>20206</v>
          </cell>
          <cell r="B4578" t="str">
            <v>SINAPI/CEF</v>
          </cell>
          <cell r="C4578" t="str">
            <v>PECA DE MADEIRA LEI APARELHADA 2 X 10CM</v>
          </cell>
          <cell r="D4578" t="str">
            <v>M</v>
          </cell>
          <cell r="E4578">
            <v>6.19</v>
          </cell>
        </row>
        <row r="4579">
          <cell r="A4579">
            <v>20212</v>
          </cell>
          <cell r="B4579" t="str">
            <v>SINAPI/CEF</v>
          </cell>
          <cell r="C4579" t="str">
            <v>PECA DE MADEIRA LEI APARELHADA 2 X 3" (5 X 7,5CM)</v>
          </cell>
          <cell r="D4579" t="str">
            <v>M</v>
          </cell>
          <cell r="E4579">
            <v>11.62</v>
          </cell>
        </row>
        <row r="4580">
          <cell r="A4580">
            <v>20208</v>
          </cell>
          <cell r="B4580" t="str">
            <v>SINAPI/CEF</v>
          </cell>
          <cell r="C4580" t="str">
            <v>PECA DE MADEIRA LEI APARELHADA 3 X 12" (7,5 X 30CM)</v>
          </cell>
          <cell r="D4580" t="str">
            <v>M</v>
          </cell>
          <cell r="E4580">
            <v>69.709999999999994</v>
          </cell>
        </row>
        <row r="4581">
          <cell r="A4581">
            <v>20209</v>
          </cell>
          <cell r="B4581" t="str">
            <v>SINAPI/CEF</v>
          </cell>
          <cell r="C4581" t="str">
            <v>PECA DE MADEIRA LEI APARELHADA 3 X 3" (7,5 X 7,5CM)</v>
          </cell>
          <cell r="D4581" t="str">
            <v>M</v>
          </cell>
          <cell r="E4581">
            <v>17.420000000000002</v>
          </cell>
        </row>
        <row r="4582">
          <cell r="A4582">
            <v>0</v>
          </cell>
          <cell r="B4582" t="str">
            <v>SINAPI/CEF</v>
          </cell>
          <cell r="C4582">
            <v>0</v>
          </cell>
          <cell r="D4582">
            <v>0</v>
          </cell>
          <cell r="E4582">
            <v>0</v>
          </cell>
        </row>
        <row r="4583">
          <cell r="A4583">
            <v>0</v>
          </cell>
          <cell r="B4583" t="str">
            <v>SINAPI/CEF</v>
          </cell>
          <cell r="C4583" t="str">
            <v>PREÇOS DE INSUMOS</v>
          </cell>
          <cell r="D4583" t="str">
            <v>Página:</v>
          </cell>
          <cell r="E4583" t="str">
            <v>73 / 107</v>
          </cell>
        </row>
        <row r="4584">
          <cell r="A4584" t="str">
            <v>Mês de Coleta:</v>
          </cell>
          <cell r="B4584" t="str">
            <v>SINAPI/CEF</v>
          </cell>
          <cell r="C4584" t="str">
            <v>05/2014 Pesquisa: IBGE</v>
          </cell>
          <cell r="D4584">
            <v>0</v>
          </cell>
          <cell r="E4584">
            <v>0</v>
          </cell>
        </row>
        <row r="4585">
          <cell r="A4585">
            <v>0</v>
          </cell>
          <cell r="B4585" t="str">
            <v>SINAPI/CEF</v>
          </cell>
          <cell r="C4585" t="str">
            <v>FORTALEZA 88,81</v>
          </cell>
          <cell r="D4585">
            <v>0</v>
          </cell>
          <cell r="E4585">
            <v>50.72</v>
          </cell>
        </row>
        <row r="4586">
          <cell r="A4586" t="str">
            <v>Localidade:</v>
          </cell>
          <cell r="B4586" t="str">
            <v>SINAPI/CEF</v>
          </cell>
          <cell r="C4586" t="str">
            <v>Encargos Sociais Desonerados(%) Horista:</v>
          </cell>
          <cell r="D4586" t="str">
            <v>Mensalista:</v>
          </cell>
          <cell r="E4586">
            <v>0</v>
          </cell>
        </row>
        <row r="4587">
          <cell r="A4587" t="str">
            <v>Código</v>
          </cell>
          <cell r="B4587" t="str">
            <v>SINAPI/CEF</v>
          </cell>
          <cell r="C4587" t="str">
            <v>Descriçao do Insumo</v>
          </cell>
          <cell r="D4587" t="str">
            <v>Unid</v>
          </cell>
          <cell r="E4587" t="str">
            <v>Preço</v>
          </cell>
        </row>
        <row r="4588">
          <cell r="A4588">
            <v>0</v>
          </cell>
          <cell r="B4588" t="str">
            <v>SINAPI/CEF</v>
          </cell>
          <cell r="C4588">
            <v>0</v>
          </cell>
          <cell r="D4588">
            <v>0</v>
          </cell>
          <cell r="E4588" t="str">
            <v>Mediano (R$)</v>
          </cell>
        </row>
        <row r="4589">
          <cell r="A4589">
            <v>20210</v>
          </cell>
          <cell r="B4589" t="str">
            <v>SINAPI/CEF</v>
          </cell>
          <cell r="C4589" t="str">
            <v>PECA DE MADEIRA LEI APARELHADA 3 X 4.1/2" (7,5 X 11,5)</v>
          </cell>
          <cell r="D4589" t="str">
            <v>M</v>
          </cell>
          <cell r="E4589">
            <v>26.7</v>
          </cell>
        </row>
        <row r="4590">
          <cell r="A4590">
            <v>20211</v>
          </cell>
          <cell r="B4590" t="str">
            <v>SINAPI/CEF</v>
          </cell>
          <cell r="C4590" t="str">
            <v>PECA DE MADEIRA LEI APARELHADA 3 X 6" (7,5 X 15CM)</v>
          </cell>
          <cell r="D4590" t="str">
            <v>M</v>
          </cell>
          <cell r="E4590">
            <v>34.869999999999997</v>
          </cell>
        </row>
        <row r="4591">
          <cell r="A4591">
            <v>20204</v>
          </cell>
          <cell r="B4591" t="str">
            <v>SINAPI/CEF</v>
          </cell>
          <cell r="C4591" t="str">
            <v>PECA DE MADEIRA LEI APARELHADA 3 X 9" (7,5 X 23CM)</v>
          </cell>
          <cell r="D4591" t="str">
            <v>M</v>
          </cell>
          <cell r="E4591">
            <v>53.43</v>
          </cell>
        </row>
        <row r="4592">
          <cell r="A4592">
            <v>20213</v>
          </cell>
          <cell r="B4592" t="str">
            <v>SINAPI/CEF</v>
          </cell>
          <cell r="C4592" t="str">
            <v>PECA DE MADEIRA LEI APARELHADA 6 X 12CM</v>
          </cell>
          <cell r="D4592" t="str">
            <v>M</v>
          </cell>
          <cell r="E4592">
            <v>20.28</v>
          </cell>
        </row>
        <row r="4593">
          <cell r="A4593">
            <v>4485</v>
          </cell>
          <cell r="B4593" t="str">
            <v>SINAPI/CEF</v>
          </cell>
          <cell r="C4593" t="str">
            <v>PECA DE MADEIRA LEI NATIVA/REGIONAL *4 X 6* CM (1 1/2'' X 2 1/2'') NAO APARELHADA</v>
          </cell>
          <cell r="D4593" t="str">
            <v>M</v>
          </cell>
          <cell r="E4593">
            <v>6.59</v>
          </cell>
        </row>
        <row r="4594">
          <cell r="A4594">
            <v>14580</v>
          </cell>
          <cell r="B4594" t="str">
            <v>SINAPI/CEF</v>
          </cell>
          <cell r="C4594" t="str">
            <v>PECA DE MADEIRA LEI NATIVA/REGIONAL *7,5X30*CM (3 X 12") NÃO APARELHADA</v>
          </cell>
          <cell r="D4594" t="str">
            <v>M</v>
          </cell>
          <cell r="E4594">
            <v>61.8</v>
          </cell>
        </row>
        <row r="4595">
          <cell r="A4595">
            <v>4401</v>
          </cell>
          <cell r="B4595" t="str">
            <v>SINAPI/CEF</v>
          </cell>
          <cell r="C4595" t="str">
            <v>PECA DE MADEIRA LEI NATIVA/REGIONAL 1 X 8 CM NAO APARELHADA</v>
          </cell>
          <cell r="D4595" t="str">
            <v>M</v>
          </cell>
          <cell r="E4595">
            <v>2.11</v>
          </cell>
        </row>
        <row r="4596">
          <cell r="A4596">
            <v>11844</v>
          </cell>
          <cell r="B4596" t="str">
            <v>SINAPI/CEF</v>
          </cell>
          <cell r="C4596" t="str">
            <v>PECA DE MADEIRA LEI 4 X 30CM APARELHADA</v>
          </cell>
          <cell r="D4596" t="str">
            <v>M</v>
          </cell>
          <cell r="E4596">
            <v>37.15</v>
          </cell>
        </row>
        <row r="4597">
          <cell r="A4597">
            <v>13588</v>
          </cell>
          <cell r="B4597" t="str">
            <v>SINAPI/CEF</v>
          </cell>
          <cell r="C4597" t="str">
            <v>PECA DE MADEIRA NAO APARELHADA L=10 A 15CM ESP =1,5 A 2,0CM MOLDURADA P/ ACAB LATERAL TELHADOS</v>
          </cell>
          <cell r="D4597" t="str">
            <v>M</v>
          </cell>
          <cell r="E4597">
            <v>4.47</v>
          </cell>
        </row>
        <row r="4598">
          <cell r="A4598">
            <v>0</v>
          </cell>
          <cell r="B4598" t="str">
            <v>SINAPI/CEF</v>
          </cell>
          <cell r="C4598" t="str">
            <v>CERÂMICOS (ABA, TABEIRA, VISTA, RIPAO MOLD, ESPELHO, TESTEIRA ETC.)</v>
          </cell>
          <cell r="D4598">
            <v>0</v>
          </cell>
          <cell r="E4598">
            <v>0</v>
          </cell>
        </row>
        <row r="4599">
          <cell r="A4599">
            <v>4491</v>
          </cell>
          <cell r="B4599" t="str">
            <v>SINAPI/CEF</v>
          </cell>
          <cell r="C4599" t="str">
            <v>PECA DE MADEIRA NATIVA / REGIONAL 7,5 X 7,5CM (3X3) NAO APARELHADA (P/FORMA)</v>
          </cell>
          <cell r="D4599" t="str">
            <v>M</v>
          </cell>
          <cell r="E4599">
            <v>6.65</v>
          </cell>
        </row>
        <row r="4600">
          <cell r="A4600">
            <v>4505</v>
          </cell>
          <cell r="B4600" t="str">
            <v>SINAPI/CEF</v>
          </cell>
          <cell r="C4600" t="str">
            <v>PECA DE MADEIRA NATIVA/REGIONAL 1 X 7CM NAO APARELHADA (P/FORMA)</v>
          </cell>
          <cell r="D4600" t="str">
            <v>M</v>
          </cell>
          <cell r="E4600">
            <v>2.63</v>
          </cell>
        </row>
        <row r="4601">
          <cell r="A4601">
            <v>4510</v>
          </cell>
          <cell r="B4601" t="str">
            <v>SINAPI/CEF</v>
          </cell>
          <cell r="C4601" t="str">
            <v>PECA DE MADEIRA NATIVA/REGIONAL 1,5 X 4CM NAO APARELHADA (P/FORMA)</v>
          </cell>
          <cell r="D4601" t="str">
            <v>M</v>
          </cell>
          <cell r="E4601">
            <v>1.84</v>
          </cell>
        </row>
        <row r="4602">
          <cell r="A4602">
            <v>4502</v>
          </cell>
          <cell r="B4602" t="str">
            <v>SINAPI/CEF</v>
          </cell>
          <cell r="C4602" t="str">
            <v>PECA DE MADEIRA NATIVA/REGIONAL 2,5 X 5CM (1X2") NAO APARELHADA (SARRAFO P/FORMA)</v>
          </cell>
          <cell r="D4602" t="str">
            <v>M</v>
          </cell>
          <cell r="E4602">
            <v>2.34</v>
          </cell>
        </row>
        <row r="4603">
          <cell r="A4603">
            <v>4517</v>
          </cell>
          <cell r="B4603" t="str">
            <v>SINAPI/CEF</v>
          </cell>
          <cell r="C4603" t="str">
            <v>PECA DE MADEIRA NATIVA/REGIONAL 2,5 X 7,0 CM (SARRAFO-P/FORMA)</v>
          </cell>
          <cell r="D4603" t="str">
            <v>M</v>
          </cell>
          <cell r="E4603">
            <v>1.28</v>
          </cell>
        </row>
        <row r="4604">
          <cell r="A4604">
            <v>4515</v>
          </cell>
          <cell r="B4604" t="str">
            <v>SINAPI/CEF</v>
          </cell>
          <cell r="C4604" t="str">
            <v>PECA DE MADEIRA NATIVA/REGIONAL 7,5 X 10CM NÃO APARELHADA (P/ESCORAMENTO)</v>
          </cell>
          <cell r="D4604" t="str">
            <v>M</v>
          </cell>
          <cell r="E4604">
            <v>10.199999999999999</v>
          </cell>
        </row>
        <row r="4605">
          <cell r="A4605">
            <v>4448</v>
          </cell>
          <cell r="B4605" t="str">
            <v>SINAPI/CEF</v>
          </cell>
          <cell r="C4605" t="str">
            <v>PECA DE MADEIRA NATIVA/REGIONAL 7,5 X 12,50 CM (3X5") NAO APARELHADA (P/FORMA)</v>
          </cell>
          <cell r="D4605" t="str">
            <v>M</v>
          </cell>
          <cell r="E4605">
            <v>12.15</v>
          </cell>
        </row>
        <row r="4606">
          <cell r="A4606">
            <v>4492</v>
          </cell>
          <cell r="B4606" t="str">
            <v>SINAPI/CEF</v>
          </cell>
          <cell r="C4606" t="str">
            <v>PECA DE MADEIRA NATIVA/REGIONAL 8 X 8CM NAO APARELHADA (PONTALETE-P/ESCORAMENTO)</v>
          </cell>
          <cell r="D4606" t="str">
            <v>M</v>
          </cell>
          <cell r="E4606">
            <v>10.029999999999999</v>
          </cell>
        </row>
        <row r="4607">
          <cell r="A4607">
            <v>2745</v>
          </cell>
          <cell r="B4607" t="str">
            <v>SINAPI/CEF</v>
          </cell>
          <cell r="C4607" t="str">
            <v>PECA DE MADEIRA ROLICA (EUCALIPTO) D = 10CM</v>
          </cell>
          <cell r="D4607" t="str">
            <v>M</v>
          </cell>
          <cell r="E4607">
            <v>1.51</v>
          </cell>
        </row>
        <row r="4608">
          <cell r="A4608">
            <v>2748</v>
          </cell>
          <cell r="B4608" t="str">
            <v>SINAPI/CEF</v>
          </cell>
          <cell r="C4608" t="str">
            <v>PECA DE MADEIRA ROLICA (EUCALIPTO) D = 19CM</v>
          </cell>
          <cell r="D4608" t="str">
            <v>M</v>
          </cell>
          <cell r="E4608">
            <v>5.53</v>
          </cell>
        </row>
        <row r="4609">
          <cell r="A4609">
            <v>2790</v>
          </cell>
          <cell r="B4609" t="str">
            <v>SINAPI/CEF</v>
          </cell>
          <cell r="C4609" t="str">
            <v>PECA DE MADEIRA ROLICA (EUCALIPTO) D = 22CM</v>
          </cell>
          <cell r="D4609" t="str">
            <v>M</v>
          </cell>
          <cell r="E4609">
            <v>10.029999999999999</v>
          </cell>
        </row>
        <row r="4610">
          <cell r="A4610">
            <v>2744</v>
          </cell>
          <cell r="B4610" t="str">
            <v>SINAPI/CEF</v>
          </cell>
          <cell r="C4610" t="str">
            <v>PECA DE MADEIRA ROLICA D = 15CM - H = 4,0M</v>
          </cell>
          <cell r="D4610" t="str">
            <v>UN</v>
          </cell>
          <cell r="E4610">
            <v>35.33</v>
          </cell>
        </row>
        <row r="4611">
          <cell r="A4611">
            <v>2742</v>
          </cell>
          <cell r="B4611" t="str">
            <v>SINAPI/CEF</v>
          </cell>
          <cell r="C4611" t="str">
            <v>PECA DE MADEIRA ROLICA D = 15CM P/ ESCORAMENTOS</v>
          </cell>
          <cell r="D4611" t="str">
            <v>M</v>
          </cell>
          <cell r="E4611">
            <v>6.04</v>
          </cell>
        </row>
        <row r="4612">
          <cell r="A4612">
            <v>4119</v>
          </cell>
          <cell r="B4612" t="str">
            <v>SINAPI/CEF</v>
          </cell>
          <cell r="C4612" t="str">
            <v>PECA DE MADEIRA ROLICA D = 19CM PARA CERCA</v>
          </cell>
          <cell r="D4612" t="str">
            <v>M</v>
          </cell>
          <cell r="E4612">
            <v>5.96</v>
          </cell>
        </row>
        <row r="4613">
          <cell r="A4613">
            <v>2736</v>
          </cell>
          <cell r="B4613" t="str">
            <v>SINAPI/CEF</v>
          </cell>
          <cell r="C4613" t="str">
            <v>PECA DE MADEIRA ROLICA D = 20CM</v>
          </cell>
          <cell r="D4613" t="str">
            <v>M</v>
          </cell>
          <cell r="E4613">
            <v>7.55</v>
          </cell>
        </row>
        <row r="4614">
          <cell r="A4614">
            <v>2751</v>
          </cell>
          <cell r="B4614" t="str">
            <v>SINAPI/CEF</v>
          </cell>
          <cell r="C4614" t="str">
            <v>PECA DE MADEIRA ROLICA SEM TRATAMENTO (EUCALIPTO OU REGIONAL EQUIVALENTE) D = 12 A 15 CM,</v>
          </cell>
          <cell r="D4614" t="str">
            <v>M</v>
          </cell>
          <cell r="E4614">
            <v>4.92</v>
          </cell>
        </row>
        <row r="4615">
          <cell r="A4615">
            <v>0</v>
          </cell>
          <cell r="B4615" t="str">
            <v>SINAPI/CEF</v>
          </cell>
          <cell r="C4615" t="str">
            <v>P/ESCORAMENTOS,  H = 6 M</v>
          </cell>
          <cell r="D4615">
            <v>0</v>
          </cell>
          <cell r="E4615">
            <v>0</v>
          </cell>
        </row>
        <row r="4616">
          <cell r="A4616">
            <v>2729</v>
          </cell>
          <cell r="B4616" t="str">
            <v>SINAPI/CEF</v>
          </cell>
          <cell r="C4616" t="str">
            <v>PECA DE MADEIRA ROLICA TRATADA ( EUCALIPTO OU REGIONAL EQUIVALENTE) ( D = 4 A  7 CM - H = 3,0 M (</v>
          </cell>
          <cell r="D4616" t="str">
            <v>UN</v>
          </cell>
          <cell r="E4616">
            <v>3.32</v>
          </cell>
        </row>
        <row r="4617">
          <cell r="A4617">
            <v>0</v>
          </cell>
          <cell r="B4617" t="str">
            <v>SINAPI/CEF</v>
          </cell>
          <cell r="C4617" t="str">
            <v>P/CAIBROS)</v>
          </cell>
          <cell r="D4617">
            <v>0</v>
          </cell>
          <cell r="E4617">
            <v>0</v>
          </cell>
        </row>
        <row r="4618">
          <cell r="A4618">
            <v>4115</v>
          </cell>
          <cell r="B4618" t="str">
            <v>SINAPI/CEF</v>
          </cell>
          <cell r="C4618" t="str">
            <v>PECA DE MADEIRA ROLICA TRATADA (EUCALIPTO OU REGIONAL EQUIVALENTE) D = 12 A 15CM - H = 3,0M</v>
          </cell>
          <cell r="D4618" t="str">
            <v>M</v>
          </cell>
          <cell r="E4618">
            <v>3.94</v>
          </cell>
        </row>
        <row r="4619">
          <cell r="A4619">
            <v>0</v>
          </cell>
          <cell r="B4619" t="str">
            <v>SINAPI/CEF</v>
          </cell>
          <cell r="C4619" t="str">
            <v>(P/CERCA//PILAR)</v>
          </cell>
          <cell r="D4619">
            <v>0</v>
          </cell>
          <cell r="E4619">
            <v>0</v>
          </cell>
        </row>
        <row r="4620">
          <cell r="A4620">
            <v>2747</v>
          </cell>
          <cell r="B4620" t="str">
            <v>SINAPI/CEF</v>
          </cell>
          <cell r="C4620" t="str">
            <v>PECA DE MADEIRA ROLICA TRATADA (EUCALIPTO OU REGIONAL EQUIVALENTE) D = 16 A 19CM - H = 12,0M</v>
          </cell>
          <cell r="D4620" t="str">
            <v>M</v>
          </cell>
          <cell r="E4620">
            <v>5.53</v>
          </cell>
        </row>
        <row r="4621">
          <cell r="A4621">
            <v>0</v>
          </cell>
          <cell r="B4621" t="str">
            <v>SINAPI/CEF</v>
          </cell>
          <cell r="C4621" t="str">
            <v>(P/POSTES)</v>
          </cell>
          <cell r="D4621">
            <v>0</v>
          </cell>
          <cell r="E4621">
            <v>0</v>
          </cell>
        </row>
        <row r="4622">
          <cell r="A4622">
            <v>2731</v>
          </cell>
          <cell r="B4622" t="str">
            <v>SINAPI/CEF</v>
          </cell>
          <cell r="C4622" t="str">
            <v>PECA DE MADEIRA ROLICA TRATADA (EUCALIPTO OU REGIONAL EQUIVALENTE) D = 20 A 24CM - H = 12,0M</v>
          </cell>
          <cell r="D4622" t="str">
            <v>M</v>
          </cell>
          <cell r="E4622">
            <v>7.52</v>
          </cell>
        </row>
        <row r="4623">
          <cell r="A4623">
            <v>0</v>
          </cell>
          <cell r="B4623" t="str">
            <v>SINAPI/CEF</v>
          </cell>
          <cell r="C4623" t="str">
            <v>(P/POSTES)</v>
          </cell>
          <cell r="D4623">
            <v>0</v>
          </cell>
          <cell r="E4623">
            <v>0</v>
          </cell>
        </row>
        <row r="4624">
          <cell r="A4624">
            <v>2794</v>
          </cell>
          <cell r="B4624" t="str">
            <v>SINAPI/CEF</v>
          </cell>
          <cell r="C4624" t="str">
            <v>PECA DE MADEIRA ROLICA TRATADA (EUCALIPTO OU REGIONAL EQUIVALENTE) D = 25 A 29CM - H = 6,5M (P/PILAR)</v>
          </cell>
          <cell r="D4624" t="str">
            <v>M</v>
          </cell>
          <cell r="E4624">
            <v>13.11</v>
          </cell>
        </row>
        <row r="4625">
          <cell r="A4625">
            <v>2788</v>
          </cell>
          <cell r="B4625" t="str">
            <v>SINAPI/CEF</v>
          </cell>
          <cell r="C4625" t="str">
            <v>PECA DE MADEIRA ROLICA TRATADA (EUCALIPTO OU REGIONAL EQUIVALENTE) D = 30 A 34CM - H = 6,5M (P/PILAR)</v>
          </cell>
          <cell r="D4625" t="str">
            <v>M</v>
          </cell>
          <cell r="E4625">
            <v>15.1</v>
          </cell>
        </row>
        <row r="4626">
          <cell r="A4626">
            <v>21138</v>
          </cell>
          <cell r="B4626" t="str">
            <v>SINAPI/CEF</v>
          </cell>
          <cell r="C4626" t="str">
            <v>PECA DE MADEIRA ROLICA TRATADA (EUCALIPTO OU REGIONAL EQUIVALENTE) D=8 A 11 CM (P/CERCA/CAIBRO)</v>
          </cell>
          <cell r="D4626" t="str">
            <v>M</v>
          </cell>
          <cell r="E4626">
            <v>2.97</v>
          </cell>
        </row>
        <row r="4627">
          <cell r="A4627">
            <v>14439</v>
          </cell>
          <cell r="B4627" t="str">
            <v>SINAPI/CEF</v>
          </cell>
          <cell r="C4627" t="str">
            <v>PECA DE MADEIRA ROLICA, SEM TRATAMENTO  (EUCALIPTO OU REGIONAL EQUIVALENTE) D = 8 A 11 CM, P/</v>
          </cell>
          <cell r="D4627" t="str">
            <v>M</v>
          </cell>
          <cell r="E4627">
            <v>1.51</v>
          </cell>
        </row>
        <row r="4628">
          <cell r="A4628">
            <v>0</v>
          </cell>
          <cell r="B4628" t="str">
            <v>SINAPI/CEF</v>
          </cell>
          <cell r="C4628" t="str">
            <v>ESCORAMENTOS, H = 6 M</v>
          </cell>
          <cell r="D4628">
            <v>0</v>
          </cell>
          <cell r="E4628">
            <v>0</v>
          </cell>
        </row>
        <row r="4629">
          <cell r="A4629">
            <v>2728</v>
          </cell>
          <cell r="B4629" t="str">
            <v>SINAPI/CEF</v>
          </cell>
          <cell r="C4629" t="str">
            <v>PECA DE MADEIRA ROLICA, SEM TRATAMENTO (EUCALIPTO OU REGIONAL EQUIVALENTE) D = 8 A 11 CM, P/</v>
          </cell>
          <cell r="D4629" t="str">
            <v>M</v>
          </cell>
          <cell r="E4629">
            <v>1.51</v>
          </cell>
        </row>
        <row r="4630">
          <cell r="A4630">
            <v>0</v>
          </cell>
          <cell r="B4630" t="str">
            <v>SINAPI/CEF</v>
          </cell>
          <cell r="C4630" t="str">
            <v>ESCORAMENTOS, H=3 M</v>
          </cell>
          <cell r="D4630">
            <v>0</v>
          </cell>
          <cell r="E4630">
            <v>0</v>
          </cell>
        </row>
        <row r="4631">
          <cell r="A4631">
            <v>6194</v>
          </cell>
          <cell r="B4631" t="str">
            <v>SINAPI/CEF</v>
          </cell>
          <cell r="C4631" t="str">
            <v>PECA DE MADEIRA 2A QUALIDADE 2,5 X 15CM (1X6") NAO APARELHADA</v>
          </cell>
          <cell r="D4631" t="str">
            <v>M</v>
          </cell>
          <cell r="E4631">
            <v>5.99</v>
          </cell>
        </row>
        <row r="4632">
          <cell r="A4632">
            <v>4509</v>
          </cell>
          <cell r="B4632" t="str">
            <v>SINAPI/CEF</v>
          </cell>
          <cell r="C4632" t="str">
            <v>PECA DE MADEIRA 3A QUALIDADE 2,5 X 10CM NAO APARELHADA</v>
          </cell>
          <cell r="D4632" t="str">
            <v>M</v>
          </cell>
          <cell r="E4632">
            <v>3.42</v>
          </cell>
        </row>
        <row r="4633">
          <cell r="A4633">
            <v>4513</v>
          </cell>
          <cell r="B4633" t="str">
            <v>SINAPI/CEF</v>
          </cell>
          <cell r="C4633" t="str">
            <v>PECA DE MADEIRA 3A/4A NATIVA/REGIONAL 5 X 5 CM</v>
          </cell>
          <cell r="D4633" t="str">
            <v>M</v>
          </cell>
          <cell r="E4633">
            <v>1.85</v>
          </cell>
        </row>
        <row r="4634">
          <cell r="A4634">
            <v>4512</v>
          </cell>
          <cell r="B4634" t="str">
            <v>SINAPI/CEF</v>
          </cell>
          <cell r="C4634" t="str">
            <v>PECA DE MADEIRA 3A/4A QUALIDADE 2,5 X 5CM NAO APARELHADA</v>
          </cell>
          <cell r="D4634" t="str">
            <v>M</v>
          </cell>
          <cell r="E4634">
            <v>2.1</v>
          </cell>
        </row>
        <row r="4635">
          <cell r="A4635">
            <v>4500</v>
          </cell>
          <cell r="B4635" t="str">
            <v>SINAPI/CEF</v>
          </cell>
          <cell r="C4635" t="str">
            <v>PECA DE MADEIRA 3A/4A QUALIDADE 7,5 X 10CM NAO APARELHADA</v>
          </cell>
          <cell r="D4635" t="str">
            <v>M</v>
          </cell>
          <cell r="E4635">
            <v>10.31</v>
          </cell>
        </row>
        <row r="4636">
          <cell r="A4636">
            <v>4506</v>
          </cell>
          <cell r="B4636" t="str">
            <v>SINAPI/CEF</v>
          </cell>
          <cell r="C4636" t="str">
            <v>PECA DE MADEIRANATIVA/REGIONAL 2,5 X 10CM (1X4") NAO APARELHADA (SARRAFO P/FORMA)</v>
          </cell>
          <cell r="D4636" t="str">
            <v>M</v>
          </cell>
          <cell r="E4636">
            <v>4.13</v>
          </cell>
        </row>
        <row r="4637">
          <cell r="A4637">
            <v>4715</v>
          </cell>
          <cell r="B4637" t="str">
            <v>SINAPI/CEF</v>
          </cell>
          <cell r="C4637" t="str">
            <v>PEDRA ARDOSIA CINZA IRREGULAR</v>
          </cell>
          <cell r="D4637" t="str">
            <v>M2</v>
          </cell>
          <cell r="E4637">
            <v>15.3</v>
          </cell>
        </row>
        <row r="4638">
          <cell r="A4638">
            <v>4704</v>
          </cell>
          <cell r="B4638" t="str">
            <v>SINAPI/CEF</v>
          </cell>
          <cell r="C4638" t="str">
            <v>PEDRA ARDOSIA CINZA 20 X 40CM E = 1CM</v>
          </cell>
          <cell r="D4638" t="str">
            <v>M2</v>
          </cell>
          <cell r="E4638">
            <v>19.579999999999998</v>
          </cell>
        </row>
        <row r="4639">
          <cell r="A4639">
            <v>10730</v>
          </cell>
          <cell r="B4639" t="str">
            <v>SINAPI/CEF</v>
          </cell>
          <cell r="C4639" t="str">
            <v>PEDRA ARDOSIA CINZA 30 X 30 X 1CM</v>
          </cell>
          <cell r="D4639" t="str">
            <v>M2</v>
          </cell>
          <cell r="E4639">
            <v>18</v>
          </cell>
        </row>
        <row r="4640">
          <cell r="A4640">
            <v>10731</v>
          </cell>
          <cell r="B4640" t="str">
            <v>SINAPI/CEF</v>
          </cell>
          <cell r="C4640" t="str">
            <v>PEDRA ARDOSIA PARA PISO, DE *40 X 40* CM, E= 1 CM</v>
          </cell>
          <cell r="D4640" t="str">
            <v>M2</v>
          </cell>
          <cell r="E4640">
            <v>18</v>
          </cell>
        </row>
        <row r="4641">
          <cell r="A4641">
            <v>4748</v>
          </cell>
          <cell r="B4641" t="str">
            <v>SINAPI/CEF</v>
          </cell>
          <cell r="C4641" t="str">
            <v>PEDRA BRITADA BICA CORRIDA (NÃO CLASSIFICADA) - POSTO PEDREIRA / FORNECEDOR (SEM FRETE)</v>
          </cell>
          <cell r="D4641" t="str">
            <v>M3</v>
          </cell>
          <cell r="E4641">
            <v>42.43</v>
          </cell>
        </row>
        <row r="4642">
          <cell r="A4642">
            <v>4729</v>
          </cell>
          <cell r="B4642" t="str">
            <v>SINAPI/CEF</v>
          </cell>
          <cell r="C4642" t="str">
            <v>PEDRA BRITADA GRADUADA, CLASSIFICADA - POSTO PEDREIRA / FORNECEDOR (SEM FRETE)</v>
          </cell>
          <cell r="D4642" t="str">
            <v>M3</v>
          </cell>
          <cell r="E4642">
            <v>46.82</v>
          </cell>
        </row>
        <row r="4643">
          <cell r="A4643">
            <v>4720</v>
          </cell>
          <cell r="B4643" t="str">
            <v>SINAPI/CEF</v>
          </cell>
          <cell r="C4643" t="str">
            <v>PEDRA BRITADA N. 0 PEDRISCO OU CASCALHINHO - POSTO PEDREIRA / FORNECEDOR (SEM FRETE)</v>
          </cell>
          <cell r="D4643" t="str">
            <v>M3</v>
          </cell>
          <cell r="E4643">
            <v>46.82</v>
          </cell>
        </row>
        <row r="4644">
          <cell r="A4644">
            <v>4727</v>
          </cell>
          <cell r="B4644" t="str">
            <v>SINAPI/CEF</v>
          </cell>
          <cell r="C4644" t="str">
            <v>PEDRA BRITADA N. 05 - POSTO PEDREIRA / FORNECEDOR (SEM FRETE)</v>
          </cell>
          <cell r="D4644" t="str">
            <v>M3</v>
          </cell>
          <cell r="E4644">
            <v>30.72</v>
          </cell>
        </row>
        <row r="4645">
          <cell r="A4645">
            <v>4721</v>
          </cell>
          <cell r="B4645" t="str">
            <v>SINAPI/CEF</v>
          </cell>
          <cell r="C4645" t="str">
            <v>PEDRA BRITADA N. 1 - POSTO PEDREIRA / FORNECEDOR (SEM FRETE)</v>
          </cell>
          <cell r="D4645" t="str">
            <v>M3</v>
          </cell>
          <cell r="E4645">
            <v>47.11</v>
          </cell>
        </row>
        <row r="4646">
          <cell r="A4646">
            <v>0</v>
          </cell>
          <cell r="B4646" t="str">
            <v>SINAPI/CEF</v>
          </cell>
          <cell r="C4646">
            <v>0</v>
          </cell>
          <cell r="D4646">
            <v>0</v>
          </cell>
          <cell r="E4646">
            <v>0</v>
          </cell>
        </row>
        <row r="4647">
          <cell r="A4647">
            <v>0</v>
          </cell>
          <cell r="B4647" t="str">
            <v>SINAPI/CEF</v>
          </cell>
          <cell r="C4647" t="str">
            <v>PREÇOS DE INSUMOS</v>
          </cell>
          <cell r="D4647" t="str">
            <v>Página:</v>
          </cell>
          <cell r="E4647" t="str">
            <v>74 / 107</v>
          </cell>
        </row>
        <row r="4648">
          <cell r="A4648" t="str">
            <v>Mês de Coleta:</v>
          </cell>
          <cell r="B4648" t="str">
            <v>SINAPI/CEF</v>
          </cell>
          <cell r="C4648" t="str">
            <v>05/2014 Pesquisa: IBGE</v>
          </cell>
          <cell r="D4648">
            <v>0</v>
          </cell>
          <cell r="E4648">
            <v>0</v>
          </cell>
        </row>
        <row r="4649">
          <cell r="A4649">
            <v>0</v>
          </cell>
          <cell r="B4649" t="str">
            <v>SINAPI/CEF</v>
          </cell>
          <cell r="C4649" t="str">
            <v>FORTALEZA 88,81</v>
          </cell>
          <cell r="D4649">
            <v>0</v>
          </cell>
          <cell r="E4649">
            <v>50.72</v>
          </cell>
        </row>
        <row r="4650">
          <cell r="A4650" t="str">
            <v>Localidade:</v>
          </cell>
          <cell r="B4650" t="str">
            <v>SINAPI/CEF</v>
          </cell>
          <cell r="C4650" t="str">
            <v>Encargos Sociais Desonerados(%) Horista:</v>
          </cell>
          <cell r="D4650" t="str">
            <v>Mensalista:</v>
          </cell>
          <cell r="E4650">
            <v>0</v>
          </cell>
        </row>
        <row r="4651">
          <cell r="A4651" t="str">
            <v>Código</v>
          </cell>
          <cell r="B4651" t="str">
            <v>SINAPI/CEF</v>
          </cell>
          <cell r="C4651" t="str">
            <v>Descriçao do Insumo</v>
          </cell>
          <cell r="D4651" t="str">
            <v>Unid</v>
          </cell>
          <cell r="E4651" t="str">
            <v>Preço</v>
          </cell>
        </row>
        <row r="4652">
          <cell r="A4652">
            <v>0</v>
          </cell>
          <cell r="B4652" t="str">
            <v>SINAPI/CEF</v>
          </cell>
          <cell r="C4652">
            <v>0</v>
          </cell>
          <cell r="D4652">
            <v>0</v>
          </cell>
          <cell r="E4652" t="str">
            <v>Mediano (R$)</v>
          </cell>
        </row>
        <row r="4653">
          <cell r="A4653">
            <v>4718</v>
          </cell>
          <cell r="B4653" t="str">
            <v>SINAPI/CEF</v>
          </cell>
          <cell r="C4653" t="str">
            <v>PEDRA BRITADA N. 2 - POSTO PEDREIRA / FORNECEDOR (SEM FRETE)</v>
          </cell>
          <cell r="D4653" t="str">
            <v>M3</v>
          </cell>
          <cell r="E4653">
            <v>45.5</v>
          </cell>
        </row>
        <row r="4654">
          <cell r="A4654">
            <v>4722</v>
          </cell>
          <cell r="B4654" t="str">
            <v>SINAPI/CEF</v>
          </cell>
          <cell r="C4654" t="str">
            <v>PEDRA BRITADA N. 3 - POSTO PEDREIRA / FORNECEDOR (SEM FRETE)</v>
          </cell>
          <cell r="D4654" t="str">
            <v>M3</v>
          </cell>
          <cell r="E4654">
            <v>40.96</v>
          </cell>
        </row>
        <row r="4655">
          <cell r="A4655">
            <v>4723</v>
          </cell>
          <cell r="B4655" t="str">
            <v>SINAPI/CEF</v>
          </cell>
          <cell r="C4655" t="str">
            <v>PEDRA BRITADA N. 4 - POSTO PEDREIRA / FORNECEDOR (SEM FRETE)</v>
          </cell>
          <cell r="D4655" t="str">
            <v>M3</v>
          </cell>
          <cell r="E4655">
            <v>39.5</v>
          </cell>
        </row>
        <row r="4656">
          <cell r="A4656">
            <v>4712</v>
          </cell>
          <cell r="B4656" t="str">
            <v>SINAPI/CEF</v>
          </cell>
          <cell r="C4656" t="str">
            <v>PEDRA C/SUPERF LISA NAO TRABALHADA P/ REVESTIMENTO</v>
          </cell>
          <cell r="D4656" t="str">
            <v>M2</v>
          </cell>
          <cell r="E4656">
            <v>49.5</v>
          </cell>
        </row>
        <row r="4657">
          <cell r="A4657">
            <v>2710</v>
          </cell>
          <cell r="B4657" t="str">
            <v>SINAPI/CEF</v>
          </cell>
          <cell r="C4657" t="str">
            <v>PEDRA ESMERIL 6 X 3/4"</v>
          </cell>
          <cell r="D4657" t="str">
            <v>UN</v>
          </cell>
          <cell r="E4657">
            <v>28.57</v>
          </cell>
        </row>
        <row r="4658">
          <cell r="A4658">
            <v>10734</v>
          </cell>
          <cell r="B4658" t="str">
            <v>SINAPI/CEF</v>
          </cell>
          <cell r="C4658" t="str">
            <v>PEDRA GRANITICA RACHINHA ESP=2 A 3CM SERRADA P/ REVESTIMENTO</v>
          </cell>
          <cell r="D4658" t="str">
            <v>M2</v>
          </cell>
          <cell r="E4658">
            <v>82.13</v>
          </cell>
        </row>
        <row r="4659">
          <cell r="A4659">
            <v>10737</v>
          </cell>
          <cell r="B4659" t="str">
            <v>SINAPI/CEF</v>
          </cell>
          <cell r="C4659" t="str">
            <v>PEDRA MIRACEMA</v>
          </cell>
          <cell r="D4659" t="str">
            <v>M2</v>
          </cell>
          <cell r="E4659">
            <v>45</v>
          </cell>
        </row>
        <row r="4660">
          <cell r="A4660">
            <v>4717</v>
          </cell>
          <cell r="B4660" t="str">
            <v>SINAPI/CEF</v>
          </cell>
          <cell r="C4660" t="str">
            <v>PEDRA PORTUGUESA BRANCA</v>
          </cell>
          <cell r="D4660" t="str">
            <v>M2</v>
          </cell>
          <cell r="E4660">
            <v>42.75</v>
          </cell>
        </row>
        <row r="4661">
          <cell r="A4661">
            <v>4708</v>
          </cell>
          <cell r="B4661" t="str">
            <v>SINAPI/CEF</v>
          </cell>
          <cell r="C4661" t="str">
            <v>PEDRA PORTUGUESA PRETA</v>
          </cell>
          <cell r="D4661" t="str">
            <v>M2</v>
          </cell>
          <cell r="E4661">
            <v>24.75</v>
          </cell>
        </row>
        <row r="4662">
          <cell r="A4662">
            <v>4710</v>
          </cell>
          <cell r="B4662" t="str">
            <v>SINAPI/CEF</v>
          </cell>
          <cell r="C4662" t="str">
            <v>PEDRA SAO TOME 20 X 40CM</v>
          </cell>
          <cell r="D4662" t="str">
            <v>M2</v>
          </cell>
          <cell r="E4662">
            <v>79.88</v>
          </cell>
        </row>
        <row r="4663">
          <cell r="A4663">
            <v>4730</v>
          </cell>
          <cell r="B4663" t="str">
            <v>SINAPI/CEF</v>
          </cell>
          <cell r="C4663" t="str">
            <v>PEDRA-DE-MÃO OU PEDRA RACHÃO P/ MURO ARRIMO/FUNDAÇÃO/ENROCAMENTO ETC - POSTO PEDREIRA /</v>
          </cell>
          <cell r="D4663" t="str">
            <v>M3</v>
          </cell>
          <cell r="E4663">
            <v>36.869999999999997</v>
          </cell>
        </row>
        <row r="4664">
          <cell r="A4664">
            <v>0</v>
          </cell>
          <cell r="B4664" t="str">
            <v>SINAPI/CEF</v>
          </cell>
          <cell r="C4664" t="str">
            <v>FORNECEDOR (SEM FRETE)</v>
          </cell>
          <cell r="D4664">
            <v>0</v>
          </cell>
          <cell r="E4664">
            <v>0</v>
          </cell>
        </row>
        <row r="4665">
          <cell r="A4665">
            <v>4750</v>
          </cell>
          <cell r="B4665" t="str">
            <v>SINAPI/CEF</v>
          </cell>
          <cell r="C4665" t="str">
            <v>PEDREIRO</v>
          </cell>
          <cell r="D4665" t="str">
            <v>H</v>
          </cell>
          <cell r="E4665">
            <v>9.06</v>
          </cell>
        </row>
        <row r="4666">
          <cell r="A4666">
            <v>4826</v>
          </cell>
          <cell r="B4666" t="str">
            <v>SINAPI/CEF</v>
          </cell>
          <cell r="C4666" t="str">
            <v>PEITORIL MARMORE BRANCO L = 15CM ESP = 3CM, POLIDO</v>
          </cell>
          <cell r="D4666" t="str">
            <v>M</v>
          </cell>
          <cell r="E4666">
            <v>57.36</v>
          </cell>
        </row>
        <row r="4667">
          <cell r="A4667">
            <v>4825</v>
          </cell>
          <cell r="B4667" t="str">
            <v>SINAPI/CEF</v>
          </cell>
          <cell r="C4667" t="str">
            <v>PEITORIL MARMORE BRANCO L = 25CM ESP = 3CM, POLIDO</v>
          </cell>
          <cell r="D4667" t="str">
            <v>M</v>
          </cell>
          <cell r="E4667">
            <v>77.81</v>
          </cell>
        </row>
        <row r="4668">
          <cell r="A4668">
            <v>10855</v>
          </cell>
          <cell r="B4668" t="str">
            <v>SINAPI/CEF</v>
          </cell>
          <cell r="C4668" t="str">
            <v>PEITORIL PRE-MOLDADO DE GRANILITE, MARMORITE OU GRANITINA L = 15CM</v>
          </cell>
          <cell r="D4668" t="str">
            <v>M</v>
          </cell>
          <cell r="E4668">
            <v>36.92</v>
          </cell>
        </row>
        <row r="4669">
          <cell r="A4669">
            <v>13340</v>
          </cell>
          <cell r="B4669" t="str">
            <v>SINAPI/CEF</v>
          </cell>
          <cell r="C4669" t="str">
            <v>PERFIL "U" CHAPA ACO DOBRADA,  E = 3,04 MM , H = 20 CM, ABAS = 5 CM (4,47 KG/M)</v>
          </cell>
          <cell r="D4669" t="str">
            <v>M</v>
          </cell>
          <cell r="E4669">
            <v>23.34</v>
          </cell>
        </row>
        <row r="4670">
          <cell r="A4670">
            <v>4773</v>
          </cell>
          <cell r="B4670" t="str">
            <v>SINAPI/CEF</v>
          </cell>
          <cell r="C4670" t="str">
            <v>PERFIL ACO ESTRUTURAL "I", 10 "  X 4 5/8 ", ESPESSURA = 11,35 MM (44,65 KG/M)</v>
          </cell>
          <cell r="D4670" t="str">
            <v>M</v>
          </cell>
          <cell r="E4670">
            <v>238.69</v>
          </cell>
        </row>
        <row r="4671">
          <cell r="A4671">
            <v>4764</v>
          </cell>
          <cell r="B4671" t="str">
            <v>SINAPI/CEF</v>
          </cell>
          <cell r="C4671" t="str">
            <v>PERFIL ACO ESTRUTURAL "I", 10"  X 4 5/8"  ( QUALQUER ESPESSURA )</v>
          </cell>
          <cell r="D4671" t="str">
            <v>KG</v>
          </cell>
          <cell r="E4671">
            <v>5.5</v>
          </cell>
        </row>
        <row r="4672">
          <cell r="A4672">
            <v>4775</v>
          </cell>
          <cell r="B4672" t="str">
            <v>SINAPI/CEF</v>
          </cell>
          <cell r="C4672" t="str">
            <v>PERFIL ACO ESTRUTURAL "I", 12 "  X 5 1/4 " , ESPESSURA = 11,68 MM (60,71 KG/M)</v>
          </cell>
          <cell r="D4672" t="str">
            <v>M</v>
          </cell>
          <cell r="E4672">
            <v>345.61</v>
          </cell>
        </row>
        <row r="4673">
          <cell r="A4673">
            <v>4776</v>
          </cell>
          <cell r="B4673" t="str">
            <v>SINAPI/CEF</v>
          </cell>
          <cell r="C4673" t="str">
            <v>PERFIL ACO ESTRUTURAL "I", 12 "  X 5 1/4 ", ESPESSURA = 14,35 MM (66,97 KG/M)</v>
          </cell>
          <cell r="D4673" t="str">
            <v>M</v>
          </cell>
          <cell r="E4673">
            <v>370.06</v>
          </cell>
        </row>
        <row r="4674">
          <cell r="A4674">
            <v>4774</v>
          </cell>
          <cell r="B4674" t="str">
            <v>SINAPI/CEF</v>
          </cell>
          <cell r="C4674" t="str">
            <v>PERFIL ACO ESTRUTURAL "I", 12 " X 5 1/4 " (QUALQUER ESPESSURA)</v>
          </cell>
          <cell r="D4674" t="str">
            <v>KG</v>
          </cell>
          <cell r="E4674">
            <v>5.53</v>
          </cell>
        </row>
        <row r="4675">
          <cell r="A4675">
            <v>4768</v>
          </cell>
          <cell r="B4675" t="str">
            <v>SINAPI/CEF</v>
          </cell>
          <cell r="C4675" t="str">
            <v>PERFIL ACO ESTRUTURAL "I", 8 "  X 4 " (QUALQUER ESPESSURA)</v>
          </cell>
          <cell r="D4675" t="str">
            <v>KG</v>
          </cell>
          <cell r="E4675">
            <v>5.55</v>
          </cell>
        </row>
        <row r="4676">
          <cell r="A4676">
            <v>4769</v>
          </cell>
          <cell r="B4676" t="str">
            <v>SINAPI/CEF</v>
          </cell>
          <cell r="C4676" t="str">
            <v>PERFIL ACO ESTRUTURAL "I", 8 "  X 4 " , ESPESSURA = 8,86 MM (30,50 KG/M)</v>
          </cell>
          <cell r="D4676" t="str">
            <v>M</v>
          </cell>
          <cell r="E4676">
            <v>166.97</v>
          </cell>
        </row>
        <row r="4677">
          <cell r="A4677">
            <v>10963</v>
          </cell>
          <cell r="B4677" t="str">
            <v>SINAPI/CEF</v>
          </cell>
          <cell r="C4677" t="str">
            <v>PERFIL ACO ESTRUTURAL "I", 8 "  X 4 ", ESPESSURA = 11,20 MM (34,22 KG/M)</v>
          </cell>
          <cell r="D4677" t="str">
            <v>M</v>
          </cell>
          <cell r="E4677">
            <v>189.09</v>
          </cell>
        </row>
        <row r="4678">
          <cell r="A4678">
            <v>10964</v>
          </cell>
          <cell r="B4678" t="str">
            <v>SINAPI/CEF</v>
          </cell>
          <cell r="C4678" t="str">
            <v>PERFIL ACO ESTRUTURAL "U", 15 " X 3,3/8 " (QUALQUER ESPESSURA)</v>
          </cell>
          <cell r="D4678" t="str">
            <v>KG</v>
          </cell>
          <cell r="E4678">
            <v>7.71</v>
          </cell>
        </row>
        <row r="4679">
          <cell r="A4679">
            <v>34360</v>
          </cell>
          <cell r="B4679" t="str">
            <v>SINAPI/CEF</v>
          </cell>
          <cell r="C4679" t="str">
            <v>PERFIL DE ALUMINIO ANODIZADO</v>
          </cell>
          <cell r="D4679" t="str">
            <v>KG</v>
          </cell>
          <cell r="E4679">
            <v>30.95</v>
          </cell>
        </row>
        <row r="4680">
          <cell r="A4680">
            <v>10962</v>
          </cell>
          <cell r="B4680" t="str">
            <v>SINAPI/CEF</v>
          </cell>
          <cell r="C4680" t="str">
            <v>PERFIL LAMINADO ACO ESTRUTURAL "H", 6 " X 6 " (QUALQUER ESPESSURA)</v>
          </cell>
          <cell r="D4680" t="str">
            <v>KG</v>
          </cell>
          <cell r="E4680">
            <v>5.87</v>
          </cell>
        </row>
        <row r="4681">
          <cell r="A4681">
            <v>4765</v>
          </cell>
          <cell r="B4681" t="str">
            <v>SINAPI/CEF</v>
          </cell>
          <cell r="C4681" t="str">
            <v>PERFIL LAMINADO ACO ESTRUTURAL "I", 4"  X  2 5/8", ESPESSURA = 6,43 MM ( 12,65 KG/M )</v>
          </cell>
          <cell r="D4681" t="str">
            <v>M</v>
          </cell>
          <cell r="E4681">
            <v>69.25</v>
          </cell>
        </row>
        <row r="4682">
          <cell r="A4682">
            <v>4766</v>
          </cell>
          <cell r="B4682" t="str">
            <v>SINAPI/CEF</v>
          </cell>
          <cell r="C4682" t="str">
            <v>PERFIL LAMINADO ACO ESTRUTURAL "I", 6"  X 3 3/8" ( QUALQUER ESPESSURA )</v>
          </cell>
          <cell r="D4682" t="str">
            <v>KG</v>
          </cell>
          <cell r="E4682">
            <v>5.53</v>
          </cell>
        </row>
        <row r="4683">
          <cell r="A4683">
            <v>4767</v>
          </cell>
          <cell r="B4683" t="str">
            <v>SINAPI/CEF</v>
          </cell>
          <cell r="C4683" t="str">
            <v>PERFIL LAMINADO ACO ESTRUTURAL "I", 6"  X 3 3/8",  ESPESSURA = 8,71 MM ( 21,95 KG/M )</v>
          </cell>
          <cell r="D4683" t="str">
            <v>M</v>
          </cell>
          <cell r="E4683">
            <v>119.31</v>
          </cell>
        </row>
        <row r="4684">
          <cell r="A4684">
            <v>10965</v>
          </cell>
          <cell r="B4684" t="str">
            <v>SINAPI/CEF</v>
          </cell>
          <cell r="C4684" t="str">
            <v>PERFIL LAMINADO ACO ESTRUTURAL "U", 4 " X 1,5/8 ", ESPESSURA = 6,27 MM (9,30 KG/M)</v>
          </cell>
          <cell r="D4684" t="str">
            <v>M</v>
          </cell>
          <cell r="E4684">
            <v>49.78</v>
          </cell>
        </row>
        <row r="4685">
          <cell r="A4685">
            <v>10966</v>
          </cell>
          <cell r="B4685" t="str">
            <v>SINAPI/CEF</v>
          </cell>
          <cell r="C4685" t="str">
            <v>PERFIL LAMINADO ACO ESTRUTURAL "U", 6 "  X 2 " (QUALQUER ESPESSURA)</v>
          </cell>
          <cell r="D4685" t="str">
            <v>KG</v>
          </cell>
          <cell r="E4685">
            <v>5.56</v>
          </cell>
        </row>
        <row r="4686">
          <cell r="A4686">
            <v>11651</v>
          </cell>
          <cell r="B4686" t="str">
            <v>SINAPI/CEF</v>
          </cell>
          <cell r="C4686" t="str">
            <v>PERFURATRIZ PNEUMATICA COM PESO DE 18,9 KG E DIAMETRO IGUAL A 3 CM</v>
          </cell>
          <cell r="D4686" t="str">
            <v>UN</v>
          </cell>
          <cell r="E4686">
            <v>3942.13</v>
          </cell>
        </row>
        <row r="4687">
          <cell r="A4687">
            <v>4780</v>
          </cell>
          <cell r="B4687" t="str">
            <v>SINAPI/CEF</v>
          </cell>
          <cell r="C4687" t="str">
            <v>PERFURATRIZ PNEUMATICA P/ ROCHA TIPO ATLAS COPCO RH-658 - 24,0KG OU EQUIV</v>
          </cell>
          <cell r="D4687" t="str">
            <v>H</v>
          </cell>
          <cell r="E4687">
            <v>2.21</v>
          </cell>
        </row>
        <row r="4688">
          <cell r="A4688">
            <v>4778</v>
          </cell>
          <cell r="B4688" t="str">
            <v>SINAPI/CEF</v>
          </cell>
          <cell r="C4688" t="str">
            <v>PERFURATRIZ PNEUMATICA PARA ROCHA, DE *17* KG (LOCACAO)</v>
          </cell>
          <cell r="D4688" t="str">
            <v>H</v>
          </cell>
          <cell r="E4688">
            <v>2.0299999999999998</v>
          </cell>
        </row>
        <row r="4689">
          <cell r="A4689">
            <v>1748</v>
          </cell>
          <cell r="B4689" t="str">
            <v>SINAPI/CEF</v>
          </cell>
          <cell r="C4689" t="str">
            <v>PIA ACO INOXIDAVEL 130 X 60CM C/1 CUBA</v>
          </cell>
          <cell r="D4689" t="str">
            <v>UN</v>
          </cell>
          <cell r="E4689">
            <v>130.72</v>
          </cell>
        </row>
        <row r="4690">
          <cell r="A4690">
            <v>1745</v>
          </cell>
          <cell r="B4690" t="str">
            <v>SINAPI/CEF</v>
          </cell>
          <cell r="C4690" t="str">
            <v>PIA ACO INOXIDAVEL 160 X 60CM C/1 CUBA</v>
          </cell>
          <cell r="D4690" t="str">
            <v>UN</v>
          </cell>
          <cell r="E4690">
            <v>159.06</v>
          </cell>
        </row>
        <row r="4691">
          <cell r="A4691">
            <v>1749</v>
          </cell>
          <cell r="B4691" t="str">
            <v>SINAPI/CEF</v>
          </cell>
          <cell r="C4691" t="str">
            <v>PIA ACO INOXIDAVEL 180 X 60CM C/1 CUBA</v>
          </cell>
          <cell r="D4691" t="str">
            <v>UN</v>
          </cell>
          <cell r="E4691">
            <v>178.92</v>
          </cell>
        </row>
        <row r="4692">
          <cell r="A4692">
            <v>1750</v>
          </cell>
          <cell r="B4692" t="str">
            <v>SINAPI/CEF</v>
          </cell>
          <cell r="C4692" t="str">
            <v>PIA ACO INOXIDAVEL 200 X 60CM C/2 CUBAS</v>
          </cell>
          <cell r="D4692" t="str">
            <v>UN</v>
          </cell>
          <cell r="E4692">
            <v>231.24</v>
          </cell>
        </row>
        <row r="4693">
          <cell r="A4693">
            <v>2713</v>
          </cell>
          <cell r="B4693" t="str">
            <v>SINAPI/CEF</v>
          </cell>
          <cell r="C4693" t="str">
            <v>PICARETA PONTA E PONTA SEM CABO</v>
          </cell>
          <cell r="D4693" t="str">
            <v>UN</v>
          </cell>
          <cell r="E4693">
            <v>25.71</v>
          </cell>
        </row>
        <row r="4694">
          <cell r="A4694">
            <v>13617</v>
          </cell>
          <cell r="B4694" t="str">
            <v>SINAPI/CEF</v>
          </cell>
          <cell r="C4694" t="str">
            <v>PICK UP VOLKSWAGEN MOD. SAVEIRO CL 1.8, 98CV, A GASOLINA</v>
          </cell>
          <cell r="D4694" t="str">
            <v>UN</v>
          </cell>
          <cell r="E4694">
            <v>55591.01</v>
          </cell>
        </row>
        <row r="4695">
          <cell r="A4695">
            <v>5327</v>
          </cell>
          <cell r="B4695" t="str">
            <v>SINAPI/CEF</v>
          </cell>
          <cell r="C4695" t="str">
            <v>PIGMENTO EM PO PARA ARGAMASSAS, CIMENTOS E OUTROS</v>
          </cell>
          <cell r="D4695" t="str">
            <v>KG</v>
          </cell>
          <cell r="E4695">
            <v>24.83</v>
          </cell>
        </row>
        <row r="4696">
          <cell r="A4696">
            <v>11091</v>
          </cell>
          <cell r="B4696" t="str">
            <v>SINAPI/CEF</v>
          </cell>
          <cell r="C4696" t="str">
            <v>PINGADEIRA PLASTICA P/ TELHA FIBROCIMENTO CANALETE 49 OU KALHETA</v>
          </cell>
          <cell r="D4696" t="str">
            <v>UN</v>
          </cell>
          <cell r="E4696">
            <v>0.27</v>
          </cell>
        </row>
        <row r="4697">
          <cell r="A4697">
            <v>11092</v>
          </cell>
          <cell r="B4697" t="str">
            <v>SINAPI/CEF</v>
          </cell>
          <cell r="C4697" t="str">
            <v>PINGADEIRA PLASTICA P/ TELHA FIBROCIMENTO CANALETE 90</v>
          </cell>
          <cell r="D4697" t="str">
            <v>UN</v>
          </cell>
          <cell r="E4697">
            <v>0.28999999999999998</v>
          </cell>
        </row>
        <row r="4698">
          <cell r="A4698">
            <v>14147</v>
          </cell>
          <cell r="B4698" t="str">
            <v>SINAPI/CEF</v>
          </cell>
          <cell r="C4698" t="str">
            <v>PINO C/ ROSCA DIAM 1/4" 30 X 20"</v>
          </cell>
          <cell r="D4698" t="str">
            <v>CX</v>
          </cell>
          <cell r="E4698">
            <v>52.19</v>
          </cell>
        </row>
        <row r="4699">
          <cell r="A4699">
            <v>445</v>
          </cell>
          <cell r="B4699" t="str">
            <v>SINAPI/CEF</v>
          </cell>
          <cell r="C4699" t="str">
            <v>PINO P/ ISOLADOR M16X19X320MM 25KV</v>
          </cell>
          <cell r="D4699" t="str">
            <v>UN</v>
          </cell>
          <cell r="E4699">
            <v>9.16</v>
          </cell>
        </row>
        <row r="4700">
          <cell r="A4700">
            <v>444</v>
          </cell>
          <cell r="B4700" t="str">
            <v>SINAPI/CEF</v>
          </cell>
          <cell r="C4700" t="str">
            <v>PINO RETO P/ ISOLADOR 15KV DIMENSOES 16 X 19 X 290MM</v>
          </cell>
          <cell r="D4700" t="str">
            <v>UN</v>
          </cell>
          <cell r="E4700">
            <v>9.67</v>
          </cell>
        </row>
        <row r="4701">
          <cell r="A4701">
            <v>4783</v>
          </cell>
          <cell r="B4701" t="str">
            <v>SINAPI/CEF</v>
          </cell>
          <cell r="C4701" t="str">
            <v>PINTOR</v>
          </cell>
          <cell r="D4701" t="str">
            <v>H</v>
          </cell>
          <cell r="E4701">
            <v>9.08</v>
          </cell>
        </row>
        <row r="4702">
          <cell r="A4702">
            <v>12874</v>
          </cell>
          <cell r="B4702" t="str">
            <v>SINAPI/CEF</v>
          </cell>
          <cell r="C4702" t="str">
            <v>PINTOR DE LETREIROS</v>
          </cell>
          <cell r="D4702" t="str">
            <v>H</v>
          </cell>
          <cell r="E4702">
            <v>9.6</v>
          </cell>
        </row>
        <row r="4703">
          <cell r="A4703">
            <v>4785</v>
          </cell>
          <cell r="B4703" t="str">
            <v>SINAPI/CEF</v>
          </cell>
          <cell r="C4703" t="str">
            <v>PINTOR PARA TINTA EPOXI</v>
          </cell>
          <cell r="D4703" t="str">
            <v>H</v>
          </cell>
          <cell r="E4703">
            <v>10.81</v>
          </cell>
        </row>
        <row r="4704">
          <cell r="A4704">
            <v>4799</v>
          </cell>
          <cell r="B4704" t="str">
            <v>SINAPI/CEF</v>
          </cell>
          <cell r="C4704" t="str">
            <v>PISO BORRACHA 500 X 500 X 15 MM CANELADO P/ ARGAMASSA AI.25 PLURIGOMA PRETO</v>
          </cell>
          <cell r="D4704" t="str">
            <v>M2</v>
          </cell>
          <cell r="E4704">
            <v>260.37</v>
          </cell>
        </row>
        <row r="4705">
          <cell r="A4705">
            <v>4801</v>
          </cell>
          <cell r="B4705" t="str">
            <v>SINAPI/CEF</v>
          </cell>
          <cell r="C4705" t="str">
            <v>PISO BORRACHA 500 X 500 X 3,5 MM CANELADO P/ COLA G.25 PLURIGOMA PRETO</v>
          </cell>
          <cell r="D4705" t="str">
            <v>M2</v>
          </cell>
          <cell r="E4705">
            <v>61.56</v>
          </cell>
        </row>
        <row r="4706">
          <cell r="A4706">
            <v>4802</v>
          </cell>
          <cell r="B4706" t="str">
            <v>SINAPI/CEF</v>
          </cell>
          <cell r="C4706" t="str">
            <v>PISO BORRACHA 500 X 500 X 3,5 MM FRISADO P/ COLA G.45 PLURIGOMA PRETO</v>
          </cell>
          <cell r="D4706" t="str">
            <v>M2</v>
          </cell>
          <cell r="E4706">
            <v>61.56</v>
          </cell>
        </row>
        <row r="4707">
          <cell r="A4707">
            <v>0</v>
          </cell>
          <cell r="B4707" t="str">
            <v>SINAPI/CEF</v>
          </cell>
          <cell r="C4707">
            <v>0</v>
          </cell>
          <cell r="D4707">
            <v>0</v>
          </cell>
          <cell r="E4707">
            <v>0</v>
          </cell>
        </row>
        <row r="4708">
          <cell r="A4708">
            <v>0</v>
          </cell>
          <cell r="B4708" t="str">
            <v>SINAPI/CEF</v>
          </cell>
          <cell r="C4708" t="str">
            <v>PREÇOS DE INSUMOS</v>
          </cell>
          <cell r="D4708" t="str">
            <v>Página:</v>
          </cell>
          <cell r="E4708" t="str">
            <v>75 / 107</v>
          </cell>
        </row>
        <row r="4709">
          <cell r="A4709" t="str">
            <v>Mês de Coleta:</v>
          </cell>
          <cell r="B4709" t="str">
            <v>SINAPI/CEF</v>
          </cell>
          <cell r="C4709" t="str">
            <v>05/2014 Pesquisa: IBGE</v>
          </cell>
          <cell r="D4709">
            <v>0</v>
          </cell>
          <cell r="E4709">
            <v>0</v>
          </cell>
        </row>
        <row r="4710">
          <cell r="A4710">
            <v>0</v>
          </cell>
          <cell r="B4710" t="str">
            <v>SINAPI/CEF</v>
          </cell>
          <cell r="C4710" t="str">
            <v>FORTALEZA 88,81</v>
          </cell>
          <cell r="D4710">
            <v>0</v>
          </cell>
          <cell r="E4710">
            <v>50.72</v>
          </cell>
        </row>
        <row r="4711">
          <cell r="A4711" t="str">
            <v>Localidade:</v>
          </cell>
          <cell r="B4711" t="str">
            <v>SINAPI/CEF</v>
          </cell>
          <cell r="C4711" t="str">
            <v>Encargos Sociais Desonerados(%) Horista:</v>
          </cell>
          <cell r="D4711" t="str">
            <v>Mensalista:</v>
          </cell>
          <cell r="E4711">
            <v>0</v>
          </cell>
        </row>
        <row r="4712">
          <cell r="A4712" t="str">
            <v>Código</v>
          </cell>
          <cell r="B4712" t="str">
            <v>SINAPI/CEF</v>
          </cell>
          <cell r="C4712" t="str">
            <v>Descriçao do Insumo</v>
          </cell>
          <cell r="D4712" t="str">
            <v>Unid</v>
          </cell>
          <cell r="E4712" t="str">
            <v>Preço</v>
          </cell>
        </row>
        <row r="4713">
          <cell r="A4713">
            <v>0</v>
          </cell>
          <cell r="B4713" t="str">
            <v>SINAPI/CEF</v>
          </cell>
          <cell r="C4713">
            <v>0</v>
          </cell>
          <cell r="D4713">
            <v>0</v>
          </cell>
          <cell r="E4713" t="str">
            <v>Mediano (R$)</v>
          </cell>
        </row>
        <row r="4714">
          <cell r="A4714">
            <v>4800</v>
          </cell>
          <cell r="B4714" t="str">
            <v>SINAPI/CEF</v>
          </cell>
          <cell r="C4714" t="str">
            <v>PISO BORRACHA 500 X 500 X 3,5 MM PASTILHADO P/ COLA G.15 PLURIGOMA PRETO</v>
          </cell>
          <cell r="D4714" t="str">
            <v>M2</v>
          </cell>
          <cell r="E4714">
            <v>31.77</v>
          </cell>
        </row>
        <row r="4715">
          <cell r="A4715">
            <v>4798</v>
          </cell>
          <cell r="B4715" t="str">
            <v>SINAPI/CEF</v>
          </cell>
          <cell r="C4715" t="str">
            <v>PISO BORRACHA 500 X 500 X 7 MM CANELADO P/ ARGAMASSA A.25 PLURIGOMA PRETO</v>
          </cell>
          <cell r="D4715" t="str">
            <v>M2</v>
          </cell>
          <cell r="E4715">
            <v>138.25</v>
          </cell>
        </row>
        <row r="4716">
          <cell r="A4716">
            <v>4796</v>
          </cell>
          <cell r="B4716" t="str">
            <v>SINAPI/CEF</v>
          </cell>
          <cell r="C4716" t="str">
            <v>PISO BORRACHA 500 X 500 X 7 MM FRISADO P/ ARGAMASSA A.45 PLURIGOMA PRETO</v>
          </cell>
          <cell r="D4716" t="str">
            <v>M2</v>
          </cell>
          <cell r="E4716">
            <v>138.25</v>
          </cell>
        </row>
        <row r="4717">
          <cell r="A4717">
            <v>4797</v>
          </cell>
          <cell r="B4717" t="str">
            <v>SINAPI/CEF</v>
          </cell>
          <cell r="C4717" t="str">
            <v>PISO BORRACHA 500 X 500 X 7 MM PASTILHADO P/ ARGAMASSA A.15 PLURIGOMA PRETO</v>
          </cell>
          <cell r="D4717" t="str">
            <v>M2</v>
          </cell>
          <cell r="E4717">
            <v>137.69</v>
          </cell>
        </row>
        <row r="4718">
          <cell r="A4718">
            <v>4794</v>
          </cell>
          <cell r="B4718" t="str">
            <v>SINAPI/CEF</v>
          </cell>
          <cell r="C4718" t="str">
            <v>PISO DE BORRACHA DE 500 X 500 X 14 MM SPORTGOMA P/ ARGAMASSA PRETO PLURIGOMA</v>
          </cell>
          <cell r="D4718" t="str">
            <v>M2</v>
          </cell>
          <cell r="E4718">
            <v>172.99</v>
          </cell>
        </row>
        <row r="4719">
          <cell r="A4719">
            <v>25965</v>
          </cell>
          <cell r="B4719" t="str">
            <v>SINAPI/CEF</v>
          </cell>
          <cell r="C4719" t="str">
            <v>PISO DE BORRACHA SINTÉTICA 50X50CM - ESP 4.00 MM, MODELO CANELADO, COR VERDE MUSGO</v>
          </cell>
          <cell r="D4719" t="str">
            <v>M2</v>
          </cell>
          <cell r="E4719">
            <v>130.63</v>
          </cell>
        </row>
        <row r="4720">
          <cell r="A4720">
            <v>4795</v>
          </cell>
          <cell r="B4720" t="str">
            <v>SINAPI/CEF</v>
          </cell>
          <cell r="C4720" t="str">
            <v>PISO DE BORRACHA 500 X 500 X 15 MM PASTILHADO P/ ARGAMASSA AI.15 PLURIGOMA PRETO</v>
          </cell>
          <cell r="D4720" t="str">
            <v>M2</v>
          </cell>
          <cell r="E4720">
            <v>240.96</v>
          </cell>
        </row>
        <row r="4721">
          <cell r="A4721">
            <v>4786</v>
          </cell>
          <cell r="B4721" t="str">
            <v>SINAPI/CEF</v>
          </cell>
          <cell r="C4721" t="str">
            <v>PISO EM GRANILITE, MARMORITE OU GRANITINA - ESP = 8 MM</v>
          </cell>
          <cell r="D4721" t="str">
            <v>M2</v>
          </cell>
          <cell r="E4721">
            <v>43.93</v>
          </cell>
        </row>
        <row r="4722">
          <cell r="A4722">
            <v>25977</v>
          </cell>
          <cell r="B4722" t="str">
            <v>SINAPI/CEF</v>
          </cell>
          <cell r="C4722" t="str">
            <v>PISO EM GRANITO BRANCO MARFIM 30X30CM E=2CM LEVIGADO</v>
          </cell>
          <cell r="D4722" t="str">
            <v>M2</v>
          </cell>
          <cell r="E4722">
            <v>162.35</v>
          </cell>
        </row>
        <row r="4723">
          <cell r="A4723">
            <v>25978</v>
          </cell>
          <cell r="B4723" t="str">
            <v>SINAPI/CEF</v>
          </cell>
          <cell r="C4723" t="str">
            <v>PISO EM GRANITO BRANCO MARFIM 50X50CM E=2CM LEVIGADO</v>
          </cell>
          <cell r="D4723" t="str">
            <v>M2</v>
          </cell>
          <cell r="E4723">
            <v>178.59</v>
          </cell>
        </row>
        <row r="4724">
          <cell r="A4724">
            <v>25979</v>
          </cell>
          <cell r="B4724" t="str">
            <v>SINAPI/CEF</v>
          </cell>
          <cell r="C4724" t="str">
            <v>PISO EM GRANITO BRANCO MONET 50X50CM E=2CM LEVIGADO</v>
          </cell>
          <cell r="D4724" t="str">
            <v>M2</v>
          </cell>
          <cell r="E4724">
            <v>173.18</v>
          </cell>
        </row>
        <row r="4725">
          <cell r="A4725">
            <v>25980</v>
          </cell>
          <cell r="B4725" t="str">
            <v>SINAPI/CEF</v>
          </cell>
          <cell r="C4725" t="str">
            <v>PISO EM GRANITO BRANCO QUARTZ  E=2CM LEVIGADO</v>
          </cell>
          <cell r="D4725" t="str">
            <v>M2</v>
          </cell>
          <cell r="E4725">
            <v>178.59</v>
          </cell>
        </row>
        <row r="4726">
          <cell r="A4726">
            <v>25981</v>
          </cell>
          <cell r="B4726" t="str">
            <v>SINAPI/CEF</v>
          </cell>
          <cell r="C4726" t="str">
            <v>PISO EM GRANITO BRANCO QUARTZ 30X30CM E=2CM LEVIGADO</v>
          </cell>
          <cell r="D4726" t="str">
            <v>M2</v>
          </cell>
          <cell r="E4726">
            <v>215.39</v>
          </cell>
        </row>
        <row r="4727">
          <cell r="A4727">
            <v>25982</v>
          </cell>
          <cell r="B4727" t="str">
            <v>SINAPI/CEF</v>
          </cell>
          <cell r="C4727" t="str">
            <v>PISO EM GRANITO BRANCO QUARTZ 50X50CM E=2CM LEVIGADO</v>
          </cell>
          <cell r="D4727" t="str">
            <v>M2</v>
          </cell>
          <cell r="E4727">
            <v>214.31</v>
          </cell>
        </row>
        <row r="4728">
          <cell r="A4728">
            <v>21108</v>
          </cell>
          <cell r="B4728" t="str">
            <v>SINAPI/CEF</v>
          </cell>
          <cell r="C4728" t="str">
            <v>PISO PORCELANATO POLIDO EXTRA  40 X 40 CM</v>
          </cell>
          <cell r="D4728" t="str">
            <v>M2</v>
          </cell>
          <cell r="E4728">
            <v>82</v>
          </cell>
        </row>
        <row r="4729">
          <cell r="A4729">
            <v>4792</v>
          </cell>
          <cell r="B4729" t="str">
            <v>SINAPI/CEF</v>
          </cell>
          <cell r="C4729" t="str">
            <v>PISO VINÍLICO EM PLACAS DE 30 X 30CM, C/ FLASH, ESP = 3,2MM</v>
          </cell>
          <cell r="D4729" t="str">
            <v>M2</v>
          </cell>
          <cell r="E4729">
            <v>79.44</v>
          </cell>
        </row>
        <row r="4730">
          <cell r="A4730">
            <v>4790</v>
          </cell>
          <cell r="B4730" t="str">
            <v>SINAPI/CEF</v>
          </cell>
          <cell r="C4730" t="str">
            <v>PISO VINILICO EM PLACAS DE *30 X 30* CM, E = 2 MM (SEM COLOCACAO)</v>
          </cell>
          <cell r="D4730" t="str">
            <v>M2</v>
          </cell>
          <cell r="E4730">
            <v>46.62</v>
          </cell>
        </row>
        <row r="4731">
          <cell r="A4731">
            <v>10851</v>
          </cell>
          <cell r="B4731" t="str">
            <v>SINAPI/CEF</v>
          </cell>
          <cell r="C4731" t="str">
            <v>PLACA ACRILICO P/IDENTIFICACAO 25 X 8CM E=4MM</v>
          </cell>
          <cell r="D4731" t="str">
            <v>UN</v>
          </cell>
          <cell r="E4731">
            <v>63.04</v>
          </cell>
        </row>
        <row r="4732">
          <cell r="A4732">
            <v>21110</v>
          </cell>
          <cell r="B4732" t="str">
            <v>SINAPI/CEF</v>
          </cell>
          <cell r="C4732" t="str">
            <v>PLACA CEGA METALICA REDONDA P/ TOMADA DE PISO 3 X 3"</v>
          </cell>
          <cell r="D4732" t="str">
            <v>UN</v>
          </cell>
          <cell r="E4732">
            <v>14.72</v>
          </cell>
        </row>
        <row r="4733">
          <cell r="A4733">
            <v>12121</v>
          </cell>
          <cell r="B4733" t="str">
            <v>SINAPI/CEF</v>
          </cell>
          <cell r="C4733" t="str">
            <v>PLACA CEGA REDONDA 3'' EM TERMOPLASTICO, TIPO SILENTOQUE PIAL OU EQUIV</v>
          </cell>
          <cell r="D4733" t="str">
            <v>UN</v>
          </cell>
          <cell r="E4733">
            <v>3.08</v>
          </cell>
        </row>
        <row r="4734">
          <cell r="A4734">
            <v>12119</v>
          </cell>
          <cell r="B4734" t="str">
            <v>SINAPI/CEF</v>
          </cell>
          <cell r="C4734" t="str">
            <v>PLACA CEGA 4 X 2'' EM TERMOPLASTICO, TIPO SILENTOQUE PIAL OU EQUIV</v>
          </cell>
          <cell r="D4734" t="str">
            <v>UN</v>
          </cell>
          <cell r="E4734">
            <v>1.58</v>
          </cell>
        </row>
        <row r="4735">
          <cell r="A4735">
            <v>12120</v>
          </cell>
          <cell r="B4735" t="str">
            <v>SINAPI/CEF</v>
          </cell>
          <cell r="C4735" t="str">
            <v>PLACA CEGA 4 X 4'' EM TERMOPLASTICO, TIPO SILENTOQUE PIAL OU EQUIV</v>
          </cell>
          <cell r="D4735" t="str">
            <v>UN</v>
          </cell>
          <cell r="E4735">
            <v>3.66</v>
          </cell>
        </row>
        <row r="4736">
          <cell r="A4736">
            <v>4812</v>
          </cell>
          <cell r="B4736" t="str">
            <v>SINAPI/CEF</v>
          </cell>
          <cell r="C4736" t="str">
            <v>PLACA DE GESSO PARA FORRO, DE  60 X 60* CM E ESPESSURA DE 12 MM (30 MM NAS BORDAS) (SEM</v>
          </cell>
          <cell r="D4736" t="str">
            <v>M2</v>
          </cell>
          <cell r="E4736">
            <v>6.11</v>
          </cell>
        </row>
        <row r="4737">
          <cell r="A4737">
            <v>0</v>
          </cell>
          <cell r="B4737" t="str">
            <v>SINAPI/CEF</v>
          </cell>
          <cell r="C4737" t="str">
            <v>COLOCACAO)</v>
          </cell>
          <cell r="D4737">
            <v>0</v>
          </cell>
          <cell r="E4737">
            <v>0</v>
          </cell>
        </row>
        <row r="4738">
          <cell r="A4738">
            <v>10848</v>
          </cell>
          <cell r="B4738" t="str">
            <v>SINAPI/CEF</v>
          </cell>
          <cell r="C4738" t="str">
            <v>PLACA DE INAUGURACAO DURALUMINIO 40 X 60CM</v>
          </cell>
          <cell r="D4738" t="str">
            <v>UN</v>
          </cell>
          <cell r="E4738">
            <v>372.9</v>
          </cell>
        </row>
        <row r="4739">
          <cell r="A4739">
            <v>10849</v>
          </cell>
          <cell r="B4739" t="str">
            <v>SINAPI/CEF</v>
          </cell>
          <cell r="C4739" t="str">
            <v>PLACA DE INAUGURACAO EM BRONZE 35 X 50CM</v>
          </cell>
          <cell r="D4739" t="str">
            <v>UN</v>
          </cell>
          <cell r="E4739">
            <v>1923.94</v>
          </cell>
        </row>
        <row r="4740">
          <cell r="A4740">
            <v>4818</v>
          </cell>
          <cell r="B4740" t="str">
            <v>SINAPI/CEF</v>
          </cell>
          <cell r="C4740" t="str">
            <v>PLACA DE MARMORE BRANCO POLIDO, PARA PISO, DE 30 X 30 CM, E = 2 CM</v>
          </cell>
          <cell r="D4740" t="str">
            <v>M2</v>
          </cell>
          <cell r="E4740">
            <v>150</v>
          </cell>
        </row>
        <row r="4741">
          <cell r="A4741">
            <v>4813</v>
          </cell>
          <cell r="B4741" t="str">
            <v>SINAPI/CEF</v>
          </cell>
          <cell r="C4741" t="str">
            <v>PLACA DE OBRA (PARA CONSTRUCAO CIVIL) EM CHAPA GALVANIZADA *Nº 22*, PINTADA, DE *2,0 X 1,0* M, SEM</v>
          </cell>
          <cell r="D4741" t="str">
            <v>M2</v>
          </cell>
          <cell r="E4741">
            <v>207.5</v>
          </cell>
        </row>
        <row r="4742">
          <cell r="A4742">
            <v>0</v>
          </cell>
          <cell r="B4742" t="str">
            <v>SINAPI/CEF</v>
          </cell>
          <cell r="C4742" t="str">
            <v>COLOCACAO</v>
          </cell>
          <cell r="D4742">
            <v>0</v>
          </cell>
          <cell r="E4742">
            <v>0</v>
          </cell>
        </row>
        <row r="4743">
          <cell r="A4743">
            <v>3408</v>
          </cell>
          <cell r="B4743" t="str">
            <v>SINAPI/CEF</v>
          </cell>
          <cell r="C4743" t="str">
            <v>PLACA DE POLIESTIRENO EXPANDIDO (ISOPOR) PARA ISOLAMENTO TERMICO/ACÚSTICO, COM 1,20 X 0,60 M, E = 2</v>
          </cell>
          <cell r="D4743" t="str">
            <v>M2</v>
          </cell>
          <cell r="E4743">
            <v>7.03</v>
          </cell>
        </row>
        <row r="4744">
          <cell r="A4744">
            <v>0</v>
          </cell>
          <cell r="B4744" t="str">
            <v>SINAPI/CEF</v>
          </cell>
          <cell r="C4744" t="str">
            <v>CM</v>
          </cell>
          <cell r="D4744">
            <v>0</v>
          </cell>
          <cell r="E4744">
            <v>0</v>
          </cell>
        </row>
        <row r="4745">
          <cell r="A4745">
            <v>11094</v>
          </cell>
          <cell r="B4745" t="str">
            <v>SINAPI/CEF</v>
          </cell>
          <cell r="C4745" t="str">
            <v>PLACA DE VEDACAO NERVURA PARA TELHA DE FIBROCIMENTO TIPO CANALETE 90 (SEM AMIANTO)</v>
          </cell>
          <cell r="D4745" t="str">
            <v>UN</v>
          </cell>
          <cell r="E4745">
            <v>7.51</v>
          </cell>
        </row>
        <row r="4746">
          <cell r="A4746">
            <v>4309</v>
          </cell>
          <cell r="B4746" t="str">
            <v>SINAPI/CEF</v>
          </cell>
          <cell r="C4746" t="str">
            <v>PLACA DE VENTILACAO P/ TELHA FIBROCIMENTO CANALETE 49 KALHETA</v>
          </cell>
          <cell r="D4746" t="str">
            <v>UN</v>
          </cell>
          <cell r="E4746">
            <v>1.66</v>
          </cell>
        </row>
        <row r="4747">
          <cell r="A4747">
            <v>4307</v>
          </cell>
          <cell r="B4747" t="str">
            <v>SINAPI/CEF</v>
          </cell>
          <cell r="C4747" t="str">
            <v>PLACA DE VENTILACAO P/ TELHA FIBROCIMENTO CANALETE 90 OU KALHETAO</v>
          </cell>
          <cell r="D4747" t="str">
            <v>UN</v>
          </cell>
          <cell r="E4747">
            <v>4.32</v>
          </cell>
        </row>
        <row r="4748">
          <cell r="A4748">
            <v>13521</v>
          </cell>
          <cell r="B4748" t="str">
            <v>SINAPI/CEF</v>
          </cell>
          <cell r="C4748" t="str">
            <v>PLACA ESMALTADA P/ IDENTIFICACAO NR DE RUA</v>
          </cell>
          <cell r="D4748" t="str">
            <v>UN</v>
          </cell>
          <cell r="E4748">
            <v>126.16</v>
          </cell>
        </row>
        <row r="4749">
          <cell r="A4749">
            <v>4820</v>
          </cell>
          <cell r="B4749" t="str">
            <v>SINAPI/CEF</v>
          </cell>
          <cell r="C4749" t="str">
            <v>PLACA MARMORE BRANCO COMUM 15 X 30CM E = 2,5CM, POLIDO P/ REVESTIMENTO</v>
          </cell>
          <cell r="D4749" t="str">
            <v>M2</v>
          </cell>
          <cell r="E4749">
            <v>144.75</v>
          </cell>
        </row>
        <row r="4750">
          <cell r="A4750">
            <v>4819</v>
          </cell>
          <cell r="B4750" t="str">
            <v>SINAPI/CEF</v>
          </cell>
          <cell r="C4750" t="str">
            <v>PLACA MARMORE BRANCO COMUM 15 X 30CM E = 3CM, POLIDO P/ REVESTIMENTO</v>
          </cell>
          <cell r="D4750" t="str">
            <v>M2</v>
          </cell>
          <cell r="E4750">
            <v>162.85</v>
          </cell>
        </row>
        <row r="4751">
          <cell r="A4751">
            <v>4822</v>
          </cell>
          <cell r="B4751" t="str">
            <v>SINAPI/CEF</v>
          </cell>
          <cell r="C4751" t="str">
            <v>PLACA MARMORE BRANCO 15 X 30CM E = 2CM, POLIDO PARA REVESTIMENTO</v>
          </cell>
          <cell r="D4751" t="str">
            <v>M2</v>
          </cell>
          <cell r="E4751">
            <v>159.22999999999999</v>
          </cell>
        </row>
        <row r="4752">
          <cell r="A4752">
            <v>4821</v>
          </cell>
          <cell r="B4752" t="str">
            <v>SINAPI/CEF</v>
          </cell>
          <cell r="C4752" t="str">
            <v>PLACA MARMORE BRANCO 30 X 30CM E = 3CM, P/ PISO, POLIDO</v>
          </cell>
          <cell r="D4752" t="str">
            <v>M2</v>
          </cell>
          <cell r="E4752">
            <v>222.63</v>
          </cell>
        </row>
        <row r="4753">
          <cell r="A4753">
            <v>10698</v>
          </cell>
          <cell r="B4753" t="str">
            <v>SINAPI/CEF</v>
          </cell>
          <cell r="C4753" t="str">
            <v>PLACA PRE-MOLDADA DE GRANILITE, MARMORITE OU GRANITINA ESP = 3CM P/ PAREDE</v>
          </cell>
          <cell r="D4753" t="str">
            <v>M2</v>
          </cell>
          <cell r="E4753">
            <v>92.29</v>
          </cell>
        </row>
        <row r="4754">
          <cell r="A4754">
            <v>4895</v>
          </cell>
          <cell r="B4754" t="str">
            <v>SINAPI/CEF</v>
          </cell>
          <cell r="C4754" t="str">
            <v>PLUG DE PVC ROSCAVEL, DE 1/2" (NBR 5648)</v>
          </cell>
          <cell r="D4754" t="str">
            <v>UN</v>
          </cell>
          <cell r="E4754">
            <v>0.31</v>
          </cell>
        </row>
        <row r="4755">
          <cell r="A4755">
            <v>4893</v>
          </cell>
          <cell r="B4755" t="str">
            <v>SINAPI/CEF</v>
          </cell>
          <cell r="C4755" t="str">
            <v>PLUG OU BUJAO FERRO GALV 1 1/2"</v>
          </cell>
          <cell r="D4755" t="str">
            <v>UN</v>
          </cell>
          <cell r="E4755">
            <v>5.92</v>
          </cell>
        </row>
        <row r="4756">
          <cell r="A4756">
            <v>4894</v>
          </cell>
          <cell r="B4756" t="str">
            <v>SINAPI/CEF</v>
          </cell>
          <cell r="C4756" t="str">
            <v>PLUG OU BUJAO FERRO GALV 1 1/4"</v>
          </cell>
          <cell r="D4756" t="str">
            <v>UN</v>
          </cell>
          <cell r="E4756">
            <v>4.57</v>
          </cell>
        </row>
        <row r="4757">
          <cell r="A4757">
            <v>4888</v>
          </cell>
          <cell r="B4757" t="str">
            <v>SINAPI/CEF</v>
          </cell>
          <cell r="C4757" t="str">
            <v>PLUG OU BUJAO FERRO GALV 1/2"</v>
          </cell>
          <cell r="D4757" t="str">
            <v>UN</v>
          </cell>
          <cell r="E4757">
            <v>1.35</v>
          </cell>
        </row>
        <row r="4758">
          <cell r="A4758">
            <v>4890</v>
          </cell>
          <cell r="B4758" t="str">
            <v>SINAPI/CEF</v>
          </cell>
          <cell r="C4758" t="str">
            <v>PLUG OU BUJAO FERRO GALV 1"</v>
          </cell>
          <cell r="D4758" t="str">
            <v>UN</v>
          </cell>
          <cell r="E4758">
            <v>3.03</v>
          </cell>
        </row>
        <row r="4759">
          <cell r="A4759">
            <v>12411</v>
          </cell>
          <cell r="B4759" t="str">
            <v>SINAPI/CEF</v>
          </cell>
          <cell r="C4759" t="str">
            <v>PLUG OU BUJAO FERRO GALV 2 1/2"</v>
          </cell>
          <cell r="D4759" t="str">
            <v>UN</v>
          </cell>
          <cell r="E4759">
            <v>16.91</v>
          </cell>
        </row>
        <row r="4760">
          <cell r="A4760">
            <v>4891</v>
          </cell>
          <cell r="B4760" t="str">
            <v>SINAPI/CEF</v>
          </cell>
          <cell r="C4760" t="str">
            <v>PLUG OU BUJAO FERRO GALV 2"</v>
          </cell>
          <cell r="D4760" t="str">
            <v>UN</v>
          </cell>
          <cell r="E4760">
            <v>8.98</v>
          </cell>
        </row>
        <row r="4761">
          <cell r="A4761">
            <v>4889</v>
          </cell>
          <cell r="B4761" t="str">
            <v>SINAPI/CEF</v>
          </cell>
          <cell r="C4761" t="str">
            <v>PLUG OU BUJAO FERRO GALV 3/4"</v>
          </cell>
          <cell r="D4761" t="str">
            <v>UN</v>
          </cell>
          <cell r="E4761">
            <v>2.12</v>
          </cell>
        </row>
        <row r="4762">
          <cell r="A4762">
            <v>4892</v>
          </cell>
          <cell r="B4762" t="str">
            <v>SINAPI/CEF</v>
          </cell>
          <cell r="C4762" t="str">
            <v>PLUG OU BUJAO FERRO GALV 3"</v>
          </cell>
          <cell r="D4762" t="str">
            <v>UN</v>
          </cell>
          <cell r="E4762">
            <v>23.23</v>
          </cell>
        </row>
        <row r="4763">
          <cell r="A4763">
            <v>12412</v>
          </cell>
          <cell r="B4763" t="str">
            <v>SINAPI/CEF</v>
          </cell>
          <cell r="C4763" t="str">
            <v>PLUG OU BUJAO FERRO GALV 4"</v>
          </cell>
          <cell r="D4763" t="str">
            <v>UN</v>
          </cell>
          <cell r="E4763">
            <v>45.43</v>
          </cell>
        </row>
        <row r="4764">
          <cell r="A4764">
            <v>4900</v>
          </cell>
          <cell r="B4764" t="str">
            <v>SINAPI/CEF</v>
          </cell>
          <cell r="C4764" t="str">
            <v>PLUG PVC C/ROSCA P/ AGUA FRIA PREDIAL 1.1/2"</v>
          </cell>
          <cell r="D4764" t="str">
            <v>UN</v>
          </cell>
          <cell r="E4764">
            <v>2.72</v>
          </cell>
        </row>
        <row r="4765">
          <cell r="A4765">
            <v>4898</v>
          </cell>
          <cell r="B4765" t="str">
            <v>SINAPI/CEF</v>
          </cell>
          <cell r="C4765" t="str">
            <v>PLUG PVC C/ROSCA P/ AGUA FRIA PREDIAL 1.1/4"</v>
          </cell>
          <cell r="D4765" t="str">
            <v>UN</v>
          </cell>
          <cell r="E4765">
            <v>0.94</v>
          </cell>
        </row>
        <row r="4766">
          <cell r="A4766">
            <v>4897</v>
          </cell>
          <cell r="B4766" t="str">
            <v>SINAPI/CEF</v>
          </cell>
          <cell r="C4766" t="str">
            <v>PLUG PVC C/ROSCA P/ AGUA FRIA PREDIAL 1"</v>
          </cell>
          <cell r="D4766" t="str">
            <v>UN</v>
          </cell>
          <cell r="E4766">
            <v>1.0900000000000001</v>
          </cell>
        </row>
        <row r="4767">
          <cell r="A4767">
            <v>4899</v>
          </cell>
          <cell r="B4767" t="str">
            <v>SINAPI/CEF</v>
          </cell>
          <cell r="C4767" t="str">
            <v>PLUG PVC C/ROSCA P/ AGUA FRIA PREDIAL 2"</v>
          </cell>
          <cell r="D4767" t="str">
            <v>UN</v>
          </cell>
          <cell r="E4767">
            <v>3.09</v>
          </cell>
        </row>
        <row r="4768">
          <cell r="A4768">
            <v>4896</v>
          </cell>
          <cell r="B4768" t="str">
            <v>SINAPI/CEF</v>
          </cell>
          <cell r="C4768" t="str">
            <v>PLUG PVC C/ROSCA P/ AGUA FRIA PREDIAL 3/4"</v>
          </cell>
          <cell r="D4768" t="str">
            <v>UN</v>
          </cell>
          <cell r="E4768">
            <v>0.47</v>
          </cell>
        </row>
        <row r="4769">
          <cell r="A4769">
            <v>0</v>
          </cell>
          <cell r="B4769" t="str">
            <v>SINAPI/CEF</v>
          </cell>
          <cell r="C4769">
            <v>0</v>
          </cell>
          <cell r="D4769">
            <v>0</v>
          </cell>
          <cell r="E4769">
            <v>0</v>
          </cell>
        </row>
        <row r="4770">
          <cell r="A4770">
            <v>0</v>
          </cell>
          <cell r="B4770" t="str">
            <v>SINAPI/CEF</v>
          </cell>
          <cell r="C4770" t="str">
            <v>PREÇOS DE INSUMOS</v>
          </cell>
          <cell r="D4770" t="str">
            <v>Página:</v>
          </cell>
          <cell r="E4770" t="str">
            <v>76 / 107</v>
          </cell>
        </row>
        <row r="4771">
          <cell r="A4771" t="str">
            <v>Mês de Coleta:</v>
          </cell>
          <cell r="B4771" t="str">
            <v>SINAPI/CEF</v>
          </cell>
          <cell r="C4771" t="str">
            <v>05/2014 Pesquisa: IBGE</v>
          </cell>
          <cell r="D4771">
            <v>0</v>
          </cell>
          <cell r="E4771">
            <v>0</v>
          </cell>
        </row>
        <row r="4772">
          <cell r="A4772">
            <v>0</v>
          </cell>
          <cell r="B4772" t="str">
            <v>SINAPI/CEF</v>
          </cell>
          <cell r="C4772" t="str">
            <v>FORTALEZA 88,81</v>
          </cell>
          <cell r="D4772">
            <v>0</v>
          </cell>
          <cell r="E4772">
            <v>50.72</v>
          </cell>
        </row>
        <row r="4773">
          <cell r="A4773" t="str">
            <v>Localidade:</v>
          </cell>
          <cell r="B4773" t="str">
            <v>SINAPI/CEF</v>
          </cell>
          <cell r="C4773" t="str">
            <v>Encargos Sociais Desonerados(%) Horista:</v>
          </cell>
          <cell r="D4773" t="str">
            <v>Mensalista:</v>
          </cell>
          <cell r="E4773">
            <v>0</v>
          </cell>
        </row>
        <row r="4774">
          <cell r="A4774" t="str">
            <v>Código</v>
          </cell>
          <cell r="B4774" t="str">
            <v>SINAPI/CEF</v>
          </cell>
          <cell r="C4774" t="str">
            <v>Descriçao do Insumo</v>
          </cell>
          <cell r="D4774" t="str">
            <v>Unid</v>
          </cell>
          <cell r="E4774" t="str">
            <v>Preço</v>
          </cell>
        </row>
        <row r="4775">
          <cell r="A4775">
            <v>0</v>
          </cell>
          <cell r="B4775" t="str">
            <v>SINAPI/CEF</v>
          </cell>
          <cell r="C4775">
            <v>0</v>
          </cell>
          <cell r="D4775">
            <v>0</v>
          </cell>
          <cell r="E4775" t="str">
            <v>Mediano (R$)</v>
          </cell>
        </row>
        <row r="4776">
          <cell r="A4776">
            <v>4907</v>
          </cell>
          <cell r="B4776" t="str">
            <v>SINAPI/CEF</v>
          </cell>
          <cell r="C4776" t="str">
            <v>PLUG PVC NBR 10569 P/ REDE COLET ESG JE DN 100MM</v>
          </cell>
          <cell r="D4776" t="str">
            <v>UN</v>
          </cell>
          <cell r="E4776">
            <v>24.57</v>
          </cell>
        </row>
        <row r="4777">
          <cell r="A4777">
            <v>4906</v>
          </cell>
          <cell r="B4777" t="str">
            <v>SINAPI/CEF</v>
          </cell>
          <cell r="C4777" t="str">
            <v>PLUG PVC NBR 10569 P/ REDE COLET ESG JE DN 125MM</v>
          </cell>
          <cell r="D4777" t="str">
            <v>UN</v>
          </cell>
          <cell r="E4777">
            <v>28.88</v>
          </cell>
        </row>
        <row r="4778">
          <cell r="A4778">
            <v>4902</v>
          </cell>
          <cell r="B4778" t="str">
            <v>SINAPI/CEF</v>
          </cell>
          <cell r="C4778" t="str">
            <v>PLUG PVC NBR 10569 P/ REDE COLET ESG JE DN 150MM</v>
          </cell>
          <cell r="D4778" t="str">
            <v>UN</v>
          </cell>
          <cell r="E4778">
            <v>34.090000000000003</v>
          </cell>
        </row>
        <row r="4779">
          <cell r="A4779">
            <v>4908</v>
          </cell>
          <cell r="B4779" t="str">
            <v>SINAPI/CEF</v>
          </cell>
          <cell r="C4779" t="str">
            <v>PLUG PVC NBR 10569 P/ REDE COLET ESG JE DN 200MM</v>
          </cell>
          <cell r="D4779" t="str">
            <v>UN</v>
          </cell>
          <cell r="E4779">
            <v>50.31</v>
          </cell>
        </row>
        <row r="4780">
          <cell r="A4780">
            <v>4909</v>
          </cell>
          <cell r="B4780" t="str">
            <v>SINAPI/CEF</v>
          </cell>
          <cell r="C4780" t="str">
            <v>PLUG PVC NBR 10569 P/ REDE COLET ESG JE DN 250MM</v>
          </cell>
          <cell r="D4780" t="str">
            <v>UN</v>
          </cell>
          <cell r="E4780">
            <v>85.76</v>
          </cell>
        </row>
        <row r="4781">
          <cell r="A4781">
            <v>4904</v>
          </cell>
          <cell r="B4781" t="str">
            <v>SINAPI/CEF</v>
          </cell>
          <cell r="C4781" t="str">
            <v>PLUG PVC NBR 10569 P/ REDE COLET ESG JE DN 300MM</v>
          </cell>
          <cell r="D4781" t="str">
            <v>UN</v>
          </cell>
          <cell r="E4781">
            <v>192.29</v>
          </cell>
        </row>
        <row r="4782">
          <cell r="A4782">
            <v>4903</v>
          </cell>
          <cell r="B4782" t="str">
            <v>SINAPI/CEF</v>
          </cell>
          <cell r="C4782" t="str">
            <v>PLUG PVC NBR 10569 P/ REDE COLET ESG JE DN 350MM</v>
          </cell>
          <cell r="D4782" t="str">
            <v>UN</v>
          </cell>
          <cell r="E4782">
            <v>247.61</v>
          </cell>
        </row>
        <row r="4783">
          <cell r="A4783">
            <v>4905</v>
          </cell>
          <cell r="B4783" t="str">
            <v>SINAPI/CEF</v>
          </cell>
          <cell r="C4783" t="str">
            <v>PLUG PVC NBR 10569 P/ REDE COLET ESG JE DN 400MM</v>
          </cell>
          <cell r="D4783" t="str">
            <v>UN</v>
          </cell>
          <cell r="E4783">
            <v>320.55</v>
          </cell>
        </row>
        <row r="4784">
          <cell r="A4784">
            <v>11073</v>
          </cell>
          <cell r="B4784" t="str">
            <v>SINAPI/CEF</v>
          </cell>
          <cell r="C4784" t="str">
            <v>PLUG PVC P/ ESG PREDIAL  75MM</v>
          </cell>
          <cell r="D4784" t="str">
            <v>UN</v>
          </cell>
          <cell r="E4784">
            <v>4.26</v>
          </cell>
        </row>
        <row r="4785">
          <cell r="A4785">
            <v>11071</v>
          </cell>
          <cell r="B4785" t="str">
            <v>SINAPI/CEF</v>
          </cell>
          <cell r="C4785" t="str">
            <v>PLUG PVC P/ ESG PREDIAL 100MM</v>
          </cell>
          <cell r="D4785" t="str">
            <v>UN</v>
          </cell>
          <cell r="E4785">
            <v>5.08</v>
          </cell>
        </row>
        <row r="4786">
          <cell r="A4786">
            <v>11072</v>
          </cell>
          <cell r="B4786" t="str">
            <v>SINAPI/CEF</v>
          </cell>
          <cell r="C4786" t="str">
            <v>PLUG PVC P/ ESG PREDIAL 50MM</v>
          </cell>
          <cell r="D4786" t="str">
            <v>UN</v>
          </cell>
          <cell r="E4786">
            <v>1.86</v>
          </cell>
        </row>
        <row r="4787">
          <cell r="A4787">
            <v>2509</v>
          </cell>
          <cell r="B4787" t="str">
            <v>SINAPI/CEF</v>
          </cell>
          <cell r="C4787" t="str">
            <v>PLUG 3P + T 30A/440V REFERENCIA 56406, USO INDUSTRIAL TP PIAL OU EQUIV</v>
          </cell>
          <cell r="D4787" t="str">
            <v>UN</v>
          </cell>
          <cell r="E4787">
            <v>30.59</v>
          </cell>
        </row>
        <row r="4788">
          <cell r="A4788">
            <v>1374</v>
          </cell>
          <cell r="B4788" t="str">
            <v>SINAPI/CEF</v>
          </cell>
          <cell r="C4788" t="str">
            <v>PO 1 P/ TRATAM ESPECIAL (SIST IMPERM) CIMENTO ESPECIAL PEGA RAPIDA     HEY'DI, VIAPOL OU EQUIV</v>
          </cell>
          <cell r="D4788" t="str">
            <v>KG</v>
          </cell>
          <cell r="E4788">
            <v>3.01</v>
          </cell>
        </row>
        <row r="4789">
          <cell r="A4789">
            <v>1375</v>
          </cell>
          <cell r="B4789" t="str">
            <v>SINAPI/CEF</v>
          </cell>
          <cell r="C4789" t="str">
            <v>PO 2 P/ TRATAM ESPECIAL (SIST IMPERM) CIMENTO ESPECIAL PEGA ULTRA RAPIDA    HEY'DI, VIAPOL OU EQUIV</v>
          </cell>
          <cell r="D4789" t="str">
            <v>KG</v>
          </cell>
          <cell r="E4789">
            <v>7.28</v>
          </cell>
        </row>
        <row r="4790">
          <cell r="A4790">
            <v>4752</v>
          </cell>
          <cell r="B4790" t="str">
            <v>SINAPI/CEF</v>
          </cell>
          <cell r="C4790" t="str">
            <v>POCEIRO</v>
          </cell>
          <cell r="D4790" t="str">
            <v>H</v>
          </cell>
          <cell r="E4790">
            <v>9.66</v>
          </cell>
        </row>
        <row r="4791">
          <cell r="A4791">
            <v>13954</v>
          </cell>
          <cell r="B4791" t="str">
            <v>SINAPI/CEF</v>
          </cell>
          <cell r="C4791" t="str">
            <v>POLIDORA DE PISO (POLITRIZ) ELETRICA 4HP/12A**CAIXA**</v>
          </cell>
          <cell r="D4791" t="str">
            <v>UN</v>
          </cell>
          <cell r="E4791">
            <v>6769.48</v>
          </cell>
        </row>
        <row r="4792">
          <cell r="A4792">
            <v>11427</v>
          </cell>
          <cell r="B4792" t="str">
            <v>SINAPI/CEF</v>
          </cell>
          <cell r="C4792" t="str">
            <v>POLVORA NEGRA</v>
          </cell>
          <cell r="D4792" t="str">
            <v>KG</v>
          </cell>
          <cell r="E4792">
            <v>23.79</v>
          </cell>
        </row>
        <row r="4793">
          <cell r="A4793">
            <v>26022</v>
          </cell>
          <cell r="B4793" t="str">
            <v>SINAPI/CEF</v>
          </cell>
          <cell r="C4793" t="str">
            <v>PONTEIRO PARA ROMPEDOR 1 1/4" ( 32MM) , SEXTAVADO, TIPO TORNIBRÁS REF. 3083.3047-00 OU SIMILAR</v>
          </cell>
          <cell r="D4793" t="str">
            <v>UN</v>
          </cell>
          <cell r="E4793">
            <v>69.44</v>
          </cell>
        </row>
        <row r="4794">
          <cell r="A4794">
            <v>421</v>
          </cell>
          <cell r="B4794" t="str">
            <v>SINAPI/CEF</v>
          </cell>
          <cell r="C4794" t="str">
            <v>PORCA OLHAL ACO P/ PARAFUSO C/ DIAM NOMINAL DE 16MM</v>
          </cell>
          <cell r="D4794" t="str">
            <v>UN</v>
          </cell>
          <cell r="E4794">
            <v>8.6300000000000008</v>
          </cell>
        </row>
        <row r="4795">
          <cell r="A4795">
            <v>3402</v>
          </cell>
          <cell r="B4795" t="str">
            <v>SINAPI/CEF</v>
          </cell>
          <cell r="C4795" t="str">
            <v>PORCA OLHAL ACO ZINCADO QUENTE M-16</v>
          </cell>
          <cell r="D4795" t="str">
            <v>UN</v>
          </cell>
          <cell r="E4795">
            <v>5.72</v>
          </cell>
        </row>
        <row r="4796">
          <cell r="A4796">
            <v>4341</v>
          </cell>
          <cell r="B4796" t="str">
            <v>SINAPI/CEF</v>
          </cell>
          <cell r="C4796" t="str">
            <v>PORCA ZINCADA QUADRADA 10 MM</v>
          </cell>
          <cell r="D4796" t="str">
            <v>UN</v>
          </cell>
          <cell r="E4796">
            <v>0.23</v>
          </cell>
        </row>
        <row r="4797">
          <cell r="A4797">
            <v>4337</v>
          </cell>
          <cell r="B4797" t="str">
            <v>SINAPI/CEF</v>
          </cell>
          <cell r="C4797" t="str">
            <v>PORCA ZINCADA QUADRADA 16 MM</v>
          </cell>
          <cell r="D4797" t="str">
            <v>UN</v>
          </cell>
          <cell r="E4797">
            <v>0.49</v>
          </cell>
        </row>
        <row r="4798">
          <cell r="A4798">
            <v>14148</v>
          </cell>
          <cell r="B4798" t="str">
            <v>SINAPI/CEF</v>
          </cell>
          <cell r="C4798" t="str">
            <v>PORCA ZINCADA SEXTAVADA ALTA 1/4"</v>
          </cell>
          <cell r="D4798" t="str">
            <v>UN</v>
          </cell>
          <cell r="E4798">
            <v>0.08</v>
          </cell>
        </row>
        <row r="4799">
          <cell r="A4799">
            <v>4339</v>
          </cell>
          <cell r="B4799" t="str">
            <v>SINAPI/CEF</v>
          </cell>
          <cell r="C4799" t="str">
            <v>PORCA ZINCADA SEXTAVADA 1/2"</v>
          </cell>
          <cell r="D4799" t="str">
            <v>UN</v>
          </cell>
          <cell r="E4799">
            <v>0.45</v>
          </cell>
        </row>
        <row r="4800">
          <cell r="A4800">
            <v>11971</v>
          </cell>
          <cell r="B4800" t="str">
            <v>SINAPI/CEF</v>
          </cell>
          <cell r="C4800" t="str">
            <v>PORCA ZINCADA SEXTAVADA 24MM</v>
          </cell>
          <cell r="D4800" t="str">
            <v>UN</v>
          </cell>
          <cell r="E4800">
            <v>3.2</v>
          </cell>
        </row>
        <row r="4801">
          <cell r="A4801">
            <v>4342</v>
          </cell>
          <cell r="B4801" t="str">
            <v>SINAPI/CEF</v>
          </cell>
          <cell r="C4801" t="str">
            <v>PORCA ZINCADA SEXTAVADA 3/8"</v>
          </cell>
          <cell r="D4801" t="str">
            <v>UN</v>
          </cell>
          <cell r="E4801">
            <v>0.19</v>
          </cell>
        </row>
        <row r="4802">
          <cell r="A4802">
            <v>4330</v>
          </cell>
          <cell r="B4802" t="str">
            <v>SINAPI/CEF</v>
          </cell>
          <cell r="C4802" t="str">
            <v>PORCA ZINCADA SEXTAVADA 5/16"</v>
          </cell>
          <cell r="D4802" t="str">
            <v>UN</v>
          </cell>
          <cell r="E4802">
            <v>0.11</v>
          </cell>
        </row>
        <row r="4803">
          <cell r="A4803">
            <v>4340</v>
          </cell>
          <cell r="B4803" t="str">
            <v>SINAPI/CEF</v>
          </cell>
          <cell r="C4803" t="str">
            <v>PORCA ZINCADA SEXTAVADA 5/8"</v>
          </cell>
          <cell r="D4803" t="str">
            <v>UN</v>
          </cell>
          <cell r="E4803">
            <v>0.45</v>
          </cell>
        </row>
        <row r="4804">
          <cell r="A4804">
            <v>34713</v>
          </cell>
          <cell r="B4804" t="str">
            <v>SINAPI/CEF</v>
          </cell>
          <cell r="C4804" t="str">
            <v>PORTA  VIDRO TEMPERADO C/2 FOLHAS, DE CORRER, E = 10 MM</v>
          </cell>
          <cell r="D4804" t="str">
            <v>M2</v>
          </cell>
          <cell r="E4804">
            <v>246.48</v>
          </cell>
        </row>
        <row r="4805">
          <cell r="A4805">
            <v>13362</v>
          </cell>
          <cell r="B4805" t="str">
            <v>SINAPI/CEF</v>
          </cell>
          <cell r="C4805" t="str">
            <v>PORTA ACO ENROLAR CHAPA 22 ONDULADA/PERFIL MEIA CANA - ACAB GALV NATURAL - 2,0 X 2,50M - MANUAL -</v>
          </cell>
          <cell r="D4805" t="str">
            <v>M2</v>
          </cell>
          <cell r="E4805">
            <v>411.6</v>
          </cell>
        </row>
        <row r="4806">
          <cell r="A4806">
            <v>0</v>
          </cell>
          <cell r="B4806" t="str">
            <v>SINAPI/CEF</v>
          </cell>
          <cell r="C4806" t="str">
            <v>COMPLETA - COLOCADA</v>
          </cell>
          <cell r="D4806">
            <v>0</v>
          </cell>
          <cell r="E4806">
            <v>0</v>
          </cell>
        </row>
        <row r="4807">
          <cell r="A4807">
            <v>4911</v>
          </cell>
          <cell r="B4807" t="str">
            <v>SINAPI/CEF</v>
          </cell>
          <cell r="C4807" t="str">
            <v>PORTA ACO ENROLAR CHAPA 22 RAIADA LARGA - ACAB GALV NATURAL - 2,0 X 2,50M - MANUAL - COMPLETA -</v>
          </cell>
          <cell r="D4807" t="str">
            <v>M2</v>
          </cell>
          <cell r="E4807">
            <v>356.72</v>
          </cell>
        </row>
        <row r="4808">
          <cell r="A4808">
            <v>0</v>
          </cell>
          <cell r="B4808" t="str">
            <v>SINAPI/CEF</v>
          </cell>
          <cell r="C4808" t="str">
            <v>COLOCADA</v>
          </cell>
          <cell r="D4808">
            <v>0</v>
          </cell>
          <cell r="E4808">
            <v>0</v>
          </cell>
        </row>
        <row r="4809">
          <cell r="A4809">
            <v>4913</v>
          </cell>
          <cell r="B4809" t="str">
            <v>SINAPI/CEF</v>
          </cell>
          <cell r="C4809" t="str">
            <v>PORTA ACO ENROLAR CHAPA 24 ONDULADA/PERFIL MEIA CANA - ACAB GALV NATURAL - 2FLS DE 2,0 X 2,60M -</v>
          </cell>
          <cell r="D4809" t="str">
            <v>UN</v>
          </cell>
          <cell r="E4809">
            <v>1776.74</v>
          </cell>
        </row>
        <row r="4810">
          <cell r="A4810">
            <v>0</v>
          </cell>
          <cell r="B4810" t="str">
            <v>SINAPI/CEF</v>
          </cell>
          <cell r="C4810" t="str">
            <v>MANUAL - COMPLETA - COLOCADA</v>
          </cell>
          <cell r="D4810">
            <v>0</v>
          </cell>
          <cell r="E4810">
            <v>0</v>
          </cell>
        </row>
        <row r="4811">
          <cell r="A4811">
            <v>4943</v>
          </cell>
          <cell r="B4811" t="str">
            <v>SINAPI/CEF</v>
          </cell>
          <cell r="C4811" t="str">
            <v>PORTA ACO ENROLAR CHAPA 24 VAZADA TIJOLINHO OU EQUIV C/ RETANG OU CIRCULO - ACAB GALV NATURAL -</v>
          </cell>
          <cell r="D4811" t="str">
            <v>M2</v>
          </cell>
          <cell r="E4811">
            <v>593.39</v>
          </cell>
        </row>
        <row r="4812">
          <cell r="A4812">
            <v>0</v>
          </cell>
          <cell r="B4812" t="str">
            <v>SINAPI/CEF</v>
          </cell>
          <cell r="C4812" t="str">
            <v>2,0 X 2,50M - MANUAL - COMPLETA - COLOCADA</v>
          </cell>
          <cell r="D4812">
            <v>0</v>
          </cell>
          <cell r="E4812">
            <v>0</v>
          </cell>
        </row>
        <row r="4813">
          <cell r="A4813">
            <v>4944</v>
          </cell>
          <cell r="B4813" t="str">
            <v>SINAPI/CEF</v>
          </cell>
          <cell r="C4813" t="str">
            <v>PORTA ACO ENROLAR TIPO GRADE - FABRICADA C/ PERFIL "U" VIRADO/CHAPA 16 OU PERFIL ESTEIRA GRILL</v>
          </cell>
          <cell r="D4813" t="str">
            <v>M2</v>
          </cell>
          <cell r="E4813">
            <v>531.65</v>
          </cell>
        </row>
        <row r="4814">
          <cell r="A4814">
            <v>0</v>
          </cell>
          <cell r="B4814" t="str">
            <v>SINAPI/CEF</v>
          </cell>
          <cell r="C4814" t="str">
            <v>REFORCADA TIJOLINHO - ACAB GALV NATURAL - 2,0 X 2,50M - MANUAL - COMPLETA - COLOCADA"</v>
          </cell>
          <cell r="D4814">
            <v>0</v>
          </cell>
          <cell r="E4814">
            <v>0</v>
          </cell>
        </row>
        <row r="4815">
          <cell r="A4815">
            <v>4914</v>
          </cell>
          <cell r="B4815" t="str">
            <v>SINAPI/CEF</v>
          </cell>
          <cell r="C4815" t="str">
            <v>PORTA ALUMINIO ABRIR, PERFIL SERIE 25, CHAPA CORRUGADA C/ GUARNICAO 87 X 210CM</v>
          </cell>
          <cell r="D4815" t="str">
            <v>M2</v>
          </cell>
          <cell r="E4815">
            <v>453.83</v>
          </cell>
        </row>
        <row r="4816">
          <cell r="A4816">
            <v>4917</v>
          </cell>
          <cell r="B4816" t="str">
            <v>SINAPI/CEF</v>
          </cell>
          <cell r="C4816" t="str">
            <v>PORTA ALUMINIO ABRIR, PERFIL SERIE 25, TP VENEZIANA C/ GUARNICAO 87 X 210CM</v>
          </cell>
          <cell r="D4816" t="str">
            <v>M2</v>
          </cell>
          <cell r="E4816">
            <v>455.95</v>
          </cell>
        </row>
        <row r="4817">
          <cell r="A4817">
            <v>4923</v>
          </cell>
          <cell r="B4817" t="str">
            <v>SINAPI/CEF</v>
          </cell>
          <cell r="C4817" t="str">
            <v>PORTA ALUMINIO CORRER, PERFIL SERIE 16, FOLHAS P/ VIDRO C/ GUARNICAO 160 X 210CM</v>
          </cell>
          <cell r="D4817" t="str">
            <v>M2</v>
          </cell>
          <cell r="E4817">
            <v>397.28</v>
          </cell>
        </row>
        <row r="4818">
          <cell r="A4818">
            <v>5088</v>
          </cell>
          <cell r="B4818" t="str">
            <v>SINAPI/CEF</v>
          </cell>
          <cell r="C4818" t="str">
            <v>PORTA CADEADO ZINCADO OXIDADO PRETO</v>
          </cell>
          <cell r="D4818" t="str">
            <v>UN</v>
          </cell>
          <cell r="E4818">
            <v>4.2699999999999996</v>
          </cell>
        </row>
        <row r="4819">
          <cell r="A4819">
            <v>11153</v>
          </cell>
          <cell r="B4819" t="str">
            <v>SINAPI/CEF</v>
          </cell>
          <cell r="C4819" t="str">
            <v>PORTA CHAPA DOBRADA ACO PRE-ZINCADO OU C/ ADICAO DE COBRE ABRIR C/ POSTIGO P/ VIDRO 87 X 210CM</v>
          </cell>
          <cell r="D4819" t="str">
            <v>M2</v>
          </cell>
          <cell r="E4819">
            <v>306.89</v>
          </cell>
        </row>
        <row r="4820">
          <cell r="A4820">
            <v>11152</v>
          </cell>
          <cell r="B4820" t="str">
            <v>SINAPI/CEF</v>
          </cell>
          <cell r="C4820" t="str">
            <v>PORTA CHAPA DOBRADA ACO PRE-ZINCADO OU C/ ADICAO DE COBRE ABRIR C/ TRAVESSAS P/ VIDRO 87 X 210CM</v>
          </cell>
          <cell r="D4820" t="str">
            <v>M2</v>
          </cell>
          <cell r="E4820">
            <v>178.38</v>
          </cell>
        </row>
        <row r="4821">
          <cell r="A4821">
            <v>20022</v>
          </cell>
          <cell r="B4821" t="str">
            <v>SINAPI/CEF</v>
          </cell>
          <cell r="C4821" t="str">
            <v>PORTA CHAPA DOBRADA ACO PRE-ZINCADO OU C/ ADICAO DE COBRE ABRIR C/ VENEZIANA 80 X 210CM</v>
          </cell>
          <cell r="D4821" t="str">
            <v>UN</v>
          </cell>
          <cell r="E4821">
            <v>247.76</v>
          </cell>
        </row>
        <row r="4822">
          <cell r="A4822">
            <v>11151</v>
          </cell>
          <cell r="B4822" t="str">
            <v>SINAPI/CEF</v>
          </cell>
          <cell r="C4822" t="str">
            <v>PORTA CHAPA DOBRADA ACO PRE-ZINCADO OU C/ ADICAO DE COBRE ABRIR C/ VENEZIANA 87 X 210CM</v>
          </cell>
          <cell r="D4822" t="str">
            <v>M2</v>
          </cell>
          <cell r="E4822">
            <v>164.52</v>
          </cell>
        </row>
        <row r="4823">
          <cell r="A4823">
            <v>11154</v>
          </cell>
          <cell r="B4823" t="str">
            <v>SINAPI/CEF</v>
          </cell>
          <cell r="C4823" t="str">
            <v>PORTA CORTA FOGO 0,90X2,10X0,04M</v>
          </cell>
          <cell r="D4823" t="str">
            <v>UN</v>
          </cell>
          <cell r="E4823">
            <v>535.05999999999995</v>
          </cell>
        </row>
        <row r="4824">
          <cell r="A4824">
            <v>4929</v>
          </cell>
          <cell r="B4824" t="str">
            <v>SINAPI/CEF</v>
          </cell>
          <cell r="C4824" t="str">
            <v>PORTA DE ABRIR EM FERRO (TIPO CHAPA Nº 18), COM ALMOFADA E GUARNICAO, SEM BASCULA, DE *0,87 X 2,10*</v>
          </cell>
          <cell r="D4824" t="str">
            <v>M2</v>
          </cell>
          <cell r="E4824">
            <v>236.3</v>
          </cell>
        </row>
        <row r="4825">
          <cell r="A4825">
            <v>0</v>
          </cell>
          <cell r="B4825" t="str">
            <v>SINAPI/CEF</v>
          </cell>
          <cell r="C4825" t="str">
            <v>M</v>
          </cell>
          <cell r="D4825">
            <v>0</v>
          </cell>
          <cell r="E4825">
            <v>0</v>
          </cell>
        </row>
        <row r="4826">
          <cell r="A4826">
            <v>4922</v>
          </cell>
          <cell r="B4826" t="str">
            <v>SINAPI/CEF</v>
          </cell>
          <cell r="C4826" t="str">
            <v>PORTA DE CORRER EM ALUMINIO (LINHA 25), COM DUAS FOLHAS PARA VIDRO E GUARNICAO, DE 1,80 X 2,10 M</v>
          </cell>
          <cell r="D4826" t="str">
            <v>M2</v>
          </cell>
          <cell r="E4826">
            <v>355.1</v>
          </cell>
        </row>
        <row r="4827">
          <cell r="A4827">
            <v>4910</v>
          </cell>
          <cell r="B4827" t="str">
            <v>SINAPI/CEF</v>
          </cell>
          <cell r="C4827" t="str">
            <v>PORTA DE ENROLAR COMPLETA (MONTANTE E FECHADURA) EM CHAPA DE ACO ONDULADA Nº 26 - M2</v>
          </cell>
          <cell r="D4827" t="str">
            <v>M2</v>
          </cell>
          <cell r="E4827">
            <v>343</v>
          </cell>
        </row>
        <row r="4828">
          <cell r="A4828">
            <v>25969</v>
          </cell>
          <cell r="B4828" t="str">
            <v>SINAPI/CEF</v>
          </cell>
          <cell r="C4828" t="str">
            <v>PORTA DENTE PARA FRESADORA  CIBER W 1900.</v>
          </cell>
          <cell r="D4828" t="str">
            <v>UN</v>
          </cell>
          <cell r="E4828">
            <v>310.38</v>
          </cell>
        </row>
        <row r="4829">
          <cell r="A4829">
            <v>11367</v>
          </cell>
          <cell r="B4829" t="str">
            <v>SINAPI/CEF</v>
          </cell>
          <cell r="C4829" t="str">
            <v>PORTA EUCAPLAC CHAPA PINTADA COR 80X210CM E=35MM - EUCATEX</v>
          </cell>
          <cell r="D4829" t="str">
            <v>M2</v>
          </cell>
          <cell r="E4829">
            <v>191.55</v>
          </cell>
        </row>
        <row r="4830">
          <cell r="A4830">
            <v>11364</v>
          </cell>
          <cell r="B4830" t="str">
            <v>SINAPI/CEF</v>
          </cell>
          <cell r="C4830" t="str">
            <v>PORTA EUCATEX EUCADUR PRONTA PARA PINTURA 60 X 210 X 3,5CM</v>
          </cell>
          <cell r="D4830" t="str">
            <v>UN</v>
          </cell>
          <cell r="E4830">
            <v>152.31</v>
          </cell>
        </row>
        <row r="4831">
          <cell r="A4831">
            <v>11365</v>
          </cell>
          <cell r="B4831" t="str">
            <v>SINAPI/CEF</v>
          </cell>
          <cell r="C4831" t="str">
            <v>PORTA EUCATEX EUCADUR PRONTA PARA PINTURA 70 X 210 X 3,5CM</v>
          </cell>
          <cell r="D4831" t="str">
            <v>UN</v>
          </cell>
          <cell r="E4831">
            <v>156.52000000000001</v>
          </cell>
        </row>
        <row r="4832">
          <cell r="A4832">
            <v>0</v>
          </cell>
          <cell r="B4832" t="str">
            <v>SINAPI/CEF</v>
          </cell>
          <cell r="C4832">
            <v>0</v>
          </cell>
          <cell r="D4832">
            <v>0</v>
          </cell>
          <cell r="E4832">
            <v>0</v>
          </cell>
        </row>
        <row r="4833">
          <cell r="A4833">
            <v>0</v>
          </cell>
          <cell r="B4833" t="str">
            <v>SINAPI/CEF</v>
          </cell>
          <cell r="C4833" t="str">
            <v>PREÇOS DE INSUMOS</v>
          </cell>
          <cell r="D4833" t="str">
            <v>Página:</v>
          </cell>
          <cell r="E4833" t="str">
            <v>77 / 107</v>
          </cell>
        </row>
        <row r="4834">
          <cell r="A4834" t="str">
            <v>Mês de Coleta:</v>
          </cell>
          <cell r="B4834" t="str">
            <v>SINAPI/CEF</v>
          </cell>
          <cell r="C4834" t="str">
            <v>05/2014 Pesquisa: IBGE</v>
          </cell>
          <cell r="D4834">
            <v>0</v>
          </cell>
          <cell r="E4834">
            <v>0</v>
          </cell>
        </row>
        <row r="4835">
          <cell r="A4835">
            <v>0</v>
          </cell>
          <cell r="B4835" t="str">
            <v>SINAPI/CEF</v>
          </cell>
          <cell r="C4835" t="str">
            <v>FORTALEZA 88,81</v>
          </cell>
          <cell r="D4835">
            <v>0</v>
          </cell>
          <cell r="E4835">
            <v>50.72</v>
          </cell>
        </row>
        <row r="4836">
          <cell r="A4836" t="str">
            <v>Localidade:</v>
          </cell>
          <cell r="B4836" t="str">
            <v>SINAPI/CEF</v>
          </cell>
          <cell r="C4836" t="str">
            <v>Encargos Sociais Desonerados(%) Horista:</v>
          </cell>
          <cell r="D4836" t="str">
            <v>Mensalista:</v>
          </cell>
          <cell r="E4836">
            <v>0</v>
          </cell>
        </row>
        <row r="4837">
          <cell r="A4837" t="str">
            <v>Código</v>
          </cell>
          <cell r="B4837" t="str">
            <v>SINAPI/CEF</v>
          </cell>
          <cell r="C4837" t="str">
            <v>Descriçao do Insumo</v>
          </cell>
          <cell r="D4837" t="str">
            <v>Unid</v>
          </cell>
          <cell r="E4837" t="str">
            <v>Preço</v>
          </cell>
        </row>
        <row r="4838">
          <cell r="A4838">
            <v>0</v>
          </cell>
          <cell r="B4838" t="str">
            <v>SINAPI/CEF</v>
          </cell>
          <cell r="C4838">
            <v>0</v>
          </cell>
          <cell r="D4838">
            <v>0</v>
          </cell>
          <cell r="E4838" t="str">
            <v>Mediano (R$)</v>
          </cell>
        </row>
        <row r="4839">
          <cell r="A4839">
            <v>11366</v>
          </cell>
          <cell r="B4839" t="str">
            <v>SINAPI/CEF</v>
          </cell>
          <cell r="C4839" t="str">
            <v>PORTA EUCATEX EUCADUR PRONTA PARA PINTURA 80 X 210 X 3,5CM</v>
          </cell>
          <cell r="D4839" t="str">
            <v>UN</v>
          </cell>
          <cell r="E4839">
            <v>102.19</v>
          </cell>
        </row>
        <row r="4840">
          <cell r="A4840">
            <v>4930</v>
          </cell>
          <cell r="B4840" t="str">
            <v>SINAPI/CEF</v>
          </cell>
          <cell r="C4840" t="str">
            <v>PORTA FERRO ABRIR TP BARRA CHATA C/ REQUADRO E GUARNICAO COMPLETA 87 X 210CM</v>
          </cell>
          <cell r="D4840" t="str">
            <v>M2</v>
          </cell>
          <cell r="E4840">
            <v>199.64</v>
          </cell>
        </row>
        <row r="4841">
          <cell r="A4841">
            <v>4937</v>
          </cell>
          <cell r="B4841" t="str">
            <v>SINAPI/CEF</v>
          </cell>
          <cell r="C4841" t="str">
            <v>PORTA FERRO ABRIR TP CHAPA C/ GUARNICAO 60 X 210CM</v>
          </cell>
          <cell r="D4841" t="str">
            <v>UN</v>
          </cell>
          <cell r="E4841">
            <v>416.79</v>
          </cell>
        </row>
        <row r="4842">
          <cell r="A4842">
            <v>4931</v>
          </cell>
          <cell r="B4842" t="str">
            <v>SINAPI/CEF</v>
          </cell>
          <cell r="C4842" t="str">
            <v>PORTA FERRO ABRIR TP CHAPA C/ GUARNICAO 70 X 210CM</v>
          </cell>
          <cell r="D4842" t="str">
            <v>UN</v>
          </cell>
          <cell r="E4842">
            <v>213.39</v>
          </cell>
        </row>
        <row r="4843">
          <cell r="A4843">
            <v>4938</v>
          </cell>
          <cell r="B4843" t="str">
            <v>SINAPI/CEF</v>
          </cell>
          <cell r="C4843" t="str">
            <v>PORTA FERRO ABRIR TP CHAPA C/ GUARNICAO 80 X 210CM</v>
          </cell>
          <cell r="D4843" t="str">
            <v>UN</v>
          </cell>
          <cell r="E4843">
            <v>428.05</v>
          </cell>
        </row>
        <row r="4844">
          <cell r="A4844">
            <v>4936</v>
          </cell>
          <cell r="B4844" t="str">
            <v>SINAPI/CEF</v>
          </cell>
          <cell r="C4844" t="str">
            <v>PORTA FERRO ABRIR TP GRADE C/ CHAPA, C/ GUARNICAO 87 X 210CM</v>
          </cell>
          <cell r="D4844" t="str">
            <v>M2</v>
          </cell>
          <cell r="E4844">
            <v>190.7</v>
          </cell>
        </row>
        <row r="4845">
          <cell r="A4845">
            <v>4939</v>
          </cell>
          <cell r="B4845" t="str">
            <v>SINAPI/CEF</v>
          </cell>
          <cell r="C4845" t="str">
            <v>PORTA FERRO ABRIR TP QUADRICULADA C/ GUARNICAO 87 X 210CM</v>
          </cell>
          <cell r="D4845" t="str">
            <v>M2</v>
          </cell>
          <cell r="E4845">
            <v>237.22</v>
          </cell>
        </row>
        <row r="4846">
          <cell r="A4846">
            <v>4940</v>
          </cell>
          <cell r="B4846" t="str">
            <v>SINAPI/CEF</v>
          </cell>
          <cell r="C4846" t="str">
            <v>PORTA FERRO CORRER TP CHAPA C/ GUARNICAO 1FL P/ VIDRO COMPLETA 87 X 210CM</v>
          </cell>
          <cell r="D4846" t="str">
            <v>M2</v>
          </cell>
          <cell r="E4846">
            <v>240</v>
          </cell>
        </row>
        <row r="4847">
          <cell r="A4847">
            <v>4941</v>
          </cell>
          <cell r="B4847" t="str">
            <v>SINAPI/CEF</v>
          </cell>
          <cell r="C4847" t="str">
            <v>PORTA FERRO CORRER TP CHAPA C/ GUARNICAO 2FLS COMPLETA 160 X 210CM</v>
          </cell>
          <cell r="D4847" t="str">
            <v>M2</v>
          </cell>
          <cell r="E4847">
            <v>213.89</v>
          </cell>
        </row>
        <row r="4848">
          <cell r="A4848">
            <v>20276</v>
          </cell>
          <cell r="B4848" t="str">
            <v>SINAPI/CEF</v>
          </cell>
          <cell r="C4848" t="str">
            <v>PORTA FERRO MISTA EM VENEZIANA E CAIXILHO P/ VIDRO COMPLETA 90 X 210CM</v>
          </cell>
          <cell r="D4848" t="str">
            <v>M2</v>
          </cell>
          <cell r="E4848">
            <v>255.94</v>
          </cell>
        </row>
        <row r="4849">
          <cell r="A4849">
            <v>4981</v>
          </cell>
          <cell r="B4849" t="str">
            <v>SINAPI/CEF</v>
          </cell>
          <cell r="C4849" t="str">
            <v>PORTA INTERNA LISA EM COMPENSADO DE MADEIRA DE 1A. QUALIDADE, COM FOLHEADO PARA ACABAMENTO</v>
          </cell>
          <cell r="D4849" t="str">
            <v>UN</v>
          </cell>
          <cell r="E4849">
            <v>120</v>
          </cell>
        </row>
        <row r="4850">
          <cell r="A4850">
            <v>0</v>
          </cell>
          <cell r="B4850" t="str">
            <v>SINAPI/CEF</v>
          </cell>
          <cell r="C4850" t="str">
            <v>EM CERA OU VERNIZ, DE *0,70 X 2,10 X 0,035* M</v>
          </cell>
          <cell r="D4850">
            <v>0</v>
          </cell>
          <cell r="E4850">
            <v>0</v>
          </cell>
        </row>
        <row r="4851">
          <cell r="A4851">
            <v>4989</v>
          </cell>
          <cell r="B4851" t="str">
            <v>SINAPI/CEF</v>
          </cell>
          <cell r="C4851" t="str">
            <v>PORTA MADEIRA COMPENSADA LISA PARA CERA OU VERNIZ 100 X 210 X 3,5CM</v>
          </cell>
          <cell r="D4851" t="str">
            <v>UN</v>
          </cell>
          <cell r="E4851">
            <v>150.1</v>
          </cell>
        </row>
        <row r="4852">
          <cell r="A4852">
            <v>5020</v>
          </cell>
          <cell r="B4852" t="str">
            <v>SINAPI/CEF</v>
          </cell>
          <cell r="C4852" t="str">
            <v>PORTA MADEIRA COMPENSADA LISA PARA CERA OU VERNIZ 60 X 210 X 3,5CM</v>
          </cell>
          <cell r="D4852" t="str">
            <v>UN</v>
          </cell>
          <cell r="E4852">
            <v>116.62</v>
          </cell>
        </row>
        <row r="4853">
          <cell r="A4853">
            <v>4992</v>
          </cell>
          <cell r="B4853" t="str">
            <v>SINAPI/CEF</v>
          </cell>
          <cell r="C4853" t="str">
            <v>PORTA MADEIRA COMPENSADA LISA PARA CERA OU VERNIZ 80 X 210 X 3,5CM</v>
          </cell>
          <cell r="D4853" t="str">
            <v>UN</v>
          </cell>
          <cell r="E4853">
            <v>124.92</v>
          </cell>
        </row>
        <row r="4854">
          <cell r="A4854">
            <v>4987</v>
          </cell>
          <cell r="B4854" t="str">
            <v>SINAPI/CEF</v>
          </cell>
          <cell r="C4854" t="str">
            <v>PORTA MADEIRA COMPENSADA LISA PARA CERA OU VERNIZ 90 X 210 X 3,5CM</v>
          </cell>
          <cell r="D4854" t="str">
            <v>UN</v>
          </cell>
          <cell r="E4854">
            <v>140</v>
          </cell>
        </row>
        <row r="4855">
          <cell r="A4855">
            <v>4982</v>
          </cell>
          <cell r="B4855" t="str">
            <v>SINAPI/CEF</v>
          </cell>
          <cell r="C4855" t="str">
            <v>PORTA MADEIRA COMPENSADA LISA PARA PINTURA 100 X 210 X 3,5 CM</v>
          </cell>
          <cell r="D4855" t="str">
            <v>UN</v>
          </cell>
          <cell r="E4855">
            <v>119.8</v>
          </cell>
        </row>
        <row r="4856">
          <cell r="A4856">
            <v>10553</v>
          </cell>
          <cell r="B4856" t="str">
            <v>SINAPI/CEF</v>
          </cell>
          <cell r="C4856" t="str">
            <v>PORTA MADEIRA COMPENSADA LISA PARA PINTURA 60 X 210 X 3,5CM</v>
          </cell>
          <cell r="D4856" t="str">
            <v>UN</v>
          </cell>
          <cell r="E4856">
            <v>72.94</v>
          </cell>
        </row>
        <row r="4857">
          <cell r="A4857">
            <v>10554</v>
          </cell>
          <cell r="B4857" t="str">
            <v>SINAPI/CEF</v>
          </cell>
          <cell r="C4857" t="str">
            <v>PORTA MADEIRA COMPENSADA LISA PARA PINTURA 70 X 210 X 3,5CM</v>
          </cell>
          <cell r="D4857" t="str">
            <v>UN</v>
          </cell>
          <cell r="E4857">
            <v>73.819999999999993</v>
          </cell>
        </row>
        <row r="4858">
          <cell r="A4858">
            <v>10555</v>
          </cell>
          <cell r="B4858" t="str">
            <v>SINAPI/CEF</v>
          </cell>
          <cell r="C4858" t="str">
            <v>PORTA MADEIRA COMPENSADA LISA PARA PINTURA 80 X 210 X 3,5CM</v>
          </cell>
          <cell r="D4858" t="str">
            <v>UN</v>
          </cell>
          <cell r="E4858">
            <v>75.040000000000006</v>
          </cell>
        </row>
        <row r="4859">
          <cell r="A4859">
            <v>10556</v>
          </cell>
          <cell r="B4859" t="str">
            <v>SINAPI/CEF</v>
          </cell>
          <cell r="C4859" t="str">
            <v>PORTA MADEIRA COMPENSADA LISA PARA PINTURA 90 X 210 X 3,5CM</v>
          </cell>
          <cell r="D4859" t="str">
            <v>UN</v>
          </cell>
          <cell r="E4859">
            <v>94.04</v>
          </cell>
        </row>
        <row r="4860">
          <cell r="A4860">
            <v>5028</v>
          </cell>
          <cell r="B4860" t="str">
            <v>SINAPI/CEF</v>
          </cell>
          <cell r="C4860" t="str">
            <v>PORTA MADEIRA REGIONAL 1A CORRER P/ VIDRO E = 3,5CM</v>
          </cell>
          <cell r="D4860" t="str">
            <v>M2</v>
          </cell>
          <cell r="E4860">
            <v>401.47</v>
          </cell>
        </row>
        <row r="4861">
          <cell r="A4861">
            <v>4969</v>
          </cell>
          <cell r="B4861" t="str">
            <v>SINAPI/CEF</v>
          </cell>
          <cell r="C4861" t="str">
            <v>PORTA MADEIRA REGIONAL 1A VENEZIANA 80 X 210 X 3CM</v>
          </cell>
          <cell r="D4861" t="str">
            <v>M2</v>
          </cell>
          <cell r="E4861">
            <v>243</v>
          </cell>
        </row>
        <row r="4862">
          <cell r="A4862">
            <v>4967</v>
          </cell>
          <cell r="B4862" t="str">
            <v>SINAPI/CEF</v>
          </cell>
          <cell r="C4862" t="str">
            <v>PORTA MADEIRA REGIONAL 2A VENEZIANA 80 X 210 X 3,5CM</v>
          </cell>
          <cell r="D4862" t="str">
            <v>M2</v>
          </cell>
          <cell r="E4862">
            <v>218.79</v>
          </cell>
        </row>
        <row r="4863">
          <cell r="A4863">
            <v>4977</v>
          </cell>
          <cell r="B4863" t="str">
            <v>SINAPI/CEF</v>
          </cell>
          <cell r="C4863" t="str">
            <v>PORTA MADEIRA REGIONAL 2A VENEZIANA 80 X 210 X 3CM</v>
          </cell>
          <cell r="D4863" t="str">
            <v>M2</v>
          </cell>
          <cell r="E4863">
            <v>200.11</v>
          </cell>
        </row>
        <row r="4864">
          <cell r="A4864">
            <v>5002</v>
          </cell>
          <cell r="B4864" t="str">
            <v>SINAPI/CEF</v>
          </cell>
          <cell r="C4864" t="str">
            <v>PORTA MADEIRA REGIONAL 3A CORRER P/ VIDRO E = 3CM</v>
          </cell>
          <cell r="D4864" t="str">
            <v>M2</v>
          </cell>
          <cell r="E4864">
            <v>245.81</v>
          </cell>
        </row>
        <row r="4865">
          <cell r="A4865">
            <v>4962</v>
          </cell>
          <cell r="B4865" t="str">
            <v>SINAPI/CEF</v>
          </cell>
          <cell r="C4865" t="str">
            <v>PORTA MADEIRA SEMI-OCA ALMOFADADA REGIONAL 1A 70 X 210 X 3CM</v>
          </cell>
          <cell r="D4865" t="str">
            <v>UN</v>
          </cell>
          <cell r="E4865">
            <v>189.63</v>
          </cell>
        </row>
        <row r="4866">
          <cell r="A4866">
            <v>20322</v>
          </cell>
          <cell r="B4866" t="str">
            <v>SINAPI/CEF</v>
          </cell>
          <cell r="C4866" t="str">
            <v>PORTA MADEIRA SEMI-OCA ALMOFADADA REGIONAL 1A 60 X 210 X 3CM</v>
          </cell>
          <cell r="D4866" t="str">
            <v>UN</v>
          </cell>
          <cell r="E4866">
            <v>182.6</v>
          </cell>
        </row>
        <row r="4867">
          <cell r="A4867">
            <v>4964</v>
          </cell>
          <cell r="B4867" t="str">
            <v>SINAPI/CEF</v>
          </cell>
          <cell r="C4867" t="str">
            <v>PORTA MADEIRA SEMI-OCA ALMOFADADA REGIONAL 1A 80 X 210 X 3CM</v>
          </cell>
          <cell r="D4867" t="str">
            <v>UN</v>
          </cell>
          <cell r="E4867">
            <v>252.93</v>
          </cell>
        </row>
        <row r="4868">
          <cell r="A4868">
            <v>4958</v>
          </cell>
          <cell r="B4868" t="str">
            <v>SINAPI/CEF</v>
          </cell>
          <cell r="C4868" t="str">
            <v>PORTA MADEIRA SEMI-OCA ALMOFADADA REGIONAL 2A 80 X 210 X 3,5</v>
          </cell>
          <cell r="D4868" t="str">
            <v>M2</v>
          </cell>
          <cell r="E4868">
            <v>196.72</v>
          </cell>
        </row>
        <row r="4869">
          <cell r="A4869">
            <v>11155</v>
          </cell>
          <cell r="B4869" t="str">
            <v>SINAPI/CEF</v>
          </cell>
          <cell r="C4869" t="str">
            <v>PORTA METALICA ABRIR TIPO VENEZIANA C/ GUARNICAO COMPLETA 87 X 210CM</v>
          </cell>
          <cell r="D4869" t="str">
            <v>M2</v>
          </cell>
          <cell r="E4869">
            <v>226.75</v>
          </cell>
        </row>
        <row r="4870">
          <cell r="A4870">
            <v>25001</v>
          </cell>
          <cell r="B4870" t="str">
            <v>SINAPI/CEF</v>
          </cell>
          <cell r="C4870" t="str">
            <v>PORTA METALICA ABRIR TIPO VENEZIANA, COMPLETA, 60 A 80 X 210 CM - LINHA POPULAR (CHAPA FINA - NUM 20 A</v>
          </cell>
          <cell r="D4870" t="str">
            <v>UN</v>
          </cell>
          <cell r="E4870">
            <v>198.3</v>
          </cell>
        </row>
        <row r="4871">
          <cell r="A4871">
            <v>0</v>
          </cell>
          <cell r="B4871" t="str">
            <v>SINAPI/CEF</v>
          </cell>
          <cell r="C4871" t="str">
            <v>24)</v>
          </cell>
          <cell r="D4871">
            <v>0</v>
          </cell>
          <cell r="E4871">
            <v>0</v>
          </cell>
        </row>
        <row r="4872">
          <cell r="A4872">
            <v>11156</v>
          </cell>
          <cell r="B4872" t="str">
            <v>SINAPI/CEF</v>
          </cell>
          <cell r="C4872" t="str">
            <v>PORTA PANTOGRAFICA EM ACO PERFIL "U"</v>
          </cell>
          <cell r="D4872" t="str">
            <v>M2</v>
          </cell>
          <cell r="E4872">
            <v>222.47</v>
          </cell>
        </row>
        <row r="4873">
          <cell r="A4873">
            <v>4998</v>
          </cell>
          <cell r="B4873" t="str">
            <v>SINAPI/CEF</v>
          </cell>
          <cell r="C4873" t="str">
            <v>PORTA TIPO MEXICANA DE MADEIRA MACICA DE 1A. QUALIDADE, DE *0,80 X 2,10 X 0,035* M</v>
          </cell>
          <cell r="D4873" t="str">
            <v>M2</v>
          </cell>
          <cell r="E4873">
            <v>249.98</v>
          </cell>
        </row>
        <row r="4874">
          <cell r="A4874">
            <v>4268</v>
          </cell>
          <cell r="B4874" t="str">
            <v>SINAPI/CEF</v>
          </cell>
          <cell r="C4874" t="str">
            <v>PORTA TOALHA DE LOUCA BRANCA C/ BASTAO PLASTICO</v>
          </cell>
          <cell r="D4874" t="str">
            <v>UN</v>
          </cell>
          <cell r="E4874">
            <v>16.55</v>
          </cell>
        </row>
        <row r="4875">
          <cell r="A4875">
            <v>21101</v>
          </cell>
          <cell r="B4875" t="str">
            <v>SINAPI/CEF</v>
          </cell>
          <cell r="C4875" t="str">
            <v>PORTA TOALHA EM METAL CROMADO, TIPO ARGOLA</v>
          </cell>
          <cell r="D4875" t="str">
            <v>UN</v>
          </cell>
          <cell r="E4875">
            <v>16.18</v>
          </cell>
        </row>
        <row r="4876">
          <cell r="A4876">
            <v>21102</v>
          </cell>
          <cell r="B4876" t="str">
            <v>SINAPI/CEF</v>
          </cell>
          <cell r="C4876" t="str">
            <v>PORTA TOALHA EM METAL CROMADO, TIPO HASTE OU BARRA</v>
          </cell>
          <cell r="D4876" t="str">
            <v>UN</v>
          </cell>
          <cell r="E4876">
            <v>20.27</v>
          </cell>
        </row>
        <row r="4877">
          <cell r="A4877">
            <v>4947</v>
          </cell>
          <cell r="B4877" t="str">
            <v>SINAPI/CEF</v>
          </cell>
          <cell r="C4877" t="str">
            <v>PORTAO FERRO ABRIR CHAPA GALVANIZADA NUM 18</v>
          </cell>
          <cell r="D4877" t="str">
            <v>M2</v>
          </cell>
          <cell r="E4877">
            <v>225.29</v>
          </cell>
        </row>
        <row r="4878">
          <cell r="A4878">
            <v>4946</v>
          </cell>
          <cell r="B4878" t="str">
            <v>SINAPI/CEF</v>
          </cell>
          <cell r="C4878" t="str">
            <v>PORTAO FERRO ABRIR EM TELA 1 FOLHA 95 X 210CM</v>
          </cell>
          <cell r="D4878" t="str">
            <v>UN</v>
          </cell>
          <cell r="E4878">
            <v>368.91</v>
          </cell>
        </row>
        <row r="4879">
          <cell r="A4879">
            <v>4950</v>
          </cell>
          <cell r="B4879" t="str">
            <v>SINAPI/CEF</v>
          </cell>
          <cell r="C4879" t="str">
            <v>PORTAO FERRO ABRIR EM TELA 2 FOLHAS 420 X 210CM</v>
          </cell>
          <cell r="D4879" t="str">
            <v>UN</v>
          </cell>
          <cell r="E4879">
            <v>1464.38</v>
          </cell>
        </row>
        <row r="4880">
          <cell r="A4880">
            <v>4948</v>
          </cell>
          <cell r="B4880" t="str">
            <v>SINAPI/CEF</v>
          </cell>
          <cell r="C4880" t="str">
            <v>PORTAO FERRO C/ VARA 1/2" C/REQUADRO</v>
          </cell>
          <cell r="D4880" t="str">
            <v>M2</v>
          </cell>
          <cell r="E4880">
            <v>157.69999999999999</v>
          </cell>
        </row>
        <row r="4881">
          <cell r="A4881">
            <v>12387</v>
          </cell>
          <cell r="B4881" t="str">
            <v>SINAPI/CEF</v>
          </cell>
          <cell r="C4881" t="str">
            <v>POSTE ACO H = 2,5M D = 75MM TIPO XR-701/1 XOULUX OU TPD-236/1 TROPICO</v>
          </cell>
          <cell r="D4881" t="str">
            <v>UN</v>
          </cell>
          <cell r="E4881">
            <v>194.18</v>
          </cell>
        </row>
        <row r="4882">
          <cell r="A4882">
            <v>12388</v>
          </cell>
          <cell r="B4882" t="str">
            <v>SINAPI/CEF</v>
          </cell>
          <cell r="C4882" t="str">
            <v>POSTE ACO H = 2,5M D = 75MM TIPO XR-701/2 XOULUX OU TPD-236/2 TROPICO</v>
          </cell>
          <cell r="D4882" t="str">
            <v>UN</v>
          </cell>
          <cell r="E4882">
            <v>238.02</v>
          </cell>
        </row>
        <row r="4883">
          <cell r="A4883">
            <v>5052</v>
          </cell>
          <cell r="B4883" t="str">
            <v>SINAPI/CEF</v>
          </cell>
          <cell r="C4883" t="str">
            <v>POSTE CÔNICO CONTINUO DE FERRO GALVANIZADO, CURVO, FLANGEADO, SIMPLES, COM BASE, H = 7 M</v>
          </cell>
          <cell r="D4883" t="str">
            <v>UN</v>
          </cell>
          <cell r="E4883">
            <v>695.28</v>
          </cell>
        </row>
        <row r="4884">
          <cell r="A4884">
            <v>5040</v>
          </cell>
          <cell r="B4884" t="str">
            <v>SINAPI/CEF</v>
          </cell>
          <cell r="C4884" t="str">
            <v>POSTE DE CONCRETO CIRCULAR, 100 KG, H = 5 M (NBR 8451)</v>
          </cell>
          <cell r="D4884" t="str">
            <v>UN</v>
          </cell>
          <cell r="E4884">
            <v>216.5</v>
          </cell>
        </row>
        <row r="4885">
          <cell r="A4885">
            <v>5054</v>
          </cell>
          <cell r="B4885" t="str">
            <v>SINAPI/CEF</v>
          </cell>
          <cell r="C4885" t="str">
            <v>POSTE DE CONCRETO CIRCULAR, 100 KG, H = 7 M (NBR 8451)</v>
          </cell>
          <cell r="D4885" t="str">
            <v>UN</v>
          </cell>
          <cell r="E4885">
            <v>315.83</v>
          </cell>
        </row>
        <row r="4886">
          <cell r="A4886">
            <v>12366</v>
          </cell>
          <cell r="B4886" t="str">
            <v>SINAPI/CEF</v>
          </cell>
          <cell r="C4886" t="str">
            <v>POSTE DE CONCRETO CIRCULAR, 150 KG, H = 10 M (NBR 8451)</v>
          </cell>
          <cell r="D4886" t="str">
            <v>UN</v>
          </cell>
          <cell r="E4886">
            <v>562.29</v>
          </cell>
        </row>
        <row r="4887">
          <cell r="A4887">
            <v>5045</v>
          </cell>
          <cell r="B4887" t="str">
            <v>SINAPI/CEF</v>
          </cell>
          <cell r="C4887" t="str">
            <v>POSTE DE CONCRETO CIRCULAR, 200 KG, H = 11 M (NBR 8451)</v>
          </cell>
          <cell r="D4887" t="str">
            <v>UN</v>
          </cell>
          <cell r="E4887">
            <v>783.01</v>
          </cell>
        </row>
        <row r="4888">
          <cell r="A4888">
            <v>12367</v>
          </cell>
          <cell r="B4888" t="str">
            <v>SINAPI/CEF</v>
          </cell>
          <cell r="C4888" t="str">
            <v>POSTE DE CONCRETO CIRCULAR, 200 KG, H = 17 M (NBR 8451)</v>
          </cell>
          <cell r="D4888" t="str">
            <v>UN</v>
          </cell>
          <cell r="E4888">
            <v>2397.17</v>
          </cell>
        </row>
        <row r="4889">
          <cell r="A4889">
            <v>12368</v>
          </cell>
          <cell r="B4889" t="str">
            <v>SINAPI/CEF</v>
          </cell>
          <cell r="C4889" t="str">
            <v>POSTE DE CONCRETO CIRCULAR, 200 KG, H = 22,5 M (NBR 8451)</v>
          </cell>
          <cell r="D4889" t="str">
            <v>UN</v>
          </cell>
          <cell r="E4889">
            <v>4743</v>
          </cell>
        </row>
        <row r="4890">
          <cell r="A4890">
            <v>5042</v>
          </cell>
          <cell r="B4890" t="str">
            <v>SINAPI/CEF</v>
          </cell>
          <cell r="C4890" t="str">
            <v>POSTE DE CONCRETO CIRCULAR, 200 KG, H = 7 M (NBR 8451)</v>
          </cell>
          <cell r="D4890" t="str">
            <v>UN</v>
          </cell>
          <cell r="E4890">
            <v>408.46</v>
          </cell>
        </row>
        <row r="4891">
          <cell r="A4891">
            <v>5044</v>
          </cell>
          <cell r="B4891" t="str">
            <v>SINAPI/CEF</v>
          </cell>
          <cell r="C4891" t="str">
            <v>POSTE DE CONCRETO CIRCULAR, 200 KG, H = 9 M (NBR 8451)</v>
          </cell>
          <cell r="D4891" t="str">
            <v>UN</v>
          </cell>
          <cell r="E4891">
            <v>552.41999999999996</v>
          </cell>
        </row>
        <row r="4892">
          <cell r="A4892">
            <v>5055</v>
          </cell>
          <cell r="B4892" t="str">
            <v>SINAPI/CEF</v>
          </cell>
          <cell r="C4892" t="str">
            <v>POSTE DE CONCRETO CIRCULAR, 300 KG, H = 11 M (NBR 8451)</v>
          </cell>
          <cell r="D4892" t="str">
            <v>UN</v>
          </cell>
          <cell r="E4892">
            <v>785.4</v>
          </cell>
        </row>
        <row r="4893">
          <cell r="A4893">
            <v>0</v>
          </cell>
          <cell r="B4893" t="str">
            <v>SINAPI/CEF</v>
          </cell>
          <cell r="C4893">
            <v>0</v>
          </cell>
          <cell r="D4893">
            <v>0</v>
          </cell>
          <cell r="E4893">
            <v>0</v>
          </cell>
        </row>
        <row r="4894">
          <cell r="A4894">
            <v>0</v>
          </cell>
          <cell r="B4894" t="str">
            <v>SINAPI/CEF</v>
          </cell>
          <cell r="C4894" t="str">
            <v>PREÇOS DE INSUMOS</v>
          </cell>
          <cell r="D4894" t="str">
            <v>Página:</v>
          </cell>
          <cell r="E4894" t="str">
            <v>78 / 107</v>
          </cell>
        </row>
        <row r="4895">
          <cell r="A4895" t="str">
            <v>Mês de Coleta:</v>
          </cell>
          <cell r="B4895" t="str">
            <v>SINAPI/CEF</v>
          </cell>
          <cell r="C4895" t="str">
            <v>05/2014 Pesquisa: IBGE</v>
          </cell>
          <cell r="D4895">
            <v>0</v>
          </cell>
          <cell r="E4895">
            <v>0</v>
          </cell>
        </row>
        <row r="4896">
          <cell r="A4896">
            <v>0</v>
          </cell>
          <cell r="B4896" t="str">
            <v>SINAPI/CEF</v>
          </cell>
          <cell r="C4896" t="str">
            <v>FORTALEZA 88,81</v>
          </cell>
          <cell r="D4896">
            <v>0</v>
          </cell>
          <cell r="E4896">
            <v>50.72</v>
          </cell>
        </row>
        <row r="4897">
          <cell r="A4897" t="str">
            <v>Localidade:</v>
          </cell>
          <cell r="B4897" t="str">
            <v>SINAPI/CEF</v>
          </cell>
          <cell r="C4897" t="str">
            <v>Encargos Sociais Desonerados(%) Horista:</v>
          </cell>
          <cell r="D4897" t="str">
            <v>Mensalista:</v>
          </cell>
          <cell r="E4897">
            <v>0</v>
          </cell>
        </row>
        <row r="4898">
          <cell r="A4898" t="str">
            <v>Código</v>
          </cell>
          <cell r="B4898" t="str">
            <v>SINAPI/CEF</v>
          </cell>
          <cell r="C4898" t="str">
            <v>Descriçao do Insumo</v>
          </cell>
          <cell r="D4898" t="str">
            <v>Unid</v>
          </cell>
          <cell r="E4898" t="str">
            <v>Preço</v>
          </cell>
        </row>
        <row r="4899">
          <cell r="A4899">
            <v>0</v>
          </cell>
          <cell r="B4899" t="str">
            <v>SINAPI/CEF</v>
          </cell>
          <cell r="C4899">
            <v>0</v>
          </cell>
          <cell r="D4899">
            <v>0</v>
          </cell>
          <cell r="E4899" t="str">
            <v>Mediano (R$)</v>
          </cell>
        </row>
        <row r="4900">
          <cell r="A4900">
            <v>5041</v>
          </cell>
          <cell r="B4900" t="str">
            <v>SINAPI/CEF</v>
          </cell>
          <cell r="C4900" t="str">
            <v>POSTE DE CONCRETO CIRCULAR, 300 KG, H = 5 M (NBR 8451)</v>
          </cell>
          <cell r="D4900" t="str">
            <v>UN</v>
          </cell>
          <cell r="E4900">
            <v>290.16000000000003</v>
          </cell>
        </row>
        <row r="4901">
          <cell r="A4901">
            <v>5043</v>
          </cell>
          <cell r="B4901" t="str">
            <v>SINAPI/CEF</v>
          </cell>
          <cell r="C4901" t="str">
            <v>POSTE DE CONCRETO CIRCULAR, 300 KG, H = 7 M (NBR 8451)</v>
          </cell>
          <cell r="D4901" t="str">
            <v>UN</v>
          </cell>
          <cell r="E4901">
            <v>501.08</v>
          </cell>
        </row>
        <row r="4902">
          <cell r="A4902">
            <v>5053</v>
          </cell>
          <cell r="B4902" t="str">
            <v>SINAPI/CEF</v>
          </cell>
          <cell r="C4902" t="str">
            <v>POSTE DE CONCRETO CIRCULAR, 300 KG, H = 9 M (NBR 8451)</v>
          </cell>
          <cell r="D4902" t="str">
            <v>UN</v>
          </cell>
          <cell r="E4902">
            <v>611.29999999999995</v>
          </cell>
        </row>
        <row r="4903">
          <cell r="A4903">
            <v>5035</v>
          </cell>
          <cell r="B4903" t="str">
            <v>SINAPI/CEF</v>
          </cell>
          <cell r="C4903" t="str">
            <v>POSTE DE CONCRETO CIRCULAR, 400 KG, H = 11 M (NBR 8451)</v>
          </cell>
          <cell r="D4903" t="str">
            <v>UN</v>
          </cell>
          <cell r="E4903">
            <v>999.46</v>
          </cell>
        </row>
        <row r="4904">
          <cell r="A4904">
            <v>5036</v>
          </cell>
          <cell r="B4904" t="str">
            <v>SINAPI/CEF</v>
          </cell>
          <cell r="C4904" t="str">
            <v>POSTE DE CONCRETO CIRCULAR, 400 KG, H = 14 M (NBR 8451)</v>
          </cell>
          <cell r="D4904" t="str">
            <v>UN</v>
          </cell>
          <cell r="E4904">
            <v>1668.42</v>
          </cell>
        </row>
        <row r="4905">
          <cell r="A4905">
            <v>5059</v>
          </cell>
          <cell r="B4905" t="str">
            <v>SINAPI/CEF</v>
          </cell>
          <cell r="C4905" t="str">
            <v>POSTE DE CONCRETO CIRCULAR, 400 KG, H = 9 M (NBR 8451)</v>
          </cell>
          <cell r="D4905" t="str">
            <v>UN</v>
          </cell>
          <cell r="E4905">
            <v>781.67</v>
          </cell>
        </row>
        <row r="4906">
          <cell r="A4906">
            <v>5034</v>
          </cell>
          <cell r="B4906" t="str">
            <v>SINAPI/CEF</v>
          </cell>
          <cell r="C4906" t="str">
            <v>POSTE DE CONCRETO CIRCULAR, 600 KG, H = 10 M (NBR 8451)</v>
          </cell>
          <cell r="D4906" t="str">
            <v>UN</v>
          </cell>
          <cell r="E4906">
            <v>1078.6300000000001</v>
          </cell>
        </row>
        <row r="4907">
          <cell r="A4907">
            <v>5056</v>
          </cell>
          <cell r="B4907" t="str">
            <v>SINAPI/CEF</v>
          </cell>
          <cell r="C4907" t="str">
            <v>POSTE DE CONCRETO DUPLO T ,TIPO B, 500 KG, H = 9 M (NBR 8451)</v>
          </cell>
          <cell r="D4907" t="str">
            <v>UN</v>
          </cell>
          <cell r="E4907">
            <v>838.12</v>
          </cell>
        </row>
        <row r="4908">
          <cell r="A4908">
            <v>5057</v>
          </cell>
          <cell r="B4908" t="str">
            <v>SINAPI/CEF</v>
          </cell>
          <cell r="C4908" t="str">
            <v>POSTE DE CONCRETO DUPLO T, TIPO B, 300 KG, H = 10 M (NBR 8451)</v>
          </cell>
          <cell r="D4908" t="str">
            <v>UN</v>
          </cell>
          <cell r="E4908">
            <v>672.17</v>
          </cell>
        </row>
        <row r="4909">
          <cell r="A4909">
            <v>5033</v>
          </cell>
          <cell r="B4909" t="str">
            <v>SINAPI/CEF</v>
          </cell>
          <cell r="C4909" t="str">
            <v>POSTE DE CONCRETO DUPLO T, TIPO B, 300 KG, H = 9 M (NBR 8451)</v>
          </cell>
          <cell r="D4909" t="str">
            <v>UN</v>
          </cell>
          <cell r="E4909">
            <v>558</v>
          </cell>
        </row>
        <row r="4910">
          <cell r="A4910">
            <v>5037</v>
          </cell>
          <cell r="B4910" t="str">
            <v>SINAPI/CEF</v>
          </cell>
          <cell r="C4910" t="str">
            <v>POSTE DE CONCRETO DUPLO T, TIPO D, 100 KG, H = 7 M (NBR 8451)</v>
          </cell>
          <cell r="D4910" t="str">
            <v>UN</v>
          </cell>
          <cell r="E4910">
            <v>283.10000000000002</v>
          </cell>
        </row>
        <row r="4911">
          <cell r="A4911">
            <v>5038</v>
          </cell>
          <cell r="B4911" t="str">
            <v>SINAPI/CEF</v>
          </cell>
          <cell r="C4911" t="str">
            <v>POSTE DE CONCRETO DUPLO T, TIPO D, 200 KG, H = 9 M (NBR 8451)</v>
          </cell>
          <cell r="D4911" t="str">
            <v>UN</v>
          </cell>
          <cell r="E4911">
            <v>454.77</v>
          </cell>
        </row>
        <row r="4912">
          <cell r="A4912">
            <v>12374</v>
          </cell>
          <cell r="B4912" t="str">
            <v>SINAPI/CEF</v>
          </cell>
          <cell r="C4912" t="str">
            <v>POSTE DE CONCRETO DUPLO T, 100 KG, H = 6 M, (NBR 8451)</v>
          </cell>
          <cell r="D4912" t="str">
            <v>UN</v>
          </cell>
          <cell r="E4912">
            <v>279</v>
          </cell>
        </row>
        <row r="4913">
          <cell r="A4913">
            <v>12372</v>
          </cell>
          <cell r="B4913" t="str">
            <v>SINAPI/CEF</v>
          </cell>
          <cell r="C4913" t="str">
            <v>POSTE DE CONCRETO DUPLO T, 200 KG, H = 11 M (NBR 8451)</v>
          </cell>
          <cell r="D4913" t="str">
            <v>UN</v>
          </cell>
          <cell r="E4913">
            <v>599.29</v>
          </cell>
        </row>
        <row r="4914">
          <cell r="A4914">
            <v>13335</v>
          </cell>
          <cell r="B4914" t="str">
            <v>SINAPI/CEF</v>
          </cell>
          <cell r="C4914" t="str">
            <v>POSTE DE CONCRETO DUPLO T, 200 KG, H = 8 M (NBR 8451)</v>
          </cell>
          <cell r="D4914" t="str">
            <v>UN</v>
          </cell>
          <cell r="E4914">
            <v>360.9</v>
          </cell>
        </row>
        <row r="4915">
          <cell r="A4915">
            <v>13339</v>
          </cell>
          <cell r="B4915" t="str">
            <v>SINAPI/CEF</v>
          </cell>
          <cell r="C4915" t="str">
            <v>POSTE DE CONCRETO DUPLO T, 300 KG, H = 12 M (NBR 8451)</v>
          </cell>
          <cell r="D4915" t="str">
            <v>UN</v>
          </cell>
          <cell r="E4915">
            <v>890.91</v>
          </cell>
        </row>
        <row r="4916">
          <cell r="A4916">
            <v>12373</v>
          </cell>
          <cell r="B4916" t="str">
            <v>SINAPI/CEF</v>
          </cell>
          <cell r="C4916" t="str">
            <v>POSTE DE CONCRETO DUPLO T, 400 KG,H = 12 M (NBR 8451)</v>
          </cell>
          <cell r="D4916" t="str">
            <v>UN</v>
          </cell>
          <cell r="E4916">
            <v>932.98</v>
          </cell>
        </row>
        <row r="4917">
          <cell r="A4917">
            <v>34712</v>
          </cell>
          <cell r="B4917" t="str">
            <v>SINAPI/CEF</v>
          </cell>
          <cell r="C4917" t="str">
            <v>POSTE DE CONCRETO PADRAO, 1 CAIXA, H = 7,5 M</v>
          </cell>
          <cell r="D4917" t="str">
            <v>UN</v>
          </cell>
          <cell r="E4917">
            <v>680.76</v>
          </cell>
        </row>
        <row r="4918">
          <cell r="A4918">
            <v>34711</v>
          </cell>
          <cell r="B4918" t="str">
            <v>SINAPI/CEF</v>
          </cell>
          <cell r="C4918" t="str">
            <v>POSTE DE CONCRETO PADRAO, 2 CAIXAS, H = 7,5 M</v>
          </cell>
          <cell r="D4918" t="str">
            <v>UN</v>
          </cell>
          <cell r="E4918">
            <v>892.8</v>
          </cell>
        </row>
        <row r="4919">
          <cell r="A4919">
            <v>34706</v>
          </cell>
          <cell r="B4919" t="str">
            <v>SINAPI/CEF</v>
          </cell>
          <cell r="C4919" t="str">
            <v>POSTE DE CONCRETO PADRAO, 3 CAIXAS , H = 7,5 M</v>
          </cell>
          <cell r="D4919" t="str">
            <v>UN</v>
          </cell>
          <cell r="E4919">
            <v>1530.04</v>
          </cell>
        </row>
        <row r="4920">
          <cell r="A4920">
            <v>34703</v>
          </cell>
          <cell r="B4920" t="str">
            <v>SINAPI/CEF</v>
          </cell>
          <cell r="C4920" t="str">
            <v>POSTE DE CONCRETO PADRAO, 4 CAIXAS , H = 7,5 M</v>
          </cell>
          <cell r="D4920" t="str">
            <v>UN</v>
          </cell>
          <cell r="E4920">
            <v>2566.8000000000002</v>
          </cell>
        </row>
        <row r="4921">
          <cell r="A4921">
            <v>14166</v>
          </cell>
          <cell r="B4921" t="str">
            <v>SINAPI/CEF</v>
          </cell>
          <cell r="C4921" t="str">
            <v>POSTE FERRO GALV DE ENGATAR RETO CONICO CONTINUO H = 7M</v>
          </cell>
          <cell r="D4921" t="str">
            <v>UN</v>
          </cell>
          <cell r="E4921">
            <v>722.42</v>
          </cell>
        </row>
        <row r="4922">
          <cell r="A4922">
            <v>14164</v>
          </cell>
          <cell r="B4922" t="str">
            <v>SINAPI/CEF</v>
          </cell>
          <cell r="C4922" t="str">
            <v>POSTE FERRO GALV FLANGEADO CURVO DUPLO CONICO CONTINUO H = 9M, C/ BASE</v>
          </cell>
          <cell r="D4922" t="str">
            <v>UN</v>
          </cell>
          <cell r="E4922">
            <v>1256.93</v>
          </cell>
        </row>
        <row r="4923">
          <cell r="A4923">
            <v>14163</v>
          </cell>
          <cell r="B4923" t="str">
            <v>SINAPI/CEF</v>
          </cell>
          <cell r="C4923" t="str">
            <v>POSTE FERRO GALV FLANGEADO CURVO DUPLO CONICO CONTINUO H = 9M, S/ BASE</v>
          </cell>
          <cell r="D4923" t="str">
            <v>UN</v>
          </cell>
          <cell r="E4923">
            <v>1319.57</v>
          </cell>
        </row>
        <row r="4924">
          <cell r="A4924">
            <v>14162</v>
          </cell>
          <cell r="B4924" t="str">
            <v>SINAPI/CEF</v>
          </cell>
          <cell r="C4924" t="str">
            <v>POSTE FERRO GALV FLANGEADO CURVO SIMPLES CONICO CONTINUO H = 9M, S/ BASE</v>
          </cell>
          <cell r="D4924" t="str">
            <v>UN</v>
          </cell>
          <cell r="E4924">
            <v>1133.33</v>
          </cell>
        </row>
        <row r="4925">
          <cell r="A4925">
            <v>5051</v>
          </cell>
          <cell r="B4925" t="str">
            <v>SINAPI/CEF</v>
          </cell>
          <cell r="C4925" t="str">
            <v>POSTE FERRO GALV FLANGEADO CURVO SIMPLES CONICO CONTINUO, C/ BASE H = 9,00M</v>
          </cell>
          <cell r="D4925" t="str">
            <v>UN</v>
          </cell>
          <cell r="E4925">
            <v>954.43</v>
          </cell>
        </row>
        <row r="4926">
          <cell r="A4926">
            <v>14165</v>
          </cell>
          <cell r="B4926" t="str">
            <v>SINAPI/CEF</v>
          </cell>
          <cell r="C4926" t="str">
            <v>POSTE FERRO GALV FLANGEADO RETO CONICO CONTINUO H = 9M C/ BASE</v>
          </cell>
          <cell r="D4926" t="str">
            <v>UN</v>
          </cell>
          <cell r="E4926">
            <v>1014.73</v>
          </cell>
        </row>
        <row r="4927">
          <cell r="A4927">
            <v>12378</v>
          </cell>
          <cell r="B4927" t="str">
            <v>SINAPI/CEF</v>
          </cell>
          <cell r="C4927" t="str">
            <v>POSTE FERRO GALV FLANGEADO RETO DN = 80MM X 6,0M</v>
          </cell>
          <cell r="D4927" t="str">
            <v>UN</v>
          </cell>
          <cell r="E4927">
            <v>655.61</v>
          </cell>
        </row>
        <row r="4928">
          <cell r="A4928">
            <v>5050</v>
          </cell>
          <cell r="B4928" t="str">
            <v>SINAPI/CEF</v>
          </cell>
          <cell r="C4928" t="str">
            <v>POSTE FERRO GALV FLANGEADO RETO H = 2.50M</v>
          </cell>
          <cell r="D4928" t="str">
            <v>UN</v>
          </cell>
          <cell r="E4928">
            <v>253.39</v>
          </cell>
        </row>
        <row r="4929">
          <cell r="A4929">
            <v>34695</v>
          </cell>
          <cell r="B4929" t="str">
            <v>SINAPI/CEF</v>
          </cell>
          <cell r="C4929" t="str">
            <v>POSTE PADRAO SUBTERRANEO 100 A, H = 2,5 M</v>
          </cell>
          <cell r="D4929" t="str">
            <v>UN</v>
          </cell>
          <cell r="E4929">
            <v>641.70000000000005</v>
          </cell>
        </row>
        <row r="4930">
          <cell r="A4930">
            <v>34692</v>
          </cell>
          <cell r="B4930" t="str">
            <v>SINAPI/CEF</v>
          </cell>
          <cell r="C4930" t="str">
            <v>POSTE PADRAO SUBTERRANEO 200 A, H = 2,5 M</v>
          </cell>
          <cell r="D4930" t="str">
            <v>UN</v>
          </cell>
          <cell r="E4930">
            <v>1540.08</v>
          </cell>
        </row>
        <row r="4931">
          <cell r="A4931">
            <v>26028</v>
          </cell>
          <cell r="B4931" t="str">
            <v>SINAPI/CEF</v>
          </cell>
          <cell r="C4931" t="str">
            <v>POZOLANA</v>
          </cell>
          <cell r="D4931" t="str">
            <v>SC50KG</v>
          </cell>
          <cell r="E4931">
            <v>19.329999999999998</v>
          </cell>
        </row>
        <row r="4932">
          <cell r="A4932">
            <v>4437</v>
          </cell>
          <cell r="B4932" t="str">
            <v>SINAPI/CEF</v>
          </cell>
          <cell r="C4932" t="str">
            <v>PRANCHA MADEIRA NATIVA/REGIONAL 7,5 X 22,5 CM NAO APARELHADA (P/FORMA)</v>
          </cell>
          <cell r="D4932" t="str">
            <v>M</v>
          </cell>
          <cell r="E4932">
            <v>26.73</v>
          </cell>
        </row>
        <row r="4933">
          <cell r="A4933">
            <v>20247</v>
          </cell>
          <cell r="B4933" t="str">
            <v>SINAPI/CEF</v>
          </cell>
          <cell r="C4933" t="str">
            <v>PREGO DE ACO 15 X 15 C/ CABECA</v>
          </cell>
          <cell r="D4933" t="str">
            <v>KG</v>
          </cell>
          <cell r="E4933">
            <v>9.84</v>
          </cell>
        </row>
        <row r="4934">
          <cell r="A4934">
            <v>5063</v>
          </cell>
          <cell r="B4934" t="str">
            <v>SINAPI/CEF</v>
          </cell>
          <cell r="C4934" t="str">
            <v>PREGO POLIDO COM CABECA 1 1/2 X 14</v>
          </cell>
          <cell r="D4934" t="str">
            <v>KG</v>
          </cell>
          <cell r="E4934">
            <v>8.33</v>
          </cell>
        </row>
        <row r="4935">
          <cell r="A4935">
            <v>5074</v>
          </cell>
          <cell r="B4935" t="str">
            <v>SINAPI/CEF</v>
          </cell>
          <cell r="C4935" t="str">
            <v>PREGO POLIDO COM CABECA 1 1/2" X 13"</v>
          </cell>
          <cell r="D4935" t="str">
            <v>KG</v>
          </cell>
          <cell r="E4935">
            <v>11.29</v>
          </cell>
        </row>
        <row r="4936">
          <cell r="A4936">
            <v>5072</v>
          </cell>
          <cell r="B4936" t="str">
            <v>SINAPI/CEF</v>
          </cell>
          <cell r="C4936" t="str">
            <v>PREGO POLIDO COM CABECA 1" X 17"</v>
          </cell>
          <cell r="D4936" t="str">
            <v>KG</v>
          </cell>
          <cell r="E4936">
            <v>17.2</v>
          </cell>
        </row>
        <row r="4937">
          <cell r="A4937">
            <v>5065</v>
          </cell>
          <cell r="B4937" t="str">
            <v>SINAPI/CEF</v>
          </cell>
          <cell r="C4937" t="str">
            <v>PREGO POLIDO COM CABECA 10 X 10</v>
          </cell>
          <cell r="D4937" t="str">
            <v>KG</v>
          </cell>
          <cell r="E4937">
            <v>14.51</v>
          </cell>
        </row>
        <row r="4938">
          <cell r="A4938">
            <v>5066</v>
          </cell>
          <cell r="B4938" t="str">
            <v>SINAPI/CEF</v>
          </cell>
          <cell r="C4938" t="str">
            <v>PREGO POLIDO COM CABECA 12 X 12</v>
          </cell>
          <cell r="D4938" t="str">
            <v>KG</v>
          </cell>
          <cell r="E4938">
            <v>11.61</v>
          </cell>
        </row>
        <row r="4939">
          <cell r="A4939">
            <v>5067</v>
          </cell>
          <cell r="B4939" t="str">
            <v>SINAPI/CEF</v>
          </cell>
          <cell r="C4939" t="str">
            <v>PREGO POLIDO COM CABECA 16 X 24</v>
          </cell>
          <cell r="D4939" t="str">
            <v>KG</v>
          </cell>
          <cell r="E4939">
            <v>9.57</v>
          </cell>
        </row>
        <row r="4940">
          <cell r="A4940">
            <v>5068</v>
          </cell>
          <cell r="B4940" t="str">
            <v>SINAPI/CEF</v>
          </cell>
          <cell r="C4940" t="str">
            <v>PREGO POLIDO COM CABECA 17 X 21</v>
          </cell>
          <cell r="D4940" t="str">
            <v>KG</v>
          </cell>
          <cell r="E4940">
            <v>9.14</v>
          </cell>
        </row>
        <row r="4941">
          <cell r="A4941">
            <v>5073</v>
          </cell>
          <cell r="B4941" t="str">
            <v>SINAPI/CEF</v>
          </cell>
          <cell r="C4941" t="str">
            <v>PREGO POLIDO COM CABECA 17 X 24</v>
          </cell>
          <cell r="D4941" t="str">
            <v>KG</v>
          </cell>
          <cell r="E4941">
            <v>8.7100000000000009</v>
          </cell>
        </row>
        <row r="4942">
          <cell r="A4942">
            <v>5069</v>
          </cell>
          <cell r="B4942" t="str">
            <v>SINAPI/CEF</v>
          </cell>
          <cell r="C4942" t="str">
            <v>PREGO POLIDO COM CABECA 17 X 27</v>
          </cell>
          <cell r="D4942" t="str">
            <v>KG</v>
          </cell>
          <cell r="E4942">
            <v>8.6</v>
          </cell>
        </row>
        <row r="4943">
          <cell r="A4943">
            <v>5070</v>
          </cell>
          <cell r="B4943" t="str">
            <v>SINAPI/CEF</v>
          </cell>
          <cell r="C4943" t="str">
            <v>PREGO POLIDO COM CABECA 17 X 30</v>
          </cell>
          <cell r="D4943" t="str">
            <v>KG</v>
          </cell>
          <cell r="E4943">
            <v>8.2799999999999994</v>
          </cell>
        </row>
        <row r="4944">
          <cell r="A4944">
            <v>5071</v>
          </cell>
          <cell r="B4944" t="str">
            <v>SINAPI/CEF</v>
          </cell>
          <cell r="C4944" t="str">
            <v>PREGO POLIDO COM CABECA 18 X 24</v>
          </cell>
          <cell r="D4944" t="str">
            <v>KG</v>
          </cell>
          <cell r="E4944">
            <v>8.6</v>
          </cell>
        </row>
        <row r="4945">
          <cell r="A4945">
            <v>5061</v>
          </cell>
          <cell r="B4945" t="str">
            <v>SINAPI/CEF</v>
          </cell>
          <cell r="C4945" t="str">
            <v>PREGO POLIDO COM CABECA 18 X 27</v>
          </cell>
          <cell r="D4945" t="str">
            <v>KG</v>
          </cell>
          <cell r="E4945">
            <v>9.3000000000000007</v>
          </cell>
        </row>
        <row r="4946">
          <cell r="A4946">
            <v>5075</v>
          </cell>
          <cell r="B4946" t="str">
            <v>SINAPI/CEF</v>
          </cell>
          <cell r="C4946" t="str">
            <v>PREGO POLIDO COM CABECA 18 X 30</v>
          </cell>
          <cell r="D4946" t="str">
            <v>KG</v>
          </cell>
          <cell r="E4946">
            <v>8.65</v>
          </cell>
        </row>
        <row r="4947">
          <cell r="A4947">
            <v>5064</v>
          </cell>
          <cell r="B4947" t="str">
            <v>SINAPI/CEF</v>
          </cell>
          <cell r="C4947" t="str">
            <v>PREGO POLIDO COM CABECA 2 1/2 X 10</v>
          </cell>
          <cell r="D4947" t="str">
            <v>KG</v>
          </cell>
          <cell r="E4947">
            <v>9.3000000000000007</v>
          </cell>
        </row>
        <row r="4948">
          <cell r="A4948">
            <v>5078</v>
          </cell>
          <cell r="B4948" t="str">
            <v>SINAPI/CEF</v>
          </cell>
          <cell r="C4948" t="str">
            <v>PREGO POLIDO COM CABECA 2 1/2" X 12"</v>
          </cell>
          <cell r="D4948" t="str">
            <v>KG</v>
          </cell>
          <cell r="E4948">
            <v>9.9499999999999993</v>
          </cell>
        </row>
        <row r="4949">
          <cell r="A4949">
            <v>5062</v>
          </cell>
          <cell r="B4949" t="str">
            <v>SINAPI/CEF</v>
          </cell>
          <cell r="C4949" t="str">
            <v>PREGO POLIDO COM CABECA 3 X 9</v>
          </cell>
          <cell r="D4949" t="str">
            <v>KG</v>
          </cell>
          <cell r="E4949">
            <v>10.64</v>
          </cell>
        </row>
        <row r="4950">
          <cell r="A4950">
            <v>1604</v>
          </cell>
          <cell r="B4950" t="str">
            <v>SINAPI/CEF</v>
          </cell>
          <cell r="C4950" t="str">
            <v>PRENSA CABO DE CONEXAO GT-P22 P/ CABO COBRE OU SIMILAR</v>
          </cell>
          <cell r="D4950" t="str">
            <v>UN</v>
          </cell>
          <cell r="E4950">
            <v>5.05</v>
          </cell>
        </row>
        <row r="4951">
          <cell r="A4951">
            <v>11149</v>
          </cell>
          <cell r="B4951" t="str">
            <v>SINAPI/CEF</v>
          </cell>
          <cell r="C4951" t="str">
            <v>PRIMER EPOXI</v>
          </cell>
          <cell r="D4951" t="str">
            <v>GL</v>
          </cell>
          <cell r="E4951">
            <v>145.71</v>
          </cell>
        </row>
        <row r="4952">
          <cell r="A4952">
            <v>34597</v>
          </cell>
          <cell r="B4952" t="str">
            <v>SINAPI/CEF</v>
          </cell>
          <cell r="C4952" t="str">
            <v>PRIMER HIDROFUGANTE A BASE DE SILANO SILOXANO</v>
          </cell>
          <cell r="D4952" t="str">
            <v>L</v>
          </cell>
          <cell r="E4952">
            <v>19.670000000000002</v>
          </cell>
        </row>
        <row r="4953">
          <cell r="A4953">
            <v>0</v>
          </cell>
          <cell r="B4953" t="str">
            <v>SINAPI/CEF</v>
          </cell>
          <cell r="C4953">
            <v>0</v>
          </cell>
          <cell r="D4953">
            <v>0</v>
          </cell>
          <cell r="E4953">
            <v>0</v>
          </cell>
        </row>
        <row r="4954">
          <cell r="A4954">
            <v>0</v>
          </cell>
          <cell r="B4954" t="str">
            <v>SINAPI/CEF</v>
          </cell>
          <cell r="C4954" t="str">
            <v>PREÇOS DE INSUMOS</v>
          </cell>
          <cell r="D4954" t="str">
            <v>Página:</v>
          </cell>
          <cell r="E4954" t="str">
            <v>79 / 107</v>
          </cell>
        </row>
        <row r="4955">
          <cell r="A4955" t="str">
            <v>Mês de Coleta:</v>
          </cell>
          <cell r="B4955" t="str">
            <v>SINAPI/CEF</v>
          </cell>
          <cell r="C4955" t="str">
            <v>05/2014 Pesquisa: IBGE</v>
          </cell>
          <cell r="D4955">
            <v>0</v>
          </cell>
          <cell r="E4955">
            <v>0</v>
          </cell>
        </row>
        <row r="4956">
          <cell r="A4956">
            <v>0</v>
          </cell>
          <cell r="B4956" t="str">
            <v>SINAPI/CEF</v>
          </cell>
          <cell r="C4956" t="str">
            <v>FORTALEZA 88,81</v>
          </cell>
          <cell r="D4956">
            <v>0</v>
          </cell>
          <cell r="E4956">
            <v>50.72</v>
          </cell>
        </row>
        <row r="4957">
          <cell r="A4957" t="str">
            <v>Localidade:</v>
          </cell>
          <cell r="B4957" t="str">
            <v>SINAPI/CEF</v>
          </cell>
          <cell r="C4957" t="str">
            <v>Encargos Sociais Desonerados(%) Horista:</v>
          </cell>
          <cell r="D4957" t="str">
            <v>Mensalista:</v>
          </cell>
          <cell r="E4957">
            <v>0</v>
          </cell>
        </row>
        <row r="4958">
          <cell r="A4958" t="str">
            <v>Código</v>
          </cell>
          <cell r="B4958" t="str">
            <v>SINAPI/CEF</v>
          </cell>
          <cell r="C4958" t="str">
            <v>Descriçao do Insumo</v>
          </cell>
          <cell r="D4958" t="str">
            <v>Unid</v>
          </cell>
          <cell r="E4958" t="str">
            <v>Preço</v>
          </cell>
        </row>
        <row r="4959">
          <cell r="A4959">
            <v>0</v>
          </cell>
          <cell r="B4959" t="str">
            <v>SINAPI/CEF</v>
          </cell>
          <cell r="C4959">
            <v>0</v>
          </cell>
          <cell r="D4959">
            <v>0</v>
          </cell>
          <cell r="E4959" t="str">
            <v>Mediano (R$)</v>
          </cell>
        </row>
        <row r="4960">
          <cell r="A4960">
            <v>511</v>
          </cell>
          <cell r="B4960" t="str">
            <v>SINAPI/CEF</v>
          </cell>
          <cell r="C4960" t="str">
            <v>PRIMER TP ADEFLEX 604-S ASFALTOS VITORIA OU EQUIV</v>
          </cell>
          <cell r="D4960" t="str">
            <v>L</v>
          </cell>
          <cell r="E4960">
            <v>8.77</v>
          </cell>
        </row>
        <row r="4961">
          <cell r="A4961">
            <v>512</v>
          </cell>
          <cell r="B4961" t="str">
            <v>SINAPI/CEF</v>
          </cell>
          <cell r="C4961" t="str">
            <v>PRIMER TP ADEFLEX 612 ASFALTOS VITORIA OU EQUIV</v>
          </cell>
          <cell r="D4961" t="str">
            <v>KG</v>
          </cell>
          <cell r="E4961">
            <v>14.5</v>
          </cell>
        </row>
        <row r="4962">
          <cell r="A4962">
            <v>34604</v>
          </cell>
          <cell r="B4962" t="str">
            <v>SINAPI/CEF</v>
          </cell>
          <cell r="C4962" t="str">
            <v>PRIMER UNIVERSAL, FUNDO ANTICORROSIVO TIPO ZARCAO</v>
          </cell>
          <cell r="D4962" t="str">
            <v>L</v>
          </cell>
          <cell r="E4962">
            <v>22.98</v>
          </cell>
        </row>
        <row r="4963">
          <cell r="A4963">
            <v>11174</v>
          </cell>
          <cell r="B4963" t="str">
            <v>SINAPI/CEF</v>
          </cell>
          <cell r="C4963" t="str">
            <v>PRIMER UNIVERSAL, FUNDO ANTICORROSIVO TIPO ZARCAO</v>
          </cell>
          <cell r="D4963" t="str">
            <v>18L</v>
          </cell>
          <cell r="E4963">
            <v>413.72</v>
          </cell>
        </row>
        <row r="4964">
          <cell r="A4964">
            <v>12272</v>
          </cell>
          <cell r="B4964" t="str">
            <v>SINAPI/CEF</v>
          </cell>
          <cell r="C4964" t="str">
            <v>PROJETOR P/ FACHADA PROVA DE TEMPO P/ LAMPADA INCANDESCENTE OU VAPOR MERCURIO E27, TIPO Z-15</v>
          </cell>
          <cell r="D4964" t="str">
            <v>UN</v>
          </cell>
          <cell r="E4964">
            <v>71.64</v>
          </cell>
        </row>
        <row r="4965">
          <cell r="A4965">
            <v>0</v>
          </cell>
          <cell r="B4965" t="str">
            <v>SINAPI/CEF</v>
          </cell>
          <cell r="C4965" t="str">
            <v>PETERCO OU EQUIV</v>
          </cell>
          <cell r="D4965">
            <v>0</v>
          </cell>
          <cell r="E4965">
            <v>0</v>
          </cell>
        </row>
        <row r="4966">
          <cell r="A4966">
            <v>12273</v>
          </cell>
          <cell r="B4966" t="str">
            <v>SINAPI/CEF</v>
          </cell>
          <cell r="C4966" t="str">
            <v>PROJETOR RETANGULAR FECHADO PARA LAMPADA VAPOR DE MERCURIO/SODIO 250 W A 500 W, CABECEIRAS</v>
          </cell>
          <cell r="D4966" t="str">
            <v>UN</v>
          </cell>
          <cell r="E4966">
            <v>43.5</v>
          </cell>
        </row>
        <row r="4967">
          <cell r="A4967">
            <v>0</v>
          </cell>
          <cell r="B4967" t="str">
            <v>SINAPI/CEF</v>
          </cell>
          <cell r="C4967" t="str">
            <v>EM ALUMINIO FUNDIDO, CORPO EM ALUMINIO ANODIZADO, PARA LAMPADA E40 FECHAMENTO EM VIDRO</v>
          </cell>
          <cell r="D4967">
            <v>0</v>
          </cell>
          <cell r="E4967">
            <v>0</v>
          </cell>
        </row>
        <row r="4968">
          <cell r="A4968">
            <v>0</v>
          </cell>
          <cell r="B4968" t="str">
            <v>SINAPI/CEF</v>
          </cell>
          <cell r="C4968" t="str">
            <v>TEMPERADO.</v>
          </cell>
          <cell r="D4968">
            <v>0</v>
          </cell>
          <cell r="E4968">
            <v>0</v>
          </cell>
        </row>
        <row r="4969">
          <cell r="A4969">
            <v>11733</v>
          </cell>
          <cell r="B4969" t="str">
            <v>SINAPI/CEF</v>
          </cell>
          <cell r="C4969" t="str">
            <v>PROLONGAMENTO PVC PARA CAIXA SIFONADA 100MMX100MM (NBR 5688)</v>
          </cell>
          <cell r="D4969" t="str">
            <v>UN</v>
          </cell>
          <cell r="E4969">
            <v>1.35</v>
          </cell>
        </row>
        <row r="4970">
          <cell r="A4970">
            <v>11734</v>
          </cell>
          <cell r="B4970" t="str">
            <v>SINAPI/CEF</v>
          </cell>
          <cell r="C4970" t="str">
            <v>PROLONGAMENTO PVC PARA CAIXA SIFONADA 100MMX150MM (NBR 5688)</v>
          </cell>
          <cell r="D4970" t="str">
            <v>UN</v>
          </cell>
          <cell r="E4970">
            <v>1.89</v>
          </cell>
        </row>
        <row r="4971">
          <cell r="A4971">
            <v>11735</v>
          </cell>
          <cell r="B4971" t="str">
            <v>SINAPI/CEF</v>
          </cell>
          <cell r="C4971" t="str">
            <v>PROLONGAMENTO PVC PARA CAIXA SIFONADA 100MMX200MM (NBR 5688)</v>
          </cell>
          <cell r="D4971" t="str">
            <v>UN</v>
          </cell>
          <cell r="E4971">
            <v>2.4900000000000002</v>
          </cell>
        </row>
        <row r="4972">
          <cell r="A4972">
            <v>11737</v>
          </cell>
          <cell r="B4972" t="str">
            <v>SINAPI/CEF</v>
          </cell>
          <cell r="C4972" t="str">
            <v>PROLONGAMENTO PVC PARA CAIXA SIFONADA 150MMX150MM (NBR 5688)</v>
          </cell>
          <cell r="D4972" t="str">
            <v>UN</v>
          </cell>
          <cell r="E4972">
            <v>4.25</v>
          </cell>
        </row>
        <row r="4973">
          <cell r="A4973">
            <v>11738</v>
          </cell>
          <cell r="B4973" t="str">
            <v>SINAPI/CEF</v>
          </cell>
          <cell r="C4973" t="str">
            <v>PROLONGAMENTO PVC PARA CAIXA SIFONADA 150MMX200MM (NBR 5688)</v>
          </cell>
          <cell r="D4973" t="str">
            <v>UN</v>
          </cell>
          <cell r="E4973">
            <v>5.16</v>
          </cell>
        </row>
        <row r="4974">
          <cell r="A4974">
            <v>11523</v>
          </cell>
          <cell r="B4974" t="str">
            <v>SINAPI/CEF</v>
          </cell>
          <cell r="C4974" t="str">
            <v>PUXADOR CONCHA LATAO CROMADO OU POLIDO P/ PORTA/JAN CORRER - 3 X 9CM</v>
          </cell>
          <cell r="D4974" t="str">
            <v>UN</v>
          </cell>
          <cell r="E4974">
            <v>6.94</v>
          </cell>
        </row>
        <row r="4975">
          <cell r="A4975">
            <v>11522</v>
          </cell>
          <cell r="B4975" t="str">
            <v>SINAPI/CEF</v>
          </cell>
          <cell r="C4975" t="str">
            <v>PUXADOR CONCHA LATAO CROMADO OU POLIDO P/ PORTA/JAN CORRER C/ FURO P/ CHAVE - 4 X 10CM</v>
          </cell>
          <cell r="D4975" t="str">
            <v>UN</v>
          </cell>
          <cell r="E4975">
            <v>7.54</v>
          </cell>
        </row>
        <row r="4976">
          <cell r="A4976">
            <v>11524</v>
          </cell>
          <cell r="B4976" t="str">
            <v>SINAPI/CEF</v>
          </cell>
          <cell r="C4976" t="str">
            <v>PUXADOR TUBULAR DE CENTRO P/ JANELAS - LATAO CROMADO</v>
          </cell>
          <cell r="D4976" t="str">
            <v>UN</v>
          </cell>
          <cell r="E4976">
            <v>9.61</v>
          </cell>
        </row>
        <row r="4977">
          <cell r="A4977">
            <v>5080</v>
          </cell>
          <cell r="B4977" t="str">
            <v>SINAPI/CEF</v>
          </cell>
          <cell r="C4977" t="str">
            <v>PUXADOR ZAMAK CENTRAL P/ ESQUADRIA ALUMINIO</v>
          </cell>
          <cell r="D4977" t="str">
            <v>UN</v>
          </cell>
          <cell r="E4977">
            <v>8.24</v>
          </cell>
        </row>
        <row r="4978">
          <cell r="A4978">
            <v>11096</v>
          </cell>
          <cell r="B4978" t="str">
            <v>SINAPI/CEF</v>
          </cell>
          <cell r="C4978" t="str">
            <v>PÓ DE MÁRMORE - POSTO PEDREIRA / FORNECEDOR (SEM FRETE)</v>
          </cell>
          <cell r="D4978" t="str">
            <v>KG</v>
          </cell>
          <cell r="E4978">
            <v>0.1</v>
          </cell>
        </row>
        <row r="4979">
          <cell r="A4979">
            <v>4741</v>
          </cell>
          <cell r="B4979" t="str">
            <v>SINAPI/CEF</v>
          </cell>
          <cell r="C4979" t="str">
            <v>PÓ-DE-PEDRA - POSTO PEDREIRA / FORNECEDOR (SEM FRETE)</v>
          </cell>
          <cell r="D4979" t="str">
            <v>M3</v>
          </cell>
          <cell r="E4979">
            <v>38.04</v>
          </cell>
        </row>
        <row r="4980">
          <cell r="A4980">
            <v>13391</v>
          </cell>
          <cell r="B4980" t="str">
            <v>SINAPI/CEF</v>
          </cell>
          <cell r="C4980" t="str">
            <v>QUADRO DE DISTRIBUICAO DE EMBUTIR C/ BARRAMENTO MONOFASICO P/ 6 DISJUNTORES UNIPOLARES EM</v>
          </cell>
          <cell r="D4980" t="str">
            <v>UN</v>
          </cell>
          <cell r="E4980">
            <v>128.44</v>
          </cell>
        </row>
        <row r="4981">
          <cell r="A4981">
            <v>0</v>
          </cell>
          <cell r="B4981" t="str">
            <v>SINAPI/CEF</v>
          </cell>
          <cell r="C4981" t="str">
            <v>CHAPA DE ACO GALV</v>
          </cell>
          <cell r="D4981">
            <v>0</v>
          </cell>
          <cell r="E4981">
            <v>0</v>
          </cell>
        </row>
        <row r="4982">
          <cell r="A4982">
            <v>13392</v>
          </cell>
          <cell r="B4982" t="str">
            <v>SINAPI/CEF</v>
          </cell>
          <cell r="C4982" t="str">
            <v>QUADRO DE DISTRIBUICAO DE EMBUTIR C/ BARRAMENTO MONOFASICO P/ 8 DISJUNTORES UNIPOLARES EM</v>
          </cell>
          <cell r="D4982" t="str">
            <v>UN</v>
          </cell>
          <cell r="E4982">
            <v>119.63</v>
          </cell>
        </row>
        <row r="4983">
          <cell r="A4983">
            <v>0</v>
          </cell>
          <cell r="B4983" t="str">
            <v>SINAPI/CEF</v>
          </cell>
          <cell r="C4983" t="str">
            <v>CHAPA DE ACO GALV</v>
          </cell>
          <cell r="D4983">
            <v>0</v>
          </cell>
          <cell r="E4983">
            <v>0</v>
          </cell>
        </row>
        <row r="4984">
          <cell r="A4984">
            <v>13402</v>
          </cell>
          <cell r="B4984" t="str">
            <v>SINAPI/CEF</v>
          </cell>
          <cell r="C4984" t="str">
            <v>QUADRO DE DISTRIBUICAO DE EMBUTIR C/ BARRAMENTO NEUTRO P/ 18 DISJUNTORES UNIPOLARES EM CHAPA</v>
          </cell>
          <cell r="D4984" t="str">
            <v>UN</v>
          </cell>
          <cell r="E4984">
            <v>195.69</v>
          </cell>
        </row>
        <row r="4985">
          <cell r="A4985">
            <v>0</v>
          </cell>
          <cell r="B4985" t="str">
            <v>SINAPI/CEF</v>
          </cell>
          <cell r="C4985" t="str">
            <v>DE ACO GALV</v>
          </cell>
          <cell r="D4985">
            <v>0</v>
          </cell>
          <cell r="E4985">
            <v>0</v>
          </cell>
        </row>
        <row r="4986">
          <cell r="A4986">
            <v>13393</v>
          </cell>
          <cell r="B4986" t="str">
            <v>SINAPI/CEF</v>
          </cell>
          <cell r="C4986" t="str">
            <v>QUADRO DE DISTRIBUICAO DE EMBUTIR C/ BARRAMENTO TRIFASICO P/ 12 DISJUNTORES UNIPOLARES EM CHAPA</v>
          </cell>
          <cell r="D4986" t="str">
            <v>UN</v>
          </cell>
          <cell r="E4986">
            <v>141.07</v>
          </cell>
        </row>
        <row r="4987">
          <cell r="A4987">
            <v>0</v>
          </cell>
          <cell r="B4987" t="str">
            <v>SINAPI/CEF</v>
          </cell>
          <cell r="C4987" t="str">
            <v>DE ACO GALV</v>
          </cell>
          <cell r="D4987">
            <v>0</v>
          </cell>
          <cell r="E4987">
            <v>0</v>
          </cell>
        </row>
        <row r="4988">
          <cell r="A4988">
            <v>13394</v>
          </cell>
          <cell r="B4988" t="str">
            <v>SINAPI/CEF</v>
          </cell>
          <cell r="C4988" t="str">
            <v>QUADRO DE DISTRIBUICAO DE EMBUTIR C/ BARRAMENTO TRIFASICO P/ 15 DISJUNTORES UNIPOLARES EM CHAPA</v>
          </cell>
          <cell r="D4988" t="str">
            <v>UN</v>
          </cell>
          <cell r="E4988">
            <v>156.02000000000001</v>
          </cell>
        </row>
        <row r="4989">
          <cell r="A4989">
            <v>0</v>
          </cell>
          <cell r="B4989" t="str">
            <v>SINAPI/CEF</v>
          </cell>
          <cell r="C4989" t="str">
            <v>DE ACO GALV</v>
          </cell>
          <cell r="D4989">
            <v>0</v>
          </cell>
          <cell r="E4989">
            <v>0</v>
          </cell>
        </row>
        <row r="4990">
          <cell r="A4990">
            <v>13395</v>
          </cell>
          <cell r="B4990" t="str">
            <v>SINAPI/CEF</v>
          </cell>
          <cell r="C4990" t="str">
            <v>QUADRO DE DISTRIBUICAO DE EMBUTIR C/ BARRAMENTO TRIFASICO P/ 18 DISJUNTORES UNIPOLARES EM CHAPA</v>
          </cell>
          <cell r="D4990" t="str">
            <v>UN</v>
          </cell>
          <cell r="E4990">
            <v>190.34</v>
          </cell>
        </row>
        <row r="4991">
          <cell r="A4991">
            <v>0</v>
          </cell>
          <cell r="B4991" t="str">
            <v>SINAPI/CEF</v>
          </cell>
          <cell r="C4991" t="str">
            <v>DE ACO GALV</v>
          </cell>
          <cell r="D4991">
            <v>0</v>
          </cell>
          <cell r="E4991">
            <v>0</v>
          </cell>
        </row>
        <row r="4992">
          <cell r="A4992">
            <v>12039</v>
          </cell>
          <cell r="B4992" t="str">
            <v>SINAPI/CEF</v>
          </cell>
          <cell r="C4992" t="str">
            <v>QUADRO DE DISTRIBUICAO DE EMBUTIR C/ BARRAMENTO TRIFASICO P/ 24 DISJUNTORES UNIPOLARES EM CHAPA</v>
          </cell>
          <cell r="D4992" t="str">
            <v>UN</v>
          </cell>
          <cell r="E4992">
            <v>235.17</v>
          </cell>
        </row>
        <row r="4993">
          <cell r="A4993">
            <v>0</v>
          </cell>
          <cell r="B4993" t="str">
            <v>SINAPI/CEF</v>
          </cell>
          <cell r="C4993" t="str">
            <v>DE ACO GALV</v>
          </cell>
          <cell r="D4993">
            <v>0</v>
          </cell>
          <cell r="E4993">
            <v>0</v>
          </cell>
        </row>
        <row r="4994">
          <cell r="A4994">
            <v>13396</v>
          </cell>
          <cell r="B4994" t="str">
            <v>SINAPI/CEF</v>
          </cell>
          <cell r="C4994" t="str">
            <v>QUADRO DE DISTRIBUICAO DE EMBUTIR C/ BARRAMENTO TRIFASICO P/ 27 DISJUNTORES UNIPOLARES EM CHAPA</v>
          </cell>
          <cell r="D4994" t="str">
            <v>UN</v>
          </cell>
          <cell r="E4994">
            <v>234.85</v>
          </cell>
        </row>
        <row r="4995">
          <cell r="A4995">
            <v>0</v>
          </cell>
          <cell r="B4995" t="str">
            <v>SINAPI/CEF</v>
          </cell>
          <cell r="C4995" t="str">
            <v>DE ACO GALV</v>
          </cell>
          <cell r="D4995">
            <v>0</v>
          </cell>
          <cell r="E4995">
            <v>0</v>
          </cell>
        </row>
        <row r="4996">
          <cell r="A4996">
            <v>13397</v>
          </cell>
          <cell r="B4996" t="str">
            <v>SINAPI/CEF</v>
          </cell>
          <cell r="C4996" t="str">
            <v>QUADRO DE DISTRIBUICAO DE EMBUTIR C/ BARRAMENTO TRIFASICO P/ 30 DISJUNTORES UNIPOLARES EM CHAPA</v>
          </cell>
          <cell r="D4996" t="str">
            <v>UN</v>
          </cell>
          <cell r="E4996">
            <v>240.55</v>
          </cell>
        </row>
        <row r="4997">
          <cell r="A4997">
            <v>0</v>
          </cell>
          <cell r="B4997" t="str">
            <v>SINAPI/CEF</v>
          </cell>
          <cell r="C4997" t="str">
            <v>DE ACO GALV</v>
          </cell>
          <cell r="D4997">
            <v>0</v>
          </cell>
          <cell r="E4997">
            <v>0</v>
          </cell>
        </row>
        <row r="4998">
          <cell r="A4998">
            <v>5101</v>
          </cell>
          <cell r="B4998" t="str">
            <v>SINAPI/CEF</v>
          </cell>
          <cell r="C4998" t="str">
            <v>QUADRO DE DISTRIBUICAO DE EMBUTIR C/ BARRAMENTO TRIFASICO P/ 30 DISJUNTORES UNIPOLARES EM CHAPA</v>
          </cell>
          <cell r="D4998" t="str">
            <v>UN</v>
          </cell>
          <cell r="E4998">
            <v>238.38</v>
          </cell>
        </row>
        <row r="4999">
          <cell r="A4999">
            <v>0</v>
          </cell>
          <cell r="B4999" t="str">
            <v>SINAPI/CEF</v>
          </cell>
          <cell r="C4999" t="str">
            <v>DE FERRO GALV</v>
          </cell>
          <cell r="D4999">
            <v>0</v>
          </cell>
          <cell r="E4999">
            <v>0</v>
          </cell>
        </row>
        <row r="5000">
          <cell r="A5000">
            <v>12041</v>
          </cell>
          <cell r="B5000" t="str">
            <v>SINAPI/CEF</v>
          </cell>
          <cell r="C5000" t="str">
            <v>QUADRO DE DISTRIBUICAO DE EMBUTIR C/ BARRAMENTO TRIFASICO P/ 32 DISJUNTORES UNIPOLARES EM CHAPA</v>
          </cell>
          <cell r="D5000" t="str">
            <v>UN</v>
          </cell>
          <cell r="E5000">
            <v>368.24</v>
          </cell>
        </row>
        <row r="5001">
          <cell r="A5001">
            <v>0</v>
          </cell>
          <cell r="B5001" t="str">
            <v>SINAPI/CEF</v>
          </cell>
          <cell r="C5001" t="str">
            <v>DE ACO GALV</v>
          </cell>
          <cell r="D5001">
            <v>0</v>
          </cell>
          <cell r="E5001">
            <v>0</v>
          </cell>
        </row>
        <row r="5002">
          <cell r="A5002">
            <v>12042</v>
          </cell>
          <cell r="B5002" t="str">
            <v>SINAPI/CEF</v>
          </cell>
          <cell r="C5002" t="str">
            <v>QUADRO DE DISTRIBUICAO DE EMBUTIR C/ BARRAMENTO TRIFASICO P/ 40 DISJUNTORES UNIPOLARES EM CHAPA</v>
          </cell>
          <cell r="D5002" t="str">
            <v>UN</v>
          </cell>
          <cell r="E5002">
            <v>414.49</v>
          </cell>
        </row>
        <row r="5003">
          <cell r="A5003">
            <v>0</v>
          </cell>
          <cell r="B5003" t="str">
            <v>SINAPI/CEF</v>
          </cell>
          <cell r="C5003" t="str">
            <v>DE ACO GALV COM CHAVE GERAL TRIFASICA</v>
          </cell>
          <cell r="D5003">
            <v>0</v>
          </cell>
          <cell r="E5003">
            <v>0</v>
          </cell>
        </row>
        <row r="5004">
          <cell r="A5004">
            <v>5097</v>
          </cell>
          <cell r="B5004" t="str">
            <v>SINAPI/CEF</v>
          </cell>
          <cell r="C5004" t="str">
            <v>QUADRO DE DISTRIBUICAO DE EMBUTIR C/ BARRAMENTO TRIFASICO P/ 40 DISJUNTORES UNIPOLARES EM CHAPA</v>
          </cell>
          <cell r="D5004" t="str">
            <v>UN</v>
          </cell>
          <cell r="E5004">
            <v>391.94</v>
          </cell>
        </row>
        <row r="5005">
          <cell r="A5005">
            <v>0</v>
          </cell>
          <cell r="B5005" t="str">
            <v>SINAPI/CEF</v>
          </cell>
          <cell r="C5005" t="str">
            <v>DE FERRO GALV</v>
          </cell>
          <cell r="D5005">
            <v>0</v>
          </cell>
          <cell r="E5005">
            <v>0</v>
          </cell>
        </row>
        <row r="5006">
          <cell r="A5006">
            <v>12043</v>
          </cell>
          <cell r="B5006" t="str">
            <v>SINAPI/CEF</v>
          </cell>
          <cell r="C5006" t="str">
            <v>QUADRO DE DISTRIBUICAO DE EMBUTIR C/ BARRAMENTO TRIFASICO P/ 50 DISJUNTORES UNIPOLARES EM CHAPA</v>
          </cell>
          <cell r="D5006" t="str">
            <v>UN</v>
          </cell>
          <cell r="E5006">
            <v>579.26</v>
          </cell>
        </row>
        <row r="5007">
          <cell r="A5007">
            <v>0</v>
          </cell>
          <cell r="B5007" t="str">
            <v>SINAPI/CEF</v>
          </cell>
          <cell r="C5007" t="str">
            <v>DE ACO GALV</v>
          </cell>
          <cell r="D5007">
            <v>0</v>
          </cell>
          <cell r="E5007">
            <v>0</v>
          </cell>
        </row>
        <row r="5008">
          <cell r="A5008">
            <v>12045</v>
          </cell>
          <cell r="B5008" t="str">
            <v>SINAPI/CEF</v>
          </cell>
          <cell r="C5008" t="str">
            <v>QUADRO DE DISTRIBUICAO DE EMBUTIR C/ BARRAMENTO TRIFASICO P/ 60 DISJUNTORES UNIPOLARES EM CHAPA</v>
          </cell>
          <cell r="D5008" t="str">
            <v>UN</v>
          </cell>
          <cell r="E5008">
            <v>719.07</v>
          </cell>
        </row>
        <row r="5009">
          <cell r="A5009">
            <v>0</v>
          </cell>
          <cell r="B5009" t="str">
            <v>SINAPI/CEF</v>
          </cell>
          <cell r="C5009" t="str">
            <v>DE ACO GALV</v>
          </cell>
          <cell r="D5009">
            <v>0</v>
          </cell>
          <cell r="E5009">
            <v>0</v>
          </cell>
        </row>
        <row r="5010">
          <cell r="A5010">
            <v>13399</v>
          </cell>
          <cell r="B5010" t="str">
            <v>SINAPI/CEF</v>
          </cell>
          <cell r="C5010" t="str">
            <v>QUADRO DE DISTRIBUICAO DE EMBUTIR SEM BARRAMENTO P/ 3 DISJUNTORES UNIPOLARES, COM PORTA EM</v>
          </cell>
          <cell r="D5010" t="str">
            <v>UN</v>
          </cell>
          <cell r="E5010">
            <v>13.6</v>
          </cell>
        </row>
        <row r="5011">
          <cell r="A5011">
            <v>0</v>
          </cell>
          <cell r="B5011" t="str">
            <v>SINAPI/CEF</v>
          </cell>
          <cell r="C5011" t="str">
            <v>CHAPA DE ACO GALV</v>
          </cell>
          <cell r="D5011">
            <v>0</v>
          </cell>
          <cell r="E5011">
            <v>0</v>
          </cell>
        </row>
        <row r="5012">
          <cell r="A5012">
            <v>13398</v>
          </cell>
          <cell r="B5012" t="str">
            <v>SINAPI/CEF</v>
          </cell>
          <cell r="C5012" t="str">
            <v>QUADRO DE DISTRIBUICAO DE EMBUTIR SEM BARRAMENTO P/ 3 DISJUNTORES UNIPOLARES, S/ PORTA, EM</v>
          </cell>
          <cell r="D5012" t="str">
            <v>UN</v>
          </cell>
          <cell r="E5012">
            <v>11.3</v>
          </cell>
        </row>
        <row r="5013">
          <cell r="A5013">
            <v>0</v>
          </cell>
          <cell r="B5013" t="str">
            <v>SINAPI/CEF</v>
          </cell>
          <cell r="C5013" t="str">
            <v>CHAPA DE ACO GALV</v>
          </cell>
          <cell r="D5013">
            <v>0</v>
          </cell>
          <cell r="E5013">
            <v>0</v>
          </cell>
        </row>
        <row r="5014">
          <cell r="A5014">
            <v>13400</v>
          </cell>
          <cell r="B5014" t="str">
            <v>SINAPI/CEF</v>
          </cell>
          <cell r="C5014" t="str">
            <v>QUADRO DE DISTRIBUICAO DE EMBUTIR SEM BARRAMENTO P/ 6 DISJUNTORES UNIPOLARES, S/ PORTA, EM</v>
          </cell>
          <cell r="D5014" t="str">
            <v>UN</v>
          </cell>
          <cell r="E5014">
            <v>20.62</v>
          </cell>
        </row>
        <row r="5015">
          <cell r="A5015">
            <v>0</v>
          </cell>
          <cell r="B5015" t="str">
            <v>SINAPI/CEF</v>
          </cell>
          <cell r="C5015" t="str">
            <v>CHAPA DE ACO GALV,</v>
          </cell>
          <cell r="D5015">
            <v>0</v>
          </cell>
          <cell r="E5015">
            <v>0</v>
          </cell>
        </row>
        <row r="5016">
          <cell r="A5016">
            <v>13401</v>
          </cell>
          <cell r="B5016" t="str">
            <v>SINAPI/CEF</v>
          </cell>
          <cell r="C5016" t="str">
            <v>QUADRO DE DISTRIBUICAO DE EMBUTIR SEM BARRAMENTO, P/12 DISJUNTORES UNIPOLARES, S/ PORTA EM</v>
          </cell>
          <cell r="D5016" t="str">
            <v>UN</v>
          </cell>
          <cell r="E5016">
            <v>38.22</v>
          </cell>
        </row>
        <row r="5017">
          <cell r="A5017">
            <v>0</v>
          </cell>
          <cell r="B5017" t="str">
            <v>SINAPI/CEF</v>
          </cell>
          <cell r="C5017" t="str">
            <v>CHAPA DE ACO GALV</v>
          </cell>
          <cell r="D5017">
            <v>0</v>
          </cell>
          <cell r="E5017">
            <v>0</v>
          </cell>
        </row>
        <row r="5018">
          <cell r="A5018">
            <v>5095</v>
          </cell>
          <cell r="B5018" t="str">
            <v>SINAPI/CEF</v>
          </cell>
          <cell r="C5018" t="str">
            <v>QUADRO DE DISTRIBUICAO DE EMBUTIR SEM BARRAMENTO, SEM PORTA, P/4 DISJUNTORES UNIPOLARES EM</v>
          </cell>
          <cell r="D5018" t="str">
            <v>UN</v>
          </cell>
          <cell r="E5018">
            <v>18.54</v>
          </cell>
        </row>
        <row r="5019">
          <cell r="A5019">
            <v>0</v>
          </cell>
          <cell r="B5019" t="str">
            <v>SINAPI/CEF</v>
          </cell>
          <cell r="C5019" t="str">
            <v>CHAPA DE ACO GALV</v>
          </cell>
          <cell r="D5019">
            <v>0</v>
          </cell>
          <cell r="E5019">
            <v>0</v>
          </cell>
        </row>
        <row r="5020">
          <cell r="A5020">
            <v>12038</v>
          </cell>
          <cell r="B5020" t="str">
            <v>SINAPI/CEF</v>
          </cell>
          <cell r="C5020" t="str">
            <v>QUADRO DE DISTRIBUICAO DE SOBREPOR C/ BARRAMENTO TRIFASICO P/ 18 DISJUNTORES UNIPOLARES, EM</v>
          </cell>
          <cell r="D5020" t="str">
            <v>UN</v>
          </cell>
          <cell r="E5020">
            <v>217.66</v>
          </cell>
        </row>
        <row r="5021">
          <cell r="A5021">
            <v>0</v>
          </cell>
          <cell r="B5021" t="str">
            <v>SINAPI/CEF</v>
          </cell>
          <cell r="C5021" t="str">
            <v>CHAPA DE ACO GALV</v>
          </cell>
          <cell r="D5021">
            <v>0</v>
          </cell>
          <cell r="E5021">
            <v>0</v>
          </cell>
        </row>
        <row r="5022">
          <cell r="A5022">
            <v>12040</v>
          </cell>
          <cell r="B5022" t="str">
            <v>SINAPI/CEF</v>
          </cell>
          <cell r="C5022" t="str">
            <v>QUADRO DE DISTRIBUICAO DE SOBREPOR C/ BARRAMENTO TRIFASICO P/ 24 DISJUNTORES UNIPOLARES, EM</v>
          </cell>
          <cell r="D5022" t="str">
            <v>UN</v>
          </cell>
          <cell r="E5022">
            <v>255.31</v>
          </cell>
        </row>
        <row r="5023">
          <cell r="A5023">
            <v>0</v>
          </cell>
          <cell r="B5023" t="str">
            <v>SINAPI/CEF</v>
          </cell>
          <cell r="C5023" t="str">
            <v>CHAPA DE ACO GALV</v>
          </cell>
          <cell r="D5023">
            <v>0</v>
          </cell>
          <cell r="E5023">
            <v>0</v>
          </cell>
        </row>
        <row r="5024">
          <cell r="A5024">
            <v>21104</v>
          </cell>
          <cell r="B5024" t="str">
            <v>SINAPI/CEF</v>
          </cell>
          <cell r="C5024" t="str">
            <v>QUADRO EM CHAPA ACO GALVANIZADO 18 USG, 40X60CM P/ INSTALACAO DE PONTO DE FORCA PARA ELEVADOR</v>
          </cell>
          <cell r="D5024" t="str">
            <v>UN</v>
          </cell>
          <cell r="E5024">
            <v>293.72000000000003</v>
          </cell>
        </row>
        <row r="5025">
          <cell r="A5025">
            <v>0</v>
          </cell>
          <cell r="B5025" t="str">
            <v>SINAPI/CEF</v>
          </cell>
          <cell r="C5025">
            <v>0</v>
          </cell>
          <cell r="D5025">
            <v>0</v>
          </cell>
          <cell r="E5025">
            <v>0</v>
          </cell>
        </row>
        <row r="5026">
          <cell r="A5026">
            <v>0</v>
          </cell>
          <cell r="B5026" t="str">
            <v>SINAPI/CEF</v>
          </cell>
          <cell r="C5026" t="str">
            <v>PREÇOS DE INSUMOS</v>
          </cell>
          <cell r="D5026" t="str">
            <v>Página:</v>
          </cell>
          <cell r="E5026" t="str">
            <v>80 / 107</v>
          </cell>
        </row>
        <row r="5027">
          <cell r="A5027" t="str">
            <v>Mês de Coleta:</v>
          </cell>
          <cell r="B5027" t="str">
            <v>SINAPI/CEF</v>
          </cell>
          <cell r="C5027" t="str">
            <v>05/2014 Pesquisa: IBGE</v>
          </cell>
          <cell r="D5027">
            <v>0</v>
          </cell>
          <cell r="E5027">
            <v>0</v>
          </cell>
        </row>
        <row r="5028">
          <cell r="A5028">
            <v>0</v>
          </cell>
          <cell r="B5028" t="str">
            <v>SINAPI/CEF</v>
          </cell>
          <cell r="C5028" t="str">
            <v>FORTALEZA 88,81</v>
          </cell>
          <cell r="D5028">
            <v>0</v>
          </cell>
          <cell r="E5028">
            <v>50.72</v>
          </cell>
        </row>
        <row r="5029">
          <cell r="A5029" t="str">
            <v>Localidade:</v>
          </cell>
          <cell r="B5029" t="str">
            <v>SINAPI/CEF</v>
          </cell>
          <cell r="C5029" t="str">
            <v>Encargos Sociais Desonerados(%) Horista:</v>
          </cell>
          <cell r="D5029" t="str">
            <v>Mensalista:</v>
          </cell>
          <cell r="E5029">
            <v>0</v>
          </cell>
        </row>
        <row r="5030">
          <cell r="A5030" t="str">
            <v>Código</v>
          </cell>
          <cell r="B5030" t="str">
            <v>SINAPI/CEF</v>
          </cell>
          <cell r="C5030" t="str">
            <v>Descriçao do Insumo</v>
          </cell>
          <cell r="D5030" t="str">
            <v>Unid</v>
          </cell>
          <cell r="E5030" t="str">
            <v>Preço</v>
          </cell>
        </row>
        <row r="5031">
          <cell r="A5031">
            <v>0</v>
          </cell>
          <cell r="B5031" t="str">
            <v>SINAPI/CEF</v>
          </cell>
          <cell r="C5031">
            <v>0</v>
          </cell>
          <cell r="D5031">
            <v>0</v>
          </cell>
          <cell r="E5031" t="str">
            <v>Mediano (R$)</v>
          </cell>
        </row>
        <row r="5032">
          <cell r="A5032">
            <v>12035</v>
          </cell>
          <cell r="B5032" t="str">
            <v>SINAPI/CEF</v>
          </cell>
          <cell r="C5032" t="str">
            <v>QUADRO EM CHAPA DE ACO 18, PARA 3 DISJUNTORES MONOPOLARES, SEM BARRAMENTO, DE EMBUTIR, COM</v>
          </cell>
          <cell r="D5032" t="str">
            <v>UN</v>
          </cell>
          <cell r="E5032">
            <v>13.6</v>
          </cell>
        </row>
        <row r="5033">
          <cell r="A5033">
            <v>0</v>
          </cell>
          <cell r="B5033" t="str">
            <v>SINAPI/CEF</v>
          </cell>
          <cell r="C5033" t="str">
            <v>PORTA (PARA DISTRIBUICAO DE CIRCUITOS)</v>
          </cell>
          <cell r="D5033">
            <v>0</v>
          </cell>
          <cell r="E5033">
            <v>0</v>
          </cell>
        </row>
        <row r="5034">
          <cell r="A5034">
            <v>20272</v>
          </cell>
          <cell r="B5034" t="str">
            <v>SINAPI/CEF</v>
          </cell>
          <cell r="C5034" t="str">
            <v>QUADRO METALICO P/ MONT ELETRO-ELETRONICO 48 X 38 X 22CM CEMAR OU EQUIV</v>
          </cell>
          <cell r="D5034" t="str">
            <v>UN</v>
          </cell>
          <cell r="E5034">
            <v>196.32</v>
          </cell>
        </row>
        <row r="5035">
          <cell r="A5035">
            <v>14060</v>
          </cell>
          <cell r="B5035" t="str">
            <v>SINAPI/CEF</v>
          </cell>
          <cell r="C5035" t="str">
            <v>QUADRO 160 X 66CM PADRAO LIGHT TR-4</v>
          </cell>
          <cell r="D5035" t="str">
            <v>UN</v>
          </cell>
          <cell r="E5035">
            <v>124.1</v>
          </cell>
        </row>
        <row r="5036">
          <cell r="A5036">
            <v>4224</v>
          </cell>
          <cell r="B5036" t="str">
            <v>SINAPI/CEF</v>
          </cell>
          <cell r="C5036" t="str">
            <v>QUEROSENE</v>
          </cell>
          <cell r="D5036" t="str">
            <v>L</v>
          </cell>
          <cell r="E5036">
            <v>10.84</v>
          </cell>
        </row>
        <row r="5037">
          <cell r="A5037">
            <v>21058</v>
          </cell>
          <cell r="B5037" t="str">
            <v>SINAPI/CEF</v>
          </cell>
          <cell r="C5037" t="str">
            <v>RALO QUADRADO FOFO C/ REQUADRO 100 X 100MM P/ PATIO</v>
          </cell>
          <cell r="D5037" t="str">
            <v>UN</v>
          </cell>
          <cell r="E5037">
            <v>23.65</v>
          </cell>
        </row>
        <row r="5038">
          <cell r="A5038">
            <v>21059</v>
          </cell>
          <cell r="B5038" t="str">
            <v>SINAPI/CEF</v>
          </cell>
          <cell r="C5038" t="str">
            <v>RALO QUADRADO FOFO C/ REQUADRO 150 X 150MM P/ PATIO</v>
          </cell>
          <cell r="D5038" t="str">
            <v>UN</v>
          </cell>
          <cell r="E5038">
            <v>26.17</v>
          </cell>
        </row>
        <row r="5039">
          <cell r="A5039">
            <v>11234</v>
          </cell>
          <cell r="B5039" t="str">
            <v>SINAPI/CEF</v>
          </cell>
          <cell r="C5039" t="str">
            <v>RALO QUADRADO FOFO C/ REQUADRO 200 X 200MM P/ PATIO</v>
          </cell>
          <cell r="D5039" t="str">
            <v>UN</v>
          </cell>
          <cell r="E5039">
            <v>38</v>
          </cell>
        </row>
        <row r="5040">
          <cell r="A5040">
            <v>21060</v>
          </cell>
          <cell r="B5040" t="str">
            <v>SINAPI/CEF</v>
          </cell>
          <cell r="C5040" t="str">
            <v>RALO QUADRADO FOFO C/ REQUADRO 250 X 250MM P/ PATIO</v>
          </cell>
          <cell r="D5040" t="str">
            <v>UN</v>
          </cell>
          <cell r="E5040">
            <v>44.29</v>
          </cell>
        </row>
        <row r="5041">
          <cell r="A5041">
            <v>21061</v>
          </cell>
          <cell r="B5041" t="str">
            <v>SINAPI/CEF</v>
          </cell>
          <cell r="C5041" t="str">
            <v>RALO QUADRADO FOFO C/ REQUADRO 300 X 300MM P/ PATIO</v>
          </cell>
          <cell r="D5041" t="str">
            <v>UN</v>
          </cell>
          <cell r="E5041">
            <v>60.39</v>
          </cell>
        </row>
        <row r="5042">
          <cell r="A5042">
            <v>21062</v>
          </cell>
          <cell r="B5042" t="str">
            <v>SINAPI/CEF</v>
          </cell>
          <cell r="C5042" t="str">
            <v>RALO QUADRADO FOFO C/ REQUADRO 400 X 400MM P/ PATIO</v>
          </cell>
          <cell r="D5042" t="str">
            <v>UN</v>
          </cell>
          <cell r="E5042">
            <v>126.32</v>
          </cell>
        </row>
        <row r="5043">
          <cell r="A5043">
            <v>11711</v>
          </cell>
          <cell r="B5043" t="str">
            <v>SINAPI/CEF</v>
          </cell>
          <cell r="C5043" t="str">
            <v>RALO SECO PVC CONICO 100 X 40 MM C/GRELHA QUADRADA BRANCA</v>
          </cell>
          <cell r="D5043" t="str">
            <v>UN</v>
          </cell>
          <cell r="E5043">
            <v>8.43</v>
          </cell>
        </row>
        <row r="5044">
          <cell r="A5044">
            <v>11739</v>
          </cell>
          <cell r="B5044" t="str">
            <v>SINAPI/CEF</v>
          </cell>
          <cell r="C5044" t="str">
            <v>RALO SECO PVC CONICO 100 X 40 MM C/GRELHA REDONDA BRANCA</v>
          </cell>
          <cell r="D5044" t="str">
            <v>UN</v>
          </cell>
          <cell r="E5044">
            <v>6.3</v>
          </cell>
        </row>
        <row r="5045">
          <cell r="A5045">
            <v>5102</v>
          </cell>
          <cell r="B5045" t="str">
            <v>SINAPI/CEF</v>
          </cell>
          <cell r="C5045" t="str">
            <v>RALO SECO PVC QUADRADO 100 X 100 X 53 MM SAIDA 40MM C/GRELHA BRANCA</v>
          </cell>
          <cell r="D5045" t="str">
            <v>UN</v>
          </cell>
          <cell r="E5045">
            <v>7.01</v>
          </cell>
        </row>
        <row r="5046">
          <cell r="A5046">
            <v>11708</v>
          </cell>
          <cell r="B5046" t="str">
            <v>SINAPI/CEF</v>
          </cell>
          <cell r="C5046" t="str">
            <v>RALO SEMI-ESFERICO FOFO TP ABACAXI D = 100MM P/ LAJES, CALHAS  ETC</v>
          </cell>
          <cell r="D5046" t="str">
            <v>UN</v>
          </cell>
          <cell r="E5046">
            <v>20.38</v>
          </cell>
        </row>
        <row r="5047">
          <cell r="A5047">
            <v>11709</v>
          </cell>
          <cell r="B5047" t="str">
            <v>SINAPI/CEF</v>
          </cell>
          <cell r="C5047" t="str">
            <v>RALO SEMI-ESFERICO FOFO TP ABACAXI D = 150MM P/ LAJES, CALHAS  ETC</v>
          </cell>
          <cell r="D5047" t="str">
            <v>UN</v>
          </cell>
          <cell r="E5047">
            <v>34.979999999999997</v>
          </cell>
        </row>
        <row r="5048">
          <cell r="A5048">
            <v>11710</v>
          </cell>
          <cell r="B5048" t="str">
            <v>SINAPI/CEF</v>
          </cell>
          <cell r="C5048" t="str">
            <v>RALO SEMI-ESFERICO FOFO TP ABACAXI D = 200MM P/ LAJES, CALHAS  ETC</v>
          </cell>
          <cell r="D5048" t="str">
            <v>UN</v>
          </cell>
          <cell r="E5048">
            <v>75.489999999999995</v>
          </cell>
        </row>
        <row r="5049">
          <cell r="A5049">
            <v>21066</v>
          </cell>
          <cell r="B5049" t="str">
            <v>SINAPI/CEF</v>
          </cell>
          <cell r="C5049" t="str">
            <v>RALO SEMI-ESFERICO FOFO TP ABACAXI D = 50MM P/ LAJES, CALHAS  ETC</v>
          </cell>
          <cell r="D5049" t="str">
            <v>UN</v>
          </cell>
          <cell r="E5049">
            <v>17.11</v>
          </cell>
        </row>
        <row r="5050">
          <cell r="A5050">
            <v>11707</v>
          </cell>
          <cell r="B5050" t="str">
            <v>SINAPI/CEF</v>
          </cell>
          <cell r="C5050" t="str">
            <v>RALO SEMI-ESFERICO FOFO TP ABACAXI D = 75MM P/ LAJES, CALHAS  ETC</v>
          </cell>
          <cell r="D5050" t="str">
            <v>UN</v>
          </cell>
          <cell r="E5050">
            <v>20.13</v>
          </cell>
        </row>
        <row r="5051">
          <cell r="A5051">
            <v>11741</v>
          </cell>
          <cell r="B5051" t="str">
            <v>SINAPI/CEF</v>
          </cell>
          <cell r="C5051" t="str">
            <v>RALO SIFONADO PVC CILINDRICO 100 X 40 MM C/GRELHA REDONDA BRANCA</v>
          </cell>
          <cell r="D5051" t="str">
            <v>UN</v>
          </cell>
          <cell r="E5051">
            <v>5.39</v>
          </cell>
        </row>
        <row r="5052">
          <cell r="A5052">
            <v>11745</v>
          </cell>
          <cell r="B5052" t="str">
            <v>SINAPI/CEF</v>
          </cell>
          <cell r="C5052" t="str">
            <v>RALO SIFONADO PVC QUADRADO 100X100X53MM SAIDA 40MM C/GRELHA BRANCA</v>
          </cell>
          <cell r="D5052" t="str">
            <v>UN</v>
          </cell>
          <cell r="E5052">
            <v>7.35</v>
          </cell>
        </row>
        <row r="5053">
          <cell r="A5053">
            <v>11743</v>
          </cell>
          <cell r="B5053" t="str">
            <v>SINAPI/CEF</v>
          </cell>
          <cell r="C5053" t="str">
            <v>RALO SIFONADO PVC REDONDO CONICO 100X40MM COM GRELHA PVC BRANCA REDONDA</v>
          </cell>
          <cell r="D5053" t="str">
            <v>UN</v>
          </cell>
          <cell r="E5053">
            <v>6.74</v>
          </cell>
        </row>
        <row r="5054">
          <cell r="A5054">
            <v>25961</v>
          </cell>
          <cell r="B5054" t="str">
            <v>SINAPI/CEF</v>
          </cell>
          <cell r="C5054" t="str">
            <v>RASTELEIRO</v>
          </cell>
          <cell r="D5054" t="str">
            <v>H</v>
          </cell>
          <cell r="E5054">
            <v>4.58</v>
          </cell>
        </row>
        <row r="5055">
          <cell r="A5055">
            <v>1082</v>
          </cell>
          <cell r="B5055" t="str">
            <v>SINAPI/CEF</v>
          </cell>
          <cell r="C5055" t="str">
            <v>REATOR P/ LAMPADA VAPOR DE SODIO 250W USO EXT</v>
          </cell>
          <cell r="D5055" t="str">
            <v>UN</v>
          </cell>
          <cell r="E5055">
            <v>98.61</v>
          </cell>
        </row>
        <row r="5056">
          <cell r="A5056">
            <v>12316</v>
          </cell>
          <cell r="B5056" t="str">
            <v>SINAPI/CEF</v>
          </cell>
          <cell r="C5056" t="str">
            <v>REATOR P/ 1 LAMPADA VAPOR DE MERCURIO 125W USO EXT</v>
          </cell>
          <cell r="D5056" t="str">
            <v>UN</v>
          </cell>
          <cell r="E5056">
            <v>45.2</v>
          </cell>
        </row>
        <row r="5057">
          <cell r="A5057">
            <v>12317</v>
          </cell>
          <cell r="B5057" t="str">
            <v>SINAPI/CEF</v>
          </cell>
          <cell r="C5057" t="str">
            <v>REATOR P/ 1 LAMPADA VAPOR DE MERCURIO 250W USO EXT</v>
          </cell>
          <cell r="D5057" t="str">
            <v>UN</v>
          </cell>
          <cell r="E5057">
            <v>53.9</v>
          </cell>
        </row>
        <row r="5058">
          <cell r="A5058">
            <v>12318</v>
          </cell>
          <cell r="B5058" t="str">
            <v>SINAPI/CEF</v>
          </cell>
          <cell r="C5058" t="str">
            <v>REATOR P/ 1 LAMPADA VAPOR DE MERCURIO 400W USO EXT</v>
          </cell>
          <cell r="D5058" t="str">
            <v>UN</v>
          </cell>
          <cell r="E5058">
            <v>62.09</v>
          </cell>
        </row>
        <row r="5059">
          <cell r="A5059">
            <v>1074</v>
          </cell>
          <cell r="B5059" t="str">
            <v>SINAPI/CEF</v>
          </cell>
          <cell r="C5059" t="str">
            <v>REATOR PARTIDA CONVENCIONAL P/ 1 LAMPADA FLUORESCENTE 20W/220V</v>
          </cell>
          <cell r="D5059" t="str">
            <v>UN</v>
          </cell>
          <cell r="E5059">
            <v>8.99</v>
          </cell>
        </row>
        <row r="5060">
          <cell r="A5060">
            <v>1075</v>
          </cell>
          <cell r="B5060" t="str">
            <v>SINAPI/CEF</v>
          </cell>
          <cell r="C5060" t="str">
            <v>REATOR PARTIDA CONVENCIONAL P/ 1 LAMPADA FLUORESCENTE 40W/127V</v>
          </cell>
          <cell r="D5060" t="str">
            <v>UN</v>
          </cell>
          <cell r="E5060">
            <v>16.34</v>
          </cell>
        </row>
        <row r="5061">
          <cell r="A5061">
            <v>1089</v>
          </cell>
          <cell r="B5061" t="str">
            <v>SINAPI/CEF</v>
          </cell>
          <cell r="C5061" t="str">
            <v>REATOR PARTIDA CONVENCIONAL P/ 1 LAMPADA FLUORESCENTE 40W/220V</v>
          </cell>
          <cell r="D5061" t="str">
            <v>UN</v>
          </cell>
          <cell r="E5061">
            <v>12.33</v>
          </cell>
        </row>
        <row r="5062">
          <cell r="A5062">
            <v>1103</v>
          </cell>
          <cell r="B5062" t="str">
            <v>SINAPI/CEF</v>
          </cell>
          <cell r="C5062" t="str">
            <v>REATOR PARTIDA CONVENCIONAL P/1 LAMPADA FLUORESCENTE 20W/127V</v>
          </cell>
          <cell r="D5062" t="str">
            <v>UN</v>
          </cell>
          <cell r="E5062">
            <v>8.44</v>
          </cell>
        </row>
        <row r="5063">
          <cell r="A5063">
            <v>12314</v>
          </cell>
          <cell r="B5063" t="str">
            <v>SINAPI/CEF</v>
          </cell>
          <cell r="C5063" t="str">
            <v>REATOR PARTIDA RAPIDA P/ 1 LAMPADA FLUORESCENTE 110W/220V</v>
          </cell>
          <cell r="D5063" t="str">
            <v>UN</v>
          </cell>
          <cell r="E5063">
            <v>50.15</v>
          </cell>
        </row>
        <row r="5064">
          <cell r="A5064">
            <v>1088</v>
          </cell>
          <cell r="B5064" t="str">
            <v>SINAPI/CEF</v>
          </cell>
          <cell r="C5064" t="str">
            <v>REATOR PARTIDA RAPIDA P/ 1 LAMPADA FLUORESCENTE 20W/127V</v>
          </cell>
          <cell r="D5064" t="str">
            <v>UN</v>
          </cell>
          <cell r="E5064">
            <v>19.21</v>
          </cell>
        </row>
        <row r="5065">
          <cell r="A5065">
            <v>1077</v>
          </cell>
          <cell r="B5065" t="str">
            <v>SINAPI/CEF</v>
          </cell>
          <cell r="C5065" t="str">
            <v>REATOR PARTIDA RAPIDA P/ 1 LAMPADA FLUORESCENTE 20W/220V</v>
          </cell>
          <cell r="D5065" t="str">
            <v>UN</v>
          </cell>
          <cell r="E5065">
            <v>18.37</v>
          </cell>
        </row>
        <row r="5066">
          <cell r="A5066">
            <v>1087</v>
          </cell>
          <cell r="B5066" t="str">
            <v>SINAPI/CEF</v>
          </cell>
          <cell r="C5066" t="str">
            <v>REATOR PARTIDA RAPIDA P/ 1 LAMPADA FLUORESCENTE 40W/127V</v>
          </cell>
          <cell r="D5066" t="str">
            <v>UN</v>
          </cell>
          <cell r="E5066">
            <v>19.21</v>
          </cell>
        </row>
        <row r="5067">
          <cell r="A5067">
            <v>1078</v>
          </cell>
          <cell r="B5067" t="str">
            <v>SINAPI/CEF</v>
          </cell>
          <cell r="C5067" t="str">
            <v>REATOR PARTIDA RAPIDA P/ 1 LAMPADA FLUORESCENTE 40W/220V</v>
          </cell>
          <cell r="D5067" t="str">
            <v>UN</v>
          </cell>
          <cell r="E5067">
            <v>18.37</v>
          </cell>
        </row>
        <row r="5068">
          <cell r="A5068">
            <v>12315</v>
          </cell>
          <cell r="B5068" t="str">
            <v>SINAPI/CEF</v>
          </cell>
          <cell r="C5068" t="str">
            <v>REATOR PARTIDA RAPIDA P/ 1 LAMPADA FLUORESCENTE 85W/220V</v>
          </cell>
          <cell r="D5068" t="str">
            <v>UN</v>
          </cell>
          <cell r="E5068">
            <v>47.85</v>
          </cell>
        </row>
        <row r="5069">
          <cell r="A5069">
            <v>1086</v>
          </cell>
          <cell r="B5069" t="str">
            <v>SINAPI/CEF</v>
          </cell>
          <cell r="C5069" t="str">
            <v>REATOR PARTIDA RAPIDA P/ 2 LAMPADAS FLUORESCENTES 20W/127V</v>
          </cell>
          <cell r="D5069" t="str">
            <v>UN</v>
          </cell>
          <cell r="E5069">
            <v>26.22</v>
          </cell>
        </row>
        <row r="5070">
          <cell r="A5070">
            <v>1084</v>
          </cell>
          <cell r="B5070" t="str">
            <v>SINAPI/CEF</v>
          </cell>
          <cell r="C5070" t="str">
            <v>REATOR PARTIDA RAPIDA P/ 2 LAMPADAS FLUORESCENTES 20W/220V</v>
          </cell>
          <cell r="D5070" t="str">
            <v>UN</v>
          </cell>
          <cell r="E5070">
            <v>26.13</v>
          </cell>
        </row>
        <row r="5071">
          <cell r="A5071">
            <v>1079</v>
          </cell>
          <cell r="B5071" t="str">
            <v>SINAPI/CEF</v>
          </cell>
          <cell r="C5071" t="str">
            <v>REATOR PARTIDA RAPIDA P/ 2 LAMPADAS FLUORESCENTES 40W/127V</v>
          </cell>
          <cell r="D5071" t="str">
            <v>UN</v>
          </cell>
          <cell r="E5071">
            <v>29</v>
          </cell>
        </row>
        <row r="5072">
          <cell r="A5072">
            <v>1085</v>
          </cell>
          <cell r="B5072" t="str">
            <v>SINAPI/CEF</v>
          </cell>
          <cell r="C5072" t="str">
            <v>REATOR PARTIDA RAPIDA P/ 2 LAMPADAS FLUORESCENTES 40W/220V</v>
          </cell>
          <cell r="D5072" t="str">
            <v>UN</v>
          </cell>
          <cell r="E5072">
            <v>27.79</v>
          </cell>
        </row>
        <row r="5073">
          <cell r="A5073">
            <v>5104</v>
          </cell>
          <cell r="B5073" t="str">
            <v>SINAPI/CEF</v>
          </cell>
          <cell r="C5073" t="str">
            <v>REBITE DE ALUMINIO VAZADO DE REPUXO, 3,2 X 8 MM (1KG = 1025 UNIDADES)</v>
          </cell>
          <cell r="D5073" t="str">
            <v>KG</v>
          </cell>
          <cell r="E5073">
            <v>50.46</v>
          </cell>
        </row>
        <row r="5074">
          <cell r="A5074">
            <v>26023</v>
          </cell>
          <cell r="B5074" t="str">
            <v>SINAPI/CEF</v>
          </cell>
          <cell r="C5074" t="str">
            <v>REBOLO ABRASIVO, DIVERSAS GRANAS, TIPO RETO, DIM. 6" ( 152,4MM X 25,4MM X 31,75MM)</v>
          </cell>
          <cell r="D5074" t="str">
            <v>UN</v>
          </cell>
          <cell r="E5074">
            <v>26.47</v>
          </cell>
        </row>
        <row r="5075">
          <cell r="A5075">
            <v>14575</v>
          </cell>
          <cell r="B5075" t="str">
            <v>SINAPI/CEF</v>
          </cell>
          <cell r="C5075" t="str">
            <v>RECICLADORA DE PAVIMENTACAO ASFALTICA  A FRIO, WIRTGEN, MODELO W 1900, DIESEL, POTÊNCIA  435 HP</v>
          </cell>
          <cell r="D5075" t="str">
            <v>UN</v>
          </cell>
          <cell r="E5075">
            <v>2200000</v>
          </cell>
        </row>
        <row r="5076">
          <cell r="A5076">
            <v>20049</v>
          </cell>
          <cell r="B5076" t="str">
            <v>SINAPI/CEF</v>
          </cell>
          <cell r="C5076" t="str">
            <v>REDUCAO EXCENTRICA PVC LEVE C/ BOLSA P/ ANEL DN 125 X 100MM</v>
          </cell>
          <cell r="D5076" t="str">
            <v>UN</v>
          </cell>
          <cell r="E5076">
            <v>25.5</v>
          </cell>
        </row>
        <row r="5077">
          <cell r="A5077">
            <v>20050</v>
          </cell>
          <cell r="B5077" t="str">
            <v>SINAPI/CEF</v>
          </cell>
          <cell r="C5077" t="str">
            <v>REDUCAO EXCENTRICA PVC LEVE C/ BOLSA P/ ANEL DN 150 X 100MM</v>
          </cell>
          <cell r="D5077" t="str">
            <v>UN</v>
          </cell>
          <cell r="E5077">
            <v>17.79</v>
          </cell>
        </row>
        <row r="5078">
          <cell r="A5078">
            <v>20051</v>
          </cell>
          <cell r="B5078" t="str">
            <v>SINAPI/CEF</v>
          </cell>
          <cell r="C5078" t="str">
            <v>REDUCAO EXCENTRICA PVC LEVE DN 125 X 75MM</v>
          </cell>
          <cell r="D5078" t="str">
            <v>UN</v>
          </cell>
          <cell r="E5078">
            <v>14.57</v>
          </cell>
        </row>
        <row r="5079">
          <cell r="A5079">
            <v>20052</v>
          </cell>
          <cell r="B5079" t="str">
            <v>SINAPI/CEF</v>
          </cell>
          <cell r="C5079" t="str">
            <v>REDUCAO EXCENTRICA PVC LEVE DN 150 X 125MM</v>
          </cell>
          <cell r="D5079" t="str">
            <v>UN</v>
          </cell>
          <cell r="E5079">
            <v>42.89</v>
          </cell>
        </row>
        <row r="5080">
          <cell r="A5080">
            <v>20053</v>
          </cell>
          <cell r="B5080" t="str">
            <v>SINAPI/CEF</v>
          </cell>
          <cell r="C5080" t="str">
            <v>REDUCAO EXCENTRICA PVC LEVE DN 200 X 150MM</v>
          </cell>
          <cell r="D5080" t="str">
            <v>UN</v>
          </cell>
          <cell r="E5080">
            <v>51.97</v>
          </cell>
        </row>
        <row r="5081">
          <cell r="A5081">
            <v>20054</v>
          </cell>
          <cell r="B5081" t="str">
            <v>SINAPI/CEF</v>
          </cell>
          <cell r="C5081" t="str">
            <v>REDUCAO EXCENTRICA PVC LEVE DN 250 X 200MM</v>
          </cell>
          <cell r="D5081" t="str">
            <v>UN</v>
          </cell>
          <cell r="E5081">
            <v>115.12</v>
          </cell>
        </row>
        <row r="5082">
          <cell r="A5082">
            <v>20033</v>
          </cell>
          <cell r="B5082" t="str">
            <v>SINAPI/CEF</v>
          </cell>
          <cell r="C5082" t="str">
            <v>REDUCAO EXCENTRICA PVC NBR 10569 P/REDE COLET ESG PB JE 125 X 100MM</v>
          </cell>
          <cell r="D5082" t="str">
            <v>UN</v>
          </cell>
          <cell r="E5082">
            <v>35.06</v>
          </cell>
        </row>
        <row r="5083">
          <cell r="A5083">
            <v>20034</v>
          </cell>
          <cell r="B5083" t="str">
            <v>SINAPI/CEF</v>
          </cell>
          <cell r="C5083" t="str">
            <v>REDUCAO EXCENTRICA PVC NBR 10569 P/REDE COLET ESG PB JE 150 X 100MM</v>
          </cell>
          <cell r="D5083" t="str">
            <v>UN</v>
          </cell>
          <cell r="E5083">
            <v>57.46</v>
          </cell>
        </row>
        <row r="5084">
          <cell r="A5084">
            <v>20035</v>
          </cell>
          <cell r="B5084" t="str">
            <v>SINAPI/CEF</v>
          </cell>
          <cell r="C5084" t="str">
            <v>REDUCAO EXCENTRICA PVC NBR 10569 P/REDE COLET ESG PB JE 150 X 125MM</v>
          </cell>
          <cell r="D5084" t="str">
            <v>UN</v>
          </cell>
          <cell r="E5084">
            <v>63.95</v>
          </cell>
        </row>
        <row r="5085">
          <cell r="A5085">
            <v>20036</v>
          </cell>
          <cell r="B5085" t="str">
            <v>SINAPI/CEF</v>
          </cell>
          <cell r="C5085" t="str">
            <v>REDUCAO EXCENTRICA PVC NBR 10569 P/REDE COLET ESG PB JE 200 X 150MM</v>
          </cell>
          <cell r="D5085" t="str">
            <v>UN</v>
          </cell>
          <cell r="E5085">
            <v>92.48</v>
          </cell>
        </row>
        <row r="5086">
          <cell r="A5086">
            <v>0</v>
          </cell>
          <cell r="B5086" t="str">
            <v>SINAPI/CEF</v>
          </cell>
          <cell r="C5086">
            <v>0</v>
          </cell>
          <cell r="D5086">
            <v>0</v>
          </cell>
          <cell r="E5086">
            <v>0</v>
          </cell>
        </row>
        <row r="5087">
          <cell r="A5087">
            <v>0</v>
          </cell>
          <cell r="B5087" t="str">
            <v>SINAPI/CEF</v>
          </cell>
          <cell r="C5087" t="str">
            <v>PREÇOS DE INSUMOS</v>
          </cell>
          <cell r="D5087" t="str">
            <v>Página:</v>
          </cell>
          <cell r="E5087" t="str">
            <v>81 / 107</v>
          </cell>
        </row>
        <row r="5088">
          <cell r="A5088" t="str">
            <v>Mês de Coleta:</v>
          </cell>
          <cell r="B5088" t="str">
            <v>SINAPI/CEF</v>
          </cell>
          <cell r="C5088" t="str">
            <v>05/2014 Pesquisa: IBGE</v>
          </cell>
          <cell r="D5088">
            <v>0</v>
          </cell>
          <cell r="E5088">
            <v>0</v>
          </cell>
        </row>
        <row r="5089">
          <cell r="A5089">
            <v>0</v>
          </cell>
          <cell r="B5089" t="str">
            <v>SINAPI/CEF</v>
          </cell>
          <cell r="C5089" t="str">
            <v>FORTALEZA 88,81</v>
          </cell>
          <cell r="D5089">
            <v>0</v>
          </cell>
          <cell r="E5089">
            <v>50.72</v>
          </cell>
        </row>
        <row r="5090">
          <cell r="A5090" t="str">
            <v>Localidade:</v>
          </cell>
          <cell r="B5090" t="str">
            <v>SINAPI/CEF</v>
          </cell>
          <cell r="C5090" t="str">
            <v>Encargos Sociais Desonerados(%) Horista:</v>
          </cell>
          <cell r="D5090" t="str">
            <v>Mensalista:</v>
          </cell>
          <cell r="E5090">
            <v>0</v>
          </cell>
        </row>
        <row r="5091">
          <cell r="A5091" t="str">
            <v>Código</v>
          </cell>
          <cell r="B5091" t="str">
            <v>SINAPI/CEF</v>
          </cell>
          <cell r="C5091" t="str">
            <v>Descriçao do Insumo</v>
          </cell>
          <cell r="D5091" t="str">
            <v>Unid</v>
          </cell>
          <cell r="E5091" t="str">
            <v>Preço</v>
          </cell>
        </row>
        <row r="5092">
          <cell r="A5092">
            <v>0</v>
          </cell>
          <cell r="B5092" t="str">
            <v>SINAPI/CEF</v>
          </cell>
          <cell r="C5092">
            <v>0</v>
          </cell>
          <cell r="D5092">
            <v>0</v>
          </cell>
          <cell r="E5092" t="str">
            <v>Mediano (R$)</v>
          </cell>
        </row>
        <row r="5093">
          <cell r="A5093">
            <v>20037</v>
          </cell>
          <cell r="B5093" t="str">
            <v>SINAPI/CEF</v>
          </cell>
          <cell r="C5093" t="str">
            <v>REDUCAO EXCENTRICA PVC NBR 10569 P/REDE COLET ESG PB JE 250 X 200MM</v>
          </cell>
          <cell r="D5093" t="str">
            <v>UN</v>
          </cell>
          <cell r="E5093">
            <v>188.67</v>
          </cell>
        </row>
        <row r="5094">
          <cell r="A5094">
            <v>20038</v>
          </cell>
          <cell r="B5094" t="str">
            <v>SINAPI/CEF</v>
          </cell>
          <cell r="C5094" t="str">
            <v>REDUCAO EXCENTRICA PVC NBR 10569 P/REDE COLET ESG PB JE 300 X 250MM</v>
          </cell>
          <cell r="D5094" t="str">
            <v>UN</v>
          </cell>
          <cell r="E5094">
            <v>348.13</v>
          </cell>
        </row>
        <row r="5095">
          <cell r="A5095">
            <v>20039</v>
          </cell>
          <cell r="B5095" t="str">
            <v>SINAPI/CEF</v>
          </cell>
          <cell r="C5095" t="str">
            <v>REDUCAO EXCENTRICA PVC NBR 10569 P/REDE COLET ESG PB JE 350 X 300MM</v>
          </cell>
          <cell r="D5095" t="str">
            <v>UN</v>
          </cell>
          <cell r="E5095">
            <v>491.74</v>
          </cell>
        </row>
        <row r="5096">
          <cell r="A5096">
            <v>20040</v>
          </cell>
          <cell r="B5096" t="str">
            <v>SINAPI/CEF</v>
          </cell>
          <cell r="C5096" t="str">
            <v>REDUCAO EXCENTRICA PVC NBR 10569 P/REDE COLET ESG PB JE 400 X 300MM</v>
          </cell>
          <cell r="D5096" t="str">
            <v>UN</v>
          </cell>
          <cell r="E5096">
            <v>627.15</v>
          </cell>
        </row>
        <row r="5097">
          <cell r="A5097">
            <v>20041</v>
          </cell>
          <cell r="B5097" t="str">
            <v>SINAPI/CEF</v>
          </cell>
          <cell r="C5097" t="str">
            <v>REDUCAO EXCENTRICA PVC NBR 10569 P/REDE COLET ESG PB JE 400 X 350MM</v>
          </cell>
          <cell r="D5097" t="str">
            <v>UN</v>
          </cell>
          <cell r="E5097">
            <v>633</v>
          </cell>
        </row>
        <row r="5098">
          <cell r="A5098">
            <v>20043</v>
          </cell>
          <cell r="B5098" t="str">
            <v>SINAPI/CEF</v>
          </cell>
          <cell r="C5098" t="str">
            <v>REDUCAO EXCENTRICA PVC P/ ESG PREDIAL DN 100 X 50MM</v>
          </cell>
          <cell r="D5098" t="str">
            <v>UN</v>
          </cell>
          <cell r="E5098">
            <v>3.47</v>
          </cell>
        </row>
        <row r="5099">
          <cell r="A5099">
            <v>20044</v>
          </cell>
          <cell r="B5099" t="str">
            <v>SINAPI/CEF</v>
          </cell>
          <cell r="C5099" t="str">
            <v>REDUCAO EXCENTRICA PVC P/ ESG PREDIAL DN 100 X 75MM</v>
          </cell>
          <cell r="D5099" t="str">
            <v>UN</v>
          </cell>
          <cell r="E5099">
            <v>4.24</v>
          </cell>
        </row>
        <row r="5100">
          <cell r="A5100">
            <v>20042</v>
          </cell>
          <cell r="B5100" t="str">
            <v>SINAPI/CEF</v>
          </cell>
          <cell r="C5100" t="str">
            <v>REDUCAO EXCENTRICA PVC P/ ESG PREDIAL DN 75 X 50MM</v>
          </cell>
          <cell r="D5100" t="str">
            <v>UN</v>
          </cell>
          <cell r="E5100">
            <v>3.19</v>
          </cell>
        </row>
        <row r="5101">
          <cell r="A5101">
            <v>20046</v>
          </cell>
          <cell r="B5101" t="str">
            <v>SINAPI/CEF</v>
          </cell>
          <cell r="C5101" t="str">
            <v>REDUCAO EXCENTRICA PVC SERIE R P/ESG PREDIAL DN 100 X 75MM</v>
          </cell>
          <cell r="D5101" t="str">
            <v>UN</v>
          </cell>
          <cell r="E5101">
            <v>9.4</v>
          </cell>
        </row>
        <row r="5102">
          <cell r="A5102">
            <v>20047</v>
          </cell>
          <cell r="B5102" t="str">
            <v>SINAPI/CEF</v>
          </cell>
          <cell r="C5102" t="str">
            <v>REDUCAO EXCENTRICA PVC SERIE R P/ESG PREDIAL DN 150 X 100MM</v>
          </cell>
          <cell r="D5102" t="str">
            <v>UN</v>
          </cell>
          <cell r="E5102">
            <v>27.16</v>
          </cell>
        </row>
        <row r="5103">
          <cell r="A5103">
            <v>20045</v>
          </cell>
          <cell r="B5103" t="str">
            <v>SINAPI/CEF</v>
          </cell>
          <cell r="C5103" t="str">
            <v>REDUCAO EXCENTRICA PVC SERIE R P/ESG PREDIAL DN 75 X 50MM</v>
          </cell>
          <cell r="D5103" t="str">
            <v>UN</v>
          </cell>
          <cell r="E5103">
            <v>4.84</v>
          </cell>
        </row>
        <row r="5104">
          <cell r="A5104">
            <v>20972</v>
          </cell>
          <cell r="B5104" t="str">
            <v>SINAPI/CEF</v>
          </cell>
          <cell r="C5104" t="str">
            <v>REDUCAO FIXA TIPO STORZ LATAO P/ INST. PREDIAL COMBATE A INCENDIO ENGATE RAPIDO 2.1/2" X 1.1/2"</v>
          </cell>
          <cell r="D5104" t="str">
            <v>UN</v>
          </cell>
          <cell r="E5104">
            <v>69.31</v>
          </cell>
        </row>
        <row r="5105">
          <cell r="A5105">
            <v>20032</v>
          </cell>
          <cell r="B5105" t="str">
            <v>SINAPI/CEF</v>
          </cell>
          <cell r="C5105" t="str">
            <v>REDUCAO PVC PBA JE BB P/REDE AGUA DN 75 X 50/DE 85 X 60MM</v>
          </cell>
          <cell r="D5105" t="str">
            <v>UN</v>
          </cell>
          <cell r="E5105">
            <v>39.26</v>
          </cell>
        </row>
        <row r="5106">
          <cell r="A5106">
            <v>11321</v>
          </cell>
          <cell r="B5106" t="str">
            <v>SINAPI/CEF</v>
          </cell>
          <cell r="C5106" t="str">
            <v>REDUCAO PVC PBA JE PB P/REDE AGUA DN 100 X 50/DE 110 X 60MM</v>
          </cell>
          <cell r="D5106" t="str">
            <v>UN</v>
          </cell>
          <cell r="E5106">
            <v>6.96</v>
          </cell>
        </row>
        <row r="5107">
          <cell r="A5107">
            <v>11323</v>
          </cell>
          <cell r="B5107" t="str">
            <v>SINAPI/CEF</v>
          </cell>
          <cell r="C5107" t="str">
            <v>REDUCAO PVC PBA JE PB P/REDE AGUA DN 100 X 75/DE 110 X 85MM</v>
          </cell>
          <cell r="D5107" t="str">
            <v>UN</v>
          </cell>
          <cell r="E5107">
            <v>8.32</v>
          </cell>
        </row>
        <row r="5108">
          <cell r="A5108">
            <v>20327</v>
          </cell>
          <cell r="B5108" t="str">
            <v>SINAPI/CEF</v>
          </cell>
          <cell r="C5108" t="str">
            <v>REDUCAO PVC PBA JE PB P/REDE AGUA DN 75 X 50/DE 85 X 60MM</v>
          </cell>
          <cell r="D5108" t="str">
            <v>UN</v>
          </cell>
          <cell r="E5108">
            <v>3.96</v>
          </cell>
        </row>
        <row r="5109">
          <cell r="A5109">
            <v>25966</v>
          </cell>
          <cell r="B5109" t="str">
            <v>SINAPI/CEF</v>
          </cell>
          <cell r="C5109" t="str">
            <v>REDUTOR TIPO THINNER PARA ACABAMENTO</v>
          </cell>
          <cell r="D5109" t="str">
            <v>L</v>
          </cell>
          <cell r="E5109">
            <v>13.85</v>
          </cell>
        </row>
        <row r="5110">
          <cell r="A5110">
            <v>13846</v>
          </cell>
          <cell r="B5110" t="str">
            <v>SINAPI/CEF</v>
          </cell>
          <cell r="C5110" t="str">
            <v>REFLETOR ABERTO TIPO BEDO ( PRATO), DIAM 12" (310MM), SOQUETE E-27"</v>
          </cell>
          <cell r="D5110" t="str">
            <v>UN</v>
          </cell>
          <cell r="E5110">
            <v>26.59</v>
          </cell>
        </row>
        <row r="5111">
          <cell r="A5111">
            <v>13390</v>
          </cell>
          <cell r="B5111" t="str">
            <v>SINAPI/CEF</v>
          </cell>
          <cell r="C5111" t="str">
            <v>REFLETOR REDONDO EM ALUMINIO ANODIZADO PARA LAMPADA VAPOR DE MERCURIO/SODIO, CORPO EM</v>
          </cell>
          <cell r="D5111" t="str">
            <v>UN</v>
          </cell>
          <cell r="E5111">
            <v>57.04</v>
          </cell>
        </row>
        <row r="5112">
          <cell r="A5112">
            <v>0</v>
          </cell>
          <cell r="B5112" t="str">
            <v>SINAPI/CEF</v>
          </cell>
          <cell r="C5112" t="str">
            <v>ALUMINIO COM PINTURA EPOXI, PARA LAMPADA E-27 DE 300 W, COM SUPORTE REDONDO E ALCA REGULAVEL</v>
          </cell>
          <cell r="D5112">
            <v>0</v>
          </cell>
          <cell r="E5112">
            <v>0</v>
          </cell>
        </row>
        <row r="5113">
          <cell r="A5113">
            <v>0</v>
          </cell>
          <cell r="B5113" t="str">
            <v>SINAPI/CEF</v>
          </cell>
          <cell r="C5113" t="str">
            <v>PARA FIXACAO.</v>
          </cell>
          <cell r="D5113">
            <v>0</v>
          </cell>
          <cell r="E5113">
            <v>0</v>
          </cell>
        </row>
        <row r="5114">
          <cell r="A5114">
            <v>6029</v>
          </cell>
          <cell r="B5114" t="str">
            <v>SINAPI/CEF</v>
          </cell>
          <cell r="C5114" t="str">
            <v>REGISTRO DE ESFERA PVC DE  1/2 CABEÇA QUADRADA, COM ROSCA  - NB 5648</v>
          </cell>
          <cell r="D5114" t="str">
            <v>UN</v>
          </cell>
          <cell r="E5114">
            <v>9.6999999999999993</v>
          </cell>
        </row>
        <row r="5115">
          <cell r="A5115">
            <v>6005</v>
          </cell>
          <cell r="B5115" t="str">
            <v>SINAPI/CEF</v>
          </cell>
          <cell r="C5115" t="str">
            <v>REGISTRO DE GAVETA 3/4" COM VOLANTE CROMADO</v>
          </cell>
          <cell r="D5115" t="str">
            <v>UN</v>
          </cell>
          <cell r="E5115">
            <v>59.9</v>
          </cell>
        </row>
        <row r="5116">
          <cell r="A5116">
            <v>6010</v>
          </cell>
          <cell r="B5116" t="str">
            <v>SINAPI/CEF</v>
          </cell>
          <cell r="C5116" t="str">
            <v>REGISTRO GAVETA 1.1/2" BRUTO LATAO REF 1502-B</v>
          </cell>
          <cell r="D5116" t="str">
            <v>UN</v>
          </cell>
          <cell r="E5116">
            <v>62.24</v>
          </cell>
        </row>
        <row r="5117">
          <cell r="A5117">
            <v>6015</v>
          </cell>
          <cell r="B5117" t="str">
            <v>SINAPI/CEF</v>
          </cell>
          <cell r="C5117" t="str">
            <v>REGISTRO GAVETA 1.1/2" REF 1509-C - C/ CANOPLA ACAB CROMADO SIMPLES</v>
          </cell>
          <cell r="D5117" t="str">
            <v>UN</v>
          </cell>
          <cell r="E5117">
            <v>117</v>
          </cell>
        </row>
        <row r="5118">
          <cell r="A5118">
            <v>6017</v>
          </cell>
          <cell r="B5118" t="str">
            <v>SINAPI/CEF</v>
          </cell>
          <cell r="C5118" t="str">
            <v>REGISTRO GAVETA 1.1/4" BRUTO LATAO REF 1502-B</v>
          </cell>
          <cell r="D5118" t="str">
            <v>UN</v>
          </cell>
          <cell r="E5118">
            <v>49.44</v>
          </cell>
        </row>
        <row r="5119">
          <cell r="A5119">
            <v>6014</v>
          </cell>
          <cell r="B5119" t="str">
            <v>SINAPI/CEF</v>
          </cell>
          <cell r="C5119" t="str">
            <v>REGISTRO GAVETA 1.1/4" REF 1509-C - C/ CANOPLA ACAB CROMADO SIMPLES</v>
          </cell>
          <cell r="D5119" t="str">
            <v>UN</v>
          </cell>
          <cell r="E5119">
            <v>108.98</v>
          </cell>
        </row>
        <row r="5120">
          <cell r="A5120">
            <v>6020</v>
          </cell>
          <cell r="B5120" t="str">
            <v>SINAPI/CEF</v>
          </cell>
          <cell r="C5120" t="str">
            <v>REGISTRO GAVETA 1/2" BRUTO LATAO REF 1502-B</v>
          </cell>
          <cell r="D5120" t="str">
            <v>UN</v>
          </cell>
          <cell r="E5120">
            <v>25.81</v>
          </cell>
        </row>
        <row r="5121">
          <cell r="A5121">
            <v>6006</v>
          </cell>
          <cell r="B5121" t="str">
            <v>SINAPI/CEF</v>
          </cell>
          <cell r="C5121" t="str">
            <v>REGISTRO GAVETA 1/2" REF 1509-C - C/ CANOPLA ACAB CROMADO SIMPLES</v>
          </cell>
          <cell r="D5121" t="str">
            <v>UN</v>
          </cell>
          <cell r="E5121">
            <v>58.86</v>
          </cell>
        </row>
        <row r="5122">
          <cell r="A5122">
            <v>6019</v>
          </cell>
          <cell r="B5122" t="str">
            <v>SINAPI/CEF</v>
          </cell>
          <cell r="C5122" t="str">
            <v>REGISTRO GAVETA 1" BRUTO LATAO REF 1502-B</v>
          </cell>
          <cell r="D5122" t="str">
            <v>UN</v>
          </cell>
          <cell r="E5122">
            <v>36.32</v>
          </cell>
        </row>
        <row r="5123">
          <cell r="A5123">
            <v>6013</v>
          </cell>
          <cell r="B5123" t="str">
            <v>SINAPI/CEF</v>
          </cell>
          <cell r="C5123" t="str">
            <v>REGISTRO GAVETA 1" REF 1509-C - C/ CANOPLA ACAB CROMADO SIMPLES</v>
          </cell>
          <cell r="D5123" t="str">
            <v>UN</v>
          </cell>
          <cell r="E5123">
            <v>71.650000000000006</v>
          </cell>
        </row>
        <row r="5124">
          <cell r="A5124">
            <v>6011</v>
          </cell>
          <cell r="B5124" t="str">
            <v>SINAPI/CEF</v>
          </cell>
          <cell r="C5124" t="str">
            <v>REGISTRO GAVETA 2.1/2" BRUTO LATAO REF 1502-B</v>
          </cell>
          <cell r="D5124" t="str">
            <v>UN</v>
          </cell>
          <cell r="E5124">
            <v>234.54</v>
          </cell>
        </row>
        <row r="5125">
          <cell r="A5125">
            <v>6028</v>
          </cell>
          <cell r="B5125" t="str">
            <v>SINAPI/CEF</v>
          </cell>
          <cell r="C5125" t="str">
            <v>REGISTRO GAVETA 2" BRUTO LATAO REF 1502-B</v>
          </cell>
          <cell r="D5125" t="str">
            <v>UN</v>
          </cell>
          <cell r="E5125">
            <v>93.29</v>
          </cell>
        </row>
        <row r="5126">
          <cell r="A5126">
            <v>6016</v>
          </cell>
          <cell r="B5126" t="str">
            <v>SINAPI/CEF</v>
          </cell>
          <cell r="C5126" t="str">
            <v>REGISTRO GAVETA 3/4" BRUTO LATAO REF 1502-B</v>
          </cell>
          <cell r="D5126" t="str">
            <v>UN</v>
          </cell>
          <cell r="E5126">
            <v>25.72</v>
          </cell>
        </row>
        <row r="5127">
          <cell r="A5127">
            <v>6012</v>
          </cell>
          <cell r="B5127" t="str">
            <v>SINAPI/CEF</v>
          </cell>
          <cell r="C5127" t="str">
            <v>REGISTRO GAVETA 3" BRUTO LATAO REF 1502-B</v>
          </cell>
          <cell r="D5127" t="str">
            <v>UN</v>
          </cell>
          <cell r="E5127">
            <v>356.19</v>
          </cell>
        </row>
        <row r="5128">
          <cell r="A5128">
            <v>6027</v>
          </cell>
          <cell r="B5128" t="str">
            <v>SINAPI/CEF</v>
          </cell>
          <cell r="C5128" t="str">
            <v>REGISTRO GAVETA 4" BRUTO LATAO REF 1502-B</v>
          </cell>
          <cell r="D5128" t="str">
            <v>UN</v>
          </cell>
          <cell r="E5128">
            <v>606.98</v>
          </cell>
        </row>
        <row r="5129">
          <cell r="A5129">
            <v>11756</v>
          </cell>
          <cell r="B5129" t="str">
            <v>SINAPI/CEF</v>
          </cell>
          <cell r="C5129" t="str">
            <v>REGISTRO OU REGULADOR P/ GAS COZINHA MARCA ALIANCA REF 76506/1</v>
          </cell>
          <cell r="D5129" t="str">
            <v>UN</v>
          </cell>
          <cell r="E5129">
            <v>20.87</v>
          </cell>
        </row>
        <row r="5130">
          <cell r="A5130">
            <v>10904</v>
          </cell>
          <cell r="B5130" t="str">
            <v>SINAPI/CEF</v>
          </cell>
          <cell r="C5130" t="str">
            <v>REGISTRO OU VÁLVULA GLOBO ANGULAR DE LATÃO, 45 GRAUS, D = 2 1/2", PARA HIDRANTES EM INSTALAÇÃO</v>
          </cell>
          <cell r="D5130" t="str">
            <v>UN</v>
          </cell>
          <cell r="E5130">
            <v>130</v>
          </cell>
        </row>
        <row r="5131">
          <cell r="A5131">
            <v>0</v>
          </cell>
          <cell r="B5131" t="str">
            <v>SINAPI/CEF</v>
          </cell>
          <cell r="C5131" t="str">
            <v>PREDIAL DE INCÊNDIO</v>
          </cell>
          <cell r="D5131">
            <v>0</v>
          </cell>
          <cell r="E5131">
            <v>0</v>
          </cell>
        </row>
        <row r="5132">
          <cell r="A5132">
            <v>6034</v>
          </cell>
          <cell r="B5132" t="str">
            <v>SINAPI/CEF</v>
          </cell>
          <cell r="C5132" t="str">
            <v>REGISTRO PASSEIO PVC P/ POLIET PE-5 20 MM</v>
          </cell>
          <cell r="D5132" t="str">
            <v>UN</v>
          </cell>
          <cell r="E5132">
            <v>5.97</v>
          </cell>
        </row>
        <row r="5133">
          <cell r="A5133">
            <v>11752</v>
          </cell>
          <cell r="B5133" t="str">
            <v>SINAPI/CEF</v>
          </cell>
          <cell r="C5133" t="str">
            <v>REGISTRO PRESSAO 1/2" BRUTO REF 1400</v>
          </cell>
          <cell r="D5133" t="str">
            <v>UN</v>
          </cell>
          <cell r="E5133">
            <v>24.09</v>
          </cell>
        </row>
        <row r="5134">
          <cell r="A5134">
            <v>6021</v>
          </cell>
          <cell r="B5134" t="str">
            <v>SINAPI/CEF</v>
          </cell>
          <cell r="C5134" t="str">
            <v>REGISTRO PRESSAO 1/2" REF 1416 - C/ CANOPLA ACAB CROMADO SIMPLES</v>
          </cell>
          <cell r="D5134" t="str">
            <v>UN</v>
          </cell>
          <cell r="E5134">
            <v>54.11</v>
          </cell>
        </row>
        <row r="5135">
          <cell r="A5135">
            <v>11753</v>
          </cell>
          <cell r="B5135" t="str">
            <v>SINAPI/CEF</v>
          </cell>
          <cell r="C5135" t="str">
            <v>REGISTRO PRESSAO 3/4" BRUTO REF 1400</v>
          </cell>
          <cell r="D5135" t="str">
            <v>UN</v>
          </cell>
          <cell r="E5135">
            <v>25.19</v>
          </cell>
        </row>
        <row r="5136">
          <cell r="A5136">
            <v>6024</v>
          </cell>
          <cell r="B5136" t="str">
            <v>SINAPI/CEF</v>
          </cell>
          <cell r="C5136" t="str">
            <v>REGISTRO PRESSAO 3/4" REF 1416 - C/ CANOPLA ACAB CROMADO SIMPLES</v>
          </cell>
          <cell r="D5136" t="str">
            <v>UN</v>
          </cell>
          <cell r="E5136">
            <v>59.18</v>
          </cell>
        </row>
        <row r="5137">
          <cell r="A5137">
            <v>6036</v>
          </cell>
          <cell r="B5137" t="str">
            <v>SINAPI/CEF</v>
          </cell>
          <cell r="C5137" t="str">
            <v>REGISTRO PVC ESFERA BORB C/ROSCA REF 1/2"</v>
          </cell>
          <cell r="D5137" t="str">
            <v>UN</v>
          </cell>
          <cell r="E5137">
            <v>8.14</v>
          </cell>
        </row>
        <row r="5138">
          <cell r="A5138">
            <v>6031</v>
          </cell>
          <cell r="B5138" t="str">
            <v>SINAPI/CEF</v>
          </cell>
          <cell r="C5138" t="str">
            <v>REGISTRO PVC ESFERA BORB C/ROSCA REF 3/4"</v>
          </cell>
          <cell r="D5138" t="str">
            <v>UN</v>
          </cell>
          <cell r="E5138">
            <v>9.58</v>
          </cell>
        </row>
        <row r="5139">
          <cell r="A5139">
            <v>6033</v>
          </cell>
          <cell r="B5139" t="str">
            <v>SINAPI/CEF</v>
          </cell>
          <cell r="C5139" t="str">
            <v>REGISTRO PVC ESFERA CAB QUAD C/ROSCA REF 3/4"</v>
          </cell>
          <cell r="D5139" t="str">
            <v>UN</v>
          </cell>
          <cell r="E5139">
            <v>12.76</v>
          </cell>
        </row>
        <row r="5140">
          <cell r="A5140">
            <v>11672</v>
          </cell>
          <cell r="B5140" t="str">
            <v>SINAPI/CEF</v>
          </cell>
          <cell r="C5140" t="str">
            <v>REGISTRO PVC ESFERA VS ROSCAVEL DN 1 1/2"</v>
          </cell>
          <cell r="D5140" t="str">
            <v>UN</v>
          </cell>
          <cell r="E5140">
            <v>27.78</v>
          </cell>
        </row>
        <row r="5141">
          <cell r="A5141">
            <v>11669</v>
          </cell>
          <cell r="B5141" t="str">
            <v>SINAPI/CEF</v>
          </cell>
          <cell r="C5141" t="str">
            <v>REGISTRO PVC ESFERA VS ROSCAVEL DN 1 1/4"</v>
          </cell>
          <cell r="D5141" t="str">
            <v>UN</v>
          </cell>
          <cell r="E5141">
            <v>22.99</v>
          </cell>
        </row>
        <row r="5142">
          <cell r="A5142">
            <v>11670</v>
          </cell>
          <cell r="B5142" t="str">
            <v>SINAPI/CEF</v>
          </cell>
          <cell r="C5142" t="str">
            <v>REGISTRO PVC ESFERA VS ROSCAVEL DN 1/2"</v>
          </cell>
          <cell r="D5142" t="str">
            <v>UN</v>
          </cell>
          <cell r="E5142">
            <v>10.130000000000001</v>
          </cell>
        </row>
        <row r="5143">
          <cell r="A5143">
            <v>20055</v>
          </cell>
          <cell r="B5143" t="str">
            <v>SINAPI/CEF</v>
          </cell>
          <cell r="C5143" t="str">
            <v>REGISTRO PVC ESFERA VS ROSCAVEL DN 1"</v>
          </cell>
          <cell r="D5143" t="str">
            <v>UN</v>
          </cell>
          <cell r="E5143">
            <v>17.38</v>
          </cell>
        </row>
        <row r="5144">
          <cell r="A5144">
            <v>11671</v>
          </cell>
          <cell r="B5144" t="str">
            <v>SINAPI/CEF</v>
          </cell>
          <cell r="C5144" t="str">
            <v>REGISTRO PVC ESFERA VS ROSCAVEL DN 2"</v>
          </cell>
          <cell r="D5144" t="str">
            <v>UN</v>
          </cell>
          <cell r="E5144">
            <v>40.46</v>
          </cell>
        </row>
        <row r="5145">
          <cell r="A5145">
            <v>6032</v>
          </cell>
          <cell r="B5145" t="str">
            <v>SINAPI/CEF</v>
          </cell>
          <cell r="C5145" t="str">
            <v>REGISTRO PVC ESFERA VS ROSCAVEL DN 3/4"</v>
          </cell>
          <cell r="D5145" t="str">
            <v>UN</v>
          </cell>
          <cell r="E5145">
            <v>12.14</v>
          </cell>
        </row>
        <row r="5146">
          <cell r="A5146">
            <v>11673</v>
          </cell>
          <cell r="B5146" t="str">
            <v>SINAPI/CEF</v>
          </cell>
          <cell r="C5146" t="str">
            <v>REGISTRO PVC ESFERA VS SOLDAVEL DN 20</v>
          </cell>
          <cell r="D5146" t="str">
            <v>UN</v>
          </cell>
          <cell r="E5146">
            <v>9.5500000000000007</v>
          </cell>
        </row>
        <row r="5147">
          <cell r="A5147">
            <v>11674</v>
          </cell>
          <cell r="B5147" t="str">
            <v>SINAPI/CEF</v>
          </cell>
          <cell r="C5147" t="str">
            <v>REGISTRO PVC ESFERA VS SOLDAVEL DN 25</v>
          </cell>
          <cell r="D5147" t="str">
            <v>UN</v>
          </cell>
          <cell r="E5147">
            <v>12.3</v>
          </cell>
        </row>
        <row r="5148">
          <cell r="A5148">
            <v>0</v>
          </cell>
          <cell r="B5148" t="str">
            <v>SINAPI/CEF</v>
          </cell>
          <cell r="C5148">
            <v>0</v>
          </cell>
          <cell r="D5148">
            <v>0</v>
          </cell>
          <cell r="E5148">
            <v>0</v>
          </cell>
        </row>
        <row r="5149">
          <cell r="A5149">
            <v>0</v>
          </cell>
          <cell r="B5149" t="str">
            <v>SINAPI/CEF</v>
          </cell>
          <cell r="C5149" t="str">
            <v>PREÇOS DE INSUMOS</v>
          </cell>
          <cell r="D5149" t="str">
            <v>Página:</v>
          </cell>
          <cell r="E5149" t="str">
            <v>82 / 107</v>
          </cell>
        </row>
        <row r="5150">
          <cell r="A5150" t="str">
            <v>Mês de Coleta:</v>
          </cell>
          <cell r="B5150" t="str">
            <v>SINAPI/CEF</v>
          </cell>
          <cell r="C5150" t="str">
            <v>05/2014 Pesquisa: IBGE</v>
          </cell>
          <cell r="D5150">
            <v>0</v>
          </cell>
          <cell r="E5150">
            <v>0</v>
          </cell>
        </row>
        <row r="5151">
          <cell r="A5151">
            <v>0</v>
          </cell>
          <cell r="B5151" t="str">
            <v>SINAPI/CEF</v>
          </cell>
          <cell r="C5151" t="str">
            <v>FORTALEZA 88,81</v>
          </cell>
          <cell r="D5151">
            <v>0</v>
          </cell>
          <cell r="E5151">
            <v>50.72</v>
          </cell>
        </row>
        <row r="5152">
          <cell r="A5152" t="str">
            <v>Localidade:</v>
          </cell>
          <cell r="B5152" t="str">
            <v>SINAPI/CEF</v>
          </cell>
          <cell r="C5152" t="str">
            <v>Encargos Sociais Desonerados(%) Horista:</v>
          </cell>
          <cell r="D5152" t="str">
            <v>Mensalista:</v>
          </cell>
          <cell r="E5152">
            <v>0</v>
          </cell>
        </row>
        <row r="5153">
          <cell r="A5153" t="str">
            <v>Código</v>
          </cell>
          <cell r="B5153" t="str">
            <v>SINAPI/CEF</v>
          </cell>
          <cell r="C5153" t="str">
            <v>Descriçao do Insumo</v>
          </cell>
          <cell r="D5153" t="str">
            <v>Unid</v>
          </cell>
          <cell r="E5153" t="str">
            <v>Preço</v>
          </cell>
        </row>
        <row r="5154">
          <cell r="A5154">
            <v>0</v>
          </cell>
          <cell r="B5154" t="str">
            <v>SINAPI/CEF</v>
          </cell>
          <cell r="C5154">
            <v>0</v>
          </cell>
          <cell r="D5154">
            <v>0</v>
          </cell>
          <cell r="E5154" t="str">
            <v>Mediano (R$)</v>
          </cell>
        </row>
        <row r="5155">
          <cell r="A5155">
            <v>11675</v>
          </cell>
          <cell r="B5155" t="str">
            <v>SINAPI/CEF</v>
          </cell>
          <cell r="C5155" t="str">
            <v>REGISTRO PVC ESFERA VS SOLDAVEL DN 32</v>
          </cell>
          <cell r="D5155" t="str">
            <v>UN</v>
          </cell>
          <cell r="E5155">
            <v>17.149999999999999</v>
          </cell>
        </row>
        <row r="5156">
          <cell r="A5156">
            <v>11676</v>
          </cell>
          <cell r="B5156" t="str">
            <v>SINAPI/CEF</v>
          </cell>
          <cell r="C5156" t="str">
            <v>REGISTRO PVC ESFERA VS SOLDAVEL DN 40</v>
          </cell>
          <cell r="D5156" t="str">
            <v>UN</v>
          </cell>
          <cell r="E5156">
            <v>22.72</v>
          </cell>
        </row>
        <row r="5157">
          <cell r="A5157">
            <v>11677</v>
          </cell>
          <cell r="B5157" t="str">
            <v>SINAPI/CEF</v>
          </cell>
          <cell r="C5157" t="str">
            <v>REGISTRO PVC ESFERA VS SOLDAVEL DN 50</v>
          </cell>
          <cell r="D5157" t="str">
            <v>UN</v>
          </cell>
          <cell r="E5157">
            <v>26.98</v>
          </cell>
        </row>
        <row r="5158">
          <cell r="A5158">
            <v>11678</v>
          </cell>
          <cell r="B5158" t="str">
            <v>SINAPI/CEF</v>
          </cell>
          <cell r="C5158" t="str">
            <v>REGISTRO PVC ESFERA VS SOLDAVEL DN 60</v>
          </cell>
          <cell r="D5158" t="str">
            <v>UN</v>
          </cell>
          <cell r="E5158">
            <v>47.09</v>
          </cell>
        </row>
        <row r="5159">
          <cell r="A5159">
            <v>11718</v>
          </cell>
          <cell r="B5159" t="str">
            <v>SINAPI/CEF</v>
          </cell>
          <cell r="C5159" t="str">
            <v>REGISTRO PVC PRESSAO S-30 ROSCAVEL DN 3/4"</v>
          </cell>
          <cell r="D5159" t="str">
            <v>UN</v>
          </cell>
          <cell r="E5159">
            <v>14.95</v>
          </cell>
        </row>
        <row r="5160">
          <cell r="A5160">
            <v>6038</v>
          </cell>
          <cell r="B5160" t="str">
            <v>SINAPI/CEF</v>
          </cell>
          <cell r="C5160" t="str">
            <v>REGISTRO PVC PRESSAO S-30 ROSCAVEL REF 1/2"</v>
          </cell>
          <cell r="D5160" t="str">
            <v>UN</v>
          </cell>
          <cell r="E5160">
            <v>13.53</v>
          </cell>
        </row>
        <row r="5161">
          <cell r="A5161">
            <v>11719</v>
          </cell>
          <cell r="B5161" t="str">
            <v>SINAPI/CEF</v>
          </cell>
          <cell r="C5161" t="str">
            <v>REGISTRO PVC PRESSAO S-30 SOLDAVEL DN 25 MM</v>
          </cell>
          <cell r="D5161" t="str">
            <v>UN</v>
          </cell>
          <cell r="E5161">
            <v>14.24</v>
          </cell>
        </row>
        <row r="5162">
          <cell r="A5162">
            <v>6037</v>
          </cell>
          <cell r="B5162" t="str">
            <v>SINAPI/CEF</v>
          </cell>
          <cell r="C5162" t="str">
            <v>REGISTRO PVC PRESSAO S-30 SOLDAVEL 20MM</v>
          </cell>
          <cell r="D5162" t="str">
            <v>UN</v>
          </cell>
          <cell r="E5162">
            <v>12.84</v>
          </cell>
        </row>
        <row r="5163">
          <cell r="A5163">
            <v>13897</v>
          </cell>
          <cell r="B5163" t="str">
            <v>SINAPI/CEF</v>
          </cell>
          <cell r="C5163" t="str">
            <v>REGUA VIBRADORA DUPLA P/ CONCRETO A GASOLINA 3,4CV A 3600 RPM</v>
          </cell>
          <cell r="D5163" t="str">
            <v>UN</v>
          </cell>
          <cell r="E5163">
            <v>5619.9</v>
          </cell>
        </row>
        <row r="5164">
          <cell r="A5164">
            <v>10640</v>
          </cell>
          <cell r="B5164" t="str">
            <v>SINAPI/CEF</v>
          </cell>
          <cell r="C5164" t="str">
            <v>REGUA VIBRATORIA DE CONCRETO TRELISSADA EQUIPADA COM MOTOR A GASOLINA DE 11 HP**CAIXA**</v>
          </cell>
          <cell r="D5164" t="str">
            <v>UN</v>
          </cell>
          <cell r="E5164">
            <v>18408.59</v>
          </cell>
        </row>
        <row r="5165">
          <cell r="A5165">
            <v>11086</v>
          </cell>
          <cell r="B5165" t="str">
            <v>SINAPI/CEF</v>
          </cell>
          <cell r="C5165" t="str">
            <v>REJEITO DE MINÉRIO (SIR) - POSTO PEDREIRA / FORNECEDOR (SEM FRETE)</v>
          </cell>
          <cell r="D5165" t="str">
            <v>M3</v>
          </cell>
          <cell r="E5165">
            <v>20.34</v>
          </cell>
        </row>
        <row r="5166">
          <cell r="A5166">
            <v>34356</v>
          </cell>
          <cell r="B5166" t="str">
            <v>SINAPI/CEF</v>
          </cell>
          <cell r="C5166" t="str">
            <v>REJUNTE BRANCO</v>
          </cell>
          <cell r="D5166" t="str">
            <v>KG</v>
          </cell>
          <cell r="E5166">
            <v>3.31</v>
          </cell>
        </row>
        <row r="5167">
          <cell r="A5167">
            <v>34357</v>
          </cell>
          <cell r="B5167" t="str">
            <v>SINAPI/CEF</v>
          </cell>
          <cell r="C5167" t="str">
            <v>REJUNTE COLORIDO</v>
          </cell>
          <cell r="D5167" t="str">
            <v>KG</v>
          </cell>
          <cell r="E5167">
            <v>3.68</v>
          </cell>
        </row>
        <row r="5168">
          <cell r="A5168">
            <v>2510</v>
          </cell>
          <cell r="B5168" t="str">
            <v>SINAPI/CEF</v>
          </cell>
          <cell r="C5168" t="str">
            <v>RELE FOTOELETRICO 1000W/220V</v>
          </cell>
          <cell r="D5168" t="str">
            <v>UN</v>
          </cell>
          <cell r="E5168">
            <v>25.91</v>
          </cell>
        </row>
        <row r="5169">
          <cell r="A5169">
            <v>12359</v>
          </cell>
          <cell r="B5169" t="str">
            <v>SINAPI/CEF</v>
          </cell>
          <cell r="C5169" t="str">
            <v>RELE TERMICO SIEMENS 3UA52</v>
          </cell>
          <cell r="D5169" t="str">
            <v>UN</v>
          </cell>
          <cell r="E5169">
            <v>87.31</v>
          </cell>
        </row>
        <row r="5170">
          <cell r="A5170">
            <v>5320</v>
          </cell>
          <cell r="B5170" t="str">
            <v>SINAPI/CEF</v>
          </cell>
          <cell r="C5170" t="str">
            <v>REMOVEDOR DE TINTA OLEO/ESMALTE VERNIZ</v>
          </cell>
          <cell r="D5170" t="str">
            <v>L</v>
          </cell>
          <cell r="E5170">
            <v>27.7</v>
          </cell>
        </row>
        <row r="5171">
          <cell r="A5171">
            <v>7353</v>
          </cell>
          <cell r="B5171" t="str">
            <v>SINAPI/CEF</v>
          </cell>
          <cell r="C5171" t="str">
            <v>RESINA ACRILICA</v>
          </cell>
          <cell r="D5171" t="str">
            <v>L</v>
          </cell>
          <cell r="E5171">
            <v>28.85</v>
          </cell>
        </row>
        <row r="5172">
          <cell r="A5172">
            <v>7324</v>
          </cell>
          <cell r="B5172" t="str">
            <v>SINAPI/CEF</v>
          </cell>
          <cell r="C5172" t="str">
            <v>RESINA BASE EPOXI</v>
          </cell>
          <cell r="D5172" t="str">
            <v>KG</v>
          </cell>
          <cell r="E5172">
            <v>33.94</v>
          </cell>
        </row>
        <row r="5173">
          <cell r="A5173">
            <v>10518</v>
          </cell>
          <cell r="B5173" t="str">
            <v>SINAPI/CEF</v>
          </cell>
          <cell r="C5173" t="str">
            <v>RETARDO PARA CORDEL DETONANTE</v>
          </cell>
          <cell r="D5173" t="str">
            <v>UN</v>
          </cell>
          <cell r="E5173">
            <v>29.42</v>
          </cell>
        </row>
        <row r="5174">
          <cell r="A5174">
            <v>6044</v>
          </cell>
          <cell r="B5174" t="str">
            <v>SINAPI/CEF</v>
          </cell>
          <cell r="C5174" t="str">
            <v>RETROESCAVADEIRA C/ CARREGADEIRA SOBRE PNEUS 75HP C/CONVERSOR DE TORQUE  (INCL</v>
          </cell>
          <cell r="D5174" t="str">
            <v>H</v>
          </cell>
          <cell r="E5174">
            <v>84.48</v>
          </cell>
        </row>
        <row r="5175">
          <cell r="A5175">
            <v>0</v>
          </cell>
          <cell r="B5175" t="str">
            <v>SINAPI/CEF</v>
          </cell>
          <cell r="C5175" t="str">
            <v>MANUTENCAO/OPERACAO E COMBUSTÍVEL)</v>
          </cell>
          <cell r="D5175">
            <v>0</v>
          </cell>
          <cell r="E5175">
            <v>0</v>
          </cell>
        </row>
        <row r="5176">
          <cell r="A5176">
            <v>6042</v>
          </cell>
          <cell r="B5176" t="str">
            <v>SINAPI/CEF</v>
          </cell>
          <cell r="C5176" t="str">
            <v>RETROESCAVADEIRA C/ CARREGADEIRA SOBRE PNEUS 76HP TRANSMISSAO MECANICA  (INCL</v>
          </cell>
          <cell r="D5176" t="str">
            <v>H</v>
          </cell>
          <cell r="E5176">
            <v>67.89</v>
          </cell>
        </row>
        <row r="5177">
          <cell r="A5177">
            <v>0</v>
          </cell>
          <cell r="B5177" t="str">
            <v>SINAPI/CEF</v>
          </cell>
          <cell r="C5177" t="str">
            <v>MANUTENCAO/OPERACAO E COMBUSTÍVEL )</v>
          </cell>
          <cell r="D5177">
            <v>0</v>
          </cell>
          <cell r="E5177">
            <v>0</v>
          </cell>
        </row>
        <row r="5178">
          <cell r="A5178">
            <v>6043</v>
          </cell>
          <cell r="B5178" t="str">
            <v>SINAPI/CEF</v>
          </cell>
          <cell r="C5178" t="str">
            <v>RETROESCAVADEIRA COM PA CARREGADEIRA SOBRE RODAS, MOTOR DE 70 A 80 HP, CAPACIDADE DE 0,2 / 0,7</v>
          </cell>
          <cell r="D5178" t="str">
            <v>H</v>
          </cell>
          <cell r="E5178">
            <v>75.430000000000007</v>
          </cell>
        </row>
        <row r="5179">
          <cell r="A5179">
            <v>0</v>
          </cell>
          <cell r="B5179" t="str">
            <v>SINAPI/CEF</v>
          </cell>
          <cell r="C5179" t="str">
            <v>M3, COM TRANSMISSAO MECANICA (LOCACAO COM OPERADOR, COMBUSTIVEL E MANUTENCAO)</v>
          </cell>
          <cell r="D5179">
            <v>0</v>
          </cell>
          <cell r="E5179">
            <v>0</v>
          </cell>
        </row>
        <row r="5180">
          <cell r="A5180">
            <v>6046</v>
          </cell>
          <cell r="B5180" t="str">
            <v>SINAPI/CEF</v>
          </cell>
          <cell r="C5180" t="str">
            <v>RETROESCAVADEIRA SOBRE RODAS, TRACAO 4 X 4, POTENCIA MINIMA DE 70 HP, CAPACIDADE MINIMA DE 0,7 M3,</v>
          </cell>
          <cell r="D5180" t="str">
            <v>UN</v>
          </cell>
          <cell r="E5180">
            <v>235000</v>
          </cell>
        </row>
        <row r="5181">
          <cell r="A5181">
            <v>0</v>
          </cell>
          <cell r="B5181" t="str">
            <v>SINAPI/CEF</v>
          </cell>
          <cell r="C5181" t="str">
            <v>PESO OPERACIONAL MINIMO DE 6500 KG, PROFUNDIDADE DE ESCAVACAO SUPERIOR A 4,00 M</v>
          </cell>
          <cell r="D5181">
            <v>0</v>
          </cell>
          <cell r="E5181">
            <v>0</v>
          </cell>
        </row>
        <row r="5182">
          <cell r="A5182">
            <v>11602</v>
          </cell>
          <cell r="B5182" t="str">
            <v>SINAPI/CEF</v>
          </cell>
          <cell r="C5182" t="str">
            <v>REVESTIMENTO BASE EPOXI  E CIMENTO P/ PISO MONOLITICO, COM ALTA RESISTÊNCIA MECÂNICA</v>
          </cell>
          <cell r="D5182" t="str">
            <v>KG</v>
          </cell>
          <cell r="E5182">
            <v>61.33</v>
          </cell>
        </row>
        <row r="5183">
          <cell r="A5183">
            <v>536</v>
          </cell>
          <cell r="B5183" t="str">
            <v>SINAPI/CEF</v>
          </cell>
          <cell r="C5183" t="str">
            <v>REVESTIMENTO CERAMICO PARA PAREDES, ESMALTADO, LISO, BRILHANTE, PEI = 0, DE *20 X 20* CM, DE 1A.</v>
          </cell>
          <cell r="D5183" t="str">
            <v>M2</v>
          </cell>
          <cell r="E5183">
            <v>21.45</v>
          </cell>
        </row>
        <row r="5184">
          <cell r="A5184">
            <v>0</v>
          </cell>
          <cell r="B5184" t="str">
            <v>SINAPI/CEF</v>
          </cell>
          <cell r="C5184" t="str">
            <v>QUALIDADE</v>
          </cell>
          <cell r="D5184">
            <v>0</v>
          </cell>
          <cell r="E5184">
            <v>0</v>
          </cell>
        </row>
        <row r="5185">
          <cell r="A5185">
            <v>139</v>
          </cell>
          <cell r="B5185" t="str">
            <v>SINAPI/CEF</v>
          </cell>
          <cell r="C5185" t="str">
            <v>REVESTIMENTO IMPERMEABILIZANTE SEMI FLEXIVEL PARA SUPERFICIE SIKA TOP 107 OU EQUIVALENTE</v>
          </cell>
          <cell r="D5185" t="str">
            <v>KG</v>
          </cell>
          <cell r="E5185">
            <v>12.08</v>
          </cell>
        </row>
        <row r="5186">
          <cell r="A5186">
            <v>116</v>
          </cell>
          <cell r="B5186" t="str">
            <v>SINAPI/CEF</v>
          </cell>
          <cell r="C5186" t="str">
            <v>REVESTIMENTO IMPERMEABILIZANTE SEMI-FLEXIVEL BI-COMPONENTE</v>
          </cell>
          <cell r="D5186" t="str">
            <v>KG</v>
          </cell>
          <cell r="E5186">
            <v>2.9</v>
          </cell>
        </row>
        <row r="5187">
          <cell r="A5187">
            <v>7315</v>
          </cell>
          <cell r="B5187" t="str">
            <v>SINAPI/CEF</v>
          </cell>
          <cell r="C5187" t="str">
            <v>REVESTIMENTO IMPERMEAVEL DE ALUMINIO LIQUIDO</v>
          </cell>
          <cell r="D5187" t="str">
            <v>L</v>
          </cell>
          <cell r="E5187">
            <v>25.98</v>
          </cell>
        </row>
        <row r="5188">
          <cell r="A5188">
            <v>1112</v>
          </cell>
          <cell r="B5188" t="str">
            <v>SINAPI/CEF</v>
          </cell>
          <cell r="C5188" t="str">
            <v>RINCAO CHAPA GALVANIZADA NUM 26 L = 50CM</v>
          </cell>
          <cell r="D5188" t="str">
            <v>M</v>
          </cell>
          <cell r="E5188">
            <v>16.399999999999999</v>
          </cell>
        </row>
        <row r="5189">
          <cell r="A5189">
            <v>10559</v>
          </cell>
          <cell r="B5189" t="str">
            <v>SINAPI/CEF</v>
          </cell>
          <cell r="C5189" t="str">
            <v>ROCADEIRA COSTAL COM MOTOR A GASOLINA DE * 2 HP *</v>
          </cell>
          <cell r="D5189" t="str">
            <v>UN</v>
          </cell>
          <cell r="E5189">
            <v>2335.63</v>
          </cell>
        </row>
        <row r="5190">
          <cell r="A5190">
            <v>10664</v>
          </cell>
          <cell r="B5190" t="str">
            <v>SINAPI/CEF</v>
          </cell>
          <cell r="C5190" t="str">
            <v>ROCADEIRA REBOCAVEL LAVRALE MOD RDU 130/540**CAIXA**</v>
          </cell>
          <cell r="D5190" t="str">
            <v>UN</v>
          </cell>
          <cell r="E5190">
            <v>4986.3100000000004</v>
          </cell>
        </row>
        <row r="5191">
          <cell r="A5191">
            <v>25983</v>
          </cell>
          <cell r="B5191" t="str">
            <v>SINAPI/CEF</v>
          </cell>
          <cell r="C5191" t="str">
            <v>RODAPÉ EM GRANITO BRANCO MARFIM E=2CM, H=10CM, LEVIGADO</v>
          </cell>
          <cell r="D5191" t="str">
            <v>M2</v>
          </cell>
          <cell r="E5191">
            <v>248.94</v>
          </cell>
        </row>
        <row r="5192">
          <cell r="A5192">
            <v>10857</v>
          </cell>
          <cell r="B5192" t="str">
            <v>SINAPI/CEF</v>
          </cell>
          <cell r="C5192" t="str">
            <v>RODAPE ARDOSIA CINZA 10 X 1CM</v>
          </cell>
          <cell r="D5192" t="str">
            <v>M</v>
          </cell>
          <cell r="E5192">
            <v>4.5</v>
          </cell>
        </row>
        <row r="5193">
          <cell r="A5193">
            <v>4803</v>
          </cell>
          <cell r="B5193" t="str">
            <v>SINAPI/CEF</v>
          </cell>
          <cell r="C5193" t="str">
            <v>RODAPE BORRACHA LISO H = 7CM P/ ARGAMASSA RCI.70 ESP = 2,0MM</v>
          </cell>
          <cell r="D5193" t="str">
            <v>M</v>
          </cell>
          <cell r="E5193">
            <v>20.37</v>
          </cell>
        </row>
        <row r="5194">
          <cell r="A5194">
            <v>10852</v>
          </cell>
          <cell r="B5194" t="str">
            <v>SINAPI/CEF</v>
          </cell>
          <cell r="C5194" t="str">
            <v>RODAPE BORRACHA SINTETICA 7CM X 1MM SUPERFICIE LISA</v>
          </cell>
          <cell r="D5194" t="str">
            <v>M</v>
          </cell>
          <cell r="E5194">
            <v>13.77</v>
          </cell>
        </row>
        <row r="5195">
          <cell r="A5195">
            <v>20231</v>
          </cell>
          <cell r="B5195" t="str">
            <v>SINAPI/CEF</v>
          </cell>
          <cell r="C5195" t="str">
            <v>RODAPE GRANITO 10 X 2CM</v>
          </cell>
          <cell r="D5195" t="str">
            <v>M</v>
          </cell>
          <cell r="E5195">
            <v>36.19</v>
          </cell>
        </row>
        <row r="5196">
          <cell r="A5196">
            <v>10854</v>
          </cell>
          <cell r="B5196" t="str">
            <v>SINAPI/CEF</v>
          </cell>
          <cell r="C5196" t="str">
            <v>RODAPE MADEIRA LEI 1A QUALIDADE 10 X 2CM CANTO BOLEADO</v>
          </cell>
          <cell r="D5196" t="str">
            <v>M</v>
          </cell>
          <cell r="E5196">
            <v>14.69</v>
          </cell>
        </row>
        <row r="5197">
          <cell r="A5197">
            <v>6185</v>
          </cell>
          <cell r="B5197" t="str">
            <v>SINAPI/CEF</v>
          </cell>
          <cell r="C5197" t="str">
            <v>RODAPE MADEIRA LEI 1A QUALIDADE 5 X 2CM</v>
          </cell>
          <cell r="D5197" t="str">
            <v>M</v>
          </cell>
          <cell r="E5197">
            <v>8.7200000000000006</v>
          </cell>
        </row>
        <row r="5198">
          <cell r="A5198">
            <v>6186</v>
          </cell>
          <cell r="B5198" t="str">
            <v>SINAPI/CEF</v>
          </cell>
          <cell r="C5198" t="str">
            <v>RODAPE MADEIRA LEI 1A QUALIDADE 7 X 1,5CM</v>
          </cell>
          <cell r="D5198" t="str">
            <v>M</v>
          </cell>
          <cell r="E5198">
            <v>9.8000000000000007</v>
          </cell>
        </row>
        <row r="5199">
          <cell r="A5199">
            <v>6183</v>
          </cell>
          <cell r="B5199" t="str">
            <v>SINAPI/CEF</v>
          </cell>
          <cell r="C5199" t="str">
            <v>RODAPE MADEIRA LEI 1A QUALIDADE 7 X 2CM</v>
          </cell>
          <cell r="D5199" t="str">
            <v>M</v>
          </cell>
          <cell r="E5199">
            <v>11.27</v>
          </cell>
        </row>
        <row r="5200">
          <cell r="A5200">
            <v>4830</v>
          </cell>
          <cell r="B5200" t="str">
            <v>SINAPI/CEF</v>
          </cell>
          <cell r="C5200" t="str">
            <v>RODAPE MARMORE BRANCO COMUM H = 5CM, ESP = 2CM, POLIDO</v>
          </cell>
          <cell r="D5200" t="str">
            <v>M</v>
          </cell>
          <cell r="E5200">
            <v>18.09</v>
          </cell>
        </row>
        <row r="5201">
          <cell r="A5201">
            <v>4829</v>
          </cell>
          <cell r="B5201" t="str">
            <v>SINAPI/CEF</v>
          </cell>
          <cell r="C5201" t="str">
            <v>RODAPE MARMORE BRANCO COMUM H = 7CM, ESP = 2CM, POLIDO</v>
          </cell>
          <cell r="D5201" t="str">
            <v>M</v>
          </cell>
          <cell r="E5201">
            <v>25.33</v>
          </cell>
        </row>
        <row r="5202">
          <cell r="A5202">
            <v>4804</v>
          </cell>
          <cell r="B5202" t="str">
            <v>SINAPI/CEF</v>
          </cell>
          <cell r="C5202" t="str">
            <v>RODAPE VINILICO 5CM E = 1MM</v>
          </cell>
          <cell r="D5202" t="str">
            <v>M</v>
          </cell>
          <cell r="E5202">
            <v>6.5</v>
          </cell>
        </row>
        <row r="5203">
          <cell r="A5203">
            <v>11573</v>
          </cell>
          <cell r="B5203" t="str">
            <v>SINAPI/CEF</v>
          </cell>
          <cell r="C5203" t="str">
            <v>RODIZIO LATAO 6MM C/ ROLAMENTO SKF</v>
          </cell>
          <cell r="D5203" t="str">
            <v>UN</v>
          </cell>
          <cell r="E5203">
            <v>12.4</v>
          </cell>
        </row>
        <row r="5204">
          <cell r="A5204">
            <v>11575</v>
          </cell>
          <cell r="B5204" t="str">
            <v>SINAPI/CEF</v>
          </cell>
          <cell r="C5204" t="str">
            <v>ROLDANA FIXA DUPLA LATAO C/ ROLAMENTO P/ PORTA/JAN CORRER</v>
          </cell>
          <cell r="D5204" t="str">
            <v>UN</v>
          </cell>
          <cell r="E5204">
            <v>22.75</v>
          </cell>
        </row>
        <row r="5205">
          <cell r="A5205">
            <v>11576</v>
          </cell>
          <cell r="B5205" t="str">
            <v>SINAPI/CEF</v>
          </cell>
          <cell r="C5205" t="str">
            <v>ROLDANA LATAO P/ JANELA GUILHOTINA</v>
          </cell>
          <cell r="D5205" t="str">
            <v>UN</v>
          </cell>
          <cell r="E5205">
            <v>23.89</v>
          </cell>
        </row>
        <row r="5206">
          <cell r="A5206">
            <v>20256</v>
          </cell>
          <cell r="B5206" t="str">
            <v>SINAPI/CEF</v>
          </cell>
          <cell r="C5206" t="str">
            <v>ROLDANAS PLASTICAS/PVC OU CLEATS TAMANHO MEDIO P/ INSTALACAO ELETR APARENTE</v>
          </cell>
          <cell r="D5206" t="str">
            <v>UN</v>
          </cell>
          <cell r="E5206">
            <v>2.5299999999999998</v>
          </cell>
        </row>
        <row r="5207">
          <cell r="A5207">
            <v>13470</v>
          </cell>
          <cell r="B5207" t="str">
            <v>SINAPI/CEF</v>
          </cell>
          <cell r="C5207" t="str">
            <v>ROLO COMPACTADOR DE PNEUS (7 RODAS), PRESSÃO VARIÁVEL, CATERPILLAR, MODELO PS-360C, POTÊNCIA</v>
          </cell>
          <cell r="D5207" t="str">
            <v>UN</v>
          </cell>
          <cell r="E5207">
            <v>201686.02</v>
          </cell>
        </row>
        <row r="5208">
          <cell r="A5208">
            <v>0</v>
          </cell>
          <cell r="B5208" t="str">
            <v>SINAPI/CEF</v>
          </cell>
          <cell r="C5208" t="str">
            <v>150CV - PESO OPERACIONAL 8,5 T</v>
          </cell>
          <cell r="D5208">
            <v>0</v>
          </cell>
          <cell r="E5208">
            <v>0</v>
          </cell>
        </row>
        <row r="5209">
          <cell r="A5209">
            <v>6066</v>
          </cell>
          <cell r="B5209" t="str">
            <v>SINAPI/CEF</v>
          </cell>
          <cell r="C5209" t="str">
            <v>ROLO COMPACTADOR DE PNEUS ESTÁTICO PARA ASFALTO, PRESSÃO VARIÁVEL, DYNAPAC, MODELO CP-221,</v>
          </cell>
          <cell r="D5209" t="str">
            <v>UN</v>
          </cell>
          <cell r="E5209">
            <v>345471.73</v>
          </cell>
        </row>
        <row r="5210">
          <cell r="A5210">
            <v>0</v>
          </cell>
          <cell r="B5210" t="str">
            <v>SINAPI/CEF</v>
          </cell>
          <cell r="C5210" t="str">
            <v>POTÊNCIA 100HP - PESO SEM/COM LASTRO 11,8/21T</v>
          </cell>
          <cell r="D5210">
            <v>0</v>
          </cell>
          <cell r="E5210">
            <v>0</v>
          </cell>
        </row>
        <row r="5211">
          <cell r="A5211">
            <v>14511</v>
          </cell>
          <cell r="B5211" t="str">
            <v>SINAPI/CEF</v>
          </cell>
          <cell r="C5211" t="str">
            <v>ROLO COMPACTADOR DE PNEUS PRESSÃO VARIÁVEL ESTÁTICO PARA ASFALTO, DYNAPAC, MODELO CP-271,</v>
          </cell>
          <cell r="D5211" t="str">
            <v>UN</v>
          </cell>
          <cell r="E5211">
            <v>381176.89</v>
          </cell>
        </row>
        <row r="5212">
          <cell r="A5212">
            <v>0</v>
          </cell>
          <cell r="B5212" t="str">
            <v>SINAPI/CEF</v>
          </cell>
          <cell r="C5212">
            <v>0</v>
          </cell>
          <cell r="D5212">
            <v>0</v>
          </cell>
          <cell r="E5212">
            <v>0</v>
          </cell>
        </row>
        <row r="5213">
          <cell r="A5213">
            <v>0</v>
          </cell>
          <cell r="B5213" t="str">
            <v>SINAPI/CEF</v>
          </cell>
          <cell r="C5213" t="str">
            <v>PREÇOS DE INSUMOS</v>
          </cell>
          <cell r="D5213" t="str">
            <v>Página:</v>
          </cell>
          <cell r="E5213" t="str">
            <v>83 / 107</v>
          </cell>
        </row>
        <row r="5214">
          <cell r="A5214" t="str">
            <v>Mês de Coleta:</v>
          </cell>
          <cell r="B5214" t="str">
            <v>SINAPI/CEF</v>
          </cell>
          <cell r="C5214" t="str">
            <v>05/2014 Pesquisa: IBGE</v>
          </cell>
          <cell r="D5214">
            <v>0</v>
          </cell>
          <cell r="E5214">
            <v>0</v>
          </cell>
        </row>
        <row r="5215">
          <cell r="A5215">
            <v>0</v>
          </cell>
          <cell r="B5215" t="str">
            <v>SINAPI/CEF</v>
          </cell>
          <cell r="C5215" t="str">
            <v>FORTALEZA 88,81</v>
          </cell>
          <cell r="D5215">
            <v>0</v>
          </cell>
          <cell r="E5215">
            <v>50.72</v>
          </cell>
        </row>
        <row r="5216">
          <cell r="A5216" t="str">
            <v>Localidade:</v>
          </cell>
          <cell r="B5216" t="str">
            <v>SINAPI/CEF</v>
          </cell>
          <cell r="C5216" t="str">
            <v>Encargos Sociais Desonerados(%) Horista:</v>
          </cell>
          <cell r="D5216" t="str">
            <v>Mensalista:</v>
          </cell>
          <cell r="E5216">
            <v>0</v>
          </cell>
        </row>
        <row r="5217">
          <cell r="A5217" t="str">
            <v>Código</v>
          </cell>
          <cell r="B5217" t="str">
            <v>SINAPI/CEF</v>
          </cell>
          <cell r="C5217" t="str">
            <v>Descriçao do Insumo</v>
          </cell>
          <cell r="D5217" t="str">
            <v>Unid</v>
          </cell>
          <cell r="E5217" t="str">
            <v>Preço</v>
          </cell>
        </row>
        <row r="5218">
          <cell r="A5218">
            <v>0</v>
          </cell>
          <cell r="B5218" t="str">
            <v>SINAPI/CEF</v>
          </cell>
          <cell r="C5218">
            <v>0</v>
          </cell>
          <cell r="D5218">
            <v>0</v>
          </cell>
          <cell r="E5218" t="str">
            <v>Mediano (R$)</v>
          </cell>
        </row>
        <row r="5219">
          <cell r="A5219">
            <v>0</v>
          </cell>
          <cell r="B5219" t="str">
            <v>SINAPI/CEF</v>
          </cell>
          <cell r="C5219" t="str">
            <v>POTÊNCIA 100HP - PESO MÁXIMO OPERACIONAL 12,4T - IMPACTO DINÂMICO SEM/COM LASTRO 13,7/30T</v>
          </cell>
          <cell r="D5219">
            <v>0</v>
          </cell>
          <cell r="E5219">
            <v>0</v>
          </cell>
        </row>
        <row r="5220">
          <cell r="A5220">
            <v>10642</v>
          </cell>
          <cell r="B5220" t="str">
            <v>SINAPI/CEF</v>
          </cell>
          <cell r="C5220" t="str">
            <v>ROLO COMPACTADOR DE PNEUS, PRESSAO VARIAVEL, AUTOPROPELIDO (POTENCIA = 111 HP; PESO SEM LASTRO</v>
          </cell>
          <cell r="D5220" t="str">
            <v>UN</v>
          </cell>
          <cell r="E5220">
            <v>336940</v>
          </cell>
        </row>
        <row r="5221">
          <cell r="A5221">
            <v>0</v>
          </cell>
          <cell r="B5221" t="str">
            <v>SINAPI/CEF</v>
          </cell>
          <cell r="C5221" t="str">
            <v>= 9,5 T; PESO COM LASTRO = 22,4 T)</v>
          </cell>
          <cell r="D5221">
            <v>0</v>
          </cell>
          <cell r="E5221">
            <v>0</v>
          </cell>
        </row>
        <row r="5222">
          <cell r="A5222">
            <v>6063</v>
          </cell>
          <cell r="B5222" t="str">
            <v>SINAPI/CEF</v>
          </cell>
          <cell r="C5222" t="str">
            <v>ROLO COMPACTADOR DE PNEUS, PRESSAO VARIAVEL, AUTOPROPELIDO 145HP, PESO VAZIO/C/ LASTRO 9,8/27 T,</v>
          </cell>
          <cell r="D5222" t="str">
            <v>H</v>
          </cell>
          <cell r="E5222">
            <v>86.15</v>
          </cell>
        </row>
        <row r="5223">
          <cell r="A5223">
            <v>0</v>
          </cell>
          <cell r="B5223" t="str">
            <v>SINAPI/CEF</v>
          </cell>
          <cell r="C5223" t="str">
            <v>P/ SELAGEM ASFALTICA, TIPO DYNAPAC CP-27 OU EQUIV (INCL MANUTENCAO/OPERACAO)</v>
          </cell>
          <cell r="D5223">
            <v>0</v>
          </cell>
          <cell r="E5223">
            <v>0</v>
          </cell>
        </row>
        <row r="5224">
          <cell r="A5224">
            <v>6051</v>
          </cell>
          <cell r="B5224" t="str">
            <v>SINAPI/CEF</v>
          </cell>
          <cell r="C5224" t="str">
            <v>ROLO COMPACTADOR DE PNEUS, PRESSAO VARIAVEL, AUTOPROPELIDO 94HP, PESO VAZIO/C/ LASTRO 7,6/22 T P/</v>
          </cell>
          <cell r="D5224" t="str">
            <v>H</v>
          </cell>
          <cell r="E5224">
            <v>70.489999999999995</v>
          </cell>
        </row>
        <row r="5225">
          <cell r="A5225">
            <v>0</v>
          </cell>
          <cell r="B5225" t="str">
            <v>SINAPI/CEF</v>
          </cell>
          <cell r="C5225" t="str">
            <v>SELAGEM ASFALTICA TIPO DYNAPAC CP - 22 OU EQUIV (INCL MANUTENCAO/OPERACAO)</v>
          </cell>
          <cell r="D5225">
            <v>0</v>
          </cell>
          <cell r="E5225">
            <v>0</v>
          </cell>
        </row>
        <row r="5226">
          <cell r="A5226">
            <v>6054</v>
          </cell>
          <cell r="B5226" t="str">
            <v>SINAPI/CEF</v>
          </cell>
          <cell r="C5226" t="str">
            <v>ROLO COMPACTADOR ESTATICO LISO AUTOPROPELIDO 58,5HP, FORCA IMPACTO 6 A 9T, TIPO MULLER RT-82H OU</v>
          </cell>
          <cell r="D5226" t="str">
            <v>H</v>
          </cell>
          <cell r="E5226">
            <v>57.95</v>
          </cell>
        </row>
        <row r="5227">
          <cell r="A5227">
            <v>0</v>
          </cell>
          <cell r="B5227" t="str">
            <v>SINAPI/CEF</v>
          </cell>
          <cell r="C5227" t="str">
            <v>EQUIV (INCL MANUTENCAO/OPERACAO)</v>
          </cell>
          <cell r="D5227">
            <v>0</v>
          </cell>
          <cell r="E5227">
            <v>0</v>
          </cell>
        </row>
        <row r="5228">
          <cell r="A5228">
            <v>6050</v>
          </cell>
          <cell r="B5228" t="str">
            <v>SINAPI/CEF</v>
          </cell>
          <cell r="C5228" t="str">
            <v>ROLO COMPACTADOR LISO VIBRATORIO REBOCAVEL PESO 5T, FORCA IMPACTO 15,4T TIPO DYNAPAC CH-44 OU</v>
          </cell>
          <cell r="D5228" t="str">
            <v>H</v>
          </cell>
          <cell r="E5228">
            <v>27.41</v>
          </cell>
        </row>
        <row r="5229">
          <cell r="A5229">
            <v>0</v>
          </cell>
          <cell r="B5229" t="str">
            <v>SINAPI/CEF</v>
          </cell>
          <cell r="C5229" t="str">
            <v>EQUIV</v>
          </cell>
          <cell r="D5229">
            <v>0</v>
          </cell>
          <cell r="E5229">
            <v>0</v>
          </cell>
        </row>
        <row r="5230">
          <cell r="A5230">
            <v>6049</v>
          </cell>
          <cell r="B5230" t="str">
            <v>SINAPI/CEF</v>
          </cell>
          <cell r="C5230" t="str">
            <v>ROLO COMPACTADOR LISO VIBRATORIO REBOCAVEL PESO 6,7T, FORCA IMPACTO 20,7T TIPO DYNAPAC CFB-66</v>
          </cell>
          <cell r="D5230" t="str">
            <v>H</v>
          </cell>
          <cell r="E5230">
            <v>29.37</v>
          </cell>
        </row>
        <row r="5231">
          <cell r="A5231">
            <v>0</v>
          </cell>
          <cell r="B5231" t="str">
            <v>SINAPI/CEF</v>
          </cell>
          <cell r="C5231" t="str">
            <v>OU EQUIV</v>
          </cell>
          <cell r="D5231">
            <v>0</v>
          </cell>
          <cell r="E5231">
            <v>0</v>
          </cell>
        </row>
        <row r="5232">
          <cell r="A5232">
            <v>13231</v>
          </cell>
          <cell r="B5232" t="str">
            <v>SINAPI/CEF</v>
          </cell>
          <cell r="C5232" t="str">
            <v>ROLO COMPACTADOR PÉ DE CARNEIRO VIBRATÓRIO PARA SOLOS, DYNAPAC, MODELO CA-250P, POTÊNCIA</v>
          </cell>
          <cell r="D5232" t="str">
            <v>UN</v>
          </cell>
          <cell r="E5232">
            <v>351261.74</v>
          </cell>
        </row>
        <row r="5233">
          <cell r="A5233">
            <v>0</v>
          </cell>
          <cell r="B5233" t="str">
            <v>SINAPI/CEF</v>
          </cell>
          <cell r="C5233" t="str">
            <v>110HP - PESO OPERACIONAL 13,5 T</v>
          </cell>
          <cell r="D5233">
            <v>0</v>
          </cell>
          <cell r="E5233">
            <v>0</v>
          </cell>
        </row>
        <row r="5234">
          <cell r="A5234">
            <v>6048</v>
          </cell>
          <cell r="B5234" t="str">
            <v>SINAPI/CEF</v>
          </cell>
          <cell r="C5234" t="str">
            <v>ROLO COMPACTADOR PE DE CARNEIRO VIBRATORIO REBOCAVEL PESO 6,7T, FORCA IMPACTO 20,7T TIPO</v>
          </cell>
          <cell r="D5234" t="str">
            <v>H</v>
          </cell>
          <cell r="E5234">
            <v>29.37</v>
          </cell>
        </row>
        <row r="5235">
          <cell r="A5235">
            <v>0</v>
          </cell>
          <cell r="B5235" t="str">
            <v>SINAPI/CEF</v>
          </cell>
          <cell r="C5235" t="str">
            <v>DYNAPAC CF B-66 OU EQUIV</v>
          </cell>
          <cell r="D5235">
            <v>0</v>
          </cell>
          <cell r="E5235">
            <v>0</v>
          </cell>
        </row>
        <row r="5236">
          <cell r="A5236">
            <v>6047</v>
          </cell>
          <cell r="B5236" t="str">
            <v>SINAPI/CEF</v>
          </cell>
          <cell r="C5236" t="str">
            <v>ROLO COMPACTADOR PE DE CARNEIRO VIBRATORIO REBOCAVEL, PESO 5T, FORCA IMPACTO 15,4T TIPO</v>
          </cell>
          <cell r="D5236" t="str">
            <v>H</v>
          </cell>
          <cell r="E5236">
            <v>27.41</v>
          </cell>
        </row>
        <row r="5237">
          <cell r="A5237">
            <v>0</v>
          </cell>
          <cell r="B5237" t="str">
            <v>SINAPI/CEF</v>
          </cell>
          <cell r="C5237" t="str">
            <v>DYNAPAC CH-44 OU EQUIV</v>
          </cell>
          <cell r="D5237">
            <v>0</v>
          </cell>
          <cell r="E5237">
            <v>0</v>
          </cell>
        </row>
        <row r="5238">
          <cell r="A5238">
            <v>13881</v>
          </cell>
          <cell r="B5238" t="str">
            <v>SINAPI/CEF</v>
          </cell>
          <cell r="C5238" t="str">
            <v>ROLO COMPACTADOR TANDEM VIBRATÓRIO AÇO LISO, MULLER, MODELO VT-8, POTÊNCIA 13HP - PESO</v>
          </cell>
          <cell r="D5238" t="str">
            <v>UN</v>
          </cell>
          <cell r="E5238">
            <v>102888.34</v>
          </cell>
        </row>
        <row r="5239">
          <cell r="A5239">
            <v>0</v>
          </cell>
          <cell r="B5239" t="str">
            <v>SINAPI/CEF</v>
          </cell>
          <cell r="C5239" t="str">
            <v>OPERACIONAL 1,7T - IMPACTO DINÂMICO 4,1T</v>
          </cell>
          <cell r="D5239">
            <v>0</v>
          </cell>
          <cell r="E5239">
            <v>0</v>
          </cell>
        </row>
        <row r="5240">
          <cell r="A5240">
            <v>13468</v>
          </cell>
          <cell r="B5240" t="str">
            <v>SINAPI/CEF</v>
          </cell>
          <cell r="C5240" t="str">
            <v>ROLO COMPACTADOR TANDEM VIBRATÓRIO CILINDROS LISO DE AÇO PARA SOLOS/ASFALTO, DYNAPAC, MODELO</v>
          </cell>
          <cell r="D5240" t="str">
            <v>UN</v>
          </cell>
          <cell r="E5240">
            <v>70445.36</v>
          </cell>
        </row>
        <row r="5241">
          <cell r="A5241">
            <v>0</v>
          </cell>
          <cell r="B5241" t="str">
            <v>SINAPI/CEF</v>
          </cell>
          <cell r="C5241" t="str">
            <v>CC-102, POTÊNCIA 29HP - PESO MÁXIMO OPERACIONAL 2,46T - IMPACTO DINÂMICO 3,42T</v>
          </cell>
          <cell r="D5241">
            <v>0</v>
          </cell>
          <cell r="E5241">
            <v>0</v>
          </cell>
        </row>
        <row r="5242">
          <cell r="A5242">
            <v>14626</v>
          </cell>
          <cell r="B5242" t="str">
            <v>SINAPI/CEF</v>
          </cell>
          <cell r="C5242" t="str">
            <v>ROLO COMPACTADOR TANDEM VIBRATÓRIO CILINDROS LISO DE AÇO, DYNAPAC, MODELO CC-422, POTÊNCIA</v>
          </cell>
          <cell r="D5242" t="str">
            <v>UN</v>
          </cell>
          <cell r="E5242">
            <v>178525.91</v>
          </cell>
        </row>
        <row r="5243">
          <cell r="A5243">
            <v>0</v>
          </cell>
          <cell r="B5243" t="str">
            <v>SINAPI/CEF</v>
          </cell>
          <cell r="C5243" t="str">
            <v>125HP - PESO MÁXIMO OPERACIONAL 11,2T</v>
          </cell>
          <cell r="D5243">
            <v>0</v>
          </cell>
          <cell r="E5243">
            <v>0</v>
          </cell>
        </row>
        <row r="5244">
          <cell r="A5244">
            <v>6058</v>
          </cell>
          <cell r="B5244" t="str">
            <v>SINAPI/CEF</v>
          </cell>
          <cell r="C5244" t="str">
            <v>ROLO COMPACTADOR VIBRATORIO LISO AUTOPROPELIDO 101HP P/ ASFALTO, PESO 7,5T, FORCA IMPACTO 13 A</v>
          </cell>
          <cell r="D5244" t="str">
            <v>H</v>
          </cell>
          <cell r="E5244">
            <v>70.489999999999995</v>
          </cell>
        </row>
        <row r="5245">
          <cell r="A5245">
            <v>0</v>
          </cell>
          <cell r="B5245" t="str">
            <v>SINAPI/CEF</v>
          </cell>
          <cell r="C5245" t="str">
            <v>19,2 T TIPO DYNAPAC CA-15A OU EQUIV (INCL MANUTENCAO/OPERACAO)</v>
          </cell>
          <cell r="D5245">
            <v>0</v>
          </cell>
          <cell r="E5245">
            <v>0</v>
          </cell>
        </row>
        <row r="5246">
          <cell r="A5246">
            <v>6065</v>
          </cell>
          <cell r="B5246" t="str">
            <v>SINAPI/CEF</v>
          </cell>
          <cell r="C5246" t="str">
            <v>ROLO COMPACTADOR VIBRATORIO LISO AUTOPROPELIDO 101HP P/ SOLOS, PESO 6,58T, FORCA IMPACTO 18 T,</v>
          </cell>
          <cell r="D5246" t="str">
            <v>H</v>
          </cell>
          <cell r="E5246">
            <v>70.489999999999995</v>
          </cell>
        </row>
        <row r="5247">
          <cell r="A5247">
            <v>0</v>
          </cell>
          <cell r="B5247" t="str">
            <v>SINAPI/CEF</v>
          </cell>
          <cell r="C5247" t="str">
            <v>TIPO DYNAPAC CA- 15 OU EQUIV (INCL MANUTENCAO/OPERACAO)</v>
          </cell>
          <cell r="D5247">
            <v>0</v>
          </cell>
          <cell r="E5247">
            <v>0</v>
          </cell>
        </row>
        <row r="5248">
          <cell r="A5248">
            <v>6052</v>
          </cell>
          <cell r="B5248" t="str">
            <v>SINAPI/CEF</v>
          </cell>
          <cell r="C5248" t="str">
            <v>ROLO COMPACTADOR VIBRATORIO LISO AUTOPROPELIDO 65HP, FORCA IMPACTO 18T, TIPO MULLER VAP-70 L OU</v>
          </cell>
          <cell r="D5248" t="str">
            <v>H</v>
          </cell>
          <cell r="E5248">
            <v>70.489999999999995</v>
          </cell>
        </row>
        <row r="5249">
          <cell r="A5249">
            <v>0</v>
          </cell>
          <cell r="B5249" t="str">
            <v>SINAPI/CEF</v>
          </cell>
          <cell r="C5249" t="str">
            <v>EQUIV (INCL MANUTENCAO/OPERACAO)</v>
          </cell>
          <cell r="D5249">
            <v>0</v>
          </cell>
          <cell r="E5249">
            <v>0</v>
          </cell>
        </row>
        <row r="5250">
          <cell r="A5250">
            <v>6056</v>
          </cell>
          <cell r="B5250" t="str">
            <v>SINAPI/CEF</v>
          </cell>
          <cell r="C5250" t="str">
            <v>ROLO COMPACTADOR VIBRATORIO LISO AUTOPROPELIDO 76HP, FORCA IMPACTO 11T, TIPO MULLER VAP-SSA OU</v>
          </cell>
          <cell r="D5250" t="str">
            <v>H</v>
          </cell>
          <cell r="E5250">
            <v>66.959999999999994</v>
          </cell>
        </row>
        <row r="5251">
          <cell r="A5251">
            <v>0</v>
          </cell>
          <cell r="B5251" t="str">
            <v>SINAPI/CEF</v>
          </cell>
          <cell r="C5251" t="str">
            <v>EQUIV (INCL MANUTENCAO/OPERACAO)</v>
          </cell>
          <cell r="D5251">
            <v>0</v>
          </cell>
          <cell r="E5251">
            <v>0</v>
          </cell>
        </row>
        <row r="5252">
          <cell r="A5252">
            <v>6059</v>
          </cell>
          <cell r="B5252" t="str">
            <v>SINAPI/CEF</v>
          </cell>
          <cell r="C5252" t="str">
            <v>ROLO COMPACTADOR VIBRATORIO LISO AUTOPROPELIDO 83HP, FORCA IMPACTO 11T, TIPO MULLER VAP-SSL OU</v>
          </cell>
          <cell r="D5252" t="str">
            <v>H</v>
          </cell>
          <cell r="E5252">
            <v>69.7</v>
          </cell>
        </row>
        <row r="5253">
          <cell r="A5253">
            <v>0</v>
          </cell>
          <cell r="B5253" t="str">
            <v>SINAPI/CEF</v>
          </cell>
          <cell r="C5253" t="str">
            <v>EQUIV (INCL MANUTENCAO/OPERACAO)</v>
          </cell>
          <cell r="D5253">
            <v>0</v>
          </cell>
          <cell r="E5253">
            <v>0</v>
          </cell>
        </row>
        <row r="5254">
          <cell r="A5254">
            <v>10758</v>
          </cell>
          <cell r="B5254" t="str">
            <v>SINAPI/CEF</v>
          </cell>
          <cell r="C5254" t="str">
            <v>ROLO COMPACTADOR VIBRATORIO LISO TANDEM AUTOPROPELIDO 11 CV, PESO 1,9T FORCA IMPACTO 4,2 T TIPO</v>
          </cell>
          <cell r="D5254" t="str">
            <v>H</v>
          </cell>
          <cell r="E5254">
            <v>54.82</v>
          </cell>
        </row>
        <row r="5255">
          <cell r="A5255">
            <v>0</v>
          </cell>
          <cell r="B5255" t="str">
            <v>SINAPI/CEF</v>
          </cell>
          <cell r="C5255" t="str">
            <v>DYNAPAC CG -11 OU EQUIV (INCL MANUTENCAO/OPERACAO)</v>
          </cell>
          <cell r="D5255">
            <v>0</v>
          </cell>
          <cell r="E5255">
            <v>0</v>
          </cell>
        </row>
        <row r="5256">
          <cell r="A5256">
            <v>6060</v>
          </cell>
          <cell r="B5256" t="str">
            <v>SINAPI/CEF</v>
          </cell>
          <cell r="C5256" t="str">
            <v>ROLO COMPACTADOR VIBRATORIO PE DE CARNEIRO AUTOPROPELIDO 83HP, FORCA IMPACTO 19T, TIPO MULLER</v>
          </cell>
          <cell r="D5256" t="str">
            <v>H</v>
          </cell>
          <cell r="E5256">
            <v>70.489999999999995</v>
          </cell>
        </row>
        <row r="5257">
          <cell r="A5257">
            <v>0</v>
          </cell>
          <cell r="B5257" t="str">
            <v>SINAPI/CEF</v>
          </cell>
          <cell r="C5257" t="str">
            <v>VAP-SSP OU EQUIV (INCL MANUTENCAO/OPERACAO)</v>
          </cell>
          <cell r="D5257">
            <v>0</v>
          </cell>
          <cell r="E5257">
            <v>0</v>
          </cell>
        </row>
        <row r="5258">
          <cell r="A5258">
            <v>6062</v>
          </cell>
          <cell r="B5258" t="str">
            <v>SINAPI/CEF</v>
          </cell>
          <cell r="C5258" t="str">
            <v>ROLO COMPACTADOR VIBRATORIO, PE DE CARNEIRO, AUTOPROPELIDO, POTENCIA = 125 HP, PESO = 11,1 T,</v>
          </cell>
          <cell r="D5258" t="str">
            <v>H</v>
          </cell>
          <cell r="E5258">
            <v>79.099999999999994</v>
          </cell>
        </row>
        <row r="5259">
          <cell r="A5259">
            <v>0</v>
          </cell>
          <cell r="B5259" t="str">
            <v>SINAPI/CEF</v>
          </cell>
          <cell r="C5259" t="str">
            <v>FORCA DE IMPACTO = 31,1 T (LOCACAO COM OPERADOR, COMBUSTIVEL E MANUTENCAO)</v>
          </cell>
          <cell r="D5259">
            <v>0</v>
          </cell>
          <cell r="E5259">
            <v>0</v>
          </cell>
        </row>
        <row r="5260">
          <cell r="A5260">
            <v>13600</v>
          </cell>
          <cell r="B5260" t="str">
            <v>SINAPI/CEF</v>
          </cell>
          <cell r="C5260" t="str">
            <v>ROLO COMPACTADOR VIBRATÓRIO AÇO LISO, MULLER, MODELO VAP-70L, POTÊNCIA 150HP - PESO MÁXIMO</v>
          </cell>
          <cell r="D5260" t="str">
            <v>UN</v>
          </cell>
          <cell r="E5260">
            <v>307332.40999999997</v>
          </cell>
        </row>
        <row r="5261">
          <cell r="A5261">
            <v>0</v>
          </cell>
          <cell r="B5261" t="str">
            <v>SINAPI/CEF</v>
          </cell>
          <cell r="C5261" t="str">
            <v>OPERACIONAL 9,8T - IMPACTO DINÂMICO 18,24/26,74T</v>
          </cell>
          <cell r="D5261">
            <v>0</v>
          </cell>
          <cell r="E5261">
            <v>0</v>
          </cell>
        </row>
        <row r="5262">
          <cell r="A5262">
            <v>13467</v>
          </cell>
          <cell r="B5262" t="str">
            <v>SINAPI/CEF</v>
          </cell>
          <cell r="C5262" t="str">
            <v>ROLO COMPACTADOR VIBRATÓRIO CILINDRO LISO DE AÇO PARA SOLOS, DYNAPAC, MODELO CA-250STD,</v>
          </cell>
          <cell r="D5262" t="str">
            <v>UN</v>
          </cell>
          <cell r="E5262">
            <v>333891.67</v>
          </cell>
        </row>
        <row r="5263">
          <cell r="A5263">
            <v>0</v>
          </cell>
          <cell r="B5263" t="str">
            <v>SINAPI/CEF</v>
          </cell>
          <cell r="C5263" t="str">
            <v>POTÊNCIA 110HP - PESO OPERACIONAL 13,5T - IMPACTO DINÂMICO 12/25T</v>
          </cell>
          <cell r="D5263">
            <v>0</v>
          </cell>
          <cell r="E5263">
            <v>0</v>
          </cell>
        </row>
        <row r="5264">
          <cell r="A5264">
            <v>6068</v>
          </cell>
          <cell r="B5264" t="str">
            <v>SINAPI/CEF</v>
          </cell>
          <cell r="C5264" t="str">
            <v>ROLO COMPACTADOR VIBRATÓRIO DE UM CILINDRO AÇO LISO, DYNAPAC, MODELO CA-150A, POTÊNCIA 80HP -</v>
          </cell>
          <cell r="D5264" t="str">
            <v>UN</v>
          </cell>
          <cell r="E5264">
            <v>255726.27</v>
          </cell>
        </row>
        <row r="5265">
          <cell r="A5265">
            <v>0</v>
          </cell>
          <cell r="B5265" t="str">
            <v>SINAPI/CEF</v>
          </cell>
          <cell r="C5265" t="str">
            <v>PESO OPERACIONAL 8,1T</v>
          </cell>
          <cell r="D5265">
            <v>0</v>
          </cell>
          <cell r="E5265">
            <v>0</v>
          </cell>
        </row>
        <row r="5266">
          <cell r="A5266">
            <v>10646</v>
          </cell>
          <cell r="B5266" t="str">
            <v>SINAPI/CEF</v>
          </cell>
          <cell r="C5266" t="str">
            <v>ROLO COMPACTADOR VIBRATÓRIO DE UM CILINDRO AÇO LISO, MULLER, MODELO VAP-55L, POTÊNCIA 83CV -</v>
          </cell>
          <cell r="D5266" t="str">
            <v>UN</v>
          </cell>
          <cell r="E5266">
            <v>223028.5</v>
          </cell>
        </row>
        <row r="5267">
          <cell r="A5267">
            <v>0</v>
          </cell>
          <cell r="B5267" t="str">
            <v>SINAPI/CEF</v>
          </cell>
          <cell r="C5267" t="str">
            <v>PESO OPERACIONAL 6,6T - IMPACTO DINÂMICO 18,5/11,5T</v>
          </cell>
          <cell r="D5267">
            <v>0</v>
          </cell>
          <cell r="E5267">
            <v>0</v>
          </cell>
        </row>
        <row r="5268">
          <cell r="A5268">
            <v>6070</v>
          </cell>
          <cell r="B5268" t="str">
            <v>SINAPI/CEF</v>
          </cell>
          <cell r="C5268" t="str">
            <v>ROLO COMPACTADOR VIBRATÓRIO PÉ DE CARNEIRO (OPERADO POR CONTROLE REMOTO), DYNAPAC, MODELO</v>
          </cell>
          <cell r="D5268" t="str">
            <v>UN</v>
          </cell>
          <cell r="E5268">
            <v>52903.49</v>
          </cell>
        </row>
        <row r="5269">
          <cell r="A5269">
            <v>0</v>
          </cell>
          <cell r="B5269" t="str">
            <v>SINAPI/CEF</v>
          </cell>
          <cell r="C5269" t="str">
            <v>LP-8500, POTÊNCIA 17HP - PESO OPERACIONAL 1,65 T</v>
          </cell>
          <cell r="D5269">
            <v>0</v>
          </cell>
          <cell r="E5269">
            <v>0</v>
          </cell>
        </row>
        <row r="5270">
          <cell r="A5270">
            <v>13469</v>
          </cell>
          <cell r="B5270" t="str">
            <v>SINAPI/CEF</v>
          </cell>
          <cell r="C5270" t="str">
            <v>ROLO COMPACTADOR VIBRATÓRIO PÉ DE CARNEIRO PARA SOLOS, COM TRAÇÃO NO TAMBOR, DYNAPAC,</v>
          </cell>
          <cell r="D5270" t="str">
            <v>UN</v>
          </cell>
          <cell r="E5270">
            <v>369596.83</v>
          </cell>
        </row>
        <row r="5271">
          <cell r="A5271">
            <v>0</v>
          </cell>
          <cell r="B5271" t="str">
            <v>SINAPI/CEF</v>
          </cell>
          <cell r="C5271" t="str">
            <v>MODELO CA-250PD, POTÊNCIA 110HP - PESO MÁXIMO OPERACIONAL 13,65T - IMPACTO DINÂMICO 30,6T</v>
          </cell>
          <cell r="D5271">
            <v>0</v>
          </cell>
          <cell r="E5271">
            <v>0</v>
          </cell>
        </row>
        <row r="5272">
          <cell r="A5272">
            <v>14513</v>
          </cell>
          <cell r="B5272" t="str">
            <v>SINAPI/CEF</v>
          </cell>
          <cell r="C5272" t="str">
            <v>ROLO COMPACTADOR VIBRATÓRIO PÉ DE CARNEIRO PARA SOLOS, DYNAPAC, MODELO CA-150P, POTÊNCIA 80HP</v>
          </cell>
          <cell r="D5272" t="str">
            <v>UN</v>
          </cell>
          <cell r="E5272">
            <v>244146.22</v>
          </cell>
        </row>
        <row r="5273">
          <cell r="A5273">
            <v>0</v>
          </cell>
          <cell r="B5273" t="str">
            <v>SINAPI/CEF</v>
          </cell>
          <cell r="C5273" t="str">
            <v>- PESO MÁXIMO OPERACIONAL 8,8T - IMPACTO DINÂMICO 14,58T</v>
          </cell>
          <cell r="D5273">
            <v>0</v>
          </cell>
          <cell r="E5273">
            <v>0</v>
          </cell>
        </row>
        <row r="5274">
          <cell r="A5274">
            <v>14489</v>
          </cell>
          <cell r="B5274" t="str">
            <v>SINAPI/CEF</v>
          </cell>
          <cell r="C5274" t="str">
            <v>ROLO COMPACTADOR VIBRATÓRIO PÉ DE CARNEIRO, MULLER, MODELO VAP-70P, POTÊNCIA 150HP - PESO</v>
          </cell>
          <cell r="D5274" t="str">
            <v>UN</v>
          </cell>
          <cell r="E5274">
            <v>321738.48</v>
          </cell>
        </row>
        <row r="5275">
          <cell r="A5275">
            <v>0</v>
          </cell>
          <cell r="B5275" t="str">
            <v>SINAPI/CEF</v>
          </cell>
          <cell r="C5275" t="str">
            <v>OPERACIONAL 9,8T - IMPACTO DINÂMICO 31,75T</v>
          </cell>
          <cell r="D5275">
            <v>0</v>
          </cell>
          <cell r="E5275">
            <v>0</v>
          </cell>
        </row>
        <row r="5276">
          <cell r="A5276">
            <v>6069</v>
          </cell>
          <cell r="B5276" t="str">
            <v>SINAPI/CEF</v>
          </cell>
          <cell r="C5276" t="str">
            <v>ROLO COMPACTADOR VIBRATÓRIO REBOCÁVEL AÇO LISO, CMV, MODELO CVR-15L, POTÊNCIA 65CV - PESO 3,8T -</v>
          </cell>
          <cell r="D5276" t="str">
            <v>UN</v>
          </cell>
          <cell r="E5276">
            <v>73516</v>
          </cell>
        </row>
        <row r="5277">
          <cell r="A5277">
            <v>0</v>
          </cell>
          <cell r="B5277" t="str">
            <v>SINAPI/CEF</v>
          </cell>
          <cell r="C5277" t="str">
            <v>IMPACTO DINÂMICO 18,3T</v>
          </cell>
          <cell r="D5277">
            <v>0</v>
          </cell>
          <cell r="E5277">
            <v>0</v>
          </cell>
        </row>
        <row r="5278">
          <cell r="A5278">
            <v>6067</v>
          </cell>
          <cell r="B5278" t="str">
            <v>SINAPI/CEF</v>
          </cell>
          <cell r="C5278" t="str">
            <v>ROLO COMPACTADOR VIBRATÓRIO TANDEM AÇO LISO, MULLER, MODELO RT-82H, POTÊNCIA 58CV - PESO</v>
          </cell>
          <cell r="D5278" t="str">
            <v>UN</v>
          </cell>
          <cell r="E5278">
            <v>189744.02</v>
          </cell>
        </row>
        <row r="5279">
          <cell r="A5279">
            <v>0</v>
          </cell>
          <cell r="B5279" t="str">
            <v>SINAPI/CEF</v>
          </cell>
          <cell r="C5279" t="str">
            <v>SEM/COM LASTRO 6,5/9,4T</v>
          </cell>
          <cell r="D5279">
            <v>0</v>
          </cell>
          <cell r="E5279">
            <v>0</v>
          </cell>
        </row>
        <row r="5280">
          <cell r="A5280">
            <v>13365</v>
          </cell>
          <cell r="B5280" t="str">
            <v>SINAPI/CEF</v>
          </cell>
          <cell r="C5280" t="str">
            <v>ROLO COMPACTADOR VIBRATÓRIO TANDEM CILINDROS LISO DE AÇO PARA SOLO/ASFALTO, DYNAPAC, MODELO</v>
          </cell>
          <cell r="D5280" t="str">
            <v>UN</v>
          </cell>
          <cell r="E5280">
            <v>83376.41</v>
          </cell>
        </row>
        <row r="5281">
          <cell r="A5281">
            <v>0</v>
          </cell>
          <cell r="B5281" t="str">
            <v>SINAPI/CEF</v>
          </cell>
          <cell r="C5281" t="str">
            <v>CC-142, POTÊNCIA 45HP - PESO MÁXIMO OPERACIONAL 4,4T - IMPACTO DINÂMICO 3,1T</v>
          </cell>
          <cell r="D5281">
            <v>0</v>
          </cell>
          <cell r="E5281">
            <v>0</v>
          </cell>
        </row>
        <row r="5282">
          <cell r="A5282">
            <v>11282</v>
          </cell>
          <cell r="B5282" t="str">
            <v>SINAPI/CEF</v>
          </cell>
          <cell r="C5282" t="str">
            <v>ROLO COMPACTADOR VIBRATÓRIO TANDEM CILINDROS LISOS DE AÇO, DYNAPAC, MODELO CC-900, POTÊNCIA</v>
          </cell>
          <cell r="D5282" t="str">
            <v>UN</v>
          </cell>
          <cell r="E5282">
            <v>47285.25</v>
          </cell>
        </row>
        <row r="5283">
          <cell r="A5283">
            <v>0</v>
          </cell>
          <cell r="B5283" t="str">
            <v>SINAPI/CEF</v>
          </cell>
          <cell r="C5283" t="str">
            <v>23,5HP - PESO MÁXIMO OPERACIONAL 1600KG - IMPACTO DINÂMICO 1,73T</v>
          </cell>
          <cell r="D5283">
            <v>0</v>
          </cell>
          <cell r="E5283">
            <v>0</v>
          </cell>
        </row>
        <row r="5284">
          <cell r="A5284">
            <v>13624</v>
          </cell>
          <cell r="B5284" t="str">
            <v>SINAPI/CEF</v>
          </cell>
          <cell r="C5284" t="str">
            <v>ROMPEDOR ELETRICO, MONOFASICO, MARCA WACKER, MOD. EH 8,  1,1 KW (1,44 HP), PESO = 8 KG</v>
          </cell>
          <cell r="D5284" t="str">
            <v>UN</v>
          </cell>
          <cell r="E5284">
            <v>5334.72</v>
          </cell>
        </row>
        <row r="5285">
          <cell r="A5285">
            <v>11578</v>
          </cell>
          <cell r="B5285" t="str">
            <v>SINAPI/CEF</v>
          </cell>
          <cell r="C5285" t="str">
            <v>ROSETA LATAO CROMADO TIPO 203 LA FONTE P/ FECHADURA PORTA</v>
          </cell>
          <cell r="D5285" t="str">
            <v>UN</v>
          </cell>
          <cell r="E5285">
            <v>6.08</v>
          </cell>
        </row>
        <row r="5286">
          <cell r="A5286">
            <v>11577</v>
          </cell>
          <cell r="B5286" t="str">
            <v>SINAPI/CEF</v>
          </cell>
          <cell r="C5286" t="str">
            <v>ROSETA LATAO CROMADO TIPO 303 LA FONTE P/ FECHADURA PORTA</v>
          </cell>
          <cell r="D5286" t="str">
            <v>UN</v>
          </cell>
          <cell r="E5286">
            <v>4.1500000000000004</v>
          </cell>
        </row>
        <row r="5287">
          <cell r="A5287">
            <v>0</v>
          </cell>
          <cell r="B5287" t="str">
            <v>SINAPI/CEF</v>
          </cell>
          <cell r="C5287">
            <v>0</v>
          </cell>
          <cell r="D5287">
            <v>0</v>
          </cell>
          <cell r="E5287">
            <v>0</v>
          </cell>
        </row>
        <row r="5288">
          <cell r="A5288">
            <v>0</v>
          </cell>
          <cell r="B5288" t="str">
            <v>SINAPI/CEF</v>
          </cell>
          <cell r="C5288" t="str">
            <v>PREÇOS DE INSUMOS</v>
          </cell>
          <cell r="D5288" t="str">
            <v>Página:</v>
          </cell>
          <cell r="E5288" t="str">
            <v>84 / 107</v>
          </cell>
        </row>
        <row r="5289">
          <cell r="A5289" t="str">
            <v>Mês de Coleta:</v>
          </cell>
          <cell r="B5289" t="str">
            <v>SINAPI/CEF</v>
          </cell>
          <cell r="C5289" t="str">
            <v>05/2014 Pesquisa: IBGE</v>
          </cell>
          <cell r="D5289">
            <v>0</v>
          </cell>
          <cell r="E5289">
            <v>0</v>
          </cell>
        </row>
        <row r="5290">
          <cell r="A5290">
            <v>0</v>
          </cell>
          <cell r="B5290" t="str">
            <v>SINAPI/CEF</v>
          </cell>
          <cell r="C5290" t="str">
            <v>FORTALEZA 88,81</v>
          </cell>
          <cell r="D5290">
            <v>0</v>
          </cell>
          <cell r="E5290">
            <v>50.72</v>
          </cell>
        </row>
        <row r="5291">
          <cell r="A5291" t="str">
            <v>Localidade:</v>
          </cell>
          <cell r="B5291" t="str">
            <v>SINAPI/CEF</v>
          </cell>
          <cell r="C5291" t="str">
            <v>Encargos Sociais Desonerados(%) Horista:</v>
          </cell>
          <cell r="D5291" t="str">
            <v>Mensalista:</v>
          </cell>
          <cell r="E5291">
            <v>0</v>
          </cell>
        </row>
        <row r="5292">
          <cell r="A5292" t="str">
            <v>Código</v>
          </cell>
          <cell r="B5292" t="str">
            <v>SINAPI/CEF</v>
          </cell>
          <cell r="C5292" t="str">
            <v>Descriçao do Insumo</v>
          </cell>
          <cell r="D5292" t="str">
            <v>Unid</v>
          </cell>
          <cell r="E5292" t="str">
            <v>Preço</v>
          </cell>
        </row>
        <row r="5293">
          <cell r="A5293">
            <v>0</v>
          </cell>
          <cell r="B5293" t="str">
            <v>SINAPI/CEF</v>
          </cell>
          <cell r="C5293">
            <v>0</v>
          </cell>
          <cell r="D5293">
            <v>0</v>
          </cell>
          <cell r="E5293" t="str">
            <v>Mediano (R$)</v>
          </cell>
        </row>
        <row r="5294">
          <cell r="A5294">
            <v>1115</v>
          </cell>
          <cell r="B5294" t="str">
            <v>SINAPI/CEF</v>
          </cell>
          <cell r="C5294" t="str">
            <v>RUFO CHAPA GALVANIZADA NUM 24 L = 16CM</v>
          </cell>
          <cell r="D5294" t="str">
            <v>M</v>
          </cell>
          <cell r="E5294">
            <v>11.02</v>
          </cell>
        </row>
        <row r="5295">
          <cell r="A5295">
            <v>1116</v>
          </cell>
          <cell r="B5295" t="str">
            <v>SINAPI/CEF</v>
          </cell>
          <cell r="C5295" t="str">
            <v>RUFO CHAPA GALVANIZADA NUM 24 L = 25CM</v>
          </cell>
          <cell r="D5295" t="str">
            <v>M</v>
          </cell>
          <cell r="E5295">
            <v>13.43</v>
          </cell>
        </row>
        <row r="5296">
          <cell r="A5296">
            <v>1111</v>
          </cell>
          <cell r="B5296" t="str">
            <v>SINAPI/CEF</v>
          </cell>
          <cell r="C5296" t="str">
            <v>RUFO CHAPA GALVANIZADA NUM 24 L = 33CM</v>
          </cell>
          <cell r="D5296" t="str">
            <v>M</v>
          </cell>
          <cell r="E5296">
            <v>22.73</v>
          </cell>
        </row>
        <row r="5297">
          <cell r="A5297">
            <v>1114</v>
          </cell>
          <cell r="B5297" t="str">
            <v>SINAPI/CEF</v>
          </cell>
          <cell r="C5297" t="str">
            <v>RUFO CHAPA GALVANIZADA NUM 24 L = 50CM</v>
          </cell>
          <cell r="D5297" t="str">
            <v>M</v>
          </cell>
          <cell r="E5297">
            <v>19.98</v>
          </cell>
        </row>
        <row r="5298">
          <cell r="A5298">
            <v>1113</v>
          </cell>
          <cell r="B5298" t="str">
            <v>SINAPI/CEF</v>
          </cell>
          <cell r="C5298" t="str">
            <v>RUFO CHAPA GALVANIZADA NUM 26 L = 35CM</v>
          </cell>
          <cell r="D5298" t="str">
            <v>M</v>
          </cell>
          <cell r="E5298">
            <v>13.67</v>
          </cell>
        </row>
        <row r="5299">
          <cell r="A5299">
            <v>20215</v>
          </cell>
          <cell r="B5299" t="str">
            <v>SINAPI/CEF</v>
          </cell>
          <cell r="C5299" t="str">
            <v>RUFO PARA TELHA DE FIBROCIMENTO (SEM AMIANTO)</v>
          </cell>
          <cell r="D5299" t="str">
            <v>UN</v>
          </cell>
          <cell r="E5299">
            <v>17.38</v>
          </cell>
        </row>
        <row r="5300">
          <cell r="A5300">
            <v>20214</v>
          </cell>
          <cell r="B5300" t="str">
            <v>SINAPI/CEF</v>
          </cell>
          <cell r="C5300" t="str">
            <v>RUFO PARA TELHA DE FIBROCIMENTO CANALETE 49 OU KALHETA (SEM AMIANTO)</v>
          </cell>
          <cell r="D5300" t="str">
            <v>UN</v>
          </cell>
          <cell r="E5300">
            <v>31.65</v>
          </cell>
        </row>
        <row r="5301">
          <cell r="A5301">
            <v>7237</v>
          </cell>
          <cell r="B5301" t="str">
            <v>SINAPI/CEF</v>
          </cell>
          <cell r="C5301" t="str">
            <v>RUFO PARA TELHA DE FIBROCIMENTO ONDULADA (SEM AMIANTO)</v>
          </cell>
          <cell r="D5301" t="str">
            <v>UN</v>
          </cell>
          <cell r="E5301">
            <v>18.309999999999999</v>
          </cell>
        </row>
        <row r="5302">
          <cell r="A5302">
            <v>11064</v>
          </cell>
          <cell r="B5302" t="str">
            <v>SINAPI/CEF</v>
          </cell>
          <cell r="C5302" t="str">
            <v>RUFO PARA TELHA FIBROCIMENTO CANALETE 90 OU KALHETAO (SEM AMIANTO)</v>
          </cell>
          <cell r="D5302" t="str">
            <v>UN</v>
          </cell>
          <cell r="E5302">
            <v>13.42</v>
          </cell>
        </row>
        <row r="5303">
          <cell r="A5303">
            <v>16</v>
          </cell>
          <cell r="B5303" t="str">
            <v>SINAPI/CEF</v>
          </cell>
          <cell r="C5303" t="str">
            <v>SABAO</v>
          </cell>
          <cell r="D5303" t="str">
            <v>KG</v>
          </cell>
          <cell r="E5303">
            <v>2.67</v>
          </cell>
        </row>
        <row r="5304">
          <cell r="A5304">
            <v>11757</v>
          </cell>
          <cell r="B5304" t="str">
            <v>SINAPI/CEF</v>
          </cell>
          <cell r="C5304" t="str">
            <v>SABONETEIRA DE SOBREPOR (FIXADA NA PAREDE), "TIPO CONCHA", EM ACO INOXIDAVEL</v>
          </cell>
          <cell r="D5304" t="str">
            <v>UN</v>
          </cell>
          <cell r="E5304">
            <v>13.23</v>
          </cell>
        </row>
        <row r="5305">
          <cell r="A5305">
            <v>21103</v>
          </cell>
          <cell r="B5305" t="str">
            <v>SINAPI/CEF</v>
          </cell>
          <cell r="C5305" t="str">
            <v>SABONETEIRA EM ALUMINIO 15 X 15 CM DE SOBREPOR</v>
          </cell>
          <cell r="D5305" t="str">
            <v>UN</v>
          </cell>
          <cell r="E5305">
            <v>15.51</v>
          </cell>
        </row>
        <row r="5306">
          <cell r="A5306">
            <v>11758</v>
          </cell>
          <cell r="B5306" t="str">
            <v>SINAPI/CEF</v>
          </cell>
          <cell r="C5306" t="str">
            <v>SABONETEIRA EM VIDRO C/ SUPORTE EM ACO INOX P/ SABAO LIQUIDO</v>
          </cell>
          <cell r="D5306" t="str">
            <v>UN</v>
          </cell>
          <cell r="E5306">
            <v>9.93</v>
          </cell>
        </row>
        <row r="5307">
          <cell r="A5307">
            <v>4269</v>
          </cell>
          <cell r="B5307" t="str">
            <v>SINAPI/CEF</v>
          </cell>
          <cell r="C5307" t="str">
            <v>SABONETEIRA LOUCA BRANCA 15 X 15CM</v>
          </cell>
          <cell r="D5307" t="str">
            <v>UN</v>
          </cell>
          <cell r="E5307">
            <v>19.190000000000001</v>
          </cell>
        </row>
        <row r="5308">
          <cell r="A5308">
            <v>4270</v>
          </cell>
          <cell r="B5308" t="str">
            <v>SINAPI/CEF</v>
          </cell>
          <cell r="C5308" t="str">
            <v>SABONETEIRA LOUCA BRANCA 7,5 X 15CM</v>
          </cell>
          <cell r="D5308" t="str">
            <v>UN</v>
          </cell>
          <cell r="E5308">
            <v>13.85</v>
          </cell>
        </row>
        <row r="5309">
          <cell r="A5309">
            <v>25988</v>
          </cell>
          <cell r="B5309" t="str">
            <v>SINAPI/CEF</v>
          </cell>
          <cell r="C5309" t="str">
            <v>SACO DE ANINHAGEM</v>
          </cell>
          <cell r="D5309" t="str">
            <v>M2</v>
          </cell>
          <cell r="E5309">
            <v>1.88</v>
          </cell>
        </row>
        <row r="5310">
          <cell r="A5310">
            <v>6076</v>
          </cell>
          <cell r="B5310" t="str">
            <v>SINAPI/CEF</v>
          </cell>
          <cell r="C5310" t="str">
            <v>SAIBRO PARA ARGAMASSA (COLETADO NO COMERCIO)</v>
          </cell>
          <cell r="D5310" t="str">
            <v>M3</v>
          </cell>
          <cell r="E5310">
            <v>22.29</v>
          </cell>
        </row>
        <row r="5311">
          <cell r="A5311">
            <v>12413</v>
          </cell>
          <cell r="B5311" t="str">
            <v>SINAPI/CEF</v>
          </cell>
          <cell r="C5311" t="str">
            <v>SAIDA EM T FLANGE EM PE FERRO GALV 2 1/2" (COMBATE INCENDIO)</v>
          </cell>
          <cell r="D5311" t="str">
            <v>UN</v>
          </cell>
          <cell r="E5311">
            <v>132.32</v>
          </cell>
        </row>
        <row r="5312">
          <cell r="A5312">
            <v>27478</v>
          </cell>
          <cell r="B5312" t="str">
            <v>SINAPI/CEF</v>
          </cell>
          <cell r="C5312" t="str">
            <v>SALÁRIO MÍNIMO NACIONAL</v>
          </cell>
          <cell r="D5312" t="str">
            <v>MES</v>
          </cell>
          <cell r="E5312">
            <v>1091.21</v>
          </cell>
        </row>
        <row r="5313">
          <cell r="A5313">
            <v>27367</v>
          </cell>
          <cell r="B5313" t="str">
            <v>SINAPI/CEF</v>
          </cell>
          <cell r="C5313" t="str">
            <v>SALÁRIO MÍNIMO REGIONAL MENSAL (SEM ENCARGOS - NÃO SE REFERE AO PISO  SALARIAL DA CONSTRUÇÃO</v>
          </cell>
          <cell r="D5313" t="str">
            <v>MES</v>
          </cell>
          <cell r="E5313">
            <v>724</v>
          </cell>
        </row>
        <row r="5314">
          <cell r="A5314">
            <v>0</v>
          </cell>
          <cell r="B5314" t="str">
            <v>SINAPI/CEF</v>
          </cell>
          <cell r="C5314" t="str">
            <v>CIVIL)</v>
          </cell>
          <cell r="D5314">
            <v>0</v>
          </cell>
          <cell r="E5314">
            <v>0</v>
          </cell>
        </row>
        <row r="5315">
          <cell r="A5315">
            <v>11653</v>
          </cell>
          <cell r="B5315" t="str">
            <v>SINAPI/CEF</v>
          </cell>
          <cell r="C5315" t="str">
            <v>SALARIO MINIMO  NACIONAL  MENSAL (SEM ENCARGOS SOCIAIS)</v>
          </cell>
          <cell r="D5315" t="str">
            <v>MES</v>
          </cell>
          <cell r="E5315">
            <v>724</v>
          </cell>
        </row>
        <row r="5316">
          <cell r="A5316">
            <v>6082</v>
          </cell>
          <cell r="B5316" t="str">
            <v>SINAPI/CEF</v>
          </cell>
          <cell r="C5316" t="str">
            <v>SALARIO MINIMO  NACIONAL HORA (SEM ENCARGOS SOCIAS)</v>
          </cell>
          <cell r="D5316" t="str">
            <v>H</v>
          </cell>
          <cell r="E5316">
            <v>3.31</v>
          </cell>
        </row>
        <row r="5317">
          <cell r="A5317">
            <v>13109</v>
          </cell>
          <cell r="B5317" t="str">
            <v>SINAPI/CEF</v>
          </cell>
          <cell r="C5317" t="str">
            <v>SAPATA DE PVC ADITIVADO NERVURADO D = 6"</v>
          </cell>
          <cell r="D5317" t="str">
            <v>UN</v>
          </cell>
          <cell r="E5317">
            <v>164.84</v>
          </cell>
        </row>
        <row r="5318">
          <cell r="A5318">
            <v>13110</v>
          </cell>
          <cell r="B5318" t="str">
            <v>SINAPI/CEF</v>
          </cell>
          <cell r="C5318" t="str">
            <v>SAPATA DE PVC ADITIVADO NERVURADO D = 8"</v>
          </cell>
          <cell r="D5318" t="str">
            <v>UN</v>
          </cell>
          <cell r="E5318">
            <v>216.93</v>
          </cell>
        </row>
        <row r="5319">
          <cell r="A5319">
            <v>7581</v>
          </cell>
          <cell r="B5319" t="str">
            <v>SINAPI/CEF</v>
          </cell>
          <cell r="C5319" t="str">
            <v>SAPATILHA EM ACO GALV P/ CABOS DN ATE 5/8"</v>
          </cell>
          <cell r="D5319" t="str">
            <v>UN</v>
          </cell>
          <cell r="E5319">
            <v>1.27</v>
          </cell>
        </row>
        <row r="5320">
          <cell r="A5320">
            <v>7575</v>
          </cell>
          <cell r="B5320" t="str">
            <v>SINAPI/CEF</v>
          </cell>
          <cell r="C5320" t="str">
            <v>SECCIONADOR 3P SOB CARG ICF 630A 600V C/BASE UNIELETRO</v>
          </cell>
          <cell r="D5320" t="str">
            <v>UN</v>
          </cell>
          <cell r="E5320">
            <v>2440.69</v>
          </cell>
        </row>
        <row r="5321">
          <cell r="A5321">
            <v>4734</v>
          </cell>
          <cell r="B5321" t="str">
            <v>SINAPI/CEF</v>
          </cell>
          <cell r="C5321" t="str">
            <v>SEIXO ROLADO PARA APLICAÇÃO EM CONCRETO - POSTO PEDREIRA / FORNECEDOR (SEM FRETE)</v>
          </cell>
          <cell r="D5321" t="str">
            <v>M3</v>
          </cell>
          <cell r="E5321">
            <v>64.37</v>
          </cell>
        </row>
        <row r="5322">
          <cell r="A5322">
            <v>6085</v>
          </cell>
          <cell r="B5322" t="str">
            <v>SINAPI/CEF</v>
          </cell>
          <cell r="C5322" t="str">
            <v>SELADOR ACRILICO</v>
          </cell>
          <cell r="D5322" t="str">
            <v>L</v>
          </cell>
          <cell r="E5322">
            <v>16.86</v>
          </cell>
        </row>
        <row r="5323">
          <cell r="A5323">
            <v>6087</v>
          </cell>
          <cell r="B5323" t="str">
            <v>SINAPI/CEF</v>
          </cell>
          <cell r="C5323" t="str">
            <v>SELADOR ACRILICO P/ PAREDES INTERIOR/EXTERIOR</v>
          </cell>
          <cell r="D5323" t="str">
            <v>GL</v>
          </cell>
          <cell r="E5323">
            <v>24.98</v>
          </cell>
        </row>
        <row r="5324">
          <cell r="A5324">
            <v>6090</v>
          </cell>
          <cell r="B5324" t="str">
            <v>SINAPI/CEF</v>
          </cell>
          <cell r="C5324" t="str">
            <v>SELADOR LATEX PVA</v>
          </cell>
          <cell r="D5324" t="str">
            <v>L</v>
          </cell>
          <cell r="E5324">
            <v>19.649999999999999</v>
          </cell>
        </row>
        <row r="5325">
          <cell r="A5325">
            <v>1373</v>
          </cell>
          <cell r="B5325" t="str">
            <v>SINAPI/CEF</v>
          </cell>
          <cell r="C5325" t="str">
            <v>SELADOR MINERAL BASE SILICATOS P/ TRATAM. ESPECIAL (SISTEMA IMPERMEAB)HEY'DI VIAPOL</v>
          </cell>
          <cell r="D5325" t="str">
            <v>6KG</v>
          </cell>
          <cell r="E5325">
            <v>30.48</v>
          </cell>
        </row>
        <row r="5326">
          <cell r="A5326">
            <v>6083</v>
          </cell>
          <cell r="B5326" t="str">
            <v>SINAPI/CEF</v>
          </cell>
          <cell r="C5326" t="str">
            <v>SELADOR PVA PARA PAREDES INTERNAS</v>
          </cell>
          <cell r="D5326" t="str">
            <v>GL</v>
          </cell>
          <cell r="E5326">
            <v>70.75</v>
          </cell>
        </row>
        <row r="5327">
          <cell r="A5327">
            <v>11622</v>
          </cell>
          <cell r="B5327" t="str">
            <v>SINAPI/CEF</v>
          </cell>
          <cell r="C5327" t="str">
            <v>SELANTE À BASE DE ALCATRAO E POLIURETANO SIKAFLEX T-68 OU EQUIVALENTE</v>
          </cell>
          <cell r="D5327" t="str">
            <v>KG</v>
          </cell>
          <cell r="E5327">
            <v>43.87</v>
          </cell>
        </row>
        <row r="5328">
          <cell r="A5328">
            <v>144</v>
          </cell>
          <cell r="B5328" t="str">
            <v>SINAPI/CEF</v>
          </cell>
          <cell r="C5328" t="str">
            <v>SELANTE E ADESIVO DE ELASTICIDADE PERMANENTE TIPO SIKAFLEX-11 FC OU EQUIVALENTE</v>
          </cell>
          <cell r="D5328" t="str">
            <v>300ML</v>
          </cell>
          <cell r="E5328">
            <v>41.1</v>
          </cell>
        </row>
        <row r="5329">
          <cell r="A5329">
            <v>142</v>
          </cell>
          <cell r="B5329" t="str">
            <v>SINAPI/CEF</v>
          </cell>
          <cell r="C5329" t="str">
            <v>SELANTE ELÁSTICO MONOCOMPONENTE À BASE DE POLIURETANO SIKAFLEX 1A PLUS OU EQUIVALENTE</v>
          </cell>
          <cell r="D5329" t="str">
            <v>310ML</v>
          </cell>
          <cell r="E5329">
            <v>49.93</v>
          </cell>
        </row>
        <row r="5330">
          <cell r="A5330">
            <v>6097</v>
          </cell>
          <cell r="B5330" t="str">
            <v>SINAPI/CEF</v>
          </cell>
          <cell r="C5330" t="str">
            <v>SELIM CERAMICO 90G DN 100X100MM</v>
          </cell>
          <cell r="D5330" t="str">
            <v>UN</v>
          </cell>
          <cell r="E5330">
            <v>16.14</v>
          </cell>
        </row>
        <row r="5331">
          <cell r="A5331">
            <v>6103</v>
          </cell>
          <cell r="B5331" t="str">
            <v>SINAPI/CEF</v>
          </cell>
          <cell r="C5331" t="str">
            <v>SELIM CERAMICO 90G DN 150X100MM</v>
          </cell>
          <cell r="D5331" t="str">
            <v>UN</v>
          </cell>
          <cell r="E5331">
            <v>17.02</v>
          </cell>
        </row>
        <row r="5332">
          <cell r="A5332">
            <v>6098</v>
          </cell>
          <cell r="B5332" t="str">
            <v>SINAPI/CEF</v>
          </cell>
          <cell r="C5332" t="str">
            <v>SELIM CERAMICO 90G DN 200X100MM</v>
          </cell>
          <cell r="D5332" t="str">
            <v>UN</v>
          </cell>
          <cell r="E5332">
            <v>18.04</v>
          </cell>
        </row>
        <row r="5333">
          <cell r="A5333">
            <v>6099</v>
          </cell>
          <cell r="B5333" t="str">
            <v>SINAPI/CEF</v>
          </cell>
          <cell r="C5333" t="str">
            <v>SELIM CERAMICO 90G DN 200X150MM</v>
          </cell>
          <cell r="D5333" t="str">
            <v>UN</v>
          </cell>
          <cell r="E5333">
            <v>21.9</v>
          </cell>
        </row>
        <row r="5334">
          <cell r="A5334">
            <v>6102</v>
          </cell>
          <cell r="B5334" t="str">
            <v>SINAPI/CEF</v>
          </cell>
          <cell r="C5334" t="str">
            <v>SELIM CERAMICO 90G DN 250X100MM</v>
          </cell>
          <cell r="D5334" t="str">
            <v>UN</v>
          </cell>
          <cell r="E5334">
            <v>21.9</v>
          </cell>
        </row>
        <row r="5335">
          <cell r="A5335">
            <v>6100</v>
          </cell>
          <cell r="B5335" t="str">
            <v>SINAPI/CEF</v>
          </cell>
          <cell r="C5335" t="str">
            <v>SELIM CERAMICO 90G DN 250X150MM</v>
          </cell>
          <cell r="D5335" t="str">
            <v>UN</v>
          </cell>
          <cell r="E5335">
            <v>25.8</v>
          </cell>
        </row>
        <row r="5336">
          <cell r="A5336">
            <v>6104</v>
          </cell>
          <cell r="B5336" t="str">
            <v>SINAPI/CEF</v>
          </cell>
          <cell r="C5336" t="str">
            <v>SELIM CERAMICO 90G DN 300X100MM</v>
          </cell>
          <cell r="D5336" t="str">
            <v>UN</v>
          </cell>
          <cell r="E5336">
            <v>25.8</v>
          </cell>
        </row>
        <row r="5337">
          <cell r="A5337">
            <v>6101</v>
          </cell>
          <cell r="B5337" t="str">
            <v>SINAPI/CEF</v>
          </cell>
          <cell r="C5337" t="str">
            <v>SELIM CERAMICO 90G DN 300X150MM</v>
          </cell>
          <cell r="D5337" t="str">
            <v>UN</v>
          </cell>
          <cell r="E5337">
            <v>30.08</v>
          </cell>
        </row>
        <row r="5338">
          <cell r="A5338">
            <v>6105</v>
          </cell>
          <cell r="B5338" t="str">
            <v>SINAPI/CEF</v>
          </cell>
          <cell r="C5338" t="str">
            <v>SELIM PVC 90G C/ TRAVAS NBR 10569 P/ REDE COLET ESG DN 125X100MM</v>
          </cell>
          <cell r="D5338" t="str">
            <v>UN</v>
          </cell>
          <cell r="E5338">
            <v>20.010000000000002</v>
          </cell>
        </row>
        <row r="5339">
          <cell r="A5339">
            <v>6106</v>
          </cell>
          <cell r="B5339" t="str">
            <v>SINAPI/CEF</v>
          </cell>
          <cell r="C5339" t="str">
            <v>SELIM PVC 90G C/ TRAVAS NBR 10569 P/ REDE COLET ESG DN 150X100MM</v>
          </cell>
          <cell r="D5339" t="str">
            <v>UN</v>
          </cell>
          <cell r="E5339">
            <v>20.3</v>
          </cell>
        </row>
        <row r="5340">
          <cell r="A5340">
            <v>6107</v>
          </cell>
          <cell r="B5340" t="str">
            <v>SINAPI/CEF</v>
          </cell>
          <cell r="C5340" t="str">
            <v>SELIM PVC 90G ELASTICO NBR 10569 P/ REDE COLET ESG DN 200X100MM</v>
          </cell>
          <cell r="D5340" t="str">
            <v>UN</v>
          </cell>
          <cell r="E5340">
            <v>33.54</v>
          </cell>
        </row>
        <row r="5341">
          <cell r="A5341">
            <v>6108</v>
          </cell>
          <cell r="B5341" t="str">
            <v>SINAPI/CEF</v>
          </cell>
          <cell r="C5341" t="str">
            <v>SELIM PVC 90G ELASTICO NBR 10569 P/ REDE COLET ESG DN 250X100MM</v>
          </cell>
          <cell r="D5341" t="str">
            <v>UN</v>
          </cell>
          <cell r="E5341">
            <v>35.29</v>
          </cell>
        </row>
        <row r="5342">
          <cell r="A5342">
            <v>6109</v>
          </cell>
          <cell r="B5342" t="str">
            <v>SINAPI/CEF</v>
          </cell>
          <cell r="C5342" t="str">
            <v>SELIM PVC 90G ELASTICO NBR 10569 P/ REDE COLET ESG DN 300X100MM</v>
          </cell>
          <cell r="D5342" t="str">
            <v>UN</v>
          </cell>
          <cell r="E5342">
            <v>35.65</v>
          </cell>
        </row>
        <row r="5343">
          <cell r="A5343">
            <v>12817</v>
          </cell>
          <cell r="B5343" t="str">
            <v>SINAPI/CEF</v>
          </cell>
          <cell r="C5343" t="str">
            <v>SERRA COPO P/ CANALETA ENTRADA P/ TIL PVC EB-644 DN 100/DE 101,6 MM</v>
          </cell>
          <cell r="D5343" t="str">
            <v>UN</v>
          </cell>
          <cell r="E5343">
            <v>355.53</v>
          </cell>
        </row>
        <row r="5344">
          <cell r="A5344">
            <v>12818</v>
          </cell>
          <cell r="B5344" t="str">
            <v>SINAPI/CEF</v>
          </cell>
          <cell r="C5344" t="str">
            <v>SERRA COPO P/ CANALETA ENTRADA P/ TIL PVC EB-644 DN 100/DE 110,O MM</v>
          </cell>
          <cell r="D5344" t="str">
            <v>UN</v>
          </cell>
          <cell r="E5344">
            <v>383</v>
          </cell>
        </row>
        <row r="5345">
          <cell r="A5345">
            <v>12819</v>
          </cell>
          <cell r="B5345" t="str">
            <v>SINAPI/CEF</v>
          </cell>
          <cell r="C5345" t="str">
            <v>SERRA COPO P/ CANALETA ENTRADA P/ TIL PVC EB-644 DN 125/DE 125,0 MM</v>
          </cell>
          <cell r="D5345" t="str">
            <v>UN</v>
          </cell>
          <cell r="E5345">
            <v>437.92</v>
          </cell>
        </row>
        <row r="5346">
          <cell r="A5346">
            <v>12820</v>
          </cell>
          <cell r="B5346" t="str">
            <v>SINAPI/CEF</v>
          </cell>
          <cell r="C5346" t="str">
            <v>SERRA COPO P/ CANALETA ENTRADA P/ TIL PVC EB-644 DN 150/DE 160,0 MM</v>
          </cell>
          <cell r="D5346" t="str">
            <v>UN</v>
          </cell>
          <cell r="E5346">
            <v>440.62</v>
          </cell>
        </row>
        <row r="5347">
          <cell r="A5347">
            <v>12821</v>
          </cell>
          <cell r="B5347" t="str">
            <v>SINAPI/CEF</v>
          </cell>
          <cell r="C5347" t="str">
            <v>SERRA COPO P/ SELIM PVC EB-644 DN 100</v>
          </cell>
          <cell r="D5347" t="str">
            <v>UN</v>
          </cell>
          <cell r="E5347">
            <v>433.62</v>
          </cell>
        </row>
        <row r="5348">
          <cell r="A5348">
            <v>0</v>
          </cell>
          <cell r="B5348" t="str">
            <v>SINAPI/CEF</v>
          </cell>
          <cell r="C5348">
            <v>0</v>
          </cell>
          <cell r="D5348">
            <v>0</v>
          </cell>
          <cell r="E5348">
            <v>0</v>
          </cell>
        </row>
        <row r="5349">
          <cell r="A5349">
            <v>0</v>
          </cell>
          <cell r="B5349" t="str">
            <v>SINAPI/CEF</v>
          </cell>
          <cell r="C5349" t="str">
            <v>PREÇOS DE INSUMOS</v>
          </cell>
          <cell r="D5349" t="str">
            <v>Página:</v>
          </cell>
          <cell r="E5349" t="str">
            <v>85 / 107</v>
          </cell>
        </row>
        <row r="5350">
          <cell r="A5350" t="str">
            <v>Mês de Coleta:</v>
          </cell>
          <cell r="B5350" t="str">
            <v>SINAPI/CEF</v>
          </cell>
          <cell r="C5350" t="str">
            <v>05/2014 Pesquisa: IBGE</v>
          </cell>
          <cell r="D5350">
            <v>0</v>
          </cell>
          <cell r="E5350">
            <v>0</v>
          </cell>
        </row>
        <row r="5351">
          <cell r="A5351">
            <v>0</v>
          </cell>
          <cell r="B5351" t="str">
            <v>SINAPI/CEF</v>
          </cell>
          <cell r="C5351" t="str">
            <v>FORTALEZA 88,81</v>
          </cell>
          <cell r="D5351">
            <v>0</v>
          </cell>
          <cell r="E5351">
            <v>50.72</v>
          </cell>
        </row>
        <row r="5352">
          <cell r="A5352" t="str">
            <v>Localidade:</v>
          </cell>
          <cell r="B5352" t="str">
            <v>SINAPI/CEF</v>
          </cell>
          <cell r="C5352" t="str">
            <v>Encargos Sociais Desonerados(%) Horista:</v>
          </cell>
          <cell r="D5352" t="str">
            <v>Mensalista:</v>
          </cell>
          <cell r="E5352">
            <v>0</v>
          </cell>
        </row>
        <row r="5353">
          <cell r="A5353" t="str">
            <v>Código</v>
          </cell>
          <cell r="B5353" t="str">
            <v>SINAPI/CEF</v>
          </cell>
          <cell r="C5353" t="str">
            <v>Descriçao do Insumo</v>
          </cell>
          <cell r="D5353" t="str">
            <v>Unid</v>
          </cell>
          <cell r="E5353" t="str">
            <v>Preço</v>
          </cell>
        </row>
        <row r="5354">
          <cell r="A5354">
            <v>0</v>
          </cell>
          <cell r="B5354" t="str">
            <v>SINAPI/CEF</v>
          </cell>
          <cell r="C5354">
            <v>0</v>
          </cell>
          <cell r="D5354">
            <v>0</v>
          </cell>
          <cell r="E5354" t="str">
            <v>Mediano (R$)</v>
          </cell>
        </row>
        <row r="5355">
          <cell r="A5355">
            <v>25985</v>
          </cell>
          <cell r="B5355" t="str">
            <v>SINAPI/CEF</v>
          </cell>
          <cell r="C5355" t="str">
            <v>SERRA DE DISCO DIAMANTADO, 57 CV ,  Á  DISSEL , MARCA EDCO , MODELO  SS - 65 ,  CONSUMO 14,4 L/H,</v>
          </cell>
          <cell r="D5355" t="str">
            <v>UN</v>
          </cell>
          <cell r="E5355">
            <v>49013.599999999999</v>
          </cell>
        </row>
        <row r="5356">
          <cell r="A5356">
            <v>0</v>
          </cell>
          <cell r="B5356" t="str">
            <v>SINAPI/CEF</v>
          </cell>
          <cell r="C5356" t="str">
            <v>CAPACIDADE DE CORTE 800 MM (0,8M/M3) = 1000M3 DE PAVIMENTADO. (IMPORTADO)</v>
          </cell>
          <cell r="D5356">
            <v>0</v>
          </cell>
          <cell r="E5356">
            <v>0</v>
          </cell>
        </row>
        <row r="5357">
          <cell r="A5357">
            <v>13887</v>
          </cell>
          <cell r="B5357" t="str">
            <v>SINAPI/CEF</v>
          </cell>
          <cell r="C5357" t="str">
            <v>SERRA DIAMANTADA 14"  P/CONCRETO</v>
          </cell>
          <cell r="D5357" t="str">
            <v>UN</v>
          </cell>
          <cell r="E5357">
            <v>211.39</v>
          </cell>
        </row>
        <row r="5358">
          <cell r="A5358">
            <v>6110</v>
          </cell>
          <cell r="B5358" t="str">
            <v>SINAPI/CEF</v>
          </cell>
          <cell r="C5358" t="str">
            <v>SERRALHEIRO</v>
          </cell>
          <cell r="D5358" t="str">
            <v>H</v>
          </cell>
          <cell r="E5358">
            <v>8.56</v>
          </cell>
        </row>
        <row r="5359">
          <cell r="A5359">
            <v>6111</v>
          </cell>
          <cell r="B5359" t="str">
            <v>SINAPI/CEF</v>
          </cell>
          <cell r="C5359" t="str">
            <v>SERVENTE</v>
          </cell>
          <cell r="D5359" t="str">
            <v>H</v>
          </cell>
          <cell r="E5359">
            <v>6.21</v>
          </cell>
        </row>
        <row r="5360">
          <cell r="A5360">
            <v>10513</v>
          </cell>
          <cell r="B5360" t="str">
            <v>SINAPI/CEF</v>
          </cell>
          <cell r="C5360" t="str">
            <v>SERVENTE - PISO MENSAL (ENCARGO SOCIAL MENSALISTA)</v>
          </cell>
          <cell r="D5360" t="str">
            <v>MES</v>
          </cell>
          <cell r="E5360">
            <v>994.38</v>
          </cell>
        </row>
        <row r="5361">
          <cell r="A5361">
            <v>25950</v>
          </cell>
          <cell r="B5361" t="str">
            <v>SINAPI/CEF</v>
          </cell>
          <cell r="C5361" t="str">
            <v>SERVICO DE BOMBEAMENTO DE CONCRETO COM CONSUMO MINIMO DE 40 M3</v>
          </cell>
          <cell r="D5361" t="str">
            <v>M3</v>
          </cell>
          <cell r="E5361">
            <v>30.27</v>
          </cell>
        </row>
        <row r="5362">
          <cell r="A5362">
            <v>6136</v>
          </cell>
          <cell r="B5362" t="str">
            <v>SINAPI/CEF</v>
          </cell>
          <cell r="C5362" t="str">
            <v>SIFAO EM METAL CROMADO PARA LAVATORIO, DE 1" X 1 1/2"</v>
          </cell>
          <cell r="D5362" t="str">
            <v>UN</v>
          </cell>
          <cell r="E5362">
            <v>64</v>
          </cell>
        </row>
        <row r="5363">
          <cell r="A5363">
            <v>6137</v>
          </cell>
          <cell r="B5363" t="str">
            <v>SINAPI/CEF</v>
          </cell>
          <cell r="C5363" t="str">
            <v>SIFAO EM METAL CROMADO 1 X 1 1/2"</v>
          </cell>
          <cell r="D5363" t="str">
            <v>UN</v>
          </cell>
          <cell r="E5363">
            <v>63.27</v>
          </cell>
        </row>
        <row r="5364">
          <cell r="A5364">
            <v>11760</v>
          </cell>
          <cell r="B5364" t="str">
            <v>SINAPI/CEF</v>
          </cell>
          <cell r="C5364" t="str">
            <v>SIFAO EM METAL CROMADO 1 X 1 1/4"</v>
          </cell>
          <cell r="D5364" t="str">
            <v>UN</v>
          </cell>
          <cell r="E5364">
            <v>80.08</v>
          </cell>
        </row>
        <row r="5365">
          <cell r="A5365">
            <v>6147</v>
          </cell>
          <cell r="B5365" t="str">
            <v>SINAPI/CEF</v>
          </cell>
          <cell r="C5365" t="str">
            <v>SIFAO EM METAL CROMADO 1 X 1"</v>
          </cell>
          <cell r="D5365" t="str">
            <v>UN</v>
          </cell>
          <cell r="E5365">
            <v>61.46</v>
          </cell>
        </row>
        <row r="5366">
          <cell r="A5366">
            <v>6150</v>
          </cell>
          <cell r="B5366" t="str">
            <v>SINAPI/CEF</v>
          </cell>
          <cell r="C5366" t="str">
            <v>SIFAO EM METAL CROMADO 1 1/2 X 2"</v>
          </cell>
          <cell r="D5366" t="str">
            <v>UN</v>
          </cell>
          <cell r="E5366">
            <v>79.569999999999993</v>
          </cell>
        </row>
        <row r="5367">
          <cell r="A5367">
            <v>20262</v>
          </cell>
          <cell r="B5367" t="str">
            <v>SINAPI/CEF</v>
          </cell>
          <cell r="C5367" t="str">
            <v>SIFAO FLEXIVEL P/ PIA AMERICANA 1 1/2 X 2"</v>
          </cell>
          <cell r="D5367" t="str">
            <v>UN</v>
          </cell>
          <cell r="E5367">
            <v>9.66</v>
          </cell>
        </row>
        <row r="5368">
          <cell r="A5368">
            <v>20261</v>
          </cell>
          <cell r="B5368" t="str">
            <v>SINAPI/CEF</v>
          </cell>
          <cell r="C5368" t="str">
            <v>SIFAO FLEXIVEL P/ PIA E LAVATORIO 3/4" X 1 1/2"</v>
          </cell>
          <cell r="D5368" t="str">
            <v>UN</v>
          </cell>
          <cell r="E5368">
            <v>10.24</v>
          </cell>
        </row>
        <row r="5369">
          <cell r="A5369">
            <v>6148</v>
          </cell>
          <cell r="B5369" t="str">
            <v>SINAPI/CEF</v>
          </cell>
          <cell r="C5369" t="str">
            <v>SIFAO PLASTICO FLEXIVEL P/ COLUNA 1 1/2"</v>
          </cell>
          <cell r="D5369" t="str">
            <v>UN</v>
          </cell>
          <cell r="E5369">
            <v>7.16</v>
          </cell>
        </row>
        <row r="5370">
          <cell r="A5370">
            <v>6146</v>
          </cell>
          <cell r="B5370" t="str">
            <v>SINAPI/CEF</v>
          </cell>
          <cell r="C5370" t="str">
            <v>SIFAO PLASTICO P/ LAVATORIO/PIA TIPO COPO 1 1/4"</v>
          </cell>
          <cell r="D5370" t="str">
            <v>UN</v>
          </cell>
          <cell r="E5370">
            <v>8.0399999999999991</v>
          </cell>
        </row>
        <row r="5371">
          <cell r="A5371">
            <v>6149</v>
          </cell>
          <cell r="B5371" t="str">
            <v>SINAPI/CEF</v>
          </cell>
          <cell r="C5371" t="str">
            <v>SIFAO PLASTICO P/ LAVATORIO/PIA TIPO COPO 1"</v>
          </cell>
          <cell r="D5371" t="str">
            <v>UN</v>
          </cell>
          <cell r="E5371">
            <v>8.1300000000000008</v>
          </cell>
        </row>
        <row r="5372">
          <cell r="A5372">
            <v>6145</v>
          </cell>
          <cell r="B5372" t="str">
            <v>SINAPI/CEF</v>
          </cell>
          <cell r="C5372" t="str">
            <v>SIFAO PLASTICO P/ LAVATORIO/PIA TIPO COPO 40 MM</v>
          </cell>
          <cell r="D5372" t="str">
            <v>UN</v>
          </cell>
          <cell r="E5372">
            <v>7.67</v>
          </cell>
        </row>
        <row r="5373">
          <cell r="A5373">
            <v>26026</v>
          </cell>
          <cell r="B5373" t="str">
            <v>SINAPI/CEF</v>
          </cell>
          <cell r="C5373" t="str">
            <v>SILICA ATIVA PARA ADIÇÃO EM ARGAMASSA E CONCRETO</v>
          </cell>
          <cell r="D5373" t="str">
            <v>KG</v>
          </cell>
          <cell r="E5373">
            <v>1.53</v>
          </cell>
        </row>
        <row r="5374">
          <cell r="A5374">
            <v>20250</v>
          </cell>
          <cell r="B5374" t="str">
            <v>SINAPI/CEF</v>
          </cell>
          <cell r="C5374" t="str">
            <v>SISAL EM FIBRA</v>
          </cell>
          <cell r="D5374" t="str">
            <v>KG</v>
          </cell>
          <cell r="E5374">
            <v>5</v>
          </cell>
        </row>
        <row r="5375">
          <cell r="A5375">
            <v>7</v>
          </cell>
          <cell r="B5375" t="str">
            <v>SINAPI/CEF</v>
          </cell>
          <cell r="C5375" t="str">
            <v>SODA CAUSTICA</v>
          </cell>
          <cell r="D5375" t="str">
            <v>KG</v>
          </cell>
          <cell r="E5375">
            <v>3.56</v>
          </cell>
        </row>
        <row r="5376">
          <cell r="A5376">
            <v>12732</v>
          </cell>
          <cell r="B5376" t="str">
            <v>SINAPI/CEF</v>
          </cell>
          <cell r="C5376" t="str">
            <v>SOLDA P/ TUBO E CONEXOES DE COBRE 500 G</v>
          </cell>
          <cell r="D5376" t="str">
            <v>UN</v>
          </cell>
          <cell r="E5376">
            <v>50.59</v>
          </cell>
        </row>
        <row r="5377">
          <cell r="A5377">
            <v>13388</v>
          </cell>
          <cell r="B5377" t="str">
            <v>SINAPI/CEF</v>
          </cell>
          <cell r="C5377" t="str">
            <v>SOLDA 50/50</v>
          </cell>
          <cell r="D5377" t="str">
            <v>KG</v>
          </cell>
          <cell r="E5377">
            <v>59.23</v>
          </cell>
        </row>
        <row r="5378">
          <cell r="A5378">
            <v>6160</v>
          </cell>
          <cell r="B5378" t="str">
            <v>SINAPI/CEF</v>
          </cell>
          <cell r="C5378" t="str">
            <v>SOLDADOR</v>
          </cell>
          <cell r="D5378" t="str">
            <v>H</v>
          </cell>
          <cell r="E5378">
            <v>11.16</v>
          </cell>
        </row>
        <row r="5379">
          <cell r="A5379">
            <v>6166</v>
          </cell>
          <cell r="B5379" t="str">
            <v>SINAPI/CEF</v>
          </cell>
          <cell r="C5379" t="str">
            <v>SOLDADOR A (PARA SOLDA A SER TESTADA COM RAIOS "X")</v>
          </cell>
          <cell r="D5379" t="str">
            <v>H</v>
          </cell>
          <cell r="E5379">
            <v>12.19</v>
          </cell>
        </row>
        <row r="5380">
          <cell r="A5380">
            <v>4828</v>
          </cell>
          <cell r="B5380" t="str">
            <v>SINAPI/CEF</v>
          </cell>
          <cell r="C5380" t="str">
            <v>SOLEIRA DE MARMORE BRANCO NACIONAL, POLIDO, DE 13 A 15 CM DE LARGURA E 2 CM DE ESPESSURA</v>
          </cell>
          <cell r="D5380" t="str">
            <v>M</v>
          </cell>
          <cell r="E5380">
            <v>31.5</v>
          </cell>
        </row>
        <row r="5381">
          <cell r="A5381">
            <v>20232</v>
          </cell>
          <cell r="B5381" t="str">
            <v>SINAPI/CEF</v>
          </cell>
          <cell r="C5381" t="str">
            <v>SOLEIRA GRANITO 15 X 3CM</v>
          </cell>
          <cell r="D5381" t="str">
            <v>M</v>
          </cell>
          <cell r="E5381">
            <v>65.14</v>
          </cell>
        </row>
        <row r="5382">
          <cell r="A5382">
            <v>20233</v>
          </cell>
          <cell r="B5382" t="str">
            <v>SINAPI/CEF</v>
          </cell>
          <cell r="C5382" t="str">
            <v>SOLEIRA GRANITO 25 X 3CM</v>
          </cell>
          <cell r="D5382" t="str">
            <v>M</v>
          </cell>
          <cell r="E5382">
            <v>104.95</v>
          </cell>
        </row>
        <row r="5383">
          <cell r="A5383">
            <v>4827</v>
          </cell>
          <cell r="B5383" t="str">
            <v>SINAPI/CEF</v>
          </cell>
          <cell r="C5383" t="str">
            <v>SOLEIRA MARMORE BRANCO L = 25CM E = 3CM, POLIDO</v>
          </cell>
          <cell r="D5383" t="str">
            <v>M</v>
          </cell>
          <cell r="E5383">
            <v>76.900000000000006</v>
          </cell>
        </row>
        <row r="5384">
          <cell r="A5384">
            <v>20248</v>
          </cell>
          <cell r="B5384" t="str">
            <v>SINAPI/CEF</v>
          </cell>
          <cell r="C5384" t="str">
            <v>SOLEIRA MARMORE DE 3 X 5CM</v>
          </cell>
          <cell r="D5384" t="str">
            <v>M</v>
          </cell>
          <cell r="E5384">
            <v>39.81</v>
          </cell>
        </row>
        <row r="5385">
          <cell r="A5385">
            <v>10856</v>
          </cell>
          <cell r="B5385" t="str">
            <v>SINAPI/CEF</v>
          </cell>
          <cell r="C5385" t="str">
            <v>SOLEIRA PREMOLDADA DE GRANILITE, MARMORITE OU GRANITINA - LARG = 15 CM</v>
          </cell>
          <cell r="D5385" t="str">
            <v>M</v>
          </cell>
          <cell r="E5385">
            <v>36.92</v>
          </cell>
        </row>
        <row r="5386">
          <cell r="A5386">
            <v>11610</v>
          </cell>
          <cell r="B5386" t="str">
            <v>SINAPI/CEF</v>
          </cell>
          <cell r="C5386" t="str">
            <v>SOLUÇÃO ASFÁLTICA ELASTOMÉRICA IMPERMEABILIZANTE, APLICAÇÃO A FRIO - VITLASTIC 70 VIAPOL OU</v>
          </cell>
          <cell r="D5386" t="str">
            <v>KG</v>
          </cell>
          <cell r="E5386">
            <v>10.220000000000001</v>
          </cell>
        </row>
        <row r="5387">
          <cell r="A5387">
            <v>0</v>
          </cell>
          <cell r="B5387" t="str">
            <v>SINAPI/CEF</v>
          </cell>
          <cell r="C5387" t="str">
            <v>EQUIVALENTE</v>
          </cell>
          <cell r="D5387">
            <v>0</v>
          </cell>
          <cell r="E5387">
            <v>0</v>
          </cell>
        </row>
        <row r="5388">
          <cell r="A5388">
            <v>11609</v>
          </cell>
          <cell r="B5388" t="str">
            <v>SINAPI/CEF</v>
          </cell>
          <cell r="C5388" t="str">
            <v>SOLUÇÃO ASFÁLTICA ELASTOMÉRICA PARA IMPRIMAÇÃO, APLICAÇÃO À QUENTE OU FRIO - VITLASTIC 50 VIAPOL</v>
          </cell>
          <cell r="D5388" t="str">
            <v>KG</v>
          </cell>
          <cell r="E5388">
            <v>9.14</v>
          </cell>
        </row>
        <row r="5389">
          <cell r="A5389">
            <v>0</v>
          </cell>
          <cell r="B5389" t="str">
            <v>SINAPI/CEF</v>
          </cell>
          <cell r="C5389" t="str">
            <v>OU EQUIVALENTE.</v>
          </cell>
          <cell r="D5389">
            <v>0</v>
          </cell>
          <cell r="E5389">
            <v>0</v>
          </cell>
        </row>
        <row r="5390">
          <cell r="A5390">
            <v>10483</v>
          </cell>
          <cell r="B5390" t="str">
            <v>SINAPI/CEF</v>
          </cell>
          <cell r="C5390" t="str">
            <v>SOLUÇÃO DE SILICONE HIDRORREPELENE PARA  APLICAÇÃO EM TIJOLOS E CONCRETOS APARENTES</v>
          </cell>
          <cell r="D5390" t="str">
            <v>L</v>
          </cell>
          <cell r="E5390">
            <v>19.809999999999999</v>
          </cell>
        </row>
        <row r="5391">
          <cell r="A5391">
            <v>10484</v>
          </cell>
          <cell r="B5391" t="str">
            <v>SINAPI/CEF</v>
          </cell>
          <cell r="C5391" t="str">
            <v>SOLUÇÃO DE SILICONE HIDRORREPELENTE PARA SER APLICADO EM CONCRETOS E TIJOLOS APARENTES</v>
          </cell>
          <cell r="D5391" t="str">
            <v>GL</v>
          </cell>
          <cell r="E5391">
            <v>71.31</v>
          </cell>
        </row>
        <row r="5392">
          <cell r="A5392">
            <v>20083</v>
          </cell>
          <cell r="B5392" t="str">
            <v>SINAPI/CEF</v>
          </cell>
          <cell r="C5392" t="str">
            <v>SOLUCAO LIMPADORA FRASCO PLASTICO C/ 1000CM3</v>
          </cell>
          <cell r="D5392" t="str">
            <v>UN</v>
          </cell>
          <cell r="E5392">
            <v>33.71</v>
          </cell>
        </row>
        <row r="5393">
          <cell r="A5393">
            <v>20082</v>
          </cell>
          <cell r="B5393" t="str">
            <v>SINAPI/CEF</v>
          </cell>
          <cell r="C5393" t="str">
            <v>SOLUCAO LIMPADORA FRASCO PLASTICO C/ 200CM3</v>
          </cell>
          <cell r="D5393" t="str">
            <v>UN</v>
          </cell>
          <cell r="E5393">
            <v>10.130000000000001</v>
          </cell>
        </row>
        <row r="5394">
          <cell r="A5394">
            <v>5318</v>
          </cell>
          <cell r="B5394" t="str">
            <v>SINAPI/CEF</v>
          </cell>
          <cell r="C5394" t="str">
            <v>SOLVENTE DILUENTE A BASE DE AGUARRAS</v>
          </cell>
          <cell r="D5394" t="str">
            <v>L</v>
          </cell>
          <cell r="E5394">
            <v>10.3</v>
          </cell>
        </row>
        <row r="5395">
          <cell r="A5395">
            <v>10691</v>
          </cell>
          <cell r="B5395" t="str">
            <v>SINAPI/CEF</v>
          </cell>
          <cell r="C5395" t="str">
            <v>SOLVENTE PARA COLA (PARA LAMINADO MELAMINICO) A BASE DE RESINA SINTETICA</v>
          </cell>
          <cell r="D5395" t="str">
            <v>L</v>
          </cell>
          <cell r="E5395">
            <v>18.71</v>
          </cell>
        </row>
        <row r="5396">
          <cell r="A5396">
            <v>34595</v>
          </cell>
          <cell r="B5396" t="str">
            <v>SINAPI/CEF</v>
          </cell>
          <cell r="C5396" t="str">
            <v>SOLVENTE PARA MATERIAIS BASE EPOXI</v>
          </cell>
          <cell r="D5396" t="str">
            <v>L</v>
          </cell>
          <cell r="E5396">
            <v>28.9</v>
          </cell>
        </row>
        <row r="5397">
          <cell r="A5397">
            <v>13329</v>
          </cell>
          <cell r="B5397" t="str">
            <v>SINAPI/CEF</v>
          </cell>
          <cell r="C5397" t="str">
            <v>SOQUETE DE PVC PARA LÂMPADA INCANDESCENTE (BASE E-27) COM RABICHO, DE 10 A/250 V</v>
          </cell>
          <cell r="D5397" t="str">
            <v>UN</v>
          </cell>
          <cell r="E5397">
            <v>2.41</v>
          </cell>
        </row>
        <row r="5398">
          <cell r="A5398">
            <v>14543</v>
          </cell>
          <cell r="B5398" t="str">
            <v>SINAPI/CEF</v>
          </cell>
          <cell r="C5398" t="str">
            <v>SOQUETE P/ LAMPADA INCANDESCENTE (E-27) EM PVC C/ CHAVE 10A, 250V</v>
          </cell>
          <cell r="D5398" t="str">
            <v>UN</v>
          </cell>
          <cell r="E5398">
            <v>4.5199999999999996</v>
          </cell>
        </row>
        <row r="5399">
          <cell r="A5399">
            <v>21044</v>
          </cell>
          <cell r="B5399" t="str">
            <v>SINAPI/CEF</v>
          </cell>
          <cell r="C5399" t="str">
            <v>SPRINKLER TIPO PENDENTE 68 GRAUS CELSIUS (BULBO VERMELHO) ACABAMENTO CROMADO 1/2"-15MM</v>
          </cell>
          <cell r="D5399" t="str">
            <v>UN</v>
          </cell>
          <cell r="E5399">
            <v>19.38</v>
          </cell>
        </row>
        <row r="5400">
          <cell r="A5400">
            <v>21045</v>
          </cell>
          <cell r="B5400" t="str">
            <v>SINAPI/CEF</v>
          </cell>
          <cell r="C5400" t="str">
            <v>SPRINKLER TIPO PENDENTE 68 GRAUS CELSIUS (BULBO VERMELHO) ACABAMENTO CROMADO 3/4"-20MM</v>
          </cell>
          <cell r="D5400" t="str">
            <v>UN</v>
          </cell>
          <cell r="E5400">
            <v>20.3</v>
          </cell>
        </row>
        <row r="5401">
          <cell r="A5401">
            <v>21040</v>
          </cell>
          <cell r="B5401" t="str">
            <v>SINAPI/CEF</v>
          </cell>
          <cell r="C5401" t="str">
            <v>SPRINKLER TIPO PENDENTE 68 GRAUS CELSIUS (BULBO VERMELHO) ACABAMENTO NATURAL 1/2"-15MM</v>
          </cell>
          <cell r="D5401" t="str">
            <v>UN</v>
          </cell>
          <cell r="E5401">
            <v>17.53</v>
          </cell>
        </row>
        <row r="5402">
          <cell r="A5402">
            <v>21041</v>
          </cell>
          <cell r="B5402" t="str">
            <v>SINAPI/CEF</v>
          </cell>
          <cell r="C5402" t="str">
            <v>SPRINKLER TIPO PENDENTE 68 GRAUS CELSIUS (BULBO VERMELHO) ACABAMENTO NATURAL 3/4"-20MM</v>
          </cell>
          <cell r="D5402" t="str">
            <v>UN</v>
          </cell>
          <cell r="E5402">
            <v>18.45</v>
          </cell>
        </row>
        <row r="5403">
          <cell r="A5403">
            <v>21046</v>
          </cell>
          <cell r="B5403" t="str">
            <v>SINAPI/CEF</v>
          </cell>
          <cell r="C5403" t="str">
            <v>SPRINKLER TIPO PENDENTE 79 GRAUS CELSIUS (BULBO AMARELO) ACABAMENTO CROMADO 1/2"-15MM</v>
          </cell>
          <cell r="D5403" t="str">
            <v>UN</v>
          </cell>
          <cell r="E5403">
            <v>22.14</v>
          </cell>
        </row>
        <row r="5404">
          <cell r="A5404">
            <v>21047</v>
          </cell>
          <cell r="B5404" t="str">
            <v>SINAPI/CEF</v>
          </cell>
          <cell r="C5404" t="str">
            <v>SPRINKLER TIPO PENDENTE 79 GRAUS CELSIUS (BULBO AMARELO) ACABAMENTO CROMADO 3/4"-20MM</v>
          </cell>
          <cell r="D5404" t="str">
            <v>UN</v>
          </cell>
          <cell r="E5404">
            <v>22.14</v>
          </cell>
        </row>
        <row r="5405">
          <cell r="A5405">
            <v>21042</v>
          </cell>
          <cell r="B5405" t="str">
            <v>SINAPI/CEF</v>
          </cell>
          <cell r="C5405" t="str">
            <v>SPRINKLER TIPO PENDENTE 79 GRAUS CELSIUS (BULBO AMARELO) ACABAMENTO NATURAL 1/2"-15MM</v>
          </cell>
          <cell r="D5405" t="str">
            <v>UN</v>
          </cell>
          <cell r="E5405">
            <v>19.38</v>
          </cell>
        </row>
        <row r="5406">
          <cell r="A5406">
            <v>21043</v>
          </cell>
          <cell r="B5406" t="str">
            <v>SINAPI/CEF</v>
          </cell>
          <cell r="C5406" t="str">
            <v>SPRINKLER TIPO PENDENTE 79 GRAUS CELSIUS (BULBO AMARELO) ACABAMENTO NATURAL 3/4"-20MM</v>
          </cell>
          <cell r="D5406" t="str">
            <v>UN</v>
          </cell>
          <cell r="E5406">
            <v>19.84</v>
          </cell>
        </row>
        <row r="5407">
          <cell r="A5407">
            <v>1105</v>
          </cell>
          <cell r="B5407" t="str">
            <v>SINAPI/CEF</v>
          </cell>
          <cell r="C5407" t="str">
            <v>STARTER S- 10 (P/ LAMPADA 30/40/65W)</v>
          </cell>
          <cell r="D5407" t="str">
            <v>UN</v>
          </cell>
          <cell r="E5407">
            <v>1.06</v>
          </cell>
        </row>
        <row r="5408">
          <cell r="A5408">
            <v>1104</v>
          </cell>
          <cell r="B5408" t="str">
            <v>SINAPI/CEF</v>
          </cell>
          <cell r="C5408" t="str">
            <v>STARTER S- 2 (P/ LAMPADA 15/20W)</v>
          </cell>
          <cell r="D5408" t="str">
            <v>UN</v>
          </cell>
          <cell r="E5408">
            <v>0.97</v>
          </cell>
        </row>
        <row r="5409">
          <cell r="A5409">
            <v>11895</v>
          </cell>
          <cell r="B5409" t="str">
            <v>SINAPI/CEF</v>
          </cell>
          <cell r="C5409" t="str">
            <v>SUMIDOURO CONCRETO PRE MOLDADO, COMPLETO, PARA 10 CONTRIBUINTES</v>
          </cell>
          <cell r="D5409" t="str">
            <v>UN</v>
          </cell>
          <cell r="E5409">
            <v>668.94</v>
          </cell>
        </row>
        <row r="5410">
          <cell r="A5410">
            <v>0</v>
          </cell>
          <cell r="B5410" t="str">
            <v>SINAPI/CEF</v>
          </cell>
          <cell r="C5410">
            <v>0</v>
          </cell>
          <cell r="D5410">
            <v>0</v>
          </cell>
          <cell r="E5410">
            <v>0</v>
          </cell>
        </row>
        <row r="5411">
          <cell r="A5411">
            <v>0</v>
          </cell>
          <cell r="B5411" t="str">
            <v>SINAPI/CEF</v>
          </cell>
          <cell r="C5411" t="str">
            <v>PREÇOS DE INSUMOS</v>
          </cell>
          <cell r="D5411" t="str">
            <v>Página:</v>
          </cell>
          <cell r="E5411" t="str">
            <v>86 / 107</v>
          </cell>
        </row>
        <row r="5412">
          <cell r="A5412" t="str">
            <v>Mês de Coleta:</v>
          </cell>
          <cell r="B5412" t="str">
            <v>SINAPI/CEF</v>
          </cell>
          <cell r="C5412" t="str">
            <v>05/2014 Pesquisa: IBGE</v>
          </cell>
          <cell r="D5412">
            <v>0</v>
          </cell>
          <cell r="E5412">
            <v>0</v>
          </cell>
        </row>
        <row r="5413">
          <cell r="A5413">
            <v>0</v>
          </cell>
          <cell r="B5413" t="str">
            <v>SINAPI/CEF</v>
          </cell>
          <cell r="C5413" t="str">
            <v>FORTALEZA 88,81</v>
          </cell>
          <cell r="D5413">
            <v>0</v>
          </cell>
          <cell r="E5413">
            <v>50.72</v>
          </cell>
        </row>
        <row r="5414">
          <cell r="A5414" t="str">
            <v>Localidade:</v>
          </cell>
          <cell r="B5414" t="str">
            <v>SINAPI/CEF</v>
          </cell>
          <cell r="C5414" t="str">
            <v>Encargos Sociais Desonerados(%) Horista:</v>
          </cell>
          <cell r="D5414" t="str">
            <v>Mensalista:</v>
          </cell>
          <cell r="E5414">
            <v>0</v>
          </cell>
        </row>
        <row r="5415">
          <cell r="A5415" t="str">
            <v>Código</v>
          </cell>
          <cell r="B5415" t="str">
            <v>SINAPI/CEF</v>
          </cell>
          <cell r="C5415" t="str">
            <v>Descriçao do Insumo</v>
          </cell>
          <cell r="D5415" t="str">
            <v>Unid</v>
          </cell>
          <cell r="E5415" t="str">
            <v>Preço</v>
          </cell>
        </row>
        <row r="5416">
          <cell r="A5416">
            <v>0</v>
          </cell>
          <cell r="B5416" t="str">
            <v>SINAPI/CEF</v>
          </cell>
          <cell r="C5416">
            <v>0</v>
          </cell>
          <cell r="D5416">
            <v>0</v>
          </cell>
          <cell r="E5416" t="str">
            <v>Mediano (R$)</v>
          </cell>
        </row>
        <row r="5417">
          <cell r="A5417">
            <v>11896</v>
          </cell>
          <cell r="B5417" t="str">
            <v>SINAPI/CEF</v>
          </cell>
          <cell r="C5417" t="str">
            <v>SUMIDOURO CONCRETO PRE MOLDADO, COMPLETO, PARA 100 CONTRIBUINTES</v>
          </cell>
          <cell r="D5417" t="str">
            <v>UN</v>
          </cell>
          <cell r="E5417">
            <v>3506.18</v>
          </cell>
        </row>
        <row r="5418">
          <cell r="A5418">
            <v>11897</v>
          </cell>
          <cell r="B5418" t="str">
            <v>SINAPI/CEF</v>
          </cell>
          <cell r="C5418" t="str">
            <v>SUMIDOURO CONCRETO PRE MOLDADO, COMPLETO, PARA 150 CONTRIBUINTES</v>
          </cell>
          <cell r="D5418" t="str">
            <v>UN</v>
          </cell>
          <cell r="E5418">
            <v>4574.9399999999996</v>
          </cell>
        </row>
        <row r="5419">
          <cell r="A5419">
            <v>11898</v>
          </cell>
          <cell r="B5419" t="str">
            <v>SINAPI/CEF</v>
          </cell>
          <cell r="C5419" t="str">
            <v>SUMIDOURO CONCRETO PRE MOLDADO, COMPLETO, PARA 200 CONTRIBUINTES</v>
          </cell>
          <cell r="D5419" t="str">
            <v>UN</v>
          </cell>
          <cell r="E5419">
            <v>4805.6099999999997</v>
          </cell>
        </row>
        <row r="5420">
          <cell r="A5420">
            <v>3282</v>
          </cell>
          <cell r="B5420" t="str">
            <v>SINAPI/CEF</v>
          </cell>
          <cell r="C5420" t="str">
            <v>SUMIDOURO CONCRETO PRE MOLDADO, COMPLETO, PARA 5 CONTRIBUINTES</v>
          </cell>
          <cell r="D5420" t="str">
            <v>UN</v>
          </cell>
          <cell r="E5420">
            <v>486.33</v>
          </cell>
        </row>
        <row r="5421">
          <cell r="A5421">
            <v>11899</v>
          </cell>
          <cell r="B5421" t="str">
            <v>SINAPI/CEF</v>
          </cell>
          <cell r="C5421" t="str">
            <v>SUMIDOURO CONCRETO PRE MOLDADO, COMPLETO, PARA 50 CONTRIBUINTES</v>
          </cell>
          <cell r="D5421" t="str">
            <v>UN</v>
          </cell>
          <cell r="E5421">
            <v>2372.0500000000002</v>
          </cell>
        </row>
        <row r="5422">
          <cell r="A5422">
            <v>11900</v>
          </cell>
          <cell r="B5422" t="str">
            <v>SINAPI/CEF</v>
          </cell>
          <cell r="C5422" t="str">
            <v>SUMIDOURO CONCRETO PRE MOLDADO, COMPLETO, PARA 75 CONTRIBUINTES</v>
          </cell>
          <cell r="D5422" t="str">
            <v>UN</v>
          </cell>
          <cell r="E5422">
            <v>3252.44</v>
          </cell>
        </row>
        <row r="5423">
          <cell r="A5423">
            <v>13408</v>
          </cell>
          <cell r="B5423" t="str">
            <v>SINAPI/CEF</v>
          </cell>
          <cell r="C5423" t="str">
            <v>SUPER PLASTIFICANTE PARA CONCRETO - TAMBOR 200KG</v>
          </cell>
          <cell r="D5423" t="str">
            <v>200KG</v>
          </cell>
          <cell r="E5423">
            <v>1419.04</v>
          </cell>
        </row>
        <row r="5424">
          <cell r="A5424">
            <v>14149</v>
          </cell>
          <cell r="B5424" t="str">
            <v>SINAPI/CEF</v>
          </cell>
          <cell r="C5424" t="str">
            <v>SUPORTE "Y" P/ INST. APARENTE" CAIXA COM 100 UNIDADES</v>
          </cell>
          <cell r="D5424" t="str">
            <v>CX</v>
          </cell>
          <cell r="E5424">
            <v>71.430000000000007</v>
          </cell>
        </row>
        <row r="5425">
          <cell r="A5425">
            <v>20061</v>
          </cell>
          <cell r="B5425" t="str">
            <v>SINAPI/CEF</v>
          </cell>
          <cell r="C5425" t="str">
            <v>SUPORTE DE PVC MR AQUAPLUV D = 125MM</v>
          </cell>
          <cell r="D5425" t="str">
            <v>UN</v>
          </cell>
          <cell r="E5425">
            <v>12.96</v>
          </cell>
        </row>
        <row r="5426">
          <cell r="A5426">
            <v>7576</v>
          </cell>
          <cell r="B5426" t="str">
            <v>SINAPI/CEF</v>
          </cell>
          <cell r="C5426" t="str">
            <v>SUPORTE DT 185 X 95MM X 5/16" P/TRANSFORMADOR</v>
          </cell>
          <cell r="D5426" t="str">
            <v>UN</v>
          </cell>
          <cell r="E5426">
            <v>52.88</v>
          </cell>
        </row>
        <row r="5427">
          <cell r="A5427">
            <v>7572</v>
          </cell>
          <cell r="B5427" t="str">
            <v>SINAPI/CEF</v>
          </cell>
          <cell r="C5427" t="str">
            <v>SUPORTE ISOLADOR REFORCADO ROSCA SOBERBA EM FG C/ ISOLADOR</v>
          </cell>
          <cell r="D5427" t="str">
            <v>UN</v>
          </cell>
          <cell r="E5427">
            <v>6.6</v>
          </cell>
        </row>
        <row r="5428">
          <cell r="A5428">
            <v>3396</v>
          </cell>
          <cell r="B5428" t="str">
            <v>SINAPI/CEF</v>
          </cell>
          <cell r="C5428" t="str">
            <v>SUPORTE ISOLADOR SIMPLES ROSCA SOBERBA C/ ISOLADOR</v>
          </cell>
          <cell r="D5428" t="str">
            <v>UN</v>
          </cell>
          <cell r="E5428">
            <v>2.79</v>
          </cell>
        </row>
        <row r="5429">
          <cell r="A5429">
            <v>11033</v>
          </cell>
          <cell r="B5429" t="str">
            <v>SINAPI/CEF</v>
          </cell>
          <cell r="C5429" t="str">
            <v>SUPORTE PARA CALHA DE 150 MM EM FG</v>
          </cell>
          <cell r="D5429" t="str">
            <v>UN</v>
          </cell>
          <cell r="E5429">
            <v>18.12</v>
          </cell>
        </row>
        <row r="5430">
          <cell r="A5430">
            <v>390</v>
          </cell>
          <cell r="B5430" t="str">
            <v>SINAPI/CEF</v>
          </cell>
          <cell r="C5430" t="str">
            <v>SUPORTE PARA TUBO DE PROTECAO DN 2'' C/ ROSCA MECANICA</v>
          </cell>
          <cell r="D5430" t="str">
            <v>UN</v>
          </cell>
          <cell r="E5430">
            <v>6.01</v>
          </cell>
        </row>
        <row r="5431">
          <cell r="A5431">
            <v>3384</v>
          </cell>
          <cell r="B5431" t="str">
            <v>SINAPI/CEF</v>
          </cell>
          <cell r="C5431" t="str">
            <v>SUPORTE SIMPLES C/ROLDANA P/ CHUMBAR GT-P1 GAMATEC OU SIMILAR</v>
          </cell>
          <cell r="D5431" t="str">
            <v>UN</v>
          </cell>
          <cell r="E5431">
            <v>5.81</v>
          </cell>
        </row>
        <row r="5432">
          <cell r="A5432">
            <v>12626</v>
          </cell>
          <cell r="B5432" t="str">
            <v>SINAPI/CEF</v>
          </cell>
          <cell r="C5432" t="str">
            <v>SUPORTE ZINCADO DOBRADO AQUAPLUV (PVC-TIGRE)</v>
          </cell>
          <cell r="D5432" t="str">
            <v>UN</v>
          </cell>
          <cell r="E5432">
            <v>15.48</v>
          </cell>
        </row>
        <row r="5433">
          <cell r="A5433">
            <v>10477</v>
          </cell>
          <cell r="B5433" t="str">
            <v>SINAPI/CEF</v>
          </cell>
          <cell r="C5433" t="str">
            <v>SYNTEKO C/ CATALIZADOR</v>
          </cell>
          <cell r="D5433" t="str">
            <v>L</v>
          </cell>
          <cell r="E5433">
            <v>20.010000000000002</v>
          </cell>
        </row>
        <row r="5434">
          <cell r="A5434">
            <v>10566</v>
          </cell>
          <cell r="B5434" t="str">
            <v>SINAPI/CEF</v>
          </cell>
          <cell r="C5434" t="str">
            <v>TÁBUA DE MADEIRA DE LEI *2,5  X 25* CM ( 1" X 9" ) NÃO APARELHADA, (TABEIRA- P/TELHADO)</v>
          </cell>
          <cell r="D5434" t="str">
            <v>M</v>
          </cell>
          <cell r="E5434">
            <v>12.46</v>
          </cell>
        </row>
        <row r="5435">
          <cell r="A5435">
            <v>6207</v>
          </cell>
          <cell r="B5435" t="str">
            <v>SINAPI/CEF</v>
          </cell>
          <cell r="C5435" t="str">
            <v>TÁBUA MADEIRA DE LEI *2,5  X 20* CM ( 1" X 8" ) NÃO APARELHADA (TABEIRA-P/TELHADO)</v>
          </cell>
          <cell r="D5435" t="str">
            <v>M</v>
          </cell>
          <cell r="E5435">
            <v>10.42</v>
          </cell>
        </row>
        <row r="5436">
          <cell r="A5436">
            <v>20249</v>
          </cell>
          <cell r="B5436" t="str">
            <v>SINAPI/CEF</v>
          </cell>
          <cell r="C5436" t="str">
            <v>TABEIRA EM MARMORE 2 X 5CM</v>
          </cell>
          <cell r="D5436" t="str">
            <v>M</v>
          </cell>
          <cell r="E5436">
            <v>21.71</v>
          </cell>
        </row>
        <row r="5437">
          <cell r="A5437">
            <v>6204</v>
          </cell>
          <cell r="B5437" t="str">
            <v>SINAPI/CEF</v>
          </cell>
          <cell r="C5437" t="str">
            <v>TABUA DE MADEIRA DE LEI, *2,5  X 15* CM (1 X 6) NAO APARELHADA, (TABEIRA-P/TELHADO)</v>
          </cell>
          <cell r="D5437" t="str">
            <v>M</v>
          </cell>
          <cell r="E5437">
            <v>9.59</v>
          </cell>
        </row>
        <row r="5438">
          <cell r="A5438">
            <v>10717</v>
          </cell>
          <cell r="B5438" t="str">
            <v>SINAPI/CEF</v>
          </cell>
          <cell r="C5438" t="str">
            <v>TABUA DE PINUS 1A QUALIDADE 10 X 300CM</v>
          </cell>
          <cell r="D5438" t="str">
            <v>UN</v>
          </cell>
          <cell r="E5438">
            <v>8.6</v>
          </cell>
        </row>
        <row r="5439">
          <cell r="A5439">
            <v>10718</v>
          </cell>
          <cell r="B5439" t="str">
            <v>SINAPI/CEF</v>
          </cell>
          <cell r="C5439" t="str">
            <v>TABUA DE PINUS 1A QUALIDADE 20 X 300CM</v>
          </cell>
          <cell r="D5439" t="str">
            <v>UN</v>
          </cell>
          <cell r="E5439">
            <v>17.2</v>
          </cell>
        </row>
        <row r="5440">
          <cell r="A5440">
            <v>10719</v>
          </cell>
          <cell r="B5440" t="str">
            <v>SINAPI/CEF</v>
          </cell>
          <cell r="C5440" t="str">
            <v>TABUA DE PINUS 1A QUALIDADE 30 X 300CM</v>
          </cell>
          <cell r="D5440" t="str">
            <v>UN</v>
          </cell>
          <cell r="E5440">
            <v>30.49</v>
          </cell>
        </row>
        <row r="5441">
          <cell r="A5441">
            <v>20195</v>
          </cell>
          <cell r="B5441" t="str">
            <v>SINAPI/CEF</v>
          </cell>
          <cell r="C5441" t="str">
            <v>TABUA EM MADEIRA DE LEI 2A QUALIDADE MACHO/FEMEA 10 X 2,0CM P/ PISO</v>
          </cell>
          <cell r="D5441" t="str">
            <v>M2</v>
          </cell>
          <cell r="E5441">
            <v>88.16</v>
          </cell>
        </row>
        <row r="5442">
          <cell r="A5442">
            <v>3993</v>
          </cell>
          <cell r="B5442" t="str">
            <v>SINAPI/CEF</v>
          </cell>
          <cell r="C5442" t="str">
            <v>TABUA MADEIRA LEI  E = 2,5CM (1") APARELHADA</v>
          </cell>
          <cell r="D5442" t="str">
            <v>M2</v>
          </cell>
          <cell r="E5442">
            <v>65</v>
          </cell>
        </row>
        <row r="5443">
          <cell r="A5443">
            <v>3992</v>
          </cell>
          <cell r="B5443" t="str">
            <v>SINAPI/CEF</v>
          </cell>
          <cell r="C5443" t="str">
            <v>TABUA MADEIRA LEI  2,5 X 30,0CM (1 X 12") APARELHADA</v>
          </cell>
          <cell r="D5443" t="str">
            <v>M</v>
          </cell>
          <cell r="E5443">
            <v>19.53</v>
          </cell>
        </row>
        <row r="5444">
          <cell r="A5444">
            <v>10720</v>
          </cell>
          <cell r="B5444" t="str">
            <v>SINAPI/CEF</v>
          </cell>
          <cell r="C5444" t="str">
            <v>TABUA MADEIRA LEI 1,5 X 20,0CM (1/2 X 8") APARELHADA</v>
          </cell>
          <cell r="D5444" t="str">
            <v>M</v>
          </cell>
          <cell r="E5444">
            <v>7.8</v>
          </cell>
        </row>
        <row r="5445">
          <cell r="A5445">
            <v>6178</v>
          </cell>
          <cell r="B5445" t="str">
            <v>SINAPI/CEF</v>
          </cell>
          <cell r="C5445" t="str">
            <v>TABUA MADEIRA LEI 1A QUALIDADE MACHO/FEMEA 10 X 2,0CM P/ PISO</v>
          </cell>
          <cell r="D5445" t="str">
            <v>M2</v>
          </cell>
          <cell r="E5445">
            <v>130.87</v>
          </cell>
        </row>
        <row r="5446">
          <cell r="A5446">
            <v>6180</v>
          </cell>
          <cell r="B5446" t="str">
            <v>SINAPI/CEF</v>
          </cell>
          <cell r="C5446" t="str">
            <v>TABUA MADEIRA LEI 1A QUALIDADE MACHO/FEMEA 15 X 2,0CM P/ PISO</v>
          </cell>
          <cell r="D5446" t="str">
            <v>M2</v>
          </cell>
          <cell r="E5446">
            <v>120</v>
          </cell>
        </row>
        <row r="5447">
          <cell r="A5447">
            <v>6182</v>
          </cell>
          <cell r="B5447" t="str">
            <v>SINAPI/CEF</v>
          </cell>
          <cell r="C5447" t="str">
            <v>TABUA MADEIRA LEI 1A QUALIDADE MACHO/FEMEA 20 X 2,0CM P/ PISO</v>
          </cell>
          <cell r="D5447" t="str">
            <v>M2</v>
          </cell>
          <cell r="E5447">
            <v>131.56</v>
          </cell>
        </row>
        <row r="5448">
          <cell r="A5448">
            <v>3990</v>
          </cell>
          <cell r="B5448" t="str">
            <v>SINAPI/CEF</v>
          </cell>
          <cell r="C5448" t="str">
            <v>TABUA MADEIRA LEI 2,5 X 25,0CM (1 X 10") APARELHADA</v>
          </cell>
          <cell r="D5448" t="str">
            <v>M</v>
          </cell>
          <cell r="E5448">
            <v>16.28</v>
          </cell>
        </row>
        <row r="5449">
          <cell r="A5449">
            <v>4436</v>
          </cell>
          <cell r="B5449" t="str">
            <v>SINAPI/CEF</v>
          </cell>
          <cell r="C5449" t="str">
            <v>TABUA MADEIRA NATIVA/REGIONAL *3,5 X 25*CM (1.1/2 X 10) NAO APARELHADA (P/FORMA)</v>
          </cell>
          <cell r="D5449" t="str">
            <v>M</v>
          </cell>
          <cell r="E5449">
            <v>17.82</v>
          </cell>
        </row>
        <row r="5450">
          <cell r="A5450">
            <v>4435</v>
          </cell>
          <cell r="B5450" t="str">
            <v>SINAPI/CEF</v>
          </cell>
          <cell r="C5450" t="str">
            <v>TABUA MADEIRA NATIVA/REGIONAL 3,5 X 20,0 CM NAO APARELHADA (P/FORMA)</v>
          </cell>
          <cell r="D5450" t="str">
            <v>M</v>
          </cell>
          <cell r="E5450">
            <v>13.37</v>
          </cell>
        </row>
        <row r="5451">
          <cell r="A5451">
            <v>6206</v>
          </cell>
          <cell r="B5451" t="str">
            <v>SINAPI/CEF</v>
          </cell>
          <cell r="C5451" t="str">
            <v>TABUA MADEIRA 1A QUALIDADE 2,5 X 30CM (1 X 12 ) NAO APARELHADA</v>
          </cell>
          <cell r="D5451" t="str">
            <v>M2</v>
          </cell>
          <cell r="E5451">
            <v>52.12</v>
          </cell>
        </row>
        <row r="5452">
          <cell r="A5452">
            <v>6193</v>
          </cell>
          <cell r="B5452" t="str">
            <v>SINAPI/CEF</v>
          </cell>
          <cell r="C5452" t="str">
            <v>TABUA MADEIRA 2A QUALIDADE 2,5 X 20,0CM (1 X 8") NAO APARELHADA</v>
          </cell>
          <cell r="D5452" t="str">
            <v>M</v>
          </cell>
          <cell r="E5452">
            <v>8.6</v>
          </cell>
        </row>
        <row r="5453">
          <cell r="A5453">
            <v>6189</v>
          </cell>
          <cell r="B5453" t="str">
            <v>SINAPI/CEF</v>
          </cell>
          <cell r="C5453" t="str">
            <v>TABUA MADEIRA 2A QUALIDADE 2,5 X 30,0CM (1 X 12") NAO APARELHADA</v>
          </cell>
          <cell r="D5453" t="str">
            <v>M</v>
          </cell>
          <cell r="E5453">
            <v>12.9</v>
          </cell>
        </row>
        <row r="5454">
          <cell r="A5454">
            <v>13628</v>
          </cell>
          <cell r="B5454" t="str">
            <v>SINAPI/CEF</v>
          </cell>
          <cell r="C5454" t="str">
            <v>TABUA MADEIRA 3A QUALIDADE 1/2 X 8  (1,5 X 20,0CM) NAO APARELHADA</v>
          </cell>
          <cell r="D5454" t="str">
            <v>M</v>
          </cell>
          <cell r="E5454">
            <v>7.3</v>
          </cell>
        </row>
        <row r="5455">
          <cell r="A5455">
            <v>10567</v>
          </cell>
          <cell r="B5455" t="str">
            <v>SINAPI/CEF</v>
          </cell>
          <cell r="C5455" t="str">
            <v>TABUA MADEIRA 3A QUALIDADE 2,5 X 23,0CM (1 X 9") NAO APARELHADA</v>
          </cell>
          <cell r="D5455" t="str">
            <v>M</v>
          </cell>
          <cell r="E5455">
            <v>8.76</v>
          </cell>
        </row>
        <row r="5456">
          <cell r="A5456">
            <v>6212</v>
          </cell>
          <cell r="B5456" t="str">
            <v>SINAPI/CEF</v>
          </cell>
          <cell r="C5456" t="str">
            <v>TABUA MADEIRA 3A QUALIDADE 2,5 X 30,0CM (1 X 12 ) NAO APARELHADA</v>
          </cell>
          <cell r="D5456" t="str">
            <v>M</v>
          </cell>
          <cell r="E5456">
            <v>12.25</v>
          </cell>
        </row>
        <row r="5457">
          <cell r="A5457">
            <v>6188</v>
          </cell>
          <cell r="B5457" t="str">
            <v>SINAPI/CEF</v>
          </cell>
          <cell r="C5457" t="str">
            <v>TABUA MADEIRA 3A QUALIDADE 2,5 X 30CM (1 X 12 ) NAO APARELHADA</v>
          </cell>
          <cell r="D5457" t="str">
            <v>M2</v>
          </cell>
          <cell r="E5457">
            <v>40.83</v>
          </cell>
        </row>
        <row r="5458">
          <cell r="A5458">
            <v>6214</v>
          </cell>
          <cell r="B5458" t="str">
            <v>SINAPI/CEF</v>
          </cell>
          <cell r="C5458" t="str">
            <v>TACO (NAO PICHADO) DE MADEIRA DE 1A. QUALIDADE PARA PISO, DE *7 X 21* CM</v>
          </cell>
          <cell r="D5458" t="str">
            <v>M2</v>
          </cell>
          <cell r="E5458">
            <v>48.03</v>
          </cell>
        </row>
        <row r="5459">
          <cell r="A5459">
            <v>6216</v>
          </cell>
          <cell r="B5459" t="str">
            <v>SINAPI/CEF</v>
          </cell>
          <cell r="C5459" t="str">
            <v>TACO PARQUET IPE CERNE</v>
          </cell>
          <cell r="D5459" t="str">
            <v>UN</v>
          </cell>
          <cell r="E5459">
            <v>45.89</v>
          </cell>
        </row>
        <row r="5460">
          <cell r="A5460">
            <v>10809</v>
          </cell>
          <cell r="B5460" t="str">
            <v>SINAPI/CEF</v>
          </cell>
          <cell r="C5460" t="str">
            <v>TALHA ELETRICA 3 T</v>
          </cell>
          <cell r="D5460" t="str">
            <v>H</v>
          </cell>
          <cell r="E5460">
            <v>0.49</v>
          </cell>
        </row>
        <row r="5461">
          <cell r="A5461">
            <v>10740</v>
          </cell>
          <cell r="B5461" t="str">
            <v>SINAPI/CEF</v>
          </cell>
          <cell r="C5461" t="str">
            <v>TALHA ELETRICA 3T</v>
          </cell>
          <cell r="D5461" t="str">
            <v>UN</v>
          </cell>
          <cell r="E5461">
            <v>10108.86</v>
          </cell>
        </row>
        <row r="5462">
          <cell r="A5462">
            <v>13914</v>
          </cell>
          <cell r="B5462" t="str">
            <v>SINAPI/CEF</v>
          </cell>
          <cell r="C5462" t="str">
            <v>TALHA GUINCHO MANUAL 1.5T</v>
          </cell>
          <cell r="D5462" t="str">
            <v>UN</v>
          </cell>
          <cell r="E5462">
            <v>1253.8699999999999</v>
          </cell>
        </row>
        <row r="5463">
          <cell r="A5463">
            <v>10811</v>
          </cell>
          <cell r="B5463" t="str">
            <v>SINAPI/CEF</v>
          </cell>
          <cell r="C5463" t="str">
            <v>TALHA MANUAL PARA ELEVAÇÃO DE CARGAS DE 2 T - (LOCAÇÃO)</v>
          </cell>
          <cell r="D5463" t="str">
            <v>H</v>
          </cell>
          <cell r="E5463">
            <v>0.65</v>
          </cell>
        </row>
        <row r="5464">
          <cell r="A5464">
            <v>10742</v>
          </cell>
          <cell r="B5464" t="str">
            <v>SINAPI/CEF</v>
          </cell>
          <cell r="C5464" t="str">
            <v>TALHA MANUAL 2T</v>
          </cell>
          <cell r="D5464" t="str">
            <v>UN</v>
          </cell>
          <cell r="E5464">
            <v>898.27</v>
          </cell>
        </row>
        <row r="5465">
          <cell r="A5465">
            <v>11730</v>
          </cell>
          <cell r="B5465" t="str">
            <v>SINAPI/CEF</v>
          </cell>
          <cell r="C5465" t="str">
            <v>TAMPA CEGA EM ACO INOX P/ RALO SIFONADO 20 X 20CM</v>
          </cell>
          <cell r="D5465" t="str">
            <v>UN</v>
          </cell>
          <cell r="E5465">
            <v>20.95</v>
          </cell>
        </row>
        <row r="5466">
          <cell r="A5466">
            <v>7552</v>
          </cell>
          <cell r="B5466" t="str">
            <v>SINAPI/CEF</v>
          </cell>
          <cell r="C5466" t="str">
            <v>TAMPA CEGA EM LATAO POLIDO PARA CONDULETE EM LIGA DE ALUMINIO 4 X 4"</v>
          </cell>
          <cell r="D5466" t="str">
            <v>UN</v>
          </cell>
          <cell r="E5466">
            <v>12.84</v>
          </cell>
        </row>
        <row r="5467">
          <cell r="A5467">
            <v>7543</v>
          </cell>
          <cell r="B5467" t="str">
            <v>SINAPI/CEF</v>
          </cell>
          <cell r="C5467" t="str">
            <v>TAMPA CEGA EM PVC P/CONDULETE 4 X 2"</v>
          </cell>
          <cell r="D5467" t="str">
            <v>UN</v>
          </cell>
          <cell r="E5467">
            <v>3.11</v>
          </cell>
        </row>
        <row r="5468">
          <cell r="A5468">
            <v>13255</v>
          </cell>
          <cell r="B5468" t="str">
            <v>SINAPI/CEF</v>
          </cell>
          <cell r="C5468" t="str">
            <v>TAMPA CONCRETO P/PV E/OU CX. INSPECAO 60 X 60 X 8CM</v>
          </cell>
          <cell r="D5468" t="str">
            <v>UN</v>
          </cell>
          <cell r="E5468">
            <v>45.57</v>
          </cell>
        </row>
        <row r="5469">
          <cell r="A5469">
            <v>11299</v>
          </cell>
          <cell r="B5469" t="str">
            <v>SINAPI/CEF</v>
          </cell>
          <cell r="C5469" t="str">
            <v>TAMPA FOFO TIPO R2 PADRAO TELEBRAS 545 X 1104MM 75KG CARGA MAX 2000KG P/ CAIXA TELEFONE</v>
          </cell>
          <cell r="D5469" t="str">
            <v>UN</v>
          </cell>
          <cell r="E5469">
            <v>369.91</v>
          </cell>
        </row>
        <row r="5470">
          <cell r="A5470">
            <v>0</v>
          </cell>
          <cell r="B5470" t="str">
            <v>SINAPI/CEF</v>
          </cell>
          <cell r="C5470">
            <v>0</v>
          </cell>
          <cell r="D5470">
            <v>0</v>
          </cell>
          <cell r="E5470">
            <v>0</v>
          </cell>
        </row>
        <row r="5471">
          <cell r="A5471">
            <v>0</v>
          </cell>
          <cell r="B5471" t="str">
            <v>SINAPI/CEF</v>
          </cell>
          <cell r="C5471" t="str">
            <v>PREÇOS DE INSUMOS</v>
          </cell>
          <cell r="D5471" t="str">
            <v>Página:</v>
          </cell>
          <cell r="E5471" t="str">
            <v>87 / 107</v>
          </cell>
        </row>
        <row r="5472">
          <cell r="A5472" t="str">
            <v>Mês de Coleta:</v>
          </cell>
          <cell r="B5472" t="str">
            <v>SINAPI/CEF</v>
          </cell>
          <cell r="C5472" t="str">
            <v>05/2014 Pesquisa: IBGE</v>
          </cell>
          <cell r="D5472">
            <v>0</v>
          </cell>
          <cell r="E5472">
            <v>0</v>
          </cell>
        </row>
        <row r="5473">
          <cell r="A5473">
            <v>0</v>
          </cell>
          <cell r="B5473" t="str">
            <v>SINAPI/CEF</v>
          </cell>
          <cell r="C5473" t="str">
            <v>FORTALEZA 88,81</v>
          </cell>
          <cell r="D5473">
            <v>0</v>
          </cell>
          <cell r="E5473">
            <v>50.72</v>
          </cell>
        </row>
        <row r="5474">
          <cell r="A5474" t="str">
            <v>Localidade:</v>
          </cell>
          <cell r="B5474" t="str">
            <v>SINAPI/CEF</v>
          </cell>
          <cell r="C5474" t="str">
            <v>Encargos Sociais Desonerados(%) Horista:</v>
          </cell>
          <cell r="D5474" t="str">
            <v>Mensalista:</v>
          </cell>
          <cell r="E5474">
            <v>0</v>
          </cell>
        </row>
        <row r="5475">
          <cell r="A5475" t="str">
            <v>Código</v>
          </cell>
          <cell r="B5475" t="str">
            <v>SINAPI/CEF</v>
          </cell>
          <cell r="C5475" t="str">
            <v>Descriçao do Insumo</v>
          </cell>
          <cell r="D5475" t="str">
            <v>Unid</v>
          </cell>
          <cell r="E5475" t="str">
            <v>Preço</v>
          </cell>
        </row>
        <row r="5476">
          <cell r="A5476">
            <v>0</v>
          </cell>
          <cell r="B5476" t="str">
            <v>SINAPI/CEF</v>
          </cell>
          <cell r="C5476">
            <v>0</v>
          </cell>
          <cell r="D5476">
            <v>0</v>
          </cell>
          <cell r="E5476" t="str">
            <v>Mediano (R$)</v>
          </cell>
        </row>
        <row r="5477">
          <cell r="A5477">
            <v>14112</v>
          </cell>
          <cell r="B5477" t="str">
            <v>SINAPI/CEF</v>
          </cell>
          <cell r="C5477" t="str">
            <v>TAMPA FOFO TP R1 PADRAO TELEBRAS 385 X 630MM 25KG CARGA MAX 1500KG P/ CAIXA TELEFONE</v>
          </cell>
          <cell r="D5477" t="str">
            <v>UN</v>
          </cell>
          <cell r="E5477">
            <v>221.44</v>
          </cell>
        </row>
        <row r="5478">
          <cell r="A5478">
            <v>21069</v>
          </cell>
          <cell r="B5478" t="str">
            <v>SINAPI/CEF</v>
          </cell>
          <cell r="C5478" t="str">
            <v>TAMPA FOFO 9KG CARGA MAX 12500KG D = 100MM P/ CAIXA REGISTRO DE AGUA</v>
          </cell>
          <cell r="D5478" t="str">
            <v>UN</v>
          </cell>
          <cell r="E5478">
            <v>67.94</v>
          </cell>
        </row>
        <row r="5479">
          <cell r="A5479">
            <v>21070</v>
          </cell>
          <cell r="B5479" t="str">
            <v>SINAPI/CEF</v>
          </cell>
          <cell r="C5479" t="str">
            <v>TAMPA QUADRADA FOFO C/ BASE 300 X 300MM CARGA MAX 2000KG P/ CAIXA INSPECAO, ESGOTO, AGUA,</v>
          </cell>
          <cell r="D5479" t="str">
            <v>UN</v>
          </cell>
          <cell r="E5479">
            <v>148.47</v>
          </cell>
        </row>
        <row r="5480">
          <cell r="A5480">
            <v>0</v>
          </cell>
          <cell r="B5480" t="str">
            <v>SINAPI/CEF</v>
          </cell>
          <cell r="C5480" t="str">
            <v>ELETRICA  ETC</v>
          </cell>
          <cell r="D5480">
            <v>0</v>
          </cell>
          <cell r="E5480">
            <v>0</v>
          </cell>
        </row>
        <row r="5481">
          <cell r="A5481">
            <v>21071</v>
          </cell>
          <cell r="B5481" t="str">
            <v>SINAPI/CEF</v>
          </cell>
          <cell r="C5481" t="str">
            <v>TAMPA QUADRADA FOFO C/ BASE 400 X 400MM CARGA MAX 2000KG P/ CAIXA INSPECAO, ESGOTO, AGUA,</v>
          </cell>
          <cell r="D5481" t="str">
            <v>UN</v>
          </cell>
          <cell r="E5481">
            <v>181.68</v>
          </cell>
        </row>
        <row r="5482">
          <cell r="A5482">
            <v>0</v>
          </cell>
          <cell r="B5482" t="str">
            <v>SINAPI/CEF</v>
          </cell>
          <cell r="C5482" t="str">
            <v>ELETRICA  ETC</v>
          </cell>
          <cell r="D5482">
            <v>0</v>
          </cell>
          <cell r="E5482">
            <v>0</v>
          </cell>
        </row>
        <row r="5483">
          <cell r="A5483">
            <v>21072</v>
          </cell>
          <cell r="B5483" t="str">
            <v>SINAPI/CEF</v>
          </cell>
          <cell r="C5483" t="str">
            <v>TAMPA QUADRADA FOFO C/ BASE 600 X 600MM CARGA MAX 2000KG P/ CAIXA INSPECAO, ESGOTO, AGUA,</v>
          </cell>
          <cell r="D5483" t="str">
            <v>UN</v>
          </cell>
          <cell r="E5483">
            <v>344.74</v>
          </cell>
        </row>
        <row r="5484">
          <cell r="A5484">
            <v>0</v>
          </cell>
          <cell r="B5484" t="str">
            <v>SINAPI/CEF</v>
          </cell>
          <cell r="C5484" t="str">
            <v>ELETRICA  ETC</v>
          </cell>
          <cell r="D5484">
            <v>0</v>
          </cell>
          <cell r="E5484">
            <v>0</v>
          </cell>
        </row>
        <row r="5485">
          <cell r="A5485">
            <v>21073</v>
          </cell>
          <cell r="B5485" t="str">
            <v>SINAPI/CEF</v>
          </cell>
          <cell r="C5485" t="str">
            <v>TAMPA QUADRADA FOFO C/ BASE 800 X 800MM CARGA MAX 2000KG P/ CAIXA INSPECAO, ESGOTO, AGUA,</v>
          </cell>
          <cell r="D5485" t="str">
            <v>UN</v>
          </cell>
          <cell r="E5485">
            <v>546.04999999999995</v>
          </cell>
        </row>
        <row r="5486">
          <cell r="A5486">
            <v>0</v>
          </cell>
          <cell r="B5486" t="str">
            <v>SINAPI/CEF</v>
          </cell>
          <cell r="C5486" t="str">
            <v>ELETRICA  ETC</v>
          </cell>
          <cell r="D5486">
            <v>0</v>
          </cell>
          <cell r="E5486">
            <v>0</v>
          </cell>
        </row>
        <row r="5487">
          <cell r="A5487">
            <v>7539</v>
          </cell>
          <cell r="B5487" t="str">
            <v>SINAPI/CEF</v>
          </cell>
          <cell r="C5487" t="str">
            <v>TAMPA S/ EQUIPAMENTO 2 TECLAS P/ CONDUTORES 1/2'' OU 3/4'', TIPO C11 MOFERCO OU EQUVALENTE</v>
          </cell>
          <cell r="D5487" t="str">
            <v>UN</v>
          </cell>
          <cell r="E5487">
            <v>1.72</v>
          </cell>
        </row>
        <row r="5488">
          <cell r="A5488">
            <v>21087</v>
          </cell>
          <cell r="B5488" t="str">
            <v>SINAPI/CEF</v>
          </cell>
          <cell r="C5488" t="str">
            <v>TAMPAO FOFO ARTICULADO 37KG CARGA MAX 12500KG DIAM ABERT 500MM P/ POCO VISITA DE REDE AGUA</v>
          </cell>
          <cell r="D5488" t="str">
            <v>UN</v>
          </cell>
          <cell r="E5488">
            <v>317.06</v>
          </cell>
        </row>
        <row r="5489">
          <cell r="A5489">
            <v>0</v>
          </cell>
          <cell r="B5489" t="str">
            <v>SINAPI/CEF</v>
          </cell>
          <cell r="C5489" t="str">
            <v>PLUVIAL, ESGOTO  ETC</v>
          </cell>
          <cell r="D5489">
            <v>0</v>
          </cell>
          <cell r="E5489">
            <v>0</v>
          </cell>
        </row>
        <row r="5490">
          <cell r="A5490">
            <v>21088</v>
          </cell>
          <cell r="B5490" t="str">
            <v>SINAPI/CEF</v>
          </cell>
          <cell r="C5490" t="str">
            <v>TAMPAO FOFO ARTICULADO 57KG DIAM ABERT 600MM P/ POCO VISITA DE REDE AGUA PLUVIAL, ESGOTO  ETC</v>
          </cell>
          <cell r="D5490" t="str">
            <v>UN</v>
          </cell>
          <cell r="E5490">
            <v>412.43</v>
          </cell>
        </row>
        <row r="5491">
          <cell r="A5491">
            <v>21089</v>
          </cell>
          <cell r="B5491" t="str">
            <v>SINAPI/CEF</v>
          </cell>
          <cell r="C5491" t="str">
            <v>TAMPAO FOFO ARTICULADO 72KG CARGA MAX 30000KG DIAM ABERT 610MM P/ POCO VISITA DE REDE AGUA</v>
          </cell>
          <cell r="D5491" t="str">
            <v>UN</v>
          </cell>
          <cell r="E5491">
            <v>516.36</v>
          </cell>
        </row>
        <row r="5492">
          <cell r="A5492">
            <v>0</v>
          </cell>
          <cell r="B5492" t="str">
            <v>SINAPI/CEF</v>
          </cell>
          <cell r="C5492" t="str">
            <v>PLUVIAL, ESGOTO  ETC</v>
          </cell>
          <cell r="D5492">
            <v>0</v>
          </cell>
          <cell r="E5492">
            <v>0</v>
          </cell>
        </row>
        <row r="5493">
          <cell r="A5493">
            <v>21090</v>
          </cell>
          <cell r="B5493" t="str">
            <v>SINAPI/CEF</v>
          </cell>
          <cell r="C5493" t="str">
            <v>TAMPAO FOFO ARTICULADO 83KG CARGA MAX 30000KG DIAM ABERT 600MM P/ POCO VISITA DE REDE AGUA</v>
          </cell>
          <cell r="D5493" t="str">
            <v>UN</v>
          </cell>
          <cell r="E5493">
            <v>563.91999999999996</v>
          </cell>
        </row>
        <row r="5494">
          <cell r="A5494">
            <v>0</v>
          </cell>
          <cell r="B5494" t="str">
            <v>SINAPI/CEF</v>
          </cell>
          <cell r="C5494" t="str">
            <v>PLUVIAL, ESGOTO  ETC</v>
          </cell>
          <cell r="D5494">
            <v>0</v>
          </cell>
          <cell r="E5494">
            <v>0</v>
          </cell>
        </row>
        <row r="5495">
          <cell r="A5495">
            <v>21091</v>
          </cell>
          <cell r="B5495" t="str">
            <v>SINAPI/CEF</v>
          </cell>
          <cell r="C5495" t="str">
            <v>TAMPAO FOFO ARTICULADO 88KG DIAM ABERT 610MM P/ POCO VISITA DE REDE AGUA PLUVIAL, ESGOTO  ETC</v>
          </cell>
          <cell r="D5495" t="str">
            <v>UN</v>
          </cell>
          <cell r="E5495">
            <v>478.11</v>
          </cell>
        </row>
        <row r="5496">
          <cell r="A5496">
            <v>11301</v>
          </cell>
          <cell r="B5496" t="str">
            <v>SINAPI/CEF</v>
          </cell>
          <cell r="C5496" t="str">
            <v>TAMPAO FOFO ARTICULADO83KG CARGA MAX 12500KG DIAM ABERT 600MM P/ POCO VISITA DE REDE AGUA</v>
          </cell>
          <cell r="D5496" t="str">
            <v>UN</v>
          </cell>
          <cell r="E5496">
            <v>1087.07</v>
          </cell>
        </row>
        <row r="5497">
          <cell r="A5497">
            <v>0</v>
          </cell>
          <cell r="B5497" t="str">
            <v>SINAPI/CEF</v>
          </cell>
          <cell r="C5497" t="str">
            <v>PLUVIAL, ESGOTO  ETC</v>
          </cell>
          <cell r="D5497">
            <v>0</v>
          </cell>
          <cell r="E5497">
            <v>0</v>
          </cell>
        </row>
        <row r="5498">
          <cell r="A5498">
            <v>11298</v>
          </cell>
          <cell r="B5498" t="str">
            <v>SINAPI/CEF</v>
          </cell>
          <cell r="C5498" t="str">
            <v>TAMPAO FOFO P/ CAIXA REGISTRO T-34 (34 KG)</v>
          </cell>
          <cell r="D5498" t="str">
            <v>UN</v>
          </cell>
          <cell r="E5498">
            <v>157.52000000000001</v>
          </cell>
        </row>
        <row r="5499">
          <cell r="A5499">
            <v>14113</v>
          </cell>
          <cell r="B5499" t="str">
            <v>SINAPI/CEF</v>
          </cell>
          <cell r="C5499" t="str">
            <v>TAMPAO FOFO P/ CX R3 PADRAO TELEBRAS</v>
          </cell>
          <cell r="D5499" t="str">
            <v>UN</v>
          </cell>
          <cell r="E5499">
            <v>588.83000000000004</v>
          </cell>
        </row>
        <row r="5500">
          <cell r="A5500">
            <v>11303</v>
          </cell>
          <cell r="B5500" t="str">
            <v>SINAPI/CEF</v>
          </cell>
          <cell r="C5500" t="str">
            <v>TAMPAO FOFO T-100 D=745MM 79,5KG</v>
          </cell>
          <cell r="D5500" t="str">
            <v>UN</v>
          </cell>
          <cell r="E5500">
            <v>270.38</v>
          </cell>
        </row>
        <row r="5501">
          <cell r="A5501">
            <v>11315</v>
          </cell>
          <cell r="B5501" t="str">
            <v>SINAPI/CEF</v>
          </cell>
          <cell r="C5501" t="str">
            <v>TAMPAO FOFO T-16 (7KG) - 30x30CM (P/ CAIXA DE INSPECAO)</v>
          </cell>
          <cell r="D5501" t="str">
            <v>UN</v>
          </cell>
          <cell r="E5501">
            <v>62.39</v>
          </cell>
        </row>
        <row r="5502">
          <cell r="A5502">
            <v>21086</v>
          </cell>
          <cell r="B5502" t="str">
            <v>SINAPI/CEF</v>
          </cell>
          <cell r="C5502" t="str">
            <v>TAMPAO FOFO TIPO R3 PADRAO TELEBRAS 155KG CARGA MAX 30000KG DIAM ABERT 664MM P/ POCO VISITA DE</v>
          </cell>
          <cell r="D5502" t="str">
            <v>UN</v>
          </cell>
          <cell r="E5502">
            <v>624.05999999999995</v>
          </cell>
        </row>
        <row r="5503">
          <cell r="A5503">
            <v>0</v>
          </cell>
          <cell r="B5503" t="str">
            <v>SINAPI/CEF</v>
          </cell>
          <cell r="C5503" t="str">
            <v>REDE TELEFONE</v>
          </cell>
          <cell r="D5503">
            <v>0</v>
          </cell>
          <cell r="E5503">
            <v>0</v>
          </cell>
        </row>
        <row r="5504">
          <cell r="A5504">
            <v>11290</v>
          </cell>
          <cell r="B5504" t="str">
            <v>SINAPI/CEF</v>
          </cell>
          <cell r="C5504" t="str">
            <v>TAMPAO FOFO 125 KG P/ POCO VISITA</v>
          </cell>
          <cell r="D5504" t="str">
            <v>UN</v>
          </cell>
          <cell r="E5504">
            <v>427.78</v>
          </cell>
        </row>
        <row r="5505">
          <cell r="A5505">
            <v>21074</v>
          </cell>
          <cell r="B5505" t="str">
            <v>SINAPI/CEF</v>
          </cell>
          <cell r="C5505" t="str">
            <v>TAMPAO FOFO 137KG CARGA MAX 9000KG DIAM ABERT 542MM P/ POCO VISITA DE REDE AGUA PLUVIAL, ESGOTO</v>
          </cell>
          <cell r="D5505" t="str">
            <v>UN</v>
          </cell>
          <cell r="E5505">
            <v>478.11</v>
          </cell>
        </row>
        <row r="5506">
          <cell r="A5506">
            <v>0</v>
          </cell>
          <cell r="B5506" t="str">
            <v>SINAPI/CEF</v>
          </cell>
          <cell r="C5506" t="str">
            <v>ETC</v>
          </cell>
          <cell r="D5506">
            <v>0</v>
          </cell>
          <cell r="E5506">
            <v>0</v>
          </cell>
        </row>
        <row r="5507">
          <cell r="A5507">
            <v>21075</v>
          </cell>
          <cell r="B5507" t="str">
            <v>SINAPI/CEF</v>
          </cell>
          <cell r="C5507" t="str">
            <v>TAMPAO FOFO 139KG CARGA MAX 30000KG DIAM ABERT 900MM P/ POCO VISITA DE REDE AGUA PLUVIAL, ESGOTO</v>
          </cell>
          <cell r="D5507" t="str">
            <v>UN</v>
          </cell>
          <cell r="E5507">
            <v>1049.33</v>
          </cell>
        </row>
        <row r="5508">
          <cell r="A5508">
            <v>0</v>
          </cell>
          <cell r="B5508" t="str">
            <v>SINAPI/CEF</v>
          </cell>
          <cell r="C5508" t="str">
            <v>ETC</v>
          </cell>
          <cell r="D5508">
            <v>0</v>
          </cell>
          <cell r="E5508">
            <v>0</v>
          </cell>
        </row>
        <row r="5509">
          <cell r="A5509">
            <v>11296</v>
          </cell>
          <cell r="B5509" t="str">
            <v>SINAPI/CEF</v>
          </cell>
          <cell r="C5509" t="str">
            <v>TAMPAO FOFO 170KG CARGA MAX 30000KG DIAM ABERT 900MM P/ POCO VISITA DE REDE DE AGUA PLUVIAL,</v>
          </cell>
          <cell r="D5509" t="str">
            <v>UN</v>
          </cell>
          <cell r="E5509">
            <v>2873.7</v>
          </cell>
        </row>
        <row r="5510">
          <cell r="A5510">
            <v>0</v>
          </cell>
          <cell r="B5510" t="str">
            <v>SINAPI/CEF</v>
          </cell>
          <cell r="C5510" t="str">
            <v>ESGOTO  ETC</v>
          </cell>
          <cell r="D5510">
            <v>0</v>
          </cell>
          <cell r="E5510">
            <v>0</v>
          </cell>
        </row>
        <row r="5511">
          <cell r="A5511">
            <v>11291</v>
          </cell>
          <cell r="B5511" t="str">
            <v>SINAPI/CEF</v>
          </cell>
          <cell r="C5511" t="str">
            <v>TAMPAO FOFO 175 KG P/ POCO VISITA T-175</v>
          </cell>
          <cell r="D5511" t="str">
            <v>UN</v>
          </cell>
          <cell r="E5511">
            <v>553.6</v>
          </cell>
        </row>
        <row r="5512">
          <cell r="A5512">
            <v>21076</v>
          </cell>
          <cell r="B5512" t="str">
            <v>SINAPI/CEF</v>
          </cell>
          <cell r="C5512" t="str">
            <v>TAMPAO FOFO 240KG CARGA MAX 13000KG DIAM ABERT 600MM P/ POCO VISITA DE REDE AGUA PLUVIAL, ESGOTO</v>
          </cell>
          <cell r="D5512" t="str">
            <v>UN</v>
          </cell>
          <cell r="E5512">
            <v>1258.18</v>
          </cell>
        </row>
        <row r="5513">
          <cell r="A5513">
            <v>0</v>
          </cell>
          <cell r="B5513" t="str">
            <v>SINAPI/CEF</v>
          </cell>
          <cell r="C5513" t="str">
            <v>ETC</v>
          </cell>
          <cell r="D5513">
            <v>0</v>
          </cell>
          <cell r="E5513">
            <v>0</v>
          </cell>
        </row>
        <row r="5514">
          <cell r="A5514">
            <v>11292</v>
          </cell>
          <cell r="B5514" t="str">
            <v>SINAPI/CEF</v>
          </cell>
          <cell r="C5514" t="str">
            <v>TAMPAO FOFO 30 X 40 CM S/INSCRICAO</v>
          </cell>
          <cell r="D5514" t="str">
            <v>UN</v>
          </cell>
          <cell r="E5514">
            <v>135.88</v>
          </cell>
        </row>
        <row r="5515">
          <cell r="A5515">
            <v>11316</v>
          </cell>
          <cell r="B5515" t="str">
            <v>SINAPI/CEF</v>
          </cell>
          <cell r="C5515" t="str">
            <v>TAMPAO FOFO 33KG CARGA MAX 12500KG DIAM ABERT 500MM P/ POCO VISITA DE REDE DE AGUA PLUVIAL,</v>
          </cell>
          <cell r="D5515" t="str">
            <v>UN</v>
          </cell>
          <cell r="E5515">
            <v>291.89999999999998</v>
          </cell>
        </row>
        <row r="5516">
          <cell r="A5516">
            <v>0</v>
          </cell>
          <cell r="B5516" t="str">
            <v>SINAPI/CEF</v>
          </cell>
          <cell r="C5516" t="str">
            <v>ESGOTO  ETC</v>
          </cell>
          <cell r="D5516">
            <v>0</v>
          </cell>
          <cell r="E5516">
            <v>0</v>
          </cell>
        </row>
        <row r="5517">
          <cell r="A5517">
            <v>11293</v>
          </cell>
          <cell r="B5517" t="str">
            <v>SINAPI/CEF</v>
          </cell>
          <cell r="C5517" t="str">
            <v>TAMPAO FOFO 40X50CM C/INSCRICAO "INCENDIO"</v>
          </cell>
          <cell r="D5517" t="str">
            <v>UN</v>
          </cell>
          <cell r="E5517">
            <v>208.86</v>
          </cell>
        </row>
        <row r="5518">
          <cell r="A5518">
            <v>21077</v>
          </cell>
          <cell r="B5518" t="str">
            <v>SINAPI/CEF</v>
          </cell>
          <cell r="C5518" t="str">
            <v>TAMPAO FOFO 43KG DIAM ABERT 576MM P/ POCO VISITA DE REDE AGUA PLUVIAL, ESGOTO  ETC</v>
          </cell>
          <cell r="D5518" t="str">
            <v>UN</v>
          </cell>
          <cell r="E5518">
            <v>276.8</v>
          </cell>
        </row>
        <row r="5519">
          <cell r="A5519">
            <v>21078</v>
          </cell>
          <cell r="B5519" t="str">
            <v>SINAPI/CEF</v>
          </cell>
          <cell r="C5519" t="str">
            <v>TAMPAO FOFO 51KG CARGA MAX 30000KG DIAM ABERT 500MM P/ POCO VISITA DE REDE AGUA PLUVIAL, ESGOTO</v>
          </cell>
          <cell r="D5519" t="str">
            <v>UN</v>
          </cell>
          <cell r="E5519">
            <v>346.5</v>
          </cell>
        </row>
        <row r="5520">
          <cell r="A5520">
            <v>0</v>
          </cell>
          <cell r="B5520" t="str">
            <v>SINAPI/CEF</v>
          </cell>
          <cell r="C5520" t="str">
            <v>ETC EM VIA TRAFEGO LEVE</v>
          </cell>
          <cell r="D5520">
            <v>0</v>
          </cell>
          <cell r="E5520">
            <v>0</v>
          </cell>
        </row>
        <row r="5521">
          <cell r="A5521">
            <v>21079</v>
          </cell>
          <cell r="B5521" t="str">
            <v>SINAPI/CEF</v>
          </cell>
          <cell r="C5521" t="str">
            <v>TAMPAO FOFO 55KG CARGA MAX 2600KG DIAM ABERT 476MM P/ POCO VISITA DE REDE AGUA PLUVIAL, ESGOTO</v>
          </cell>
          <cell r="D5521" t="str">
            <v>UN</v>
          </cell>
          <cell r="E5521">
            <v>276.8</v>
          </cell>
        </row>
        <row r="5522">
          <cell r="A5522">
            <v>0</v>
          </cell>
          <cell r="B5522" t="str">
            <v>SINAPI/CEF</v>
          </cell>
          <cell r="C5522" t="str">
            <v>ETC EM VIA TRAFEGO LEVE</v>
          </cell>
          <cell r="D5522">
            <v>0</v>
          </cell>
          <cell r="E5522">
            <v>0</v>
          </cell>
        </row>
        <row r="5523">
          <cell r="A5523">
            <v>21080</v>
          </cell>
          <cell r="B5523" t="str">
            <v>SINAPI/CEF</v>
          </cell>
          <cell r="C5523" t="str">
            <v>TAMPAO FOFO 57KG CARGA MAX 12500KG DIAM ABERT 600MM P/ POCO VISITA DE REDE AGUA PLUVIAL, ESGOTO</v>
          </cell>
          <cell r="D5523" t="str">
            <v>UN</v>
          </cell>
          <cell r="E5523">
            <v>327.13</v>
          </cell>
        </row>
        <row r="5524">
          <cell r="A5524">
            <v>0</v>
          </cell>
          <cell r="B5524" t="str">
            <v>SINAPI/CEF</v>
          </cell>
          <cell r="C5524" t="str">
            <v>ETC EM VIA TRAFEGO LEVE</v>
          </cell>
          <cell r="D5524">
            <v>0</v>
          </cell>
          <cell r="E5524">
            <v>0</v>
          </cell>
        </row>
        <row r="5525">
          <cell r="A5525">
            <v>21081</v>
          </cell>
          <cell r="B5525" t="str">
            <v>SINAPI/CEF</v>
          </cell>
          <cell r="C5525" t="str">
            <v>TAMPAO FOFO 65KG CARGA MAX 12500KG DIAM ABERT 500MM P/ POCO VISITA, REDE AGUA PLUVIAL, ESGOTO</v>
          </cell>
          <cell r="D5525" t="str">
            <v>UN</v>
          </cell>
          <cell r="E5525">
            <v>295.67</v>
          </cell>
        </row>
        <row r="5526">
          <cell r="A5526">
            <v>0</v>
          </cell>
          <cell r="B5526" t="str">
            <v>SINAPI/CEF</v>
          </cell>
          <cell r="C5526" t="str">
            <v>ETC.</v>
          </cell>
          <cell r="D5526">
            <v>0</v>
          </cell>
          <cell r="E5526">
            <v>0</v>
          </cell>
        </row>
        <row r="5527">
          <cell r="A5527">
            <v>21082</v>
          </cell>
          <cell r="B5527" t="str">
            <v>SINAPI/CEF</v>
          </cell>
          <cell r="C5527" t="str">
            <v>TAMPAO FOFO 65KG CARGA MAX 30000KG DIAM ABERT 500MM P/ POCO VISITA DE REDE AGUA PLUVIAL, ESGOTO</v>
          </cell>
          <cell r="D5527" t="str">
            <v>UN</v>
          </cell>
          <cell r="E5527">
            <v>427.78</v>
          </cell>
        </row>
        <row r="5528">
          <cell r="A5528">
            <v>0</v>
          </cell>
          <cell r="B5528" t="str">
            <v>SINAPI/CEF</v>
          </cell>
          <cell r="C5528" t="str">
            <v>ETC</v>
          </cell>
          <cell r="D5528">
            <v>0</v>
          </cell>
          <cell r="E5528">
            <v>0</v>
          </cell>
        </row>
        <row r="5529">
          <cell r="A5529">
            <v>21083</v>
          </cell>
          <cell r="B5529" t="str">
            <v>SINAPI/CEF</v>
          </cell>
          <cell r="C5529" t="str">
            <v>TAMPAO FOFO 70KG CARGA MAX 3100KG DIAM ABERT 556MM P/ POCO VISITA DE REDE AGUA PLUVIAL, ESGOTO</v>
          </cell>
          <cell r="D5529" t="str">
            <v>UN</v>
          </cell>
          <cell r="E5529">
            <v>291.89999999999998</v>
          </cell>
        </row>
        <row r="5530">
          <cell r="A5530">
            <v>0</v>
          </cell>
          <cell r="B5530" t="str">
            <v>SINAPI/CEF</v>
          </cell>
          <cell r="C5530" t="str">
            <v>ETC EM VIA TRAFEGO LEVE</v>
          </cell>
          <cell r="D5530">
            <v>0</v>
          </cell>
          <cell r="E5530">
            <v>0</v>
          </cell>
        </row>
        <row r="5531">
          <cell r="A5531">
            <v>21084</v>
          </cell>
          <cell r="B5531" t="str">
            <v>SINAPI/CEF</v>
          </cell>
          <cell r="C5531" t="str">
            <v>TAMPAO FOFO 73KG CARGA MAX 30000KG DIAM ABERT 555MM P/ POCO VISITA DE REDE AGUA PLUVIAL, ESGOTO</v>
          </cell>
          <cell r="D5531" t="str">
            <v>UN</v>
          </cell>
          <cell r="E5531">
            <v>452.95</v>
          </cell>
        </row>
        <row r="5532">
          <cell r="A5532">
            <v>0</v>
          </cell>
          <cell r="B5532" t="str">
            <v>SINAPI/CEF</v>
          </cell>
          <cell r="C5532" t="str">
            <v>ETC</v>
          </cell>
          <cell r="D5532">
            <v>0</v>
          </cell>
          <cell r="E5532">
            <v>0</v>
          </cell>
        </row>
        <row r="5533">
          <cell r="A5533">
            <v>6236</v>
          </cell>
          <cell r="B5533" t="str">
            <v>SINAPI/CEF</v>
          </cell>
          <cell r="C5533" t="str">
            <v>TAMPAO FOFO 80KG CARGA MAX 3900KG DIAM ABERT 528MM P/ POCO VISITA DE REDE AGUA PLUVIAL, ESGOTO</v>
          </cell>
          <cell r="D5533" t="str">
            <v>UN</v>
          </cell>
          <cell r="E5533">
            <v>327.13</v>
          </cell>
        </row>
        <row r="5534">
          <cell r="A5534">
            <v>0</v>
          </cell>
          <cell r="B5534" t="str">
            <v>SINAPI/CEF</v>
          </cell>
          <cell r="C5534" t="str">
            <v>ETC EM VIA TRAFEGO MEDIO</v>
          </cell>
          <cell r="D5534">
            <v>0</v>
          </cell>
          <cell r="E5534">
            <v>0</v>
          </cell>
        </row>
        <row r="5535">
          <cell r="A5535">
            <v>6243</v>
          </cell>
          <cell r="B5535" t="str">
            <v>SINAPI/CEF</v>
          </cell>
          <cell r="C5535" t="str">
            <v>TAMPAO FOFO 83KG CARGA MAX 12500KG DIAM ABERT 600MM P/ POCO VISITA DE REDE DE AGUA PLUVIAL,</v>
          </cell>
          <cell r="D5535" t="str">
            <v>UN</v>
          </cell>
          <cell r="E5535">
            <v>1026.68</v>
          </cell>
        </row>
        <row r="5536">
          <cell r="A5536">
            <v>0</v>
          </cell>
          <cell r="B5536" t="str">
            <v>SINAPI/CEF</v>
          </cell>
          <cell r="C5536" t="str">
            <v>ESGOTO  ETC</v>
          </cell>
          <cell r="D5536">
            <v>0</v>
          </cell>
          <cell r="E5536">
            <v>0</v>
          </cell>
        </row>
        <row r="5537">
          <cell r="A5537">
            <v>6240</v>
          </cell>
          <cell r="B5537" t="str">
            <v>SINAPI/CEF</v>
          </cell>
          <cell r="C5537" t="str">
            <v>TAMPAO FOFO 83KG CARGA MAX 30000KG DIAM ABERT 600MM P/ POCO VISITA DE REDE DE AGUA PLUVIAL,</v>
          </cell>
          <cell r="D5537" t="str">
            <v>UN</v>
          </cell>
          <cell r="E5537">
            <v>591.35</v>
          </cell>
        </row>
        <row r="5538">
          <cell r="A5538">
            <v>0</v>
          </cell>
          <cell r="B5538" t="str">
            <v>SINAPI/CEF</v>
          </cell>
          <cell r="C5538" t="str">
            <v>ESGOTO  ETC</v>
          </cell>
          <cell r="D5538">
            <v>0</v>
          </cell>
          <cell r="E5538">
            <v>0</v>
          </cell>
        </row>
        <row r="5539">
          <cell r="A5539">
            <v>21085</v>
          </cell>
          <cell r="B5539" t="str">
            <v>SINAPI/CEF</v>
          </cell>
          <cell r="C5539" t="str">
            <v>TAMPAO FOFO 88KG CARGA MAX 30000KG DIAM ABERT 610MM P/ POCO VISITA DE REDE AGUA PLUVIAL, ESGOTO</v>
          </cell>
          <cell r="D5539" t="str">
            <v>UN</v>
          </cell>
          <cell r="E5539">
            <v>588.33000000000004</v>
          </cell>
        </row>
        <row r="5540">
          <cell r="A5540">
            <v>0</v>
          </cell>
          <cell r="B5540" t="str">
            <v>SINAPI/CEF</v>
          </cell>
          <cell r="C5540" t="str">
            <v>ETC</v>
          </cell>
          <cell r="D5540">
            <v>0</v>
          </cell>
          <cell r="E5540">
            <v>0</v>
          </cell>
        </row>
        <row r="5541">
          <cell r="A5541">
            <v>20964</v>
          </cell>
          <cell r="B5541" t="str">
            <v>SINAPI/CEF</v>
          </cell>
          <cell r="C5541" t="str">
            <v>TAMPAO LATAO C/ CORRENTE P/ INSTALACAO PREDIAL COMBATE A INCENDIO ENGATE RAPIDO 1 1/2"</v>
          </cell>
          <cell r="D5541" t="str">
            <v>UN</v>
          </cell>
          <cell r="E5541">
            <v>35.74</v>
          </cell>
        </row>
        <row r="5542">
          <cell r="A5542">
            <v>0</v>
          </cell>
          <cell r="B5542" t="str">
            <v>SINAPI/CEF</v>
          </cell>
          <cell r="C5542">
            <v>0</v>
          </cell>
          <cell r="D5542">
            <v>0</v>
          </cell>
          <cell r="E5542">
            <v>0</v>
          </cell>
        </row>
        <row r="5543">
          <cell r="A5543">
            <v>0</v>
          </cell>
          <cell r="B5543" t="str">
            <v>SINAPI/CEF</v>
          </cell>
          <cell r="C5543" t="str">
            <v>PREÇOS DE INSUMOS</v>
          </cell>
          <cell r="D5543" t="str">
            <v>Página:</v>
          </cell>
          <cell r="E5543" t="str">
            <v>88 / 107</v>
          </cell>
        </row>
        <row r="5544">
          <cell r="A5544" t="str">
            <v>Mês de Coleta:</v>
          </cell>
          <cell r="B5544" t="str">
            <v>SINAPI/CEF</v>
          </cell>
          <cell r="C5544" t="str">
            <v>05/2014 Pesquisa: IBGE</v>
          </cell>
          <cell r="D5544">
            <v>0</v>
          </cell>
          <cell r="E5544">
            <v>0</v>
          </cell>
        </row>
        <row r="5545">
          <cell r="A5545">
            <v>0</v>
          </cell>
          <cell r="B5545" t="str">
            <v>SINAPI/CEF</v>
          </cell>
          <cell r="C5545" t="str">
            <v>FORTALEZA 88,81</v>
          </cell>
          <cell r="D5545">
            <v>0</v>
          </cell>
          <cell r="E5545">
            <v>50.72</v>
          </cell>
        </row>
        <row r="5546">
          <cell r="A5546" t="str">
            <v>Localidade:</v>
          </cell>
          <cell r="B5546" t="str">
            <v>SINAPI/CEF</v>
          </cell>
          <cell r="C5546" t="str">
            <v>Encargos Sociais Desonerados(%) Horista:</v>
          </cell>
          <cell r="D5546" t="str">
            <v>Mensalista:</v>
          </cell>
          <cell r="E5546">
            <v>0</v>
          </cell>
        </row>
        <row r="5547">
          <cell r="A5547" t="str">
            <v>Código</v>
          </cell>
          <cell r="B5547" t="str">
            <v>SINAPI/CEF</v>
          </cell>
          <cell r="C5547" t="str">
            <v>Descriçao do Insumo</v>
          </cell>
          <cell r="D5547" t="str">
            <v>Unid</v>
          </cell>
          <cell r="E5547" t="str">
            <v>Preço</v>
          </cell>
        </row>
        <row r="5548">
          <cell r="A5548">
            <v>0</v>
          </cell>
          <cell r="B5548" t="str">
            <v>SINAPI/CEF</v>
          </cell>
          <cell r="C5548">
            <v>0</v>
          </cell>
          <cell r="D5548">
            <v>0</v>
          </cell>
          <cell r="E5548" t="str">
            <v>Mediano (R$)</v>
          </cell>
        </row>
        <row r="5549">
          <cell r="A5549">
            <v>10905</v>
          </cell>
          <cell r="B5549" t="str">
            <v>SINAPI/CEF</v>
          </cell>
          <cell r="C5549" t="str">
            <v>TAMPAO LATAO C/ CORRENTE P/ INSTALACAO PREDIAL COMBATE A INCENDIO ENGATE RAPIDO 2 1/2"</v>
          </cell>
          <cell r="D5549" t="str">
            <v>UN</v>
          </cell>
          <cell r="E5549">
            <v>56.98</v>
          </cell>
        </row>
        <row r="5550">
          <cell r="A5550">
            <v>11066</v>
          </cell>
          <cell r="B5550" t="str">
            <v>SINAPI/CEF</v>
          </cell>
          <cell r="C5550" t="str">
            <v>TAMPAO PARA TELHA DE FIBROCIMENTO TIPO CANALETE 49 OU KALHETA (SEM AMIANTO)</v>
          </cell>
          <cell r="D5550" t="str">
            <v>UN</v>
          </cell>
          <cell r="E5550">
            <v>11.14</v>
          </cell>
        </row>
        <row r="5551">
          <cell r="A5551">
            <v>11065</v>
          </cell>
          <cell r="B5551" t="str">
            <v>SINAPI/CEF</v>
          </cell>
          <cell r="C5551" t="str">
            <v>TAMPAO PARA TELHA DE FIBROCIMENTO TIPO CANALETE 90 (SEM AMIANTO)</v>
          </cell>
          <cell r="D5551" t="str">
            <v>UN</v>
          </cell>
          <cell r="E5551">
            <v>12.77</v>
          </cell>
        </row>
        <row r="5552">
          <cell r="A5552">
            <v>6249</v>
          </cell>
          <cell r="B5552" t="str">
            <v>SINAPI/CEF</v>
          </cell>
          <cell r="C5552" t="str">
            <v>TAMPAO PVC P/ TIL EB-644 P/ REDE COLET ESG DN 100MM</v>
          </cell>
          <cell r="D5552" t="str">
            <v>UN</v>
          </cell>
          <cell r="E5552">
            <v>35.479999999999997</v>
          </cell>
        </row>
        <row r="5553">
          <cell r="A5553">
            <v>6250</v>
          </cell>
          <cell r="B5553" t="str">
            <v>SINAPI/CEF</v>
          </cell>
          <cell r="C5553" t="str">
            <v>TAMPAO PVC P/ TIL EB-644 P/ REDE COLET ESG DN 125MM</v>
          </cell>
          <cell r="D5553" t="str">
            <v>UN</v>
          </cell>
          <cell r="E5553">
            <v>47.22</v>
          </cell>
        </row>
        <row r="5554">
          <cell r="A5554">
            <v>6251</v>
          </cell>
          <cell r="B5554" t="str">
            <v>SINAPI/CEF</v>
          </cell>
          <cell r="C5554" t="str">
            <v>TAMPAO PVC P/ TIL EB-644 P/ REDE COLET ESG DN 150MM</v>
          </cell>
          <cell r="D5554" t="str">
            <v>UN</v>
          </cell>
          <cell r="E5554">
            <v>54.44</v>
          </cell>
        </row>
        <row r="5555">
          <cell r="A5555">
            <v>6252</v>
          </cell>
          <cell r="B5555" t="str">
            <v>SINAPI/CEF</v>
          </cell>
          <cell r="C5555" t="str">
            <v>TAMPAO PVC P/ TIL EB-644 P/ REDE COLET ESG DN 200MM</v>
          </cell>
          <cell r="D5555" t="str">
            <v>UN</v>
          </cell>
          <cell r="E5555">
            <v>69.47</v>
          </cell>
        </row>
        <row r="5556">
          <cell r="A5556">
            <v>11289</v>
          </cell>
          <cell r="B5556" t="str">
            <v>SINAPI/CEF</v>
          </cell>
          <cell r="C5556" t="str">
            <v>TAMPAO T-5 AR (5,0Kg) 20 X 20CM    P/ CAIXA DE REGISTRO</v>
          </cell>
          <cell r="D5556" t="str">
            <v>UN</v>
          </cell>
          <cell r="E5556">
            <v>31.2</v>
          </cell>
        </row>
        <row r="5557">
          <cell r="A5557">
            <v>2666</v>
          </cell>
          <cell r="B5557" t="str">
            <v>SINAPI/CEF</v>
          </cell>
          <cell r="C5557" t="str">
            <v>TAMPAO/TERMINAL 1 1/4" P/ DUTOS TP KANAFLEX</v>
          </cell>
          <cell r="D5557" t="str">
            <v>UN</v>
          </cell>
          <cell r="E5557">
            <v>2.5</v>
          </cell>
        </row>
        <row r="5558">
          <cell r="A5558">
            <v>2668</v>
          </cell>
          <cell r="B5558" t="str">
            <v>SINAPI/CEF</v>
          </cell>
          <cell r="C5558" t="str">
            <v>TAMPAO/TERMINAL 2" P/ DUTOS TP KANAFLEX</v>
          </cell>
          <cell r="D5558" t="str">
            <v>UN</v>
          </cell>
          <cell r="E5558">
            <v>3.46</v>
          </cell>
        </row>
        <row r="5559">
          <cell r="A5559">
            <v>2664</v>
          </cell>
          <cell r="B5559" t="str">
            <v>SINAPI/CEF</v>
          </cell>
          <cell r="C5559" t="str">
            <v>TAMPAO/TERMINAL 3" P/ DUTOS TP KANAFLEX</v>
          </cell>
          <cell r="D5559" t="str">
            <v>UN</v>
          </cell>
          <cell r="E5559">
            <v>4.82</v>
          </cell>
        </row>
        <row r="5560">
          <cell r="A5560">
            <v>2662</v>
          </cell>
          <cell r="B5560" t="str">
            <v>SINAPI/CEF</v>
          </cell>
          <cell r="C5560" t="str">
            <v>TAMPAO/TERMINAL 4" P/ DUTOS TP KANAFLEX</v>
          </cell>
          <cell r="D5560" t="str">
            <v>UN</v>
          </cell>
          <cell r="E5560">
            <v>9.57</v>
          </cell>
        </row>
        <row r="5561">
          <cell r="A5561">
            <v>2663</v>
          </cell>
          <cell r="B5561" t="str">
            <v>SINAPI/CEF</v>
          </cell>
          <cell r="C5561" t="str">
            <v>TAMPAO/TERMINAL 5" P/ DUTOS TP KANAFLEX</v>
          </cell>
          <cell r="D5561" t="str">
            <v>UN</v>
          </cell>
          <cell r="E5561">
            <v>14.42</v>
          </cell>
        </row>
        <row r="5562">
          <cell r="A5562">
            <v>2665</v>
          </cell>
          <cell r="B5562" t="str">
            <v>SINAPI/CEF</v>
          </cell>
          <cell r="C5562" t="str">
            <v>TAMPAO/TERMINAL 6" P/ DUTOS TP KANAFLEX</v>
          </cell>
          <cell r="D5562" t="str">
            <v>UN</v>
          </cell>
          <cell r="E5562">
            <v>17.670000000000002</v>
          </cell>
        </row>
        <row r="5563">
          <cell r="A5563">
            <v>11688</v>
          </cell>
          <cell r="B5563" t="str">
            <v>SINAPI/CEF</v>
          </cell>
          <cell r="C5563" t="str">
            <v>TANQUE ACO INOX CHAPA 22/304 52X54X30CM</v>
          </cell>
          <cell r="D5563" t="str">
            <v>UN</v>
          </cell>
          <cell r="E5563">
            <v>137.54</v>
          </cell>
        </row>
        <row r="5564">
          <cell r="A5564">
            <v>6253</v>
          </cell>
          <cell r="B5564" t="str">
            <v>SINAPI/CEF</v>
          </cell>
          <cell r="C5564" t="str">
            <v>TANQUE DE CONCRETO PRE-MOLDADO, MODELO POPULAR (1 ESFREGADOR), PARA LAVAR ROUPAS</v>
          </cell>
          <cell r="D5564" t="str">
            <v>UN</v>
          </cell>
          <cell r="E5564">
            <v>62.5</v>
          </cell>
        </row>
        <row r="5565">
          <cell r="A5565">
            <v>14405</v>
          </cell>
          <cell r="B5565" t="str">
            <v>SINAPI/CEF</v>
          </cell>
          <cell r="C5565" t="str">
            <v>TANQUE ESTACIONARIO COM SERPENTINA E CAPACIDADE DE 30000 LITROS</v>
          </cell>
          <cell r="D5565" t="str">
            <v>UN</v>
          </cell>
          <cell r="E5565">
            <v>96700</v>
          </cell>
        </row>
        <row r="5566">
          <cell r="A5566">
            <v>25014</v>
          </cell>
          <cell r="B5566" t="str">
            <v>SINAPI/CEF</v>
          </cell>
          <cell r="C5566" t="str">
            <v>TANQUE ESTACIONARIO FERLEX TAA -MACARICO CAP 20 000 L**CAIXA**</v>
          </cell>
          <cell r="D5566" t="str">
            <v>UN</v>
          </cell>
          <cell r="E5566">
            <v>89037.39</v>
          </cell>
        </row>
        <row r="5567">
          <cell r="A5567">
            <v>25013</v>
          </cell>
          <cell r="B5567" t="str">
            <v>SINAPI/CEF</v>
          </cell>
          <cell r="C5567" t="str">
            <v>TANQUE ESTACIONARIO FERLEX TAA -SERPENTINA CAP 20 000 L**CAIXA**</v>
          </cell>
          <cell r="D5567" t="str">
            <v>UN</v>
          </cell>
          <cell r="E5567">
            <v>82777.789999999994</v>
          </cell>
        </row>
        <row r="5568">
          <cell r="A5568">
            <v>10424</v>
          </cell>
          <cell r="B5568" t="str">
            <v>SINAPI/CEF</v>
          </cell>
          <cell r="C5568" t="str">
            <v>TANQUE LOUCA BRANCA C/COLUNA - 22L OU EQUIV</v>
          </cell>
          <cell r="D5568" t="str">
            <v>UN</v>
          </cell>
          <cell r="E5568">
            <v>179.94</v>
          </cell>
        </row>
        <row r="5569">
          <cell r="A5569">
            <v>10423</v>
          </cell>
          <cell r="B5569" t="str">
            <v>SINAPI/CEF</v>
          </cell>
          <cell r="C5569" t="str">
            <v>TANQUE LOUCA BRANCA SUSPENSO - 18L OU EQUIV</v>
          </cell>
          <cell r="D5569" t="str">
            <v>UN</v>
          </cell>
          <cell r="E5569">
            <v>152.77000000000001</v>
          </cell>
        </row>
        <row r="5570">
          <cell r="A5570">
            <v>20271</v>
          </cell>
          <cell r="B5570" t="str">
            <v>SINAPI/CEF</v>
          </cell>
          <cell r="C5570" t="str">
            <v>TANQUE LOUCA EM COR C/COLUNA - 30L OU EQUIV</v>
          </cell>
          <cell r="D5570" t="str">
            <v>UN</v>
          </cell>
          <cell r="E5570">
            <v>175.9</v>
          </cell>
        </row>
        <row r="5571">
          <cell r="A5571">
            <v>11690</v>
          </cell>
          <cell r="B5571" t="str">
            <v>SINAPI/CEF</v>
          </cell>
          <cell r="C5571" t="str">
            <v>TANQUE MARMORE SINTETICO 22L</v>
          </cell>
          <cell r="D5571" t="str">
            <v>UN</v>
          </cell>
          <cell r="E5571">
            <v>56.84</v>
          </cell>
        </row>
        <row r="5572">
          <cell r="A5572">
            <v>20234</v>
          </cell>
          <cell r="B5572" t="str">
            <v>SINAPI/CEF</v>
          </cell>
          <cell r="C5572" t="str">
            <v>TANQUE MONOBLOCO DE GRANITINA OU MARMORITE, MODELO POPULAR (1 ESFREGADOR), PARA LAVAR</v>
          </cell>
          <cell r="D5572" t="str">
            <v>UN</v>
          </cell>
          <cell r="E5572">
            <v>66.930000000000007</v>
          </cell>
        </row>
        <row r="5573">
          <cell r="A5573">
            <v>0</v>
          </cell>
          <cell r="B5573" t="str">
            <v>SINAPI/CEF</v>
          </cell>
          <cell r="C5573" t="str">
            <v>ROUPAS</v>
          </cell>
          <cell r="D5573">
            <v>0</v>
          </cell>
          <cell r="E5573">
            <v>0</v>
          </cell>
        </row>
        <row r="5574">
          <cell r="A5574">
            <v>4763</v>
          </cell>
          <cell r="B5574" t="str">
            <v>SINAPI/CEF</v>
          </cell>
          <cell r="C5574" t="str">
            <v>TAQUEADOR OU TAQUEIRO</v>
          </cell>
          <cell r="D5574" t="str">
            <v>H</v>
          </cell>
          <cell r="E5574">
            <v>7.44</v>
          </cell>
        </row>
        <row r="5575">
          <cell r="A5575">
            <v>14583</v>
          </cell>
          <cell r="B5575" t="str">
            <v>SINAPI/CEF</v>
          </cell>
          <cell r="C5575" t="str">
            <v>TARIFA "A" ENTRE  0 E 20M3 FORNECIMENTO D'AGUA</v>
          </cell>
          <cell r="D5575" t="str">
            <v>M3</v>
          </cell>
          <cell r="E5575">
            <v>6.24</v>
          </cell>
        </row>
        <row r="5576">
          <cell r="A5576">
            <v>14250</v>
          </cell>
          <cell r="B5576" t="str">
            <v>SINAPI/CEF</v>
          </cell>
          <cell r="C5576" t="str">
            <v>TARIFA DE ENERGIA ELETRICA COMERCIAL, BAIXA TENSAO, RELATIVA AO CONSUMO DE ATE 100 KWH, INCLUINDO</v>
          </cell>
          <cell r="D5576" t="str">
            <v>KW/H</v>
          </cell>
          <cell r="E5576">
            <v>0.33</v>
          </cell>
        </row>
        <row r="5577">
          <cell r="A5577">
            <v>0</v>
          </cell>
          <cell r="B5577" t="str">
            <v>SINAPI/CEF</v>
          </cell>
          <cell r="C5577" t="str">
            <v>ICMS, PIS/PASEP E COFINS</v>
          </cell>
          <cell r="D5577">
            <v>0</v>
          </cell>
          <cell r="E5577">
            <v>0</v>
          </cell>
        </row>
        <row r="5578">
          <cell r="A5578">
            <v>11457</v>
          </cell>
          <cell r="B5578" t="str">
            <v>SINAPI/CEF</v>
          </cell>
          <cell r="C5578" t="str">
            <v>TARJETA TIPO LIVRE/OCUPADO  P/ PORTA BANHEIRO</v>
          </cell>
          <cell r="D5578" t="str">
            <v>UN</v>
          </cell>
          <cell r="E5578">
            <v>19.48</v>
          </cell>
        </row>
        <row r="5579">
          <cell r="A5579">
            <v>13304</v>
          </cell>
          <cell r="B5579" t="str">
            <v>SINAPI/CEF</v>
          </cell>
          <cell r="C5579" t="str">
            <v>TAXA DE RELIGACAO NORMAL DE ENERGIA COMERCIAL MONOFASICA, BAIXA TENSAO, INCLUINDO ICMS</v>
          </cell>
          <cell r="D5579" t="str">
            <v>UN</v>
          </cell>
          <cell r="E5579">
            <v>6.01</v>
          </cell>
        </row>
        <row r="5580">
          <cell r="A5580">
            <v>6254</v>
          </cell>
          <cell r="B5580" t="str">
            <v>SINAPI/CEF</v>
          </cell>
          <cell r="C5580" t="str">
            <v>TE CERAMICO 90G ESG BBP DN 100 X 100</v>
          </cell>
          <cell r="D5580" t="str">
            <v>UN</v>
          </cell>
          <cell r="E5580">
            <v>18.04</v>
          </cell>
        </row>
        <row r="5581">
          <cell r="A5581">
            <v>6255</v>
          </cell>
          <cell r="B5581" t="str">
            <v>SINAPI/CEF</v>
          </cell>
          <cell r="C5581" t="str">
            <v>TE CERAMICO 90G ESG BBP DN 150 X 100</v>
          </cell>
          <cell r="D5581" t="str">
            <v>UN</v>
          </cell>
          <cell r="E5581">
            <v>18.04</v>
          </cell>
        </row>
        <row r="5582">
          <cell r="A5582">
            <v>6281</v>
          </cell>
          <cell r="B5582" t="str">
            <v>SINAPI/CEF</v>
          </cell>
          <cell r="C5582" t="str">
            <v>TE CERAMICO 90G ESG BBP DN 150 X 150</v>
          </cell>
          <cell r="D5582" t="str">
            <v>UN</v>
          </cell>
          <cell r="E5582">
            <v>21.8</v>
          </cell>
        </row>
        <row r="5583">
          <cell r="A5583">
            <v>6256</v>
          </cell>
          <cell r="B5583" t="str">
            <v>SINAPI/CEF</v>
          </cell>
          <cell r="C5583" t="str">
            <v>TE CERAMICO 90G ESG BBP DN 200 X 100</v>
          </cell>
          <cell r="D5583" t="str">
            <v>UN</v>
          </cell>
          <cell r="E5583">
            <v>29.62</v>
          </cell>
        </row>
        <row r="5584">
          <cell r="A5584">
            <v>6257</v>
          </cell>
          <cell r="B5584" t="str">
            <v>SINAPI/CEF</v>
          </cell>
          <cell r="C5584" t="str">
            <v>TE CERAMICO 90G ESG BBP DN 200 X 150</v>
          </cell>
          <cell r="D5584" t="str">
            <v>UN</v>
          </cell>
          <cell r="E5584">
            <v>38.92</v>
          </cell>
        </row>
        <row r="5585">
          <cell r="A5585">
            <v>6258</v>
          </cell>
          <cell r="B5585" t="str">
            <v>SINAPI/CEF</v>
          </cell>
          <cell r="C5585" t="str">
            <v>TE CERAMICO 90G ESG BBP DN 200 X 200</v>
          </cell>
          <cell r="D5585" t="str">
            <v>UN</v>
          </cell>
          <cell r="E5585">
            <v>50.54</v>
          </cell>
        </row>
        <row r="5586">
          <cell r="A5586">
            <v>6259</v>
          </cell>
          <cell r="B5586" t="str">
            <v>SINAPI/CEF</v>
          </cell>
          <cell r="C5586" t="str">
            <v>TE CERAMICO 90G ESG BBP DN 250 X 100</v>
          </cell>
          <cell r="D5586" t="str">
            <v>UN</v>
          </cell>
          <cell r="E5586">
            <v>48.01</v>
          </cell>
        </row>
        <row r="5587">
          <cell r="A5587">
            <v>6280</v>
          </cell>
          <cell r="B5587" t="str">
            <v>SINAPI/CEF</v>
          </cell>
          <cell r="C5587" t="str">
            <v>TE CERAMICO 90G ESG BBP DN 250 X 150</v>
          </cell>
          <cell r="D5587" t="str">
            <v>UN</v>
          </cell>
          <cell r="E5587">
            <v>59.17</v>
          </cell>
        </row>
        <row r="5588">
          <cell r="A5588">
            <v>6260</v>
          </cell>
          <cell r="B5588" t="str">
            <v>SINAPI/CEF</v>
          </cell>
          <cell r="C5588" t="str">
            <v>TE CERAMICO 90G ESG BBP DN 250 X 200</v>
          </cell>
          <cell r="D5588" t="str">
            <v>UN</v>
          </cell>
          <cell r="E5588">
            <v>81.069999999999993</v>
          </cell>
        </row>
        <row r="5589">
          <cell r="A5589">
            <v>6285</v>
          </cell>
          <cell r="B5589" t="str">
            <v>SINAPI/CEF</v>
          </cell>
          <cell r="C5589" t="str">
            <v>TE CERAMICO 90G ESG BBP DN 250 X 250</v>
          </cell>
          <cell r="D5589" t="str">
            <v>UN</v>
          </cell>
          <cell r="E5589">
            <v>104.83</v>
          </cell>
        </row>
        <row r="5590">
          <cell r="A5590">
            <v>6261</v>
          </cell>
          <cell r="B5590" t="str">
            <v>SINAPI/CEF</v>
          </cell>
          <cell r="C5590" t="str">
            <v>TE CERAMICO 90G ESG BBP DN 300 X 100</v>
          </cell>
          <cell r="D5590" t="str">
            <v>UN</v>
          </cell>
          <cell r="E5590">
            <v>74.650000000000006</v>
          </cell>
        </row>
        <row r="5591">
          <cell r="A5591">
            <v>6262</v>
          </cell>
          <cell r="B5591" t="str">
            <v>SINAPI/CEF</v>
          </cell>
          <cell r="C5591" t="str">
            <v>TE CERAMICO 90G ESG BBP DN 300 X 150</v>
          </cell>
          <cell r="D5591" t="str">
            <v>UN</v>
          </cell>
          <cell r="E5591">
            <v>87.43</v>
          </cell>
        </row>
        <row r="5592">
          <cell r="A5592">
            <v>6284</v>
          </cell>
          <cell r="B5592" t="str">
            <v>SINAPI/CEF</v>
          </cell>
          <cell r="C5592" t="str">
            <v>TE CERAMICO 90G ESG BBP DN 300 X 200</v>
          </cell>
          <cell r="D5592" t="str">
            <v>UN</v>
          </cell>
          <cell r="E5592">
            <v>122.14</v>
          </cell>
        </row>
        <row r="5593">
          <cell r="A5593">
            <v>6263</v>
          </cell>
          <cell r="B5593" t="str">
            <v>SINAPI/CEF</v>
          </cell>
          <cell r="C5593" t="str">
            <v>TE CERAMICO 90G ESG BBP DN 300 X 250</v>
          </cell>
          <cell r="D5593" t="str">
            <v>UN</v>
          </cell>
          <cell r="E5593">
            <v>143.19</v>
          </cell>
        </row>
        <row r="5594">
          <cell r="A5594">
            <v>6264</v>
          </cell>
          <cell r="B5594" t="str">
            <v>SINAPI/CEF</v>
          </cell>
          <cell r="C5594" t="str">
            <v>TE CERAMICO 90G ESG BBP DN 300 X 300</v>
          </cell>
          <cell r="D5594" t="str">
            <v>UN</v>
          </cell>
          <cell r="E5594">
            <v>154.88</v>
          </cell>
        </row>
        <row r="5595">
          <cell r="A5595">
            <v>6265</v>
          </cell>
          <cell r="B5595" t="str">
            <v>SINAPI/CEF</v>
          </cell>
          <cell r="C5595" t="str">
            <v>TE CERAMICO 90G ESG BBP DN 350 X 100</v>
          </cell>
          <cell r="D5595" t="str">
            <v>UN</v>
          </cell>
          <cell r="E5595">
            <v>130.6</v>
          </cell>
        </row>
        <row r="5596">
          <cell r="A5596">
            <v>6266</v>
          </cell>
          <cell r="B5596" t="str">
            <v>SINAPI/CEF</v>
          </cell>
          <cell r="C5596" t="str">
            <v>TE CERAMICO 90G ESG BBP DN 350 X 150</v>
          </cell>
          <cell r="D5596" t="str">
            <v>UN</v>
          </cell>
          <cell r="E5596">
            <v>160.99</v>
          </cell>
        </row>
        <row r="5597">
          <cell r="A5597">
            <v>6267</v>
          </cell>
          <cell r="B5597" t="str">
            <v>SINAPI/CEF</v>
          </cell>
          <cell r="C5597" t="str">
            <v>TE CERAMICO 90G ESG BBP DN 350 X 200</v>
          </cell>
          <cell r="D5597" t="str">
            <v>UN</v>
          </cell>
          <cell r="E5597">
            <v>229.39</v>
          </cell>
        </row>
        <row r="5598">
          <cell r="A5598">
            <v>6268</v>
          </cell>
          <cell r="B5598" t="str">
            <v>SINAPI/CEF</v>
          </cell>
          <cell r="C5598" t="str">
            <v>TE CERAMICO 90G ESG BBP DN 350 X 250</v>
          </cell>
          <cell r="D5598" t="str">
            <v>UN</v>
          </cell>
          <cell r="E5598">
            <v>268.49</v>
          </cell>
        </row>
        <row r="5599">
          <cell r="A5599">
            <v>6269</v>
          </cell>
          <cell r="B5599" t="str">
            <v>SINAPI/CEF</v>
          </cell>
          <cell r="C5599" t="str">
            <v>TE CERAMICO 90G ESG BBP DN 350 X 300</v>
          </cell>
          <cell r="D5599" t="str">
            <v>UN</v>
          </cell>
          <cell r="E5599">
            <v>279.23</v>
          </cell>
        </row>
        <row r="5600">
          <cell r="A5600">
            <v>6270</v>
          </cell>
          <cell r="B5600" t="str">
            <v>SINAPI/CEF</v>
          </cell>
          <cell r="C5600" t="str">
            <v>TE CERAMICO 90G ESG BBP DN 350 X 350</v>
          </cell>
          <cell r="D5600" t="str">
            <v>UN</v>
          </cell>
          <cell r="E5600">
            <v>290.77999999999997</v>
          </cell>
        </row>
        <row r="5601">
          <cell r="A5601">
            <v>6283</v>
          </cell>
          <cell r="B5601" t="str">
            <v>SINAPI/CEF</v>
          </cell>
          <cell r="C5601" t="str">
            <v>TE CERAMICO 90G ESG BBP DN 375 X 100</v>
          </cell>
          <cell r="D5601" t="str">
            <v>UN</v>
          </cell>
          <cell r="E5601">
            <v>136.63</v>
          </cell>
        </row>
        <row r="5602">
          <cell r="A5602">
            <v>6271</v>
          </cell>
          <cell r="B5602" t="str">
            <v>SINAPI/CEF</v>
          </cell>
          <cell r="C5602" t="str">
            <v>TE CERAMICO 90G ESG BBP DN 375 X 150</v>
          </cell>
          <cell r="D5602" t="str">
            <v>UN</v>
          </cell>
          <cell r="E5602">
            <v>168.43</v>
          </cell>
        </row>
        <row r="5603">
          <cell r="A5603">
            <v>0</v>
          </cell>
          <cell r="B5603" t="str">
            <v>SINAPI/CEF</v>
          </cell>
          <cell r="C5603">
            <v>0</v>
          </cell>
          <cell r="D5603">
            <v>0</v>
          </cell>
          <cell r="E5603">
            <v>0</v>
          </cell>
        </row>
        <row r="5604">
          <cell r="A5604">
            <v>0</v>
          </cell>
          <cell r="B5604" t="str">
            <v>SINAPI/CEF</v>
          </cell>
          <cell r="C5604" t="str">
            <v>PREÇOS DE INSUMOS</v>
          </cell>
          <cell r="D5604" t="str">
            <v>Página:</v>
          </cell>
          <cell r="E5604" t="str">
            <v>89 / 107</v>
          </cell>
        </row>
        <row r="5605">
          <cell r="A5605" t="str">
            <v>Mês de Coleta:</v>
          </cell>
          <cell r="B5605" t="str">
            <v>SINAPI/CEF</v>
          </cell>
          <cell r="C5605" t="str">
            <v>05/2014 Pesquisa: IBGE</v>
          </cell>
          <cell r="D5605">
            <v>0</v>
          </cell>
          <cell r="E5605">
            <v>0</v>
          </cell>
        </row>
        <row r="5606">
          <cell r="A5606">
            <v>0</v>
          </cell>
          <cell r="B5606" t="str">
            <v>SINAPI/CEF</v>
          </cell>
          <cell r="C5606" t="str">
            <v>FORTALEZA 88,81</v>
          </cell>
          <cell r="D5606">
            <v>0</v>
          </cell>
          <cell r="E5606">
            <v>50.72</v>
          </cell>
        </row>
        <row r="5607">
          <cell r="A5607" t="str">
            <v>Localidade:</v>
          </cell>
          <cell r="B5607" t="str">
            <v>SINAPI/CEF</v>
          </cell>
          <cell r="C5607" t="str">
            <v>Encargos Sociais Desonerados(%) Horista:</v>
          </cell>
          <cell r="D5607" t="str">
            <v>Mensalista:</v>
          </cell>
          <cell r="E5607">
            <v>0</v>
          </cell>
        </row>
        <row r="5608">
          <cell r="A5608" t="str">
            <v>Código</v>
          </cell>
          <cell r="B5608" t="str">
            <v>SINAPI/CEF</v>
          </cell>
          <cell r="C5608" t="str">
            <v>Descriçao do Insumo</v>
          </cell>
          <cell r="D5608" t="str">
            <v>Unid</v>
          </cell>
          <cell r="E5608" t="str">
            <v>Preço</v>
          </cell>
        </row>
        <row r="5609">
          <cell r="A5609">
            <v>0</v>
          </cell>
          <cell r="B5609" t="str">
            <v>SINAPI/CEF</v>
          </cell>
          <cell r="C5609">
            <v>0</v>
          </cell>
          <cell r="D5609">
            <v>0</v>
          </cell>
          <cell r="E5609" t="str">
            <v>Mediano (R$)</v>
          </cell>
        </row>
        <row r="5610">
          <cell r="A5610">
            <v>6272</v>
          </cell>
          <cell r="B5610" t="str">
            <v>SINAPI/CEF</v>
          </cell>
          <cell r="C5610" t="str">
            <v>TE CERAMICO 90G ESG BBP DN 375 X 200</v>
          </cell>
          <cell r="D5610" t="str">
            <v>UN</v>
          </cell>
          <cell r="E5610">
            <v>239.96</v>
          </cell>
        </row>
        <row r="5611">
          <cell r="A5611">
            <v>6282</v>
          </cell>
          <cell r="B5611" t="str">
            <v>SINAPI/CEF</v>
          </cell>
          <cell r="C5611" t="str">
            <v>TE CERAMICO 90G ESG BBP DN 375 X 250</v>
          </cell>
          <cell r="D5611" t="str">
            <v>UN</v>
          </cell>
          <cell r="E5611">
            <v>272.07</v>
          </cell>
        </row>
        <row r="5612">
          <cell r="A5612">
            <v>6273</v>
          </cell>
          <cell r="B5612" t="str">
            <v>SINAPI/CEF</v>
          </cell>
          <cell r="C5612" t="str">
            <v>TE CERAMICO 90G ESG BBP DN 375 X 300</v>
          </cell>
          <cell r="D5612" t="str">
            <v>UN</v>
          </cell>
          <cell r="E5612">
            <v>286.39</v>
          </cell>
        </row>
        <row r="5613">
          <cell r="A5613">
            <v>6274</v>
          </cell>
          <cell r="B5613" t="str">
            <v>SINAPI/CEF</v>
          </cell>
          <cell r="C5613" t="str">
            <v>TE CERAMICO 90G ESG BBP DN 375 X 350</v>
          </cell>
          <cell r="D5613" t="str">
            <v>UN</v>
          </cell>
          <cell r="E5613">
            <v>297.13</v>
          </cell>
        </row>
        <row r="5614">
          <cell r="A5614">
            <v>6275</v>
          </cell>
          <cell r="B5614" t="str">
            <v>SINAPI/CEF</v>
          </cell>
          <cell r="C5614" t="str">
            <v>TE CERAMICO 90G ESG BBP DN 375 X 375</v>
          </cell>
          <cell r="D5614" t="str">
            <v>UN</v>
          </cell>
          <cell r="E5614">
            <v>304.14999999999998</v>
          </cell>
        </row>
        <row r="5615">
          <cell r="A5615">
            <v>6276</v>
          </cell>
          <cell r="B5615" t="str">
            <v>SINAPI/CEF</v>
          </cell>
          <cell r="C5615" t="str">
            <v>TE CERAMICO 90G ESG BBP DN 400 X 150</v>
          </cell>
          <cell r="D5615" t="str">
            <v>UN</v>
          </cell>
          <cell r="E5615">
            <v>211.88</v>
          </cell>
        </row>
        <row r="5616">
          <cell r="A5616">
            <v>6292</v>
          </cell>
          <cell r="B5616" t="str">
            <v>SINAPI/CEF</v>
          </cell>
          <cell r="C5616" t="str">
            <v>TE CERAMICO 90G ESG BBP DN 400 X 200</v>
          </cell>
          <cell r="D5616" t="str">
            <v>UN</v>
          </cell>
          <cell r="E5616">
            <v>301.83</v>
          </cell>
        </row>
        <row r="5617">
          <cell r="A5617">
            <v>6291</v>
          </cell>
          <cell r="B5617" t="str">
            <v>SINAPI/CEF</v>
          </cell>
          <cell r="C5617" t="str">
            <v>TE CERAMICO 90G ESG BBP DN 400 X 250</v>
          </cell>
          <cell r="D5617" t="str">
            <v>UN</v>
          </cell>
          <cell r="E5617">
            <v>340.09</v>
          </cell>
        </row>
        <row r="5618">
          <cell r="A5618">
            <v>6277</v>
          </cell>
          <cell r="B5618" t="str">
            <v>SINAPI/CEF</v>
          </cell>
          <cell r="C5618" t="str">
            <v>TE CERAMICO 90G ESG BBP DN 400 X 300</v>
          </cell>
          <cell r="D5618" t="str">
            <v>UN</v>
          </cell>
          <cell r="E5618">
            <v>357.99</v>
          </cell>
        </row>
        <row r="5619">
          <cell r="A5619">
            <v>6278</v>
          </cell>
          <cell r="B5619" t="str">
            <v>SINAPI/CEF</v>
          </cell>
          <cell r="C5619" t="str">
            <v>TE CERAMICO 90G ESG BBP DN 400 X 350</v>
          </cell>
          <cell r="D5619" t="str">
            <v>UN</v>
          </cell>
          <cell r="E5619">
            <v>372.31</v>
          </cell>
        </row>
        <row r="5620">
          <cell r="A5620">
            <v>6290</v>
          </cell>
          <cell r="B5620" t="str">
            <v>SINAPI/CEF</v>
          </cell>
          <cell r="C5620" t="str">
            <v>TE CERAMICO 90G ESG BBP DN 400 X 375</v>
          </cell>
          <cell r="D5620" t="str">
            <v>UN</v>
          </cell>
          <cell r="E5620">
            <v>375.89</v>
          </cell>
        </row>
        <row r="5621">
          <cell r="A5621">
            <v>6279</v>
          </cell>
          <cell r="B5621" t="str">
            <v>SINAPI/CEF</v>
          </cell>
          <cell r="C5621" t="str">
            <v>TE CERAMICO 90G ESG BBP DN 400 X 400</v>
          </cell>
          <cell r="D5621" t="str">
            <v>UN</v>
          </cell>
          <cell r="E5621">
            <v>382.63</v>
          </cell>
        </row>
        <row r="5622">
          <cell r="A5622">
            <v>6289</v>
          </cell>
          <cell r="B5622" t="str">
            <v>SINAPI/CEF</v>
          </cell>
          <cell r="C5622" t="str">
            <v>TE CERAMICO 90G ESG BBP DN 450 X 100</v>
          </cell>
          <cell r="D5622" t="str">
            <v>UN</v>
          </cell>
          <cell r="E5622">
            <v>253.47</v>
          </cell>
        </row>
        <row r="5623">
          <cell r="A5623">
            <v>6286</v>
          </cell>
          <cell r="B5623" t="str">
            <v>SINAPI/CEF</v>
          </cell>
          <cell r="C5623" t="str">
            <v>TE CERAMICO 90G ESG BBP DN 450 X 150</v>
          </cell>
          <cell r="D5623" t="str">
            <v>UN</v>
          </cell>
          <cell r="E5623">
            <v>312.54000000000002</v>
          </cell>
        </row>
        <row r="5624">
          <cell r="A5624">
            <v>6287</v>
          </cell>
          <cell r="B5624" t="str">
            <v>SINAPI/CEF</v>
          </cell>
          <cell r="C5624" t="str">
            <v>TE CERAMICO 90G ESG BBP DN 450 X 200</v>
          </cell>
          <cell r="D5624" t="str">
            <v>UN</v>
          </cell>
          <cell r="E5624">
            <v>445.2</v>
          </cell>
        </row>
        <row r="5625">
          <cell r="A5625">
            <v>6288</v>
          </cell>
          <cell r="B5625" t="str">
            <v>SINAPI/CEF</v>
          </cell>
          <cell r="C5625" t="str">
            <v>TE CERAMICO 90G ESG BBP DN 450 X 250</v>
          </cell>
          <cell r="D5625" t="str">
            <v>UN</v>
          </cell>
          <cell r="E5625">
            <v>483.28</v>
          </cell>
        </row>
        <row r="5626">
          <cell r="A5626">
            <v>12740</v>
          </cell>
          <cell r="B5626" t="str">
            <v>SINAPI/CEF</v>
          </cell>
          <cell r="C5626" t="str">
            <v>TE COBRE S/ ANEL DE SOLDA REF. 611 079MM</v>
          </cell>
          <cell r="D5626" t="str">
            <v>UN</v>
          </cell>
          <cell r="E5626">
            <v>349.28</v>
          </cell>
        </row>
        <row r="5627">
          <cell r="A5627">
            <v>12733</v>
          </cell>
          <cell r="B5627" t="str">
            <v>SINAPI/CEF</v>
          </cell>
          <cell r="C5627" t="str">
            <v>TE COBRE S/ANEL DE SOLDA REF. 611 015MM</v>
          </cell>
          <cell r="D5627" t="str">
            <v>UN</v>
          </cell>
          <cell r="E5627">
            <v>3.33</v>
          </cell>
        </row>
        <row r="5628">
          <cell r="A5628">
            <v>12734</v>
          </cell>
          <cell r="B5628" t="str">
            <v>SINAPI/CEF</v>
          </cell>
          <cell r="C5628" t="str">
            <v>TE COBRE S/ANEL DE SOLDA REF. 611 022MM</v>
          </cell>
          <cell r="D5628" t="str">
            <v>UN</v>
          </cell>
          <cell r="E5628">
            <v>7.86</v>
          </cell>
        </row>
        <row r="5629">
          <cell r="A5629">
            <v>12735</v>
          </cell>
          <cell r="B5629" t="str">
            <v>SINAPI/CEF</v>
          </cell>
          <cell r="C5629" t="str">
            <v>TE COBRE S/ANEL DE SOLDA REF. 611 028MM</v>
          </cell>
          <cell r="D5629" t="str">
            <v>UN</v>
          </cell>
          <cell r="E5629">
            <v>14.24</v>
          </cell>
        </row>
        <row r="5630">
          <cell r="A5630">
            <v>12736</v>
          </cell>
          <cell r="B5630" t="str">
            <v>SINAPI/CEF</v>
          </cell>
          <cell r="C5630" t="str">
            <v>TE COBRE S/ANEL DE SOLDA REF. 611 035MM</v>
          </cell>
          <cell r="D5630" t="str">
            <v>UN</v>
          </cell>
          <cell r="E5630">
            <v>33.840000000000003</v>
          </cell>
        </row>
        <row r="5631">
          <cell r="A5631">
            <v>12737</v>
          </cell>
          <cell r="B5631" t="str">
            <v>SINAPI/CEF</v>
          </cell>
          <cell r="C5631" t="str">
            <v>TE COBRE S/ANEL DE SOLDA REF. 611 042MM</v>
          </cell>
          <cell r="D5631" t="str">
            <v>UN</v>
          </cell>
          <cell r="E5631">
            <v>45.24</v>
          </cell>
        </row>
        <row r="5632">
          <cell r="A5632">
            <v>12738</v>
          </cell>
          <cell r="B5632" t="str">
            <v>SINAPI/CEF</v>
          </cell>
          <cell r="C5632" t="str">
            <v>TE COBRE S/ANEL DE SOLDA REF. 611 054MM</v>
          </cell>
          <cell r="D5632" t="str">
            <v>UN</v>
          </cell>
          <cell r="E5632">
            <v>94.96</v>
          </cell>
        </row>
        <row r="5633">
          <cell r="A5633">
            <v>12739</v>
          </cell>
          <cell r="B5633" t="str">
            <v>SINAPI/CEF</v>
          </cell>
          <cell r="C5633" t="str">
            <v>TE COBRE S/ANEL DE SOLDA REF. 611 066MM</v>
          </cell>
          <cell r="D5633" t="str">
            <v>UN</v>
          </cell>
          <cell r="E5633">
            <v>216.01</v>
          </cell>
        </row>
        <row r="5634">
          <cell r="A5634">
            <v>12741</v>
          </cell>
          <cell r="B5634" t="str">
            <v>SINAPI/CEF</v>
          </cell>
          <cell r="C5634" t="str">
            <v>TE COBRE S/ANEL DE SOLDA REF. 611 104MM</v>
          </cell>
          <cell r="D5634" t="str">
            <v>UN</v>
          </cell>
          <cell r="E5634">
            <v>569.98</v>
          </cell>
        </row>
        <row r="5635">
          <cell r="A5635">
            <v>21121</v>
          </cell>
          <cell r="B5635" t="str">
            <v>SINAPI/CEF</v>
          </cell>
          <cell r="C5635" t="str">
            <v>TE CPVC (AQUATHERM) 90G SOLD 15MM</v>
          </cell>
          <cell r="D5635" t="str">
            <v>UN</v>
          </cell>
          <cell r="E5635">
            <v>1.75</v>
          </cell>
        </row>
        <row r="5636">
          <cell r="A5636">
            <v>7138</v>
          </cell>
          <cell r="B5636" t="str">
            <v>SINAPI/CEF</v>
          </cell>
          <cell r="C5636" t="str">
            <v>TE DE PVC 90º SOLDAVEL, DE 20 MM (NBR 5688)</v>
          </cell>
          <cell r="D5636" t="str">
            <v>UN</v>
          </cell>
          <cell r="E5636">
            <v>0.6</v>
          </cell>
        </row>
        <row r="5637">
          <cell r="A5637">
            <v>12414</v>
          </cell>
          <cell r="B5637" t="str">
            <v>SINAPI/CEF</v>
          </cell>
          <cell r="C5637" t="str">
            <v>TE FERRO GALVANIZADO 45G 1.1/2"</v>
          </cell>
          <cell r="D5637" t="str">
            <v>UN</v>
          </cell>
          <cell r="E5637">
            <v>37.979999999999997</v>
          </cell>
        </row>
        <row r="5638">
          <cell r="A5638">
            <v>12415</v>
          </cell>
          <cell r="B5638" t="str">
            <v>SINAPI/CEF</v>
          </cell>
          <cell r="C5638" t="str">
            <v>TE FERRO GALVANIZADO 45G 1.1/4"</v>
          </cell>
          <cell r="D5638" t="str">
            <v>UN</v>
          </cell>
          <cell r="E5638">
            <v>27.94</v>
          </cell>
        </row>
        <row r="5639">
          <cell r="A5639">
            <v>12417</v>
          </cell>
          <cell r="B5639" t="str">
            <v>SINAPI/CEF</v>
          </cell>
          <cell r="C5639" t="str">
            <v>TE FERRO GALVANIZADO 45G 1/2"</v>
          </cell>
          <cell r="D5639" t="str">
            <v>UN</v>
          </cell>
          <cell r="E5639">
            <v>7.19</v>
          </cell>
        </row>
        <row r="5640">
          <cell r="A5640">
            <v>12416</v>
          </cell>
          <cell r="B5640" t="str">
            <v>SINAPI/CEF</v>
          </cell>
          <cell r="C5640" t="str">
            <v>TE FERRO GALVANIZADO 45G 1"</v>
          </cell>
          <cell r="D5640" t="str">
            <v>UN</v>
          </cell>
          <cell r="E5640">
            <v>19.059999999999999</v>
          </cell>
        </row>
        <row r="5641">
          <cell r="A5641">
            <v>12418</v>
          </cell>
          <cell r="B5641" t="str">
            <v>SINAPI/CEF</v>
          </cell>
          <cell r="C5641" t="str">
            <v>TE FERRO GALVANIZADO 45G 2.1/2"</v>
          </cell>
          <cell r="D5641" t="str">
            <v>UN</v>
          </cell>
          <cell r="E5641">
            <v>89.15</v>
          </cell>
        </row>
        <row r="5642">
          <cell r="A5642">
            <v>12419</v>
          </cell>
          <cell r="B5642" t="str">
            <v>SINAPI/CEF</v>
          </cell>
          <cell r="C5642" t="str">
            <v>TE FERRO GALVANIZADO 45G 2"</v>
          </cell>
          <cell r="D5642" t="str">
            <v>UN</v>
          </cell>
          <cell r="E5642">
            <v>60.19</v>
          </cell>
        </row>
        <row r="5643">
          <cell r="A5643">
            <v>12421</v>
          </cell>
          <cell r="B5643" t="str">
            <v>SINAPI/CEF</v>
          </cell>
          <cell r="C5643" t="str">
            <v>TE FERRO GALVANIZADO 45G 3/4"</v>
          </cell>
          <cell r="D5643" t="str">
            <v>UN</v>
          </cell>
          <cell r="E5643">
            <v>11.5</v>
          </cell>
        </row>
        <row r="5644">
          <cell r="A5644">
            <v>12420</v>
          </cell>
          <cell r="B5644" t="str">
            <v>SINAPI/CEF</v>
          </cell>
          <cell r="C5644" t="str">
            <v>TE FERRO GALVANIZADO 45G 3"</v>
          </cell>
          <cell r="D5644" t="str">
            <v>UN</v>
          </cell>
          <cell r="E5644">
            <v>141.49</v>
          </cell>
        </row>
        <row r="5645">
          <cell r="A5645">
            <v>12422</v>
          </cell>
          <cell r="B5645" t="str">
            <v>SINAPI/CEF</v>
          </cell>
          <cell r="C5645" t="str">
            <v>TE FERRO GALVANIZADO 45G 4"</v>
          </cell>
          <cell r="D5645" t="str">
            <v>UN</v>
          </cell>
          <cell r="E5645">
            <v>248.02</v>
          </cell>
        </row>
        <row r="5646">
          <cell r="A5646">
            <v>6297</v>
          </cell>
          <cell r="B5646" t="str">
            <v>SINAPI/CEF</v>
          </cell>
          <cell r="C5646" t="str">
            <v>TE FERRO GALVANIZADO 90G 1.1/2"</v>
          </cell>
          <cell r="D5646" t="str">
            <v>UN</v>
          </cell>
          <cell r="E5646">
            <v>17.239999999999998</v>
          </cell>
        </row>
        <row r="5647">
          <cell r="A5647">
            <v>6296</v>
          </cell>
          <cell r="B5647" t="str">
            <v>SINAPI/CEF</v>
          </cell>
          <cell r="C5647" t="str">
            <v>TE FERRO GALVANIZADO 90G 1.1/4"</v>
          </cell>
          <cell r="D5647" t="str">
            <v>UN</v>
          </cell>
          <cell r="E5647">
            <v>15.12</v>
          </cell>
        </row>
        <row r="5648">
          <cell r="A5648">
            <v>6294</v>
          </cell>
          <cell r="B5648" t="str">
            <v>SINAPI/CEF</v>
          </cell>
          <cell r="C5648" t="str">
            <v>TE FERRO GALVANIZADO 90G 1/2"</v>
          </cell>
          <cell r="D5648" t="str">
            <v>UN</v>
          </cell>
          <cell r="E5648">
            <v>3.83</v>
          </cell>
        </row>
        <row r="5649">
          <cell r="A5649">
            <v>6323</v>
          </cell>
          <cell r="B5649" t="str">
            <v>SINAPI/CEF</v>
          </cell>
          <cell r="C5649" t="str">
            <v>TE FERRO GALVANIZADO 90G 1"</v>
          </cell>
          <cell r="D5649" t="str">
            <v>UN</v>
          </cell>
          <cell r="E5649">
            <v>9.7899999999999991</v>
          </cell>
        </row>
        <row r="5650">
          <cell r="A5650">
            <v>6299</v>
          </cell>
          <cell r="B5650" t="str">
            <v>SINAPI/CEF</v>
          </cell>
          <cell r="C5650" t="str">
            <v>TE FERRO GALVANIZADO 90G 2.1/2"</v>
          </cell>
          <cell r="D5650" t="str">
            <v>UN</v>
          </cell>
          <cell r="E5650">
            <v>55.11</v>
          </cell>
        </row>
        <row r="5651">
          <cell r="A5651">
            <v>6298</v>
          </cell>
          <cell r="B5651" t="str">
            <v>SINAPI/CEF</v>
          </cell>
          <cell r="C5651" t="str">
            <v>TE FERRO GALVANIZADO 90G 2"</v>
          </cell>
          <cell r="D5651" t="str">
            <v>UN</v>
          </cell>
          <cell r="E5651">
            <v>31.3</v>
          </cell>
        </row>
        <row r="5652">
          <cell r="A5652">
            <v>6295</v>
          </cell>
          <cell r="B5652" t="str">
            <v>SINAPI/CEF</v>
          </cell>
          <cell r="C5652" t="str">
            <v>TE FERRO GALVANIZADO 90G 3/4"</v>
          </cell>
          <cell r="D5652" t="str">
            <v>UN</v>
          </cell>
          <cell r="E5652">
            <v>5.81</v>
          </cell>
        </row>
        <row r="5653">
          <cell r="A5653">
            <v>6322</v>
          </cell>
          <cell r="B5653" t="str">
            <v>SINAPI/CEF</v>
          </cell>
          <cell r="C5653" t="str">
            <v>TE FERRO GALVANIZADO 90G 3"</v>
          </cell>
          <cell r="D5653" t="str">
            <v>UN</v>
          </cell>
          <cell r="E5653">
            <v>71.510000000000005</v>
          </cell>
        </row>
        <row r="5654">
          <cell r="A5654">
            <v>6300</v>
          </cell>
          <cell r="B5654" t="str">
            <v>SINAPI/CEF</v>
          </cell>
          <cell r="C5654" t="str">
            <v>TE FERRO GALVANIZADO 90G 4"</v>
          </cell>
          <cell r="D5654" t="str">
            <v>UN</v>
          </cell>
          <cell r="E5654">
            <v>136.19</v>
          </cell>
        </row>
        <row r="5655">
          <cell r="A5655">
            <v>6321</v>
          </cell>
          <cell r="B5655" t="str">
            <v>SINAPI/CEF</v>
          </cell>
          <cell r="C5655" t="str">
            <v>TE FERRO GALVANIZADO 90G 5"</v>
          </cell>
          <cell r="D5655" t="str">
            <v>UN</v>
          </cell>
          <cell r="E5655">
            <v>256.05</v>
          </cell>
        </row>
        <row r="5656">
          <cell r="A5656">
            <v>6301</v>
          </cell>
          <cell r="B5656" t="str">
            <v>SINAPI/CEF</v>
          </cell>
          <cell r="C5656" t="str">
            <v>TE FERRO GALVANIZADO 90G 6"</v>
          </cell>
          <cell r="D5656" t="str">
            <v>UN</v>
          </cell>
          <cell r="E5656">
            <v>366.71</v>
          </cell>
        </row>
        <row r="5657">
          <cell r="A5657">
            <v>7105</v>
          </cell>
          <cell r="B5657" t="str">
            <v>SINAPI/CEF</v>
          </cell>
          <cell r="C5657" t="str">
            <v>TE INSPECAO PVC P/ ESG PREDIAL 100 X 75MM</v>
          </cell>
          <cell r="D5657" t="str">
            <v>UN</v>
          </cell>
          <cell r="E5657">
            <v>26.72</v>
          </cell>
        </row>
        <row r="5658">
          <cell r="A5658">
            <v>20183</v>
          </cell>
          <cell r="B5658" t="str">
            <v>SINAPI/CEF</v>
          </cell>
          <cell r="C5658" t="str">
            <v>TE INSPECAO PVC SERIE R P/ESG PREDIAL 100 X 75MM</v>
          </cell>
          <cell r="D5658" t="str">
            <v>UN</v>
          </cell>
          <cell r="E5658">
            <v>32.17</v>
          </cell>
        </row>
        <row r="5659">
          <cell r="A5659">
            <v>20182</v>
          </cell>
          <cell r="B5659" t="str">
            <v>SINAPI/CEF</v>
          </cell>
          <cell r="C5659" t="str">
            <v>TE INSPECAO PVC SERIE R P/ESG PREDIAL 75 X 75MM</v>
          </cell>
          <cell r="D5659" t="str">
            <v>UN</v>
          </cell>
          <cell r="E5659">
            <v>26.08</v>
          </cell>
        </row>
        <row r="5660">
          <cell r="A5660">
            <v>7118</v>
          </cell>
          <cell r="B5660" t="str">
            <v>SINAPI/CEF</v>
          </cell>
          <cell r="C5660" t="str">
            <v>TE PVC C/ROSCA 90G P/ AGUA FRIA PREDIAL 1.1/2"</v>
          </cell>
          <cell r="D5660" t="str">
            <v>UN</v>
          </cell>
          <cell r="E5660">
            <v>9.69</v>
          </cell>
        </row>
        <row r="5661">
          <cell r="A5661">
            <v>7117</v>
          </cell>
          <cell r="B5661" t="str">
            <v>SINAPI/CEF</v>
          </cell>
          <cell r="C5661" t="str">
            <v>TE PVC C/ROSCA 90G P/ AGUA FRIA PREDIAL 1.1/4"</v>
          </cell>
          <cell r="D5661" t="str">
            <v>UN</v>
          </cell>
          <cell r="E5661">
            <v>9.0399999999999991</v>
          </cell>
        </row>
        <row r="5662">
          <cell r="A5662">
            <v>7098</v>
          </cell>
          <cell r="B5662" t="str">
            <v>SINAPI/CEF</v>
          </cell>
          <cell r="C5662" t="str">
            <v>TE PVC C/ROSCA 90G P/ AGUA FRIA PREDIAL 1/2"</v>
          </cell>
          <cell r="D5662" t="str">
            <v>UN</v>
          </cell>
          <cell r="E5662">
            <v>1.23</v>
          </cell>
        </row>
        <row r="5663">
          <cell r="A5663">
            <v>0</v>
          </cell>
          <cell r="B5663" t="str">
            <v>SINAPI/CEF</v>
          </cell>
          <cell r="C5663">
            <v>0</v>
          </cell>
          <cell r="D5663">
            <v>0</v>
          </cell>
          <cell r="E5663">
            <v>0</v>
          </cell>
        </row>
        <row r="5664">
          <cell r="A5664">
            <v>0</v>
          </cell>
          <cell r="B5664" t="str">
            <v>SINAPI/CEF</v>
          </cell>
          <cell r="C5664" t="str">
            <v>PREÇOS DE INSUMOS</v>
          </cell>
          <cell r="D5664" t="str">
            <v>Página:</v>
          </cell>
          <cell r="E5664" t="str">
            <v>90 / 107</v>
          </cell>
        </row>
        <row r="5665">
          <cell r="A5665" t="str">
            <v>Mês de Coleta:</v>
          </cell>
          <cell r="B5665" t="str">
            <v>SINAPI/CEF</v>
          </cell>
          <cell r="C5665" t="str">
            <v>05/2014 Pesquisa: IBGE</v>
          </cell>
          <cell r="D5665">
            <v>0</v>
          </cell>
          <cell r="E5665">
            <v>0</v>
          </cell>
        </row>
        <row r="5666">
          <cell r="A5666">
            <v>0</v>
          </cell>
          <cell r="B5666" t="str">
            <v>SINAPI/CEF</v>
          </cell>
          <cell r="C5666" t="str">
            <v>FORTALEZA 88,81</v>
          </cell>
          <cell r="D5666">
            <v>0</v>
          </cell>
          <cell r="E5666">
            <v>50.72</v>
          </cell>
        </row>
        <row r="5667">
          <cell r="A5667" t="str">
            <v>Localidade:</v>
          </cell>
          <cell r="B5667" t="str">
            <v>SINAPI/CEF</v>
          </cell>
          <cell r="C5667" t="str">
            <v>Encargos Sociais Desonerados(%) Horista:</v>
          </cell>
          <cell r="D5667" t="str">
            <v>Mensalista:</v>
          </cell>
          <cell r="E5667">
            <v>0</v>
          </cell>
        </row>
        <row r="5668">
          <cell r="A5668" t="str">
            <v>Código</v>
          </cell>
          <cell r="B5668" t="str">
            <v>SINAPI/CEF</v>
          </cell>
          <cell r="C5668" t="str">
            <v>Descriçao do Insumo</v>
          </cell>
          <cell r="D5668" t="str">
            <v>Unid</v>
          </cell>
          <cell r="E5668" t="str">
            <v>Preço</v>
          </cell>
        </row>
        <row r="5669">
          <cell r="A5669">
            <v>0</v>
          </cell>
          <cell r="B5669" t="str">
            <v>SINAPI/CEF</v>
          </cell>
          <cell r="C5669">
            <v>0</v>
          </cell>
          <cell r="D5669">
            <v>0</v>
          </cell>
          <cell r="E5669" t="str">
            <v>Mediano (R$)</v>
          </cell>
        </row>
        <row r="5670">
          <cell r="A5670">
            <v>7094</v>
          </cell>
          <cell r="B5670" t="str">
            <v>SINAPI/CEF</v>
          </cell>
          <cell r="C5670" t="str">
            <v>TE PVC C/ROSCA 90G P/ AGUA FRIA PREDIAL 1"</v>
          </cell>
          <cell r="D5670" t="str">
            <v>UN</v>
          </cell>
          <cell r="E5670">
            <v>5.03</v>
          </cell>
        </row>
        <row r="5671">
          <cell r="A5671">
            <v>7110</v>
          </cell>
          <cell r="B5671" t="str">
            <v>SINAPI/CEF</v>
          </cell>
          <cell r="C5671" t="str">
            <v>TE PVC C/ROSCA 90G P/ AGUA FRIA PREDIAL 2"</v>
          </cell>
          <cell r="D5671" t="str">
            <v>UN</v>
          </cell>
          <cell r="E5671">
            <v>17.829999999999998</v>
          </cell>
        </row>
        <row r="5672">
          <cell r="A5672">
            <v>7123</v>
          </cell>
          <cell r="B5672" t="str">
            <v>SINAPI/CEF</v>
          </cell>
          <cell r="C5672" t="str">
            <v>TE PVC C/ROSCA 90G P/ AGUA FRIA PREDIAL 3/4"</v>
          </cell>
          <cell r="D5672" t="str">
            <v>UN</v>
          </cell>
          <cell r="E5672">
            <v>1.42</v>
          </cell>
        </row>
        <row r="5673">
          <cell r="A5673">
            <v>20173</v>
          </cell>
          <cell r="B5673" t="str">
            <v>SINAPI/CEF</v>
          </cell>
          <cell r="C5673" t="str">
            <v>TE PVC LEVE 90G CURTO 125MM</v>
          </cell>
          <cell r="D5673" t="str">
            <v>UN</v>
          </cell>
          <cell r="E5673">
            <v>70.38</v>
          </cell>
        </row>
        <row r="5674">
          <cell r="A5674">
            <v>20174</v>
          </cell>
          <cell r="B5674" t="str">
            <v>SINAPI/CEF</v>
          </cell>
          <cell r="C5674" t="str">
            <v>TE PVC LEVE 90G CURTO 150MM</v>
          </cell>
          <cell r="D5674" t="str">
            <v>UN</v>
          </cell>
          <cell r="E5674">
            <v>42.6</v>
          </cell>
        </row>
        <row r="5675">
          <cell r="A5675">
            <v>20175</v>
          </cell>
          <cell r="B5675" t="str">
            <v>SINAPI/CEF</v>
          </cell>
          <cell r="C5675" t="str">
            <v>TE PVC LEVE 90G CURTO 200MM</v>
          </cell>
          <cell r="D5675" t="str">
            <v>UN</v>
          </cell>
          <cell r="E5675">
            <v>154.19999999999999</v>
          </cell>
        </row>
        <row r="5676">
          <cell r="A5676">
            <v>7049</v>
          </cell>
          <cell r="B5676" t="str">
            <v>SINAPI/CEF</v>
          </cell>
          <cell r="C5676" t="str">
            <v>TE PVC PBA NBR 10351 P/ REDE AGUA 90G BBB DN 100/ DE 110MM</v>
          </cell>
          <cell r="D5676" t="str">
            <v>UN</v>
          </cell>
          <cell r="E5676">
            <v>30.77</v>
          </cell>
        </row>
        <row r="5677">
          <cell r="A5677">
            <v>7048</v>
          </cell>
          <cell r="B5677" t="str">
            <v>SINAPI/CEF</v>
          </cell>
          <cell r="C5677" t="str">
            <v>TE PVC PBA NBR 10351 P/ REDE AGUA 90G BBB DN 50/ DE 60MM</v>
          </cell>
          <cell r="D5677" t="str">
            <v>UN</v>
          </cell>
          <cell r="E5677">
            <v>6.61</v>
          </cell>
        </row>
        <row r="5678">
          <cell r="A5678">
            <v>7088</v>
          </cell>
          <cell r="B5678" t="str">
            <v>SINAPI/CEF</v>
          </cell>
          <cell r="C5678" t="str">
            <v>TE PVC PBA NBR 10351 P/ REDE AGUA 90G BBB DN 75/ DE 85MM</v>
          </cell>
          <cell r="D5678" t="str">
            <v>UN</v>
          </cell>
          <cell r="E5678">
            <v>16.57</v>
          </cell>
        </row>
        <row r="5679">
          <cell r="A5679">
            <v>20179</v>
          </cell>
          <cell r="B5679" t="str">
            <v>SINAPI/CEF</v>
          </cell>
          <cell r="C5679" t="str">
            <v>TE PVC SERIE R P/ ESG PREDIAL 100 X 100MM</v>
          </cell>
          <cell r="D5679" t="str">
            <v>UN</v>
          </cell>
          <cell r="E5679">
            <v>33.090000000000003</v>
          </cell>
        </row>
        <row r="5680">
          <cell r="A5680">
            <v>20178</v>
          </cell>
          <cell r="B5680" t="str">
            <v>SINAPI/CEF</v>
          </cell>
          <cell r="C5680" t="str">
            <v>TE PVC SERIE R P/ ESG PREDIAL 100 X 75MM</v>
          </cell>
          <cell r="D5680" t="str">
            <v>UN</v>
          </cell>
          <cell r="E5680">
            <v>24.37</v>
          </cell>
        </row>
        <row r="5681">
          <cell r="A5681">
            <v>20180</v>
          </cell>
          <cell r="B5681" t="str">
            <v>SINAPI/CEF</v>
          </cell>
          <cell r="C5681" t="str">
            <v>TE PVC SERIE R P/ ESG PREDIAL 150 X 100MM</v>
          </cell>
          <cell r="D5681" t="str">
            <v>UN</v>
          </cell>
          <cell r="E5681">
            <v>58.89</v>
          </cell>
        </row>
        <row r="5682">
          <cell r="A5682">
            <v>20181</v>
          </cell>
          <cell r="B5682" t="str">
            <v>SINAPI/CEF</v>
          </cell>
          <cell r="C5682" t="str">
            <v>TE PVC SERIE R P/ ESG PREDIAL 150 X 150MM</v>
          </cell>
          <cell r="D5682" t="str">
            <v>UN</v>
          </cell>
          <cell r="E5682">
            <v>74.489999999999995</v>
          </cell>
        </row>
        <row r="5683">
          <cell r="A5683">
            <v>20177</v>
          </cell>
          <cell r="B5683" t="str">
            <v>SINAPI/CEF</v>
          </cell>
          <cell r="C5683" t="str">
            <v>TE PVC SERIE R P/ ESG PREDIAL 75 X 75MM</v>
          </cell>
          <cell r="D5683" t="str">
            <v>UN</v>
          </cell>
          <cell r="E5683">
            <v>18.97</v>
          </cell>
        </row>
        <row r="5684">
          <cell r="A5684">
            <v>7121</v>
          </cell>
          <cell r="B5684" t="str">
            <v>SINAPI/CEF</v>
          </cell>
          <cell r="C5684" t="str">
            <v>TE PVC SOLD 90G C/ BUCHA LATAO NA BOLSA CENTRAL 20MM X 1/2"</v>
          </cell>
          <cell r="D5684" t="str">
            <v>UN</v>
          </cell>
          <cell r="E5684">
            <v>5.95</v>
          </cell>
        </row>
        <row r="5685">
          <cell r="A5685">
            <v>7137</v>
          </cell>
          <cell r="B5685" t="str">
            <v>SINAPI/CEF</v>
          </cell>
          <cell r="C5685" t="str">
            <v>TE PVC SOLD 90G C/ BUCHA LATAO NA BOLSA CENTRAL 25MM X 1/2"</v>
          </cell>
          <cell r="D5685" t="str">
            <v>UN</v>
          </cell>
          <cell r="E5685">
            <v>6.6</v>
          </cell>
        </row>
        <row r="5686">
          <cell r="A5686">
            <v>7122</v>
          </cell>
          <cell r="B5686" t="str">
            <v>SINAPI/CEF</v>
          </cell>
          <cell r="C5686" t="str">
            <v>TE PVC SOLD 90G C/ BUCHA LATAO NA BOLSA CENTRAL 25MM X 3/4"</v>
          </cell>
          <cell r="D5686" t="str">
            <v>UN</v>
          </cell>
          <cell r="E5686">
            <v>6.74</v>
          </cell>
        </row>
        <row r="5687">
          <cell r="A5687">
            <v>7114</v>
          </cell>
          <cell r="B5687" t="str">
            <v>SINAPI/CEF</v>
          </cell>
          <cell r="C5687" t="str">
            <v>TE PVC SOLD 90G C/ BUCHA LATAO NA BOLSA CENTRAL 32MM X 3/4"</v>
          </cell>
          <cell r="D5687" t="str">
            <v>UN</v>
          </cell>
          <cell r="E5687">
            <v>11.17</v>
          </cell>
        </row>
        <row r="5688">
          <cell r="A5688">
            <v>7109</v>
          </cell>
          <cell r="B5688" t="str">
            <v>SINAPI/CEF</v>
          </cell>
          <cell r="C5688" t="str">
            <v>TE PVC SOLD 90G C/ ROSCA NA BOLSA CENTRAL 20MM X 1/2"</v>
          </cell>
          <cell r="D5688" t="str">
            <v>UN</v>
          </cell>
          <cell r="E5688">
            <v>1.52</v>
          </cell>
        </row>
        <row r="5689">
          <cell r="A5689">
            <v>7135</v>
          </cell>
          <cell r="B5689" t="str">
            <v>SINAPI/CEF</v>
          </cell>
          <cell r="C5689" t="str">
            <v>TE PVC SOLD 90G C/ ROSCA NA BOLSA CENTRAL 25MM X 1/2"</v>
          </cell>
          <cell r="D5689" t="str">
            <v>UN</v>
          </cell>
          <cell r="E5689">
            <v>2.4</v>
          </cell>
        </row>
        <row r="5690">
          <cell r="A5690">
            <v>7103</v>
          </cell>
          <cell r="B5690" t="str">
            <v>SINAPI/CEF</v>
          </cell>
          <cell r="C5690" t="str">
            <v>TE PVC SOLD 90G C/ ROSCA NA BOLSA CENTRAL 32MM X 3/4"</v>
          </cell>
          <cell r="D5690" t="str">
            <v>UN</v>
          </cell>
          <cell r="E5690">
            <v>6.23</v>
          </cell>
        </row>
        <row r="5691">
          <cell r="A5691">
            <v>7146</v>
          </cell>
          <cell r="B5691" t="str">
            <v>SINAPI/CEF</v>
          </cell>
          <cell r="C5691" t="str">
            <v>TE PVC SOLD 90G P/ AGUA FRIA PREDIAL 110MM</v>
          </cell>
          <cell r="D5691" t="str">
            <v>UN</v>
          </cell>
          <cell r="E5691">
            <v>99.97</v>
          </cell>
        </row>
        <row r="5692">
          <cell r="A5692">
            <v>7139</v>
          </cell>
          <cell r="B5692" t="str">
            <v>SINAPI/CEF</v>
          </cell>
          <cell r="C5692" t="str">
            <v>TE PVC SOLD 90G P/ AGUA FRIA PREDIAL 25MM</v>
          </cell>
          <cell r="D5692" t="str">
            <v>UN</v>
          </cell>
          <cell r="E5692">
            <v>0.69</v>
          </cell>
        </row>
        <row r="5693">
          <cell r="A5693">
            <v>7140</v>
          </cell>
          <cell r="B5693" t="str">
            <v>SINAPI/CEF</v>
          </cell>
          <cell r="C5693" t="str">
            <v>TE PVC SOLD 90G P/ AGUA FRIA PREDIAL 32MM</v>
          </cell>
          <cell r="D5693" t="str">
            <v>UN</v>
          </cell>
          <cell r="E5693">
            <v>2.08</v>
          </cell>
        </row>
        <row r="5694">
          <cell r="A5694">
            <v>7141</v>
          </cell>
          <cell r="B5694" t="str">
            <v>SINAPI/CEF</v>
          </cell>
          <cell r="C5694" t="str">
            <v>TE PVC SOLD 90G P/ AGUA FRIA PREDIAL 40MM</v>
          </cell>
          <cell r="D5694" t="str">
            <v>UN</v>
          </cell>
          <cell r="E5694">
            <v>5.31</v>
          </cell>
        </row>
        <row r="5695">
          <cell r="A5695">
            <v>7142</v>
          </cell>
          <cell r="B5695" t="str">
            <v>SINAPI/CEF</v>
          </cell>
          <cell r="C5695" t="str">
            <v>TE PVC SOLD 90G P/ AGUA FRIA PREDIAL 50MM</v>
          </cell>
          <cell r="D5695" t="str">
            <v>UN</v>
          </cell>
          <cell r="E5695">
            <v>5.54</v>
          </cell>
        </row>
        <row r="5696">
          <cell r="A5696">
            <v>7143</v>
          </cell>
          <cell r="B5696" t="str">
            <v>SINAPI/CEF</v>
          </cell>
          <cell r="C5696" t="str">
            <v>TE PVC SOLD 90G P/ AGUA FRIA PREDIAL 60MM</v>
          </cell>
          <cell r="D5696" t="str">
            <v>UN</v>
          </cell>
          <cell r="E5696">
            <v>21.23</v>
          </cell>
        </row>
        <row r="5697">
          <cell r="A5697">
            <v>7144</v>
          </cell>
          <cell r="B5697" t="str">
            <v>SINAPI/CEF</v>
          </cell>
          <cell r="C5697" t="str">
            <v>TE PVC SOLD 90G P/ AGUA FRIA PREDIAL 75MM</v>
          </cell>
          <cell r="D5697" t="str">
            <v>UN</v>
          </cell>
          <cell r="E5697">
            <v>35.08</v>
          </cell>
        </row>
        <row r="5698">
          <cell r="A5698">
            <v>7145</v>
          </cell>
          <cell r="B5698" t="str">
            <v>SINAPI/CEF</v>
          </cell>
          <cell r="C5698" t="str">
            <v>TE PVC SOLD 90G P/ AGUA FRIA PREDIAL 85MM</v>
          </cell>
          <cell r="D5698" t="str">
            <v>UN</v>
          </cell>
          <cell r="E5698">
            <v>48.37</v>
          </cell>
        </row>
        <row r="5699">
          <cell r="A5699">
            <v>7116</v>
          </cell>
          <cell r="B5699" t="str">
            <v>SINAPI/CEF</v>
          </cell>
          <cell r="C5699" t="str">
            <v>TE PVC SOLD 90G P/ ESG PREDIAL BBB DN 40MM</v>
          </cell>
          <cell r="D5699" t="str">
            <v>UN</v>
          </cell>
          <cell r="E5699">
            <v>1.94</v>
          </cell>
        </row>
        <row r="5700">
          <cell r="A5700">
            <v>7082</v>
          </cell>
          <cell r="B5700" t="str">
            <v>SINAPI/CEF</v>
          </cell>
          <cell r="C5700" t="str">
            <v>TE PVC90G NBR 10569 P/ REDE COLET ESG JE BBB DN 100MM</v>
          </cell>
          <cell r="D5700" t="str">
            <v>UN</v>
          </cell>
          <cell r="E5700">
            <v>23.04</v>
          </cell>
        </row>
        <row r="5701">
          <cell r="A5701">
            <v>7083</v>
          </cell>
          <cell r="B5701" t="str">
            <v>SINAPI/CEF</v>
          </cell>
          <cell r="C5701" t="str">
            <v>TE PVC90G NBR 10569 P/ REDE COLET ESG JE BBB DN 125MM</v>
          </cell>
          <cell r="D5701" t="str">
            <v>UN</v>
          </cell>
          <cell r="E5701">
            <v>40.159999999999997</v>
          </cell>
        </row>
        <row r="5702">
          <cell r="A5702">
            <v>7069</v>
          </cell>
          <cell r="B5702" t="str">
            <v>SINAPI/CEF</v>
          </cell>
          <cell r="C5702" t="str">
            <v>TE PVC90G NBR 10569 P/ REDE COLET ESG JE BBB DN 150MM</v>
          </cell>
          <cell r="D5702" t="str">
            <v>UN</v>
          </cell>
          <cell r="E5702">
            <v>37.97</v>
          </cell>
        </row>
        <row r="5703">
          <cell r="A5703">
            <v>7070</v>
          </cell>
          <cell r="B5703" t="str">
            <v>SINAPI/CEF</v>
          </cell>
          <cell r="C5703" t="str">
            <v>TE PVC90G NBR 10569 P/ REDE COLET ESG JE BBB DN 200MM</v>
          </cell>
          <cell r="D5703" t="str">
            <v>UN</v>
          </cell>
          <cell r="E5703">
            <v>64.55</v>
          </cell>
        </row>
        <row r="5704">
          <cell r="A5704">
            <v>7060</v>
          </cell>
          <cell r="B5704" t="str">
            <v>SINAPI/CEF</v>
          </cell>
          <cell r="C5704" t="str">
            <v>TE PVC90G NBR 10569 P/ REDE COLET ESG JE BBB DN 250MM</v>
          </cell>
          <cell r="D5704" t="str">
            <v>UN</v>
          </cell>
          <cell r="E5704">
            <v>246.29</v>
          </cell>
        </row>
        <row r="5705">
          <cell r="A5705">
            <v>7061</v>
          </cell>
          <cell r="B5705" t="str">
            <v>SINAPI/CEF</v>
          </cell>
          <cell r="C5705" t="str">
            <v>TE PVC90G NBR 10569 P/ REDE COLET ESG JE BBB DN 300MM</v>
          </cell>
          <cell r="D5705" t="str">
            <v>UN</v>
          </cell>
          <cell r="E5705">
            <v>377.95</v>
          </cell>
        </row>
        <row r="5706">
          <cell r="A5706">
            <v>7065</v>
          </cell>
          <cell r="B5706" t="str">
            <v>SINAPI/CEF</v>
          </cell>
          <cell r="C5706" t="str">
            <v>TE PVC90G NBR 10569 P/ REDE COLET ESG JE BBB DN 400MM</v>
          </cell>
          <cell r="D5706" t="str">
            <v>UN</v>
          </cell>
          <cell r="E5706">
            <v>417.91</v>
          </cell>
        </row>
        <row r="5707">
          <cell r="A5707">
            <v>20172</v>
          </cell>
          <cell r="B5707" t="str">
            <v>SINAPI/CEF</v>
          </cell>
          <cell r="C5707" t="str">
            <v>TE PVC90G NBR 10569 P/ REDE COLET ESG JE BBP DN 100MM</v>
          </cell>
          <cell r="D5707" t="str">
            <v>UN</v>
          </cell>
          <cell r="E5707">
            <v>9.2100000000000009</v>
          </cell>
        </row>
        <row r="5708">
          <cell r="A5708">
            <v>6314</v>
          </cell>
          <cell r="B5708" t="str">
            <v>SINAPI/CEF</v>
          </cell>
          <cell r="C5708" t="str">
            <v>TE REDUCAO FERRO GALV 90G C/ ROSCA 3" X 2.1/2"</v>
          </cell>
          <cell r="D5708" t="str">
            <v>UN</v>
          </cell>
          <cell r="E5708">
            <v>72.09</v>
          </cell>
        </row>
        <row r="5709">
          <cell r="A5709">
            <v>6313</v>
          </cell>
          <cell r="B5709" t="str">
            <v>SINAPI/CEF</v>
          </cell>
          <cell r="C5709" t="str">
            <v>TE REDUCAO FERRO GALV 90G C/ ROSCA 3" X 2"</v>
          </cell>
          <cell r="D5709" t="str">
            <v>UN</v>
          </cell>
          <cell r="E5709">
            <v>71.510000000000005</v>
          </cell>
        </row>
        <row r="5710">
          <cell r="A5710">
            <v>6315</v>
          </cell>
          <cell r="B5710" t="str">
            <v>SINAPI/CEF</v>
          </cell>
          <cell r="C5710" t="str">
            <v>TE REDUCAO FERRO GALV 90G C/ ROSCA 4" X 2"</v>
          </cell>
          <cell r="D5710" t="str">
            <v>UN</v>
          </cell>
          <cell r="E5710">
            <v>134</v>
          </cell>
        </row>
        <row r="5711">
          <cell r="A5711">
            <v>6316</v>
          </cell>
          <cell r="B5711" t="str">
            <v>SINAPI/CEF</v>
          </cell>
          <cell r="C5711" t="str">
            <v>TE REDUCAO FERRO GALV 90G C/ ROSCA 4" X 3"</v>
          </cell>
          <cell r="D5711" t="str">
            <v>UN</v>
          </cell>
          <cell r="E5711">
            <v>134</v>
          </cell>
        </row>
        <row r="5712">
          <cell r="A5712">
            <v>6319</v>
          </cell>
          <cell r="B5712" t="str">
            <v>SINAPI/CEF</v>
          </cell>
          <cell r="C5712" t="str">
            <v>TE REDUCAO FERRO GALV 90G ROSCA 1.1/2" X 1"</v>
          </cell>
          <cell r="D5712" t="str">
            <v>UN</v>
          </cell>
          <cell r="E5712">
            <v>17.170000000000002</v>
          </cell>
        </row>
        <row r="5713">
          <cell r="A5713">
            <v>6304</v>
          </cell>
          <cell r="B5713" t="str">
            <v>SINAPI/CEF</v>
          </cell>
          <cell r="C5713" t="str">
            <v>TE REDUCAO FERRO GALV 90G ROSCA 1.1/2" X 3/4"</v>
          </cell>
          <cell r="D5713" t="str">
            <v>UN</v>
          </cell>
          <cell r="E5713">
            <v>16.760000000000002</v>
          </cell>
        </row>
        <row r="5714">
          <cell r="A5714">
            <v>21116</v>
          </cell>
          <cell r="B5714" t="str">
            <v>SINAPI/CEF</v>
          </cell>
          <cell r="C5714" t="str">
            <v>TE REDUCAO FERRO GALV 90G ROSCA 1.1/4" X 3/4"</v>
          </cell>
          <cell r="D5714" t="str">
            <v>UN</v>
          </cell>
          <cell r="E5714">
            <v>15.92</v>
          </cell>
        </row>
        <row r="5715">
          <cell r="A5715">
            <v>6320</v>
          </cell>
          <cell r="B5715" t="str">
            <v>SINAPI/CEF</v>
          </cell>
          <cell r="C5715" t="str">
            <v>TE REDUCAO FERRO GALV 90G ROSCA 1" X 1/2"</v>
          </cell>
          <cell r="D5715" t="str">
            <v>UN</v>
          </cell>
          <cell r="E5715">
            <v>9.5299999999999994</v>
          </cell>
        </row>
        <row r="5716">
          <cell r="A5716">
            <v>6303</v>
          </cell>
          <cell r="B5716" t="str">
            <v>SINAPI/CEF</v>
          </cell>
          <cell r="C5716" t="str">
            <v>TE REDUCAO FERRO GALV 90G ROSCA 1" X 3/4"</v>
          </cell>
          <cell r="D5716" t="str">
            <v>UN</v>
          </cell>
          <cell r="E5716">
            <v>9.75</v>
          </cell>
        </row>
        <row r="5717">
          <cell r="A5717">
            <v>6308</v>
          </cell>
          <cell r="B5717" t="str">
            <v>SINAPI/CEF</v>
          </cell>
          <cell r="C5717" t="str">
            <v>TE REDUCAO FERRO GALV 90G ROSCA 2.1/2" X 1.1/2"</v>
          </cell>
          <cell r="D5717" t="str">
            <v>UN</v>
          </cell>
          <cell r="E5717">
            <v>55.33</v>
          </cell>
        </row>
        <row r="5718">
          <cell r="A5718">
            <v>6317</v>
          </cell>
          <cell r="B5718" t="str">
            <v>SINAPI/CEF</v>
          </cell>
          <cell r="C5718" t="str">
            <v>TE REDUCAO FERRO GALV 90G ROSCA 2.1/2" X 1.1/4"</v>
          </cell>
          <cell r="D5718" t="str">
            <v>UN</v>
          </cell>
          <cell r="E5718">
            <v>54.67</v>
          </cell>
        </row>
        <row r="5719">
          <cell r="A5719">
            <v>6307</v>
          </cell>
          <cell r="B5719" t="str">
            <v>SINAPI/CEF</v>
          </cell>
          <cell r="C5719" t="str">
            <v>TE REDUCAO FERRO GALV 90G ROSCA 2.1/2" X 1"</v>
          </cell>
          <cell r="D5719" t="str">
            <v>UN</v>
          </cell>
          <cell r="E5719">
            <v>55.11</v>
          </cell>
        </row>
        <row r="5720">
          <cell r="A5720">
            <v>6309</v>
          </cell>
          <cell r="B5720" t="str">
            <v>SINAPI/CEF</v>
          </cell>
          <cell r="C5720" t="str">
            <v>TE REDUCAO FERRO GALV 90G ROSCA 2.1/2" X 2"</v>
          </cell>
          <cell r="D5720" t="str">
            <v>UN</v>
          </cell>
          <cell r="E5720">
            <v>55.11</v>
          </cell>
        </row>
        <row r="5721">
          <cell r="A5721">
            <v>6318</v>
          </cell>
          <cell r="B5721" t="str">
            <v>SINAPI/CEF</v>
          </cell>
          <cell r="C5721" t="str">
            <v>TE REDUCAO FERRO GALV 90G ROSCA 2" X 1.1/2"</v>
          </cell>
          <cell r="D5721" t="str">
            <v>UN</v>
          </cell>
          <cell r="E5721">
            <v>31.15</v>
          </cell>
        </row>
        <row r="5722">
          <cell r="A5722">
            <v>6306</v>
          </cell>
          <cell r="B5722" t="str">
            <v>SINAPI/CEF</v>
          </cell>
          <cell r="C5722" t="str">
            <v>TE REDUCAO FERRO GALV 90G ROSCA 2" X 1.1/4"</v>
          </cell>
          <cell r="D5722" t="str">
            <v>UN</v>
          </cell>
          <cell r="E5722">
            <v>30.64</v>
          </cell>
        </row>
        <row r="5723">
          <cell r="A5723">
            <v>0</v>
          </cell>
          <cell r="B5723" t="str">
            <v>SINAPI/CEF</v>
          </cell>
          <cell r="C5723">
            <v>0</v>
          </cell>
          <cell r="D5723">
            <v>0</v>
          </cell>
          <cell r="E5723">
            <v>0</v>
          </cell>
        </row>
        <row r="5724">
          <cell r="A5724">
            <v>0</v>
          </cell>
          <cell r="B5724" t="str">
            <v>SINAPI/CEF</v>
          </cell>
          <cell r="C5724" t="str">
            <v>PREÇOS DE INSUMOS</v>
          </cell>
          <cell r="D5724" t="str">
            <v>Página:</v>
          </cell>
          <cell r="E5724" t="str">
            <v>91 / 107</v>
          </cell>
        </row>
        <row r="5725">
          <cell r="A5725" t="str">
            <v>Mês de Coleta:</v>
          </cell>
          <cell r="B5725" t="str">
            <v>SINAPI/CEF</v>
          </cell>
          <cell r="C5725" t="str">
            <v>05/2014 Pesquisa: IBGE</v>
          </cell>
          <cell r="D5725">
            <v>0</v>
          </cell>
          <cell r="E5725">
            <v>0</v>
          </cell>
        </row>
        <row r="5726">
          <cell r="A5726">
            <v>0</v>
          </cell>
          <cell r="B5726" t="str">
            <v>SINAPI/CEF</v>
          </cell>
          <cell r="C5726" t="str">
            <v>FORTALEZA 88,81</v>
          </cell>
          <cell r="D5726">
            <v>0</v>
          </cell>
          <cell r="E5726">
            <v>50.72</v>
          </cell>
        </row>
        <row r="5727">
          <cell r="A5727" t="str">
            <v>Localidade:</v>
          </cell>
          <cell r="B5727" t="str">
            <v>SINAPI/CEF</v>
          </cell>
          <cell r="C5727" t="str">
            <v>Encargos Sociais Desonerados(%) Horista:</v>
          </cell>
          <cell r="D5727" t="str">
            <v>Mensalista:</v>
          </cell>
          <cell r="E5727">
            <v>0</v>
          </cell>
        </row>
        <row r="5728">
          <cell r="A5728" t="str">
            <v>Código</v>
          </cell>
          <cell r="B5728" t="str">
            <v>SINAPI/CEF</v>
          </cell>
          <cell r="C5728" t="str">
            <v>Descriçao do Insumo</v>
          </cell>
          <cell r="D5728" t="str">
            <v>Unid</v>
          </cell>
          <cell r="E5728" t="str">
            <v>Preço</v>
          </cell>
        </row>
        <row r="5729">
          <cell r="A5729">
            <v>0</v>
          </cell>
          <cell r="B5729" t="str">
            <v>SINAPI/CEF</v>
          </cell>
          <cell r="C5729">
            <v>0</v>
          </cell>
          <cell r="D5729">
            <v>0</v>
          </cell>
          <cell r="E5729" t="str">
            <v>Mediano (R$)</v>
          </cell>
        </row>
        <row r="5730">
          <cell r="A5730">
            <v>6305</v>
          </cell>
          <cell r="B5730" t="str">
            <v>SINAPI/CEF</v>
          </cell>
          <cell r="C5730" t="str">
            <v>TE REDUCAO FERRO GALV 90G ROSCA 2" X 1"</v>
          </cell>
          <cell r="D5730" t="str">
            <v>UN</v>
          </cell>
          <cell r="E5730">
            <v>30.28</v>
          </cell>
        </row>
        <row r="5731">
          <cell r="A5731">
            <v>6302</v>
          </cell>
          <cell r="B5731" t="str">
            <v>SINAPI/CEF</v>
          </cell>
          <cell r="C5731" t="str">
            <v>TE REDUCAO FERRO GALV 90G ROSCA 3/4" X 1/2"</v>
          </cell>
          <cell r="D5731" t="str">
            <v>UN</v>
          </cell>
          <cell r="E5731">
            <v>5.84</v>
          </cell>
        </row>
        <row r="5732">
          <cell r="A5732">
            <v>6312</v>
          </cell>
          <cell r="B5732" t="str">
            <v>SINAPI/CEF</v>
          </cell>
          <cell r="C5732" t="str">
            <v>TE REDUCAO FERRO GALV 90G ROSCA 3" X 1.1/2"</v>
          </cell>
          <cell r="D5732" t="str">
            <v>UN</v>
          </cell>
          <cell r="E5732">
            <v>71.510000000000005</v>
          </cell>
        </row>
        <row r="5733">
          <cell r="A5733">
            <v>6311</v>
          </cell>
          <cell r="B5733" t="str">
            <v>SINAPI/CEF</v>
          </cell>
          <cell r="C5733" t="str">
            <v>TE REDUCAO FERRO GALV 90G ROSCA 3" X 1.1/4"</v>
          </cell>
          <cell r="D5733" t="str">
            <v>UN</v>
          </cell>
          <cell r="E5733">
            <v>70.63</v>
          </cell>
        </row>
        <row r="5734">
          <cell r="A5734">
            <v>6310</v>
          </cell>
          <cell r="B5734" t="str">
            <v>SINAPI/CEF</v>
          </cell>
          <cell r="C5734" t="str">
            <v>TE REDUCAO FERRO GALV 90G ROSCA 3" X 1"</v>
          </cell>
          <cell r="D5734" t="str">
            <v>UN</v>
          </cell>
          <cell r="E5734">
            <v>69.760000000000005</v>
          </cell>
        </row>
        <row r="5735">
          <cell r="A5735">
            <v>7119</v>
          </cell>
          <cell r="B5735" t="str">
            <v>SINAPI/CEF</v>
          </cell>
          <cell r="C5735" t="str">
            <v>TE REDUCAO PVC C/ ROSCA 90G P/ AGUA FRIA PREDIAL 1 X 3/4"</v>
          </cell>
          <cell r="D5735" t="str">
            <v>UN</v>
          </cell>
          <cell r="E5735">
            <v>4.1500000000000004</v>
          </cell>
        </row>
        <row r="5736">
          <cell r="A5736">
            <v>7126</v>
          </cell>
          <cell r="B5736" t="str">
            <v>SINAPI/CEF</v>
          </cell>
          <cell r="C5736" t="str">
            <v>TE REDUCAO PVC C/ ROSCA 90G P/ AGUA FRIA PREDIAL 1.1/2" X 3/4"</v>
          </cell>
          <cell r="D5736" t="str">
            <v>UN</v>
          </cell>
          <cell r="E5736">
            <v>7.99</v>
          </cell>
        </row>
        <row r="5737">
          <cell r="A5737">
            <v>7120</v>
          </cell>
          <cell r="B5737" t="str">
            <v>SINAPI/CEF</v>
          </cell>
          <cell r="C5737" t="str">
            <v>TE REDUCAO PVC C/ ROSCA 90G P/ AGUA FRIA PREDIAL 3/4 X 1/2"</v>
          </cell>
          <cell r="D5737" t="str">
            <v>UN</v>
          </cell>
          <cell r="E5737">
            <v>2.82</v>
          </cell>
        </row>
        <row r="5738">
          <cell r="A5738">
            <v>20176</v>
          </cell>
          <cell r="B5738" t="str">
            <v>SINAPI/CEF</v>
          </cell>
          <cell r="C5738" t="str">
            <v>TE REDUCAO PVC LEVE 90G CURTO C/ BOLSA P/ ANEL 150 X 100MM</v>
          </cell>
          <cell r="D5738" t="str">
            <v>UN</v>
          </cell>
          <cell r="E5738">
            <v>46.34</v>
          </cell>
        </row>
        <row r="5739">
          <cell r="A5739">
            <v>11378</v>
          </cell>
          <cell r="B5739" t="str">
            <v>SINAPI/CEF</v>
          </cell>
          <cell r="C5739" t="str">
            <v>TE REDUCAO PVC PBA NBR 10351 P/ REDE AGUA BBB JE DN 100 X 50 /DE 110 X 60MM</v>
          </cell>
          <cell r="D5739" t="str">
            <v>UN</v>
          </cell>
          <cell r="E5739">
            <v>24.93</v>
          </cell>
        </row>
        <row r="5740">
          <cell r="A5740">
            <v>11379</v>
          </cell>
          <cell r="B5740" t="str">
            <v>SINAPI/CEF</v>
          </cell>
          <cell r="C5740" t="str">
            <v>TE REDUCAO PVC PBA NBR 10351 P/ REDE AGUA BBB JE DN 100 X 75 /DE 110 X 85MM</v>
          </cell>
          <cell r="D5740" t="str">
            <v>UN</v>
          </cell>
          <cell r="E5740">
            <v>27.22</v>
          </cell>
        </row>
        <row r="5741">
          <cell r="A5741">
            <v>11493</v>
          </cell>
          <cell r="B5741" t="str">
            <v>SINAPI/CEF</v>
          </cell>
          <cell r="C5741" t="str">
            <v>TE REDUCAO PVC PBA NBR 10351 P/ REDE AGUA BBB JE DN 75 X 50 /DE 85 X 60MM</v>
          </cell>
          <cell r="D5741" t="str">
            <v>UN</v>
          </cell>
          <cell r="E5741">
            <v>13.78</v>
          </cell>
        </row>
        <row r="5742">
          <cell r="A5742">
            <v>7106</v>
          </cell>
          <cell r="B5742" t="str">
            <v>SINAPI/CEF</v>
          </cell>
          <cell r="C5742" t="str">
            <v>TE REDUCAO PVC SOLD 90G P/ AGUA FRIA PREDIAL 110 MM X 60 MM</v>
          </cell>
          <cell r="D5742" t="str">
            <v>UN</v>
          </cell>
          <cell r="E5742">
            <v>64.75</v>
          </cell>
        </row>
        <row r="5743">
          <cell r="A5743">
            <v>7104</v>
          </cell>
          <cell r="B5743" t="str">
            <v>SINAPI/CEF</v>
          </cell>
          <cell r="C5743" t="str">
            <v>TE REDUCAO PVC SOLD 90G P/ AGUA FRIA PREDIAL 25 MM X 20 MM</v>
          </cell>
          <cell r="D5743" t="str">
            <v>UN</v>
          </cell>
          <cell r="E5743">
            <v>1.85</v>
          </cell>
        </row>
        <row r="5744">
          <cell r="A5744">
            <v>7136</v>
          </cell>
          <cell r="B5744" t="str">
            <v>SINAPI/CEF</v>
          </cell>
          <cell r="C5744" t="str">
            <v>TE REDUCAO PVC SOLD 90G P/ AGUA FRIA PREDIAL 32 MM X 25 MM</v>
          </cell>
          <cell r="D5744" t="str">
            <v>UN</v>
          </cell>
          <cell r="E5744">
            <v>3.55</v>
          </cell>
        </row>
        <row r="5745">
          <cell r="A5745">
            <v>7128</v>
          </cell>
          <cell r="B5745" t="str">
            <v>SINAPI/CEF</v>
          </cell>
          <cell r="C5745" t="str">
            <v>TE REDUCAO PVC SOLD 90G P/ AGUA FRIA PREDIAL 40 MM X 32 MM</v>
          </cell>
          <cell r="D5745" t="str">
            <v>UN</v>
          </cell>
          <cell r="E5745">
            <v>4.9400000000000004</v>
          </cell>
        </row>
        <row r="5746">
          <cell r="A5746">
            <v>7108</v>
          </cell>
          <cell r="B5746" t="str">
            <v>SINAPI/CEF</v>
          </cell>
          <cell r="C5746" t="str">
            <v>TE REDUCAO PVC SOLD 90G P/ AGUA FRIA PREDIAL 50 MM X 20 MM</v>
          </cell>
          <cell r="D5746" t="str">
            <v>UN</v>
          </cell>
          <cell r="E5746">
            <v>6.69</v>
          </cell>
        </row>
        <row r="5747">
          <cell r="A5747">
            <v>7129</v>
          </cell>
          <cell r="B5747" t="str">
            <v>SINAPI/CEF</v>
          </cell>
          <cell r="C5747" t="str">
            <v>TE REDUCAO PVC SOLD 90G P/ AGUA FRIA PREDIAL 50 MM X 25 MM</v>
          </cell>
          <cell r="D5747" t="str">
            <v>UN</v>
          </cell>
          <cell r="E5747">
            <v>5.63</v>
          </cell>
        </row>
        <row r="5748">
          <cell r="A5748">
            <v>7130</v>
          </cell>
          <cell r="B5748" t="str">
            <v>SINAPI/CEF</v>
          </cell>
          <cell r="C5748" t="str">
            <v>TE REDUCAO PVC SOLD 90G P/ AGUA FRIA PREDIAL 50 MM X 32 MM</v>
          </cell>
          <cell r="D5748" t="str">
            <v>UN</v>
          </cell>
          <cell r="E5748">
            <v>8.82</v>
          </cell>
        </row>
        <row r="5749">
          <cell r="A5749">
            <v>7131</v>
          </cell>
          <cell r="B5749" t="str">
            <v>SINAPI/CEF</v>
          </cell>
          <cell r="C5749" t="str">
            <v>TE REDUCAO PVC SOLD 90G P/ AGUA FRIA PREDIAL 50 MM X 40 MM</v>
          </cell>
          <cell r="D5749" t="str">
            <v>UN</v>
          </cell>
          <cell r="E5749">
            <v>10.98</v>
          </cell>
        </row>
        <row r="5750">
          <cell r="A5750">
            <v>7132</v>
          </cell>
          <cell r="B5750" t="str">
            <v>SINAPI/CEF</v>
          </cell>
          <cell r="C5750" t="str">
            <v>TE REDUCAO PVC SOLD 90G P/ AGUA FRIA PREDIAL 75 MM X 50 MM</v>
          </cell>
          <cell r="D5750" t="str">
            <v>UN</v>
          </cell>
          <cell r="E5750">
            <v>24.37</v>
          </cell>
        </row>
        <row r="5751">
          <cell r="A5751">
            <v>7133</v>
          </cell>
          <cell r="B5751" t="str">
            <v>SINAPI/CEF</v>
          </cell>
          <cell r="C5751" t="str">
            <v>TE REDUCAO PVC SOLD 90G P/ AGUA FRIA PREDIAL 85 MM X 60 MM</v>
          </cell>
          <cell r="D5751" t="str">
            <v>UN</v>
          </cell>
          <cell r="E5751">
            <v>52.29</v>
          </cell>
        </row>
        <row r="5752">
          <cell r="A5752">
            <v>7066</v>
          </cell>
          <cell r="B5752" t="str">
            <v>SINAPI/CEF</v>
          </cell>
          <cell r="C5752" t="str">
            <v>TE REDUCAO PVC 90G NBR 10569 P/ REDE COLET ESG JE BBB DN 200 X 150MM</v>
          </cell>
          <cell r="D5752" t="str">
            <v>UN</v>
          </cell>
          <cell r="E5752">
            <v>75.650000000000006</v>
          </cell>
        </row>
        <row r="5753">
          <cell r="A5753">
            <v>7068</v>
          </cell>
          <cell r="B5753" t="str">
            <v>SINAPI/CEF</v>
          </cell>
          <cell r="C5753" t="str">
            <v>TE REDUCAO PVC 90G NBR 10569 P/ REDE COLET ESG JE BBB DN 250 X 150MM</v>
          </cell>
          <cell r="D5753" t="str">
            <v>UN</v>
          </cell>
          <cell r="E5753">
            <v>133.72999999999999</v>
          </cell>
        </row>
        <row r="5754">
          <cell r="A5754">
            <v>7091</v>
          </cell>
          <cell r="B5754" t="str">
            <v>SINAPI/CEF</v>
          </cell>
          <cell r="C5754" t="str">
            <v>TE SANITARIO PVC P/ ESG PREDIAL DN 100 X 100MM</v>
          </cell>
          <cell r="D5754" t="str">
            <v>UN</v>
          </cell>
          <cell r="E5754">
            <v>10.199999999999999</v>
          </cell>
        </row>
        <row r="5755">
          <cell r="A5755">
            <v>11655</v>
          </cell>
          <cell r="B5755" t="str">
            <v>SINAPI/CEF</v>
          </cell>
          <cell r="C5755" t="str">
            <v>TE SANITARIO PVC P/ ESG PREDIAL DN 100X50MM</v>
          </cell>
          <cell r="D5755" t="str">
            <v>UN</v>
          </cell>
          <cell r="E5755">
            <v>9.3699999999999992</v>
          </cell>
        </row>
        <row r="5756">
          <cell r="A5756">
            <v>11656</v>
          </cell>
          <cell r="B5756" t="str">
            <v>SINAPI/CEF</v>
          </cell>
          <cell r="C5756" t="str">
            <v>TE SANITARIO PVC P/ ESG PREDIAL DN 100X75MM</v>
          </cell>
          <cell r="D5756" t="str">
            <v>UN</v>
          </cell>
          <cell r="E5756">
            <v>8.91</v>
          </cell>
        </row>
        <row r="5757">
          <cell r="A5757">
            <v>7097</v>
          </cell>
          <cell r="B5757" t="str">
            <v>SINAPI/CEF</v>
          </cell>
          <cell r="C5757" t="str">
            <v>TE SANITARIO PVC P/ ESG PREDIAL DN 50 X 50MM</v>
          </cell>
          <cell r="D5757" t="str">
            <v>UN</v>
          </cell>
          <cell r="E5757">
            <v>4.0199999999999996</v>
          </cell>
        </row>
        <row r="5758">
          <cell r="A5758">
            <v>11657</v>
          </cell>
          <cell r="B5758" t="str">
            <v>SINAPI/CEF</v>
          </cell>
          <cell r="C5758" t="str">
            <v>TE SANITARIO PVC P/ ESG PREDIAL DN 75X50 MM</v>
          </cell>
          <cell r="D5758" t="str">
            <v>UN</v>
          </cell>
          <cell r="E5758">
            <v>7.52</v>
          </cell>
        </row>
        <row r="5759">
          <cell r="A5759">
            <v>11658</v>
          </cell>
          <cell r="B5759" t="str">
            <v>SINAPI/CEF</v>
          </cell>
          <cell r="C5759" t="str">
            <v>TE SANITARIO PVC P/ ESG PREDIAL DN 75X75 MM</v>
          </cell>
          <cell r="D5759" t="str">
            <v>UN</v>
          </cell>
          <cell r="E5759">
            <v>10.38</v>
          </cell>
        </row>
        <row r="5760">
          <cell r="A5760">
            <v>7153</v>
          </cell>
          <cell r="B5760" t="str">
            <v>SINAPI/CEF</v>
          </cell>
          <cell r="C5760" t="str">
            <v>TECNICO DE LABORATORIO</v>
          </cell>
          <cell r="D5760" t="str">
            <v>H</v>
          </cell>
          <cell r="E5760">
            <v>14.89</v>
          </cell>
        </row>
        <row r="5761">
          <cell r="A5761">
            <v>6175</v>
          </cell>
          <cell r="B5761" t="str">
            <v>SINAPI/CEF</v>
          </cell>
          <cell r="C5761" t="str">
            <v>TECNICO DE SONDAGEM</v>
          </cell>
          <cell r="D5761" t="str">
            <v>H</v>
          </cell>
          <cell r="E5761">
            <v>17.89</v>
          </cell>
        </row>
        <row r="5762">
          <cell r="A5762">
            <v>34548</v>
          </cell>
          <cell r="B5762" t="str">
            <v>SINAPI/CEF</v>
          </cell>
          <cell r="C5762" t="str">
            <v>TELA  DE AÇO SOLDADA GALVANIZADA  PARA ALVENARIA , FIO 1,20 A 1.70  DE DIÂMETRO, MALHA 15  X 15 MM,</v>
          </cell>
          <cell r="D5762" t="str">
            <v>M</v>
          </cell>
          <cell r="E5762">
            <v>1.6</v>
          </cell>
        </row>
        <row r="5763">
          <cell r="A5763">
            <v>0</v>
          </cell>
          <cell r="B5763" t="str">
            <v>SINAPI/CEF</v>
          </cell>
          <cell r="C5763" t="str">
            <v>LARGURA 17,5 CM E COMPRIMENTO 50,0 CM</v>
          </cell>
          <cell r="D5763">
            <v>0</v>
          </cell>
          <cell r="E5763">
            <v>0</v>
          </cell>
        </row>
        <row r="5764">
          <cell r="A5764">
            <v>34557</v>
          </cell>
          <cell r="B5764" t="str">
            <v>SINAPI/CEF</v>
          </cell>
          <cell r="C5764" t="str">
            <v>TELA  DE ACO SOLDADA GALVANIZADA PARA ALVENARIA, FIO 1,20 A 1,70 DE DIAMETRO, MALHA 15 X 15 MM,</v>
          </cell>
          <cell r="D5764" t="str">
            <v>M</v>
          </cell>
          <cell r="E5764">
            <v>1.01</v>
          </cell>
        </row>
        <row r="5765">
          <cell r="A5765">
            <v>0</v>
          </cell>
          <cell r="B5765" t="str">
            <v>SINAPI/CEF</v>
          </cell>
          <cell r="C5765" t="str">
            <v>LARGURA 7,5 CM E COMPRIMENTO 50,0 CM</v>
          </cell>
          <cell r="D5765">
            <v>0</v>
          </cell>
          <cell r="E5765">
            <v>0</v>
          </cell>
        </row>
        <row r="5766">
          <cell r="A5766">
            <v>10915</v>
          </cell>
          <cell r="B5766" t="str">
            <v>SINAPI/CEF</v>
          </cell>
          <cell r="C5766" t="str">
            <v>TELA ACO SOLDADA NERVURADA CA - 60, Q-61, (0,97 KG/M2), DIÂMETRO DO FIO = 3,4 MM, LARGURA = 2,45 X 120</v>
          </cell>
          <cell r="D5766" t="str">
            <v>KG</v>
          </cell>
          <cell r="E5766">
            <v>4.33</v>
          </cell>
        </row>
        <row r="5767">
          <cell r="A5767">
            <v>0</v>
          </cell>
          <cell r="B5767" t="str">
            <v>SINAPI/CEF</v>
          </cell>
          <cell r="C5767" t="str">
            <v>METROS DE COMPRIMENTO, ESPAÇAMENTO DA MALHA = 15X15CM</v>
          </cell>
          <cell r="D5767">
            <v>0</v>
          </cell>
          <cell r="E5767">
            <v>0</v>
          </cell>
        </row>
        <row r="5768">
          <cell r="A5768">
            <v>10916</v>
          </cell>
          <cell r="B5768" t="str">
            <v>SINAPI/CEF</v>
          </cell>
          <cell r="C5768" t="str">
            <v>TELA ACO SOLDADA NERVURADA CA - 60, Q-92 (1,48 KG/M2), DIÂMETRO DO FIO = 4,2 MM, LARGURA = 2,45 X 60</v>
          </cell>
          <cell r="D5768" t="str">
            <v>KG</v>
          </cell>
          <cell r="E5768">
            <v>4.3</v>
          </cell>
        </row>
        <row r="5769">
          <cell r="A5769">
            <v>0</v>
          </cell>
          <cell r="B5769" t="str">
            <v>SINAPI/CEF</v>
          </cell>
          <cell r="C5769" t="str">
            <v>METROS DE COMPRIMENTO, ESPAÇAMENTO DA MALHA = 15X15CM</v>
          </cell>
          <cell r="D5769">
            <v>0</v>
          </cell>
          <cell r="E5769">
            <v>0</v>
          </cell>
        </row>
        <row r="5770">
          <cell r="A5770">
            <v>21141</v>
          </cell>
          <cell r="B5770" t="str">
            <v>SINAPI/CEF</v>
          </cell>
          <cell r="C5770" t="str">
            <v>TELA ACO SOLDADA NERVURADA CA - 60, Q-92 (1,48 KG/M2), DIÂMETRO DO FIO = 4,2 MM, LARGURA =2,45 X 60</v>
          </cell>
          <cell r="D5770" t="str">
            <v>M2</v>
          </cell>
          <cell r="E5770">
            <v>6.66</v>
          </cell>
        </row>
        <row r="5771">
          <cell r="A5771">
            <v>0</v>
          </cell>
          <cell r="B5771" t="str">
            <v>SINAPI/CEF</v>
          </cell>
          <cell r="C5771" t="str">
            <v>METROS DE COMPRIMENTO, ESPAÇAMENTO DA MALHA = 15X15CM CMS</v>
          </cell>
          <cell r="D5771">
            <v>0</v>
          </cell>
          <cell r="E5771">
            <v>0</v>
          </cell>
        </row>
        <row r="5772">
          <cell r="A5772">
            <v>7154</v>
          </cell>
          <cell r="B5772" t="str">
            <v>SINAPI/CEF</v>
          </cell>
          <cell r="C5772" t="str">
            <v>TELA ACO SOLDADA NERVURADA CA-60, Q-138, (2,20 KG/M2), DIÂMETRO DO FIO=4,2MM, LARGURA=2,45 X 120</v>
          </cell>
          <cell r="D5772" t="str">
            <v>KG</v>
          </cell>
          <cell r="E5772">
            <v>4.3600000000000003</v>
          </cell>
        </row>
        <row r="5773">
          <cell r="A5773">
            <v>0</v>
          </cell>
          <cell r="B5773" t="str">
            <v>SINAPI/CEF</v>
          </cell>
          <cell r="C5773" t="str">
            <v>METROS DE COMPRIMENTO, ESPAÇAMENTO DA MALHA = 10 X 10 CM</v>
          </cell>
          <cell r="D5773">
            <v>0</v>
          </cell>
          <cell r="E5773">
            <v>0</v>
          </cell>
        </row>
        <row r="5774">
          <cell r="A5774">
            <v>7155</v>
          </cell>
          <cell r="B5774" t="str">
            <v>SINAPI/CEF</v>
          </cell>
          <cell r="C5774" t="str">
            <v>TELA ACO SOLDADA NERVURADA CA-60, Q-138, (2,20KG/M2), DIÂMETRO DO FIO =4,2MM, LARGURA=2,45 X 120</v>
          </cell>
          <cell r="D5774" t="str">
            <v>M2</v>
          </cell>
          <cell r="E5774">
            <v>9.6999999999999993</v>
          </cell>
        </row>
        <row r="5775">
          <cell r="A5775">
            <v>0</v>
          </cell>
          <cell r="B5775" t="str">
            <v>SINAPI/CEF</v>
          </cell>
          <cell r="C5775" t="str">
            <v>METROS DE COMPRIMENTO, ESPAÇAMENTO DA MALHA = 10 X 10 CM</v>
          </cell>
          <cell r="D5775">
            <v>0</v>
          </cell>
          <cell r="E5775">
            <v>0</v>
          </cell>
        </row>
        <row r="5776">
          <cell r="A5776">
            <v>10917</v>
          </cell>
          <cell r="B5776" t="str">
            <v>SINAPI/CEF</v>
          </cell>
          <cell r="C5776" t="str">
            <v>TELA ACO SOLDADA NERVURADA CA-60, Q-61, (0,97 KG/M2), DIÂMETRO DO FIO = 3,4 MM, LARGURA = 2,45 X 120</v>
          </cell>
          <cell r="D5776" t="str">
            <v>M2</v>
          </cell>
          <cell r="E5776">
            <v>4.21</v>
          </cell>
        </row>
        <row r="5777">
          <cell r="A5777">
            <v>0</v>
          </cell>
          <cell r="B5777" t="str">
            <v>SINAPI/CEF</v>
          </cell>
          <cell r="C5777" t="str">
            <v>METROS DE COMPRIMENTO, ESPAÇAMENTO DA MALHA =  15X15CM</v>
          </cell>
          <cell r="D5777">
            <v>0</v>
          </cell>
          <cell r="E5777">
            <v>0</v>
          </cell>
        </row>
        <row r="5778">
          <cell r="A5778">
            <v>10919</v>
          </cell>
          <cell r="B5778" t="str">
            <v>SINAPI/CEF</v>
          </cell>
          <cell r="C5778" t="str">
            <v>TELA ACO SOLDADA Q-47 15X15CM FIO 3,0 X 3,0MM 0,75KG/M2</v>
          </cell>
          <cell r="D5778" t="str">
            <v>M2</v>
          </cell>
          <cell r="E5778">
            <v>12.99</v>
          </cell>
        </row>
        <row r="5779">
          <cell r="A5779">
            <v>10932</v>
          </cell>
          <cell r="B5779" t="str">
            <v>SINAPI/CEF</v>
          </cell>
          <cell r="C5779" t="str">
            <v>TELA ARAME GALV FIO  8 BWG (4,19MM) MALHA 2" (5X5CM) QUADRADA OU LOSANGO H=2,0M</v>
          </cell>
          <cell r="D5779" t="str">
            <v>M2</v>
          </cell>
          <cell r="E5779">
            <v>39.380000000000003</v>
          </cell>
        </row>
        <row r="5780">
          <cell r="A5780">
            <v>7162</v>
          </cell>
          <cell r="B5780" t="str">
            <v>SINAPI/CEF</v>
          </cell>
          <cell r="C5780" t="str">
            <v>TELA ARAME GALV FIO 10 BWG (3,4MM) MALHA 2" (5 X 5CM) QUADRADA OU LOSANGO H= 2,0M</v>
          </cell>
          <cell r="D5780" t="str">
            <v>M2</v>
          </cell>
          <cell r="E5780">
            <v>21</v>
          </cell>
        </row>
        <row r="5781">
          <cell r="A5781">
            <v>10925</v>
          </cell>
          <cell r="B5781" t="str">
            <v>SINAPI/CEF</v>
          </cell>
          <cell r="C5781" t="str">
            <v>TELA ARAME GALV FIO 10 BWG (3,4MM) MALHA 8 X 8CM QUADRADA OU LOSANGO H=2,0M</v>
          </cell>
          <cell r="D5781" t="str">
            <v>M2</v>
          </cell>
          <cell r="E5781">
            <v>14.77</v>
          </cell>
        </row>
        <row r="5782">
          <cell r="A5782">
            <v>10926</v>
          </cell>
          <cell r="B5782" t="str">
            <v>SINAPI/CEF</v>
          </cell>
          <cell r="C5782" t="str">
            <v>TELA ARAME GALV FIO 12 BWG (2,77MM) MALHA 1.1/2" (4 X 4CM) QUADRADA OU LOSANGO H=2,0M</v>
          </cell>
          <cell r="D5782" t="str">
            <v>M2</v>
          </cell>
          <cell r="E5782">
            <v>18.05</v>
          </cell>
        </row>
        <row r="5783">
          <cell r="A5783">
            <v>10933</v>
          </cell>
          <cell r="B5783" t="str">
            <v>SINAPI/CEF</v>
          </cell>
          <cell r="C5783" t="str">
            <v>TELA ARAME GALV FIO 12 BWG (2,77MM) MALHA 4" (10 X 10CM) QUADRADA OU LOSANGO H=2,0M</v>
          </cell>
          <cell r="D5783" t="str">
            <v>M2</v>
          </cell>
          <cell r="E5783">
            <v>11.19</v>
          </cell>
        </row>
        <row r="5784">
          <cell r="A5784">
            <v>10927</v>
          </cell>
          <cell r="B5784" t="str">
            <v>SINAPI/CEF</v>
          </cell>
          <cell r="C5784" t="str">
            <v>TELA ARAME GALV FIO 12 BWG (2,77MM) MALHA 8 X 8CM QUADRADA OU LOSANGO H = 2,0M</v>
          </cell>
          <cell r="D5784" t="str">
            <v>M2</v>
          </cell>
          <cell r="E5784">
            <v>9.52</v>
          </cell>
        </row>
        <row r="5785">
          <cell r="A5785">
            <v>7167</v>
          </cell>
          <cell r="B5785" t="str">
            <v>SINAPI/CEF</v>
          </cell>
          <cell r="C5785" t="str">
            <v>TELA ARAME GALV FIO 14 BWG (2,11MM) MALHA 2" (5x5cm) QUADRADA OU LOSANGO H = 2,0M</v>
          </cell>
          <cell r="D5785" t="str">
            <v>M2</v>
          </cell>
          <cell r="E5785">
            <v>9.42</v>
          </cell>
        </row>
        <row r="5786">
          <cell r="A5786">
            <v>10928</v>
          </cell>
          <cell r="B5786" t="str">
            <v>SINAPI/CEF</v>
          </cell>
          <cell r="C5786" t="str">
            <v>TELA ARAME GALV FIO 14 BWG (2,11MM) MALHA 8 X 8CM QUADRADA OU LOSANGO H=2,0M</v>
          </cell>
          <cell r="D5786" t="str">
            <v>M2</v>
          </cell>
          <cell r="E5786">
            <v>8.14</v>
          </cell>
        </row>
        <row r="5787">
          <cell r="A5787">
            <v>0</v>
          </cell>
          <cell r="B5787" t="str">
            <v>SINAPI/CEF</v>
          </cell>
          <cell r="C5787">
            <v>0</v>
          </cell>
          <cell r="D5787">
            <v>0</v>
          </cell>
          <cell r="E5787">
            <v>0</v>
          </cell>
        </row>
        <row r="5788">
          <cell r="A5788">
            <v>0</v>
          </cell>
          <cell r="B5788" t="str">
            <v>SINAPI/CEF</v>
          </cell>
          <cell r="C5788" t="str">
            <v>PREÇOS DE INSUMOS</v>
          </cell>
          <cell r="D5788" t="str">
            <v>Página:</v>
          </cell>
          <cell r="E5788" t="str">
            <v>92 / 107</v>
          </cell>
        </row>
        <row r="5789">
          <cell r="A5789" t="str">
            <v>Mês de Coleta:</v>
          </cell>
          <cell r="B5789" t="str">
            <v>SINAPI/CEF</v>
          </cell>
          <cell r="C5789" t="str">
            <v>05/2014 Pesquisa: IBGE</v>
          </cell>
          <cell r="D5789">
            <v>0</v>
          </cell>
          <cell r="E5789">
            <v>0</v>
          </cell>
        </row>
        <row r="5790">
          <cell r="A5790">
            <v>0</v>
          </cell>
          <cell r="B5790" t="str">
            <v>SINAPI/CEF</v>
          </cell>
          <cell r="C5790" t="str">
            <v>FORTALEZA 88,81</v>
          </cell>
          <cell r="D5790">
            <v>0</v>
          </cell>
          <cell r="E5790">
            <v>50.72</v>
          </cell>
        </row>
        <row r="5791">
          <cell r="A5791" t="str">
            <v>Localidade:</v>
          </cell>
          <cell r="B5791" t="str">
            <v>SINAPI/CEF</v>
          </cell>
          <cell r="C5791" t="str">
            <v>Encargos Sociais Desonerados(%) Horista:</v>
          </cell>
          <cell r="D5791" t="str">
            <v>Mensalista:</v>
          </cell>
          <cell r="E5791">
            <v>0</v>
          </cell>
        </row>
        <row r="5792">
          <cell r="A5792" t="str">
            <v>Código</v>
          </cell>
          <cell r="B5792" t="str">
            <v>SINAPI/CEF</v>
          </cell>
          <cell r="C5792" t="str">
            <v>Descriçao do Insumo</v>
          </cell>
          <cell r="D5792" t="str">
            <v>Unid</v>
          </cell>
          <cell r="E5792" t="str">
            <v>Preço</v>
          </cell>
        </row>
        <row r="5793">
          <cell r="A5793">
            <v>0</v>
          </cell>
          <cell r="B5793" t="str">
            <v>SINAPI/CEF</v>
          </cell>
          <cell r="C5793">
            <v>0</v>
          </cell>
          <cell r="D5793">
            <v>0</v>
          </cell>
          <cell r="E5793" t="str">
            <v>Mediano (R$)</v>
          </cell>
        </row>
        <row r="5794">
          <cell r="A5794">
            <v>10929</v>
          </cell>
          <cell r="B5794" t="str">
            <v>SINAPI/CEF</v>
          </cell>
          <cell r="C5794" t="str">
            <v>TELA ARAME GALV FIO 18 BWG (1,24MM) MALHA 2 X 2CM  QUADRADA OU LOSANGO</v>
          </cell>
          <cell r="D5794" t="str">
            <v>M2</v>
          </cell>
          <cell r="E5794">
            <v>15.75</v>
          </cell>
        </row>
        <row r="5795">
          <cell r="A5795">
            <v>10931</v>
          </cell>
          <cell r="B5795" t="str">
            <v>SINAPI/CEF</v>
          </cell>
          <cell r="C5795" t="str">
            <v>TELA ARAME GALV FIO 24 BWG MALHA 1/2" P/ VIVEIROS</v>
          </cell>
          <cell r="D5795" t="str">
            <v>M2</v>
          </cell>
          <cell r="E5795">
            <v>8.11</v>
          </cell>
        </row>
        <row r="5796">
          <cell r="A5796">
            <v>7164</v>
          </cell>
          <cell r="B5796" t="str">
            <v>SINAPI/CEF</v>
          </cell>
          <cell r="C5796" t="str">
            <v>TELA ARAME GALV PRENSADO FIO 12 (2,77MM) MALHA 2" (5 X 5CM)</v>
          </cell>
          <cell r="D5796" t="str">
            <v>M2</v>
          </cell>
          <cell r="E5796">
            <v>19.690000000000001</v>
          </cell>
        </row>
        <row r="5797">
          <cell r="A5797">
            <v>10935</v>
          </cell>
          <cell r="B5797" t="str">
            <v>SINAPI/CEF</v>
          </cell>
          <cell r="C5797" t="str">
            <v>TELA ARAME GALV REVESTIDO C/ PVC FIO 12 BWG (2,77MM) MALHA 3" (7,5 X 7,5CM)</v>
          </cell>
          <cell r="D5797" t="str">
            <v>M2</v>
          </cell>
          <cell r="E5797">
            <v>16.02</v>
          </cell>
        </row>
        <row r="5798">
          <cell r="A5798">
            <v>10937</v>
          </cell>
          <cell r="B5798" t="str">
            <v>SINAPI/CEF</v>
          </cell>
          <cell r="C5798" t="str">
            <v>TELA ARAME GALV REVESTIDO C/ PVC FIO 14 BWG (2,11MM) MALHA 2" (5 X 5CM)</v>
          </cell>
          <cell r="D5798" t="str">
            <v>M2</v>
          </cell>
          <cell r="E5798">
            <v>14.9</v>
          </cell>
        </row>
        <row r="5799">
          <cell r="A5799">
            <v>7156</v>
          </cell>
          <cell r="B5799" t="str">
            <v>SINAPI/CEF</v>
          </cell>
          <cell r="C5799" t="str">
            <v>TELA DE ACO SOLDADA CA-60, Q-196 (3,11 KG/M2), DIAMETRO DO FIO = 5,00 MM, LARGURA = 2,45 M,</v>
          </cell>
          <cell r="D5799" t="str">
            <v>M2</v>
          </cell>
          <cell r="E5799">
            <v>12.51</v>
          </cell>
        </row>
        <row r="5800">
          <cell r="A5800">
            <v>0</v>
          </cell>
          <cell r="B5800" t="str">
            <v>SINAPI/CEF</v>
          </cell>
          <cell r="C5800" t="str">
            <v>ESPACAMENTO = 10 X 10 CM</v>
          </cell>
          <cell r="D5800">
            <v>0</v>
          </cell>
          <cell r="E5800">
            <v>0</v>
          </cell>
        </row>
        <row r="5801">
          <cell r="A5801">
            <v>34547</v>
          </cell>
          <cell r="B5801" t="str">
            <v>SINAPI/CEF</v>
          </cell>
          <cell r="C5801" t="str">
            <v>TELA DE ACO SOLDADA GALVANIZADA PARA ALVENARIA, FIO 1,20 A 1,70 DE DIAMETRO, MALHA 15 X 15 MM,</v>
          </cell>
          <cell r="D5801" t="str">
            <v>M</v>
          </cell>
          <cell r="E5801">
            <v>1.64</v>
          </cell>
        </row>
        <row r="5802">
          <cell r="A5802">
            <v>0</v>
          </cell>
          <cell r="B5802" t="str">
            <v>SINAPI/CEF</v>
          </cell>
          <cell r="C5802" t="str">
            <v>LARGURA 12 CM E COMPRIMENTO 50 CM</v>
          </cell>
          <cell r="D5802">
            <v>0</v>
          </cell>
          <cell r="E5802">
            <v>0</v>
          </cell>
        </row>
        <row r="5803">
          <cell r="A5803">
            <v>34550</v>
          </cell>
          <cell r="B5803" t="str">
            <v>SINAPI/CEF</v>
          </cell>
          <cell r="C5803" t="str">
            <v>TELA DE ACO SOLDADA GALVANIZADA PARA ALVENARIA, FIO 1,20 A 1,70 DE DIAMETRO, MALHA 15 X 15 MM,</v>
          </cell>
          <cell r="D5803" t="str">
            <v>M</v>
          </cell>
          <cell r="E5803">
            <v>0.56999999999999995</v>
          </cell>
        </row>
        <row r="5804">
          <cell r="A5804">
            <v>0</v>
          </cell>
          <cell r="B5804" t="str">
            <v>SINAPI/CEF</v>
          </cell>
          <cell r="C5804" t="str">
            <v>LARGURA 6 CM E COMPRIMENTO 50 CM</v>
          </cell>
          <cell r="D5804">
            <v>0</v>
          </cell>
          <cell r="E5804">
            <v>0</v>
          </cell>
        </row>
        <row r="5805">
          <cell r="A5805">
            <v>34558</v>
          </cell>
          <cell r="B5805" t="str">
            <v>SINAPI/CEF</v>
          </cell>
          <cell r="C5805" t="str">
            <v>TELA DE ACO SOLDADA GALVANIZADA PARA ALVENARIA, FIO 1,20 A 1,70 DE DIAMETRO, MALHA 15 X15 MM,</v>
          </cell>
          <cell r="D5805" t="str">
            <v>M</v>
          </cell>
          <cell r="E5805">
            <v>1.07</v>
          </cell>
        </row>
        <row r="5806">
          <cell r="A5806">
            <v>0</v>
          </cell>
          <cell r="B5806" t="str">
            <v>SINAPI/CEF</v>
          </cell>
          <cell r="C5806" t="str">
            <v>LARGURA 10,5 CM E COMPRIMENTO 50,0 CM</v>
          </cell>
          <cell r="D5806">
            <v>0</v>
          </cell>
          <cell r="E5806">
            <v>0</v>
          </cell>
        </row>
        <row r="5807">
          <cell r="A5807">
            <v>11589</v>
          </cell>
          <cell r="B5807" t="str">
            <v>SINAPI/CEF</v>
          </cell>
          <cell r="C5807" t="str">
            <v>TELA DE ARAME GALVANIZADO REVESTIDO COM PVC, FIO 14 BWG (2,11MM) MALHA HEXAGONAL 6 X 8 CM (ZN/AL +</v>
          </cell>
          <cell r="D5807" t="str">
            <v>UN</v>
          </cell>
          <cell r="E5807">
            <v>488.67</v>
          </cell>
        </row>
        <row r="5808">
          <cell r="A5808">
            <v>0</v>
          </cell>
          <cell r="B5808" t="str">
            <v>SINAPI/CEF</v>
          </cell>
          <cell r="C5808" t="str">
            <v>PVC), FIO 2,0 MM, DIMENSOES 4,0 X 2,0 X 0,3 M</v>
          </cell>
          <cell r="D5808">
            <v>0</v>
          </cell>
          <cell r="E5808">
            <v>0</v>
          </cell>
        </row>
        <row r="5809">
          <cell r="A5809">
            <v>7158</v>
          </cell>
          <cell r="B5809" t="str">
            <v>SINAPI/CEF</v>
          </cell>
          <cell r="C5809" t="str">
            <v>TELA DE ARAME GALVANIZADO, DIÂMETRO DO FIO = 2,77 MM (12 BWG), ESPAÇAMENTO DA MALHA  5 X 5 CM, H=2M</v>
          </cell>
          <cell r="D5809" t="str">
            <v>M2</v>
          </cell>
          <cell r="E5809">
            <v>14.44</v>
          </cell>
        </row>
        <row r="5810">
          <cell r="A5810">
            <v>0</v>
          </cell>
          <cell r="B5810" t="str">
            <v>SINAPI/CEF</v>
          </cell>
          <cell r="C5810" t="str">
            <v>PARA ALAMBRADO</v>
          </cell>
          <cell r="D5810">
            <v>0</v>
          </cell>
          <cell r="E5810">
            <v>0</v>
          </cell>
        </row>
        <row r="5811">
          <cell r="A5811">
            <v>7169</v>
          </cell>
          <cell r="B5811" t="str">
            <v>SINAPI/CEF</v>
          </cell>
          <cell r="C5811" t="str">
            <v>TELA DE ESTUQUE - TIPO STANDARD</v>
          </cell>
          <cell r="D5811" t="str">
            <v>M2</v>
          </cell>
          <cell r="E5811">
            <v>1.94</v>
          </cell>
        </row>
        <row r="5812">
          <cell r="A5812">
            <v>7170</v>
          </cell>
          <cell r="B5812" t="str">
            <v>SINAPI/CEF</v>
          </cell>
          <cell r="C5812" t="str">
            <v>TELA DE NYLON OU PLÁSTICA COM MALHA DE 5 MM, TIPO FACHADEIRA, PARA PROTEÇÃO DE OBRAS EM</v>
          </cell>
          <cell r="D5812" t="str">
            <v>M2</v>
          </cell>
          <cell r="E5812">
            <v>2.06</v>
          </cell>
        </row>
        <row r="5813">
          <cell r="A5813">
            <v>0</v>
          </cell>
          <cell r="B5813" t="str">
            <v>SINAPI/CEF</v>
          </cell>
          <cell r="C5813" t="str">
            <v>EDIFÍCIOS</v>
          </cell>
          <cell r="D5813">
            <v>0</v>
          </cell>
          <cell r="E5813">
            <v>0</v>
          </cell>
        </row>
        <row r="5814">
          <cell r="A5814">
            <v>34612</v>
          </cell>
          <cell r="B5814" t="str">
            <v>SINAPI/CEF</v>
          </cell>
          <cell r="C5814" t="str">
            <v>TELA EM MALHA HEXAGONAL DUPLA TORCAO 8 X 10 CM (ZN/AL + PVC), FIO 2,7 MM, DIMENSOES 0,5 X 1,0 X 3,0 M</v>
          </cell>
          <cell r="D5814" t="str">
            <v>UN</v>
          </cell>
          <cell r="E5814">
            <v>271.54000000000002</v>
          </cell>
        </row>
        <row r="5815">
          <cell r="A5815">
            <v>0</v>
          </cell>
          <cell r="B5815" t="str">
            <v>SINAPI/CEF</v>
          </cell>
          <cell r="C5815" t="str">
            <v>(SOLO REFORCADO)</v>
          </cell>
          <cell r="D5815">
            <v>0</v>
          </cell>
          <cell r="E5815">
            <v>0</v>
          </cell>
        </row>
        <row r="5816">
          <cell r="A5816">
            <v>34614</v>
          </cell>
          <cell r="B5816" t="str">
            <v>SINAPI/CEF</v>
          </cell>
          <cell r="C5816" t="str">
            <v>TELA EM MALHA HEXAGONAL DUPLA TORCAO 8 X 10 CM (ZN/AL + PVC), FIO 2,7 MM, DIMENSOES 0,5 X 1,0 X 4,0 M</v>
          </cell>
          <cell r="D5816" t="str">
            <v>UN</v>
          </cell>
          <cell r="E5816">
            <v>318.99</v>
          </cell>
        </row>
        <row r="5817">
          <cell r="A5817">
            <v>0</v>
          </cell>
          <cell r="B5817" t="str">
            <v>SINAPI/CEF</v>
          </cell>
          <cell r="C5817" t="str">
            <v>(SOLO REFORÃADO)</v>
          </cell>
          <cell r="D5817">
            <v>0</v>
          </cell>
          <cell r="E5817">
            <v>0</v>
          </cell>
        </row>
        <row r="5818">
          <cell r="A5818">
            <v>34635</v>
          </cell>
          <cell r="B5818" t="str">
            <v>SINAPI/CEF</v>
          </cell>
          <cell r="C5818" t="str">
            <v>TELA EM MALHA HEXAGONAL DUPLA TORCAO 8 X 10 CM (ZN/AL + PVC), FIO 2,7 MM, DIMENSOES 1,0 X 1,0 X 3,0 M</v>
          </cell>
          <cell r="D5818" t="str">
            <v>UN</v>
          </cell>
          <cell r="E5818">
            <v>349.19</v>
          </cell>
        </row>
        <row r="5819">
          <cell r="A5819">
            <v>0</v>
          </cell>
          <cell r="B5819" t="str">
            <v>SINAPI/CEF</v>
          </cell>
          <cell r="C5819" t="str">
            <v>(SOLO REFORCADO)</v>
          </cell>
          <cell r="D5819">
            <v>0</v>
          </cell>
          <cell r="E5819">
            <v>0</v>
          </cell>
        </row>
        <row r="5820">
          <cell r="A5820">
            <v>34633</v>
          </cell>
          <cell r="B5820" t="str">
            <v>SINAPI/CEF</v>
          </cell>
          <cell r="C5820" t="str">
            <v>TELA EM MALHA HEXAGONAL DUPLA TORCAO 8 X 10 CM (ZN/AL + PVC), FIO 2,7 MM, DIMENSOES 1,0 X 1,0 X 4,0 M</v>
          </cell>
          <cell r="D5820" t="str">
            <v>UN</v>
          </cell>
          <cell r="E5820">
            <v>384.9</v>
          </cell>
        </row>
        <row r="5821">
          <cell r="A5821">
            <v>0</v>
          </cell>
          <cell r="B5821" t="str">
            <v>SINAPI/CEF</v>
          </cell>
          <cell r="C5821" t="str">
            <v>(SOLO REFORCADO)</v>
          </cell>
          <cell r="D5821">
            <v>0</v>
          </cell>
          <cell r="E5821">
            <v>0</v>
          </cell>
        </row>
        <row r="5822">
          <cell r="A5822">
            <v>34630</v>
          </cell>
          <cell r="B5822" t="str">
            <v>SINAPI/CEF</v>
          </cell>
          <cell r="C5822" t="str">
            <v>TELA MALHA HEXAGONAL DUPLA TORCAO VERDE 8 X 10 CM (ZN/AL + PVC), FIO 2,7 MM, DIMENSOES 70 GRAUS X</v>
          </cell>
          <cell r="D5822" t="str">
            <v>UN</v>
          </cell>
          <cell r="E5822">
            <v>350.62</v>
          </cell>
        </row>
        <row r="5823">
          <cell r="A5823">
            <v>0</v>
          </cell>
          <cell r="B5823" t="str">
            <v>SINAPI/CEF</v>
          </cell>
          <cell r="C5823" t="str">
            <v>0,6 X 3,0 M (SOLO REFORCADO)</v>
          </cell>
          <cell r="D5823">
            <v>0</v>
          </cell>
          <cell r="E5823">
            <v>0</v>
          </cell>
        </row>
        <row r="5824">
          <cell r="A5824">
            <v>7161</v>
          </cell>
          <cell r="B5824" t="str">
            <v>SINAPI/CEF</v>
          </cell>
          <cell r="C5824" t="str">
            <v>TELA METAL EXPANDIDO DEPLOYE MALHA LOSANGO 3/4" CORDAO 0,9MM ESP 0,6MM</v>
          </cell>
          <cell r="D5824" t="str">
            <v>M2</v>
          </cell>
          <cell r="E5824">
            <v>1.51</v>
          </cell>
        </row>
        <row r="5825">
          <cell r="A5825">
            <v>10936</v>
          </cell>
          <cell r="B5825" t="str">
            <v>SINAPI/CEF</v>
          </cell>
          <cell r="C5825" t="str">
            <v>TELA METAL REFORCADA FIO 12 BWG (2,77MM) MALHA QUADRADA 3 X 3CM</v>
          </cell>
          <cell r="D5825" t="str">
            <v>M2</v>
          </cell>
          <cell r="E5825">
            <v>31.14</v>
          </cell>
        </row>
        <row r="5826">
          <cell r="A5826">
            <v>25069</v>
          </cell>
          <cell r="B5826" t="str">
            <v>SINAPI/CEF</v>
          </cell>
          <cell r="C5826" t="str">
            <v>TELA NYLON P/REVESTIMENTO POCO FILTRANTE</v>
          </cell>
          <cell r="D5826" t="str">
            <v>M2</v>
          </cell>
          <cell r="E5826">
            <v>7.58</v>
          </cell>
        </row>
        <row r="5827">
          <cell r="A5827">
            <v>10920</v>
          </cell>
          <cell r="B5827" t="str">
            <v>SINAPI/CEF</v>
          </cell>
          <cell r="C5827" t="str">
            <v>TELA SOLDADA ARAME GALVANIZADO 12 BWG (2,77MM) MALHA 15 X 5CM</v>
          </cell>
          <cell r="D5827" t="str">
            <v>M2</v>
          </cell>
          <cell r="E5827">
            <v>7.61</v>
          </cell>
        </row>
        <row r="5828">
          <cell r="A5828">
            <v>7243</v>
          </cell>
          <cell r="B5828" t="str">
            <v>SINAPI/CEF</v>
          </cell>
          <cell r="C5828" t="str">
            <v>TELHA ACO ZINCADO TRAPEZOIDAL ESP=0,5MM</v>
          </cell>
          <cell r="D5828" t="str">
            <v>M2</v>
          </cell>
          <cell r="E5828">
            <v>26.18</v>
          </cell>
        </row>
        <row r="5829">
          <cell r="A5829">
            <v>7238</v>
          </cell>
          <cell r="B5829" t="str">
            <v>SINAPI/CEF</v>
          </cell>
          <cell r="C5829" t="str">
            <v>TELHA ALUMINIO ONDULADA E = 0,5MM</v>
          </cell>
          <cell r="D5829" t="str">
            <v>M2</v>
          </cell>
          <cell r="E5829">
            <v>38</v>
          </cell>
        </row>
        <row r="5830">
          <cell r="A5830">
            <v>7239</v>
          </cell>
          <cell r="B5830" t="str">
            <v>SINAPI/CEF</v>
          </cell>
          <cell r="C5830" t="str">
            <v>TELHA ALUMINIO ONDULADA E = 0,6MM</v>
          </cell>
          <cell r="D5830" t="str">
            <v>M2</v>
          </cell>
          <cell r="E5830">
            <v>43.33</v>
          </cell>
        </row>
        <row r="5831">
          <cell r="A5831">
            <v>7240</v>
          </cell>
          <cell r="B5831" t="str">
            <v>SINAPI/CEF</v>
          </cell>
          <cell r="C5831" t="str">
            <v>TELHA ALUMINIO ONDULADA E = 0,7MM</v>
          </cell>
          <cell r="D5831" t="str">
            <v>M2</v>
          </cell>
          <cell r="E5831">
            <v>53.29</v>
          </cell>
        </row>
        <row r="5832">
          <cell r="A5832">
            <v>11067</v>
          </cell>
          <cell r="B5832" t="str">
            <v>SINAPI/CEF</v>
          </cell>
          <cell r="C5832" t="str">
            <v>TELHA ALUMINIO TRAPEZOIDAL E = 0,5 MM</v>
          </cell>
          <cell r="D5832" t="str">
            <v>KG</v>
          </cell>
          <cell r="E5832">
            <v>26.64</v>
          </cell>
        </row>
        <row r="5833">
          <cell r="A5833">
            <v>11068</v>
          </cell>
          <cell r="B5833" t="str">
            <v>SINAPI/CEF</v>
          </cell>
          <cell r="C5833" t="str">
            <v>TELHA ALUMINIO TRAPEZOIDAL E = 0,7 MM</v>
          </cell>
          <cell r="D5833" t="str">
            <v>KG</v>
          </cell>
          <cell r="E5833">
            <v>30.09</v>
          </cell>
        </row>
        <row r="5834">
          <cell r="A5834">
            <v>14171</v>
          </cell>
          <cell r="B5834" t="str">
            <v>SINAPI/CEF</v>
          </cell>
          <cell r="C5834" t="str">
            <v>TELHA AUTO-PORTANTE ACO ZINCADO A-120 C/ PRE-PINTURA E=0,95MM</v>
          </cell>
          <cell r="D5834" t="str">
            <v>M2</v>
          </cell>
          <cell r="E5834">
            <v>124.08</v>
          </cell>
        </row>
        <row r="5835">
          <cell r="A5835">
            <v>14170</v>
          </cell>
          <cell r="B5835" t="str">
            <v>SINAPI/CEF</v>
          </cell>
          <cell r="C5835" t="str">
            <v>TELHA AUTO-PORTANTE ACO ZINCADO A-120 SEM PINTURA E=0,95MM</v>
          </cell>
          <cell r="D5835" t="str">
            <v>M2</v>
          </cell>
          <cell r="E5835">
            <v>89.21</v>
          </cell>
        </row>
        <row r="5836">
          <cell r="A5836">
            <v>14173</v>
          </cell>
          <cell r="B5836" t="str">
            <v>SINAPI/CEF</v>
          </cell>
          <cell r="C5836" t="str">
            <v>TELHA AUTO-PORTANTE ACO ZINCADO A-259 C/ PRE-PINTURA E= 0,95MM</v>
          </cell>
          <cell r="D5836" t="str">
            <v>M2</v>
          </cell>
          <cell r="E5836">
            <v>87.67</v>
          </cell>
        </row>
        <row r="5837">
          <cell r="A5837">
            <v>14175</v>
          </cell>
          <cell r="B5837" t="str">
            <v>SINAPI/CEF</v>
          </cell>
          <cell r="C5837" t="str">
            <v>TELHA AUTO-PORTANTE ACO ZINCADO A-440 C/ PRE-PINTURA E= 1,25MM</v>
          </cell>
          <cell r="D5837" t="str">
            <v>M2</v>
          </cell>
          <cell r="E5837">
            <v>124.08</v>
          </cell>
        </row>
        <row r="5838">
          <cell r="A5838">
            <v>14174</v>
          </cell>
          <cell r="B5838" t="str">
            <v>SINAPI/CEF</v>
          </cell>
          <cell r="C5838" t="str">
            <v>TELHA AUTO-PORTANTE ACO ZINCADO A-440 SEM PINTURA E=1,25MM</v>
          </cell>
          <cell r="D5838" t="str">
            <v>M2</v>
          </cell>
          <cell r="E5838">
            <v>89.21</v>
          </cell>
        </row>
        <row r="5839">
          <cell r="A5839">
            <v>14177</v>
          </cell>
          <cell r="B5839" t="str">
            <v>SINAPI/CEF</v>
          </cell>
          <cell r="C5839" t="str">
            <v>TELHA AUTO-PORTANTE ACO ZINCADO A-494 C/ PRE-PINTURA - E=1,55MM</v>
          </cell>
          <cell r="D5839" t="str">
            <v>M2</v>
          </cell>
          <cell r="E5839">
            <v>155.41</v>
          </cell>
        </row>
        <row r="5840">
          <cell r="A5840">
            <v>14179</v>
          </cell>
          <cell r="B5840" t="str">
            <v>SINAPI/CEF</v>
          </cell>
          <cell r="C5840" t="str">
            <v>TELHA AUTO-PORTANTE ACO ZINCADO A-530 C/ PRE-PINTURA - E= 1,95MM</v>
          </cell>
          <cell r="D5840" t="str">
            <v>M2</v>
          </cell>
          <cell r="E5840">
            <v>217.64</v>
          </cell>
        </row>
        <row r="5841">
          <cell r="A5841">
            <v>14178</v>
          </cell>
          <cell r="B5841" t="str">
            <v>SINAPI/CEF</v>
          </cell>
          <cell r="C5841" t="str">
            <v>TELHA AUTO-PORTANTE ACO ZINCADO A-530 SEM PINTURA E= 1,95MM</v>
          </cell>
          <cell r="D5841" t="str">
            <v>M2</v>
          </cell>
          <cell r="E5841">
            <v>161.54</v>
          </cell>
        </row>
        <row r="5842">
          <cell r="A5842">
            <v>14176</v>
          </cell>
          <cell r="B5842" t="str">
            <v>SINAPI/CEF</v>
          </cell>
          <cell r="C5842" t="str">
            <v>TELHA AUTO-PORTANTE ACO ZINCADO SEM PINTURA A-494 E=1,55MM</v>
          </cell>
          <cell r="D5842" t="str">
            <v>M2</v>
          </cell>
          <cell r="E5842">
            <v>117.59</v>
          </cell>
        </row>
        <row r="5843">
          <cell r="A5843">
            <v>7176</v>
          </cell>
          <cell r="B5843" t="str">
            <v>SINAPI/CEF</v>
          </cell>
          <cell r="C5843" t="str">
            <v>TELHA CERAMICA TIPO COLONIAL COMP = 46,0 A 50,0CM - 25 A 27 UN/M2</v>
          </cell>
          <cell r="D5843" t="str">
            <v>UN</v>
          </cell>
          <cell r="E5843">
            <v>0.45</v>
          </cell>
        </row>
        <row r="5844">
          <cell r="A5844">
            <v>7173</v>
          </cell>
          <cell r="B5844" t="str">
            <v>SINAPI/CEF</v>
          </cell>
          <cell r="C5844" t="str">
            <v>TELHA CERAMICA TIPO COLONIAL, DE 1A. QUALIDADE, COM 46 A 50 CM (COBERTURA DE *26* TELHAS POR M2)</v>
          </cell>
          <cell r="D5844" t="str">
            <v>MIL</v>
          </cell>
          <cell r="E5844">
            <v>450</v>
          </cell>
        </row>
        <row r="5845">
          <cell r="A5845">
            <v>7183</v>
          </cell>
          <cell r="B5845" t="str">
            <v>SINAPI/CEF</v>
          </cell>
          <cell r="C5845" t="str">
            <v>TELHA CERAMICA TIPO FRANCESA, DE 1A. QUALIDADE (COBERTURA DE *16* TELHAS POR M2)</v>
          </cell>
          <cell r="D5845" t="str">
            <v>UN</v>
          </cell>
          <cell r="E5845">
            <v>0.81</v>
          </cell>
        </row>
        <row r="5846">
          <cell r="A5846">
            <v>7180</v>
          </cell>
          <cell r="B5846" t="str">
            <v>SINAPI/CEF</v>
          </cell>
          <cell r="C5846" t="str">
            <v>TELHA CERAMICA TIPO PAULISTA, DE 1A. QUALIDADE, COM 33 CM (COBERTURA DE *26* TELHAS POR M2)</v>
          </cell>
          <cell r="D5846" t="str">
            <v>UN</v>
          </cell>
          <cell r="E5846">
            <v>1.9</v>
          </cell>
        </row>
        <row r="5847">
          <cell r="A5847">
            <v>11088</v>
          </cell>
          <cell r="B5847" t="str">
            <v>SINAPI/CEF</v>
          </cell>
          <cell r="C5847" t="str">
            <v>TELHA CERAMICA TIPO PLAN, DE 1A. QUALIDADE, COM 46 A 50 CM (COBERTURA DE 26 A 33 TELHAS POR M2)</v>
          </cell>
          <cell r="D5847" t="str">
            <v>UN</v>
          </cell>
          <cell r="E5847">
            <v>1.25</v>
          </cell>
        </row>
        <row r="5848">
          <cell r="A5848">
            <v>7175</v>
          </cell>
          <cell r="B5848" t="str">
            <v>SINAPI/CEF</v>
          </cell>
          <cell r="C5848" t="str">
            <v>TELHA CERAMICA TIPO ROMANA, DE 1A. QUALIDADE, COM 41 CM (COBERTURA DE 18 TELHAS POR M2)</v>
          </cell>
          <cell r="D5848" t="str">
            <v>UN</v>
          </cell>
          <cell r="E5848">
            <v>1.5</v>
          </cell>
        </row>
        <row r="5849">
          <cell r="A5849">
            <v>25007</v>
          </cell>
          <cell r="B5849" t="str">
            <v>SINAPI/CEF</v>
          </cell>
          <cell r="C5849" t="str">
            <v>TELHA CHAPA ACO ONDULADA ZINCADA E = 0,5 MM</v>
          </cell>
          <cell r="D5849" t="str">
            <v>M2</v>
          </cell>
          <cell r="E5849">
            <v>21.73</v>
          </cell>
        </row>
        <row r="5850">
          <cell r="A5850">
            <v>7184</v>
          </cell>
          <cell r="B5850" t="str">
            <v>SINAPI/CEF</v>
          </cell>
          <cell r="C5850" t="str">
            <v>TELHA DE FIBRA DE VIDRO ONDULADA, E = 0,6 MM, DE *0,50 X 2,44* M</v>
          </cell>
          <cell r="D5850" t="str">
            <v>M2</v>
          </cell>
          <cell r="E5850">
            <v>22.87</v>
          </cell>
        </row>
        <row r="5851">
          <cell r="A5851">
            <v>34468</v>
          </cell>
          <cell r="B5851" t="str">
            <v>SINAPI/CEF</v>
          </cell>
          <cell r="C5851" t="str">
            <v>TELHA DE FIBROCIMENTO E = 6 MM, DE *4,60 X 1,06* M (SEM AMIANTO)</v>
          </cell>
          <cell r="D5851" t="str">
            <v>UN</v>
          </cell>
          <cell r="E5851">
            <v>166.48</v>
          </cell>
        </row>
        <row r="5852">
          <cell r="A5852">
            <v>34473</v>
          </cell>
          <cell r="B5852" t="str">
            <v>SINAPI/CEF</v>
          </cell>
          <cell r="C5852" t="str">
            <v>TELHA DE FIBROCIMENTO E = 8 MM, DE *3,00 X 1,06* M (SEM AMIANTO)</v>
          </cell>
          <cell r="D5852" t="str">
            <v>UN</v>
          </cell>
          <cell r="E5852">
            <v>136.16</v>
          </cell>
        </row>
        <row r="5853">
          <cell r="A5853">
            <v>0</v>
          </cell>
          <cell r="B5853" t="str">
            <v>SINAPI/CEF</v>
          </cell>
          <cell r="C5853">
            <v>0</v>
          </cell>
          <cell r="D5853">
            <v>0</v>
          </cell>
          <cell r="E5853">
            <v>0</v>
          </cell>
        </row>
        <row r="5854">
          <cell r="A5854">
            <v>0</v>
          </cell>
          <cell r="B5854" t="str">
            <v>SINAPI/CEF</v>
          </cell>
          <cell r="C5854" t="str">
            <v>PREÇOS DE INSUMOS</v>
          </cell>
          <cell r="D5854" t="str">
            <v>Página:</v>
          </cell>
          <cell r="E5854" t="str">
            <v>93 / 107</v>
          </cell>
        </row>
        <row r="5855">
          <cell r="A5855" t="str">
            <v>Mês de Coleta:</v>
          </cell>
          <cell r="B5855" t="str">
            <v>SINAPI/CEF</v>
          </cell>
          <cell r="C5855" t="str">
            <v>05/2014 Pesquisa: IBGE</v>
          </cell>
          <cell r="D5855">
            <v>0</v>
          </cell>
          <cell r="E5855">
            <v>0</v>
          </cell>
        </row>
        <row r="5856">
          <cell r="A5856">
            <v>0</v>
          </cell>
          <cell r="B5856" t="str">
            <v>SINAPI/CEF</v>
          </cell>
          <cell r="C5856" t="str">
            <v>FORTALEZA 88,81</v>
          </cell>
          <cell r="D5856">
            <v>0</v>
          </cell>
          <cell r="E5856">
            <v>50.72</v>
          </cell>
        </row>
        <row r="5857">
          <cell r="A5857" t="str">
            <v>Localidade:</v>
          </cell>
          <cell r="B5857" t="str">
            <v>SINAPI/CEF</v>
          </cell>
          <cell r="C5857" t="str">
            <v>Encargos Sociais Desonerados(%) Horista:</v>
          </cell>
          <cell r="D5857" t="str">
            <v>Mensalista:</v>
          </cell>
          <cell r="E5857">
            <v>0</v>
          </cell>
        </row>
        <row r="5858">
          <cell r="A5858" t="str">
            <v>Código</v>
          </cell>
          <cell r="B5858" t="str">
            <v>SINAPI/CEF</v>
          </cell>
          <cell r="C5858" t="str">
            <v>Descriçao do Insumo</v>
          </cell>
          <cell r="D5858" t="str">
            <v>Unid</v>
          </cell>
          <cell r="E5858" t="str">
            <v>Preço</v>
          </cell>
        </row>
        <row r="5859">
          <cell r="A5859">
            <v>0</v>
          </cell>
          <cell r="B5859" t="str">
            <v>SINAPI/CEF</v>
          </cell>
          <cell r="C5859">
            <v>0</v>
          </cell>
          <cell r="D5859">
            <v>0</v>
          </cell>
          <cell r="E5859" t="str">
            <v>Mediano (R$)</v>
          </cell>
        </row>
        <row r="5860">
          <cell r="A5860">
            <v>34480</v>
          </cell>
          <cell r="B5860" t="str">
            <v>SINAPI/CEF</v>
          </cell>
          <cell r="C5860" t="str">
            <v>TELHA DE FIBROCIMENTO E = 8 MM, DE *4,10 X 1,06* M (SEM AMIANTO)</v>
          </cell>
          <cell r="D5860" t="str">
            <v>UN</v>
          </cell>
          <cell r="E5860">
            <v>185.67</v>
          </cell>
        </row>
        <row r="5861">
          <cell r="A5861">
            <v>34486</v>
          </cell>
          <cell r="B5861" t="str">
            <v>SINAPI/CEF</v>
          </cell>
          <cell r="C5861" t="str">
            <v>TELHA DE FIBROCIMENTO E = 8 MM, DE *4,60 X 1,06* M (SEM AMIANTO)</v>
          </cell>
          <cell r="D5861" t="str">
            <v>UN</v>
          </cell>
          <cell r="E5861">
            <v>207.95</v>
          </cell>
        </row>
        <row r="5862">
          <cell r="A5862">
            <v>7202</v>
          </cell>
          <cell r="B5862" t="str">
            <v>SINAPI/CEF</v>
          </cell>
          <cell r="C5862" t="str">
            <v>TELHA DE FIBROCIMENTO E= 8 MM, DE *3,70 X 1,06* M (SEM AMIANTO)</v>
          </cell>
          <cell r="D5862" t="str">
            <v>M2</v>
          </cell>
          <cell r="E5862">
            <v>42.62</v>
          </cell>
        </row>
        <row r="5863">
          <cell r="A5863">
            <v>34417</v>
          </cell>
          <cell r="B5863" t="str">
            <v>SINAPI/CEF</v>
          </cell>
          <cell r="C5863" t="str">
            <v>TELHA DE FIBROCIMENTO ONDULADA E = 4 MM, DE *2,13 X 0,50* M (SEM AMIANTO)</v>
          </cell>
          <cell r="D5863" t="str">
            <v>UN</v>
          </cell>
          <cell r="E5863">
            <v>12.71</v>
          </cell>
        </row>
        <row r="5864">
          <cell r="A5864">
            <v>7213</v>
          </cell>
          <cell r="B5864" t="str">
            <v>SINAPI/CEF</v>
          </cell>
          <cell r="C5864" t="str">
            <v>TELHA DE FIBROCIMENTO ONDULADA E = 4 MM, DE *2,44  X 0,50* M (SEM AMIANTO)</v>
          </cell>
          <cell r="D5864" t="str">
            <v>M2</v>
          </cell>
          <cell r="E5864">
            <v>12.07</v>
          </cell>
        </row>
        <row r="5865">
          <cell r="A5865">
            <v>7191</v>
          </cell>
          <cell r="B5865" t="str">
            <v>SINAPI/CEF</v>
          </cell>
          <cell r="C5865" t="str">
            <v>TELHA DE FIBROCIMENTO ONDULADA E = 4 MM, DE *2,44  X 0,50* M (SEM AMIANTO)</v>
          </cell>
          <cell r="D5865" t="str">
            <v>UN</v>
          </cell>
          <cell r="E5865">
            <v>14.73</v>
          </cell>
        </row>
        <row r="5866">
          <cell r="A5866">
            <v>7195</v>
          </cell>
          <cell r="B5866" t="str">
            <v>SINAPI/CEF</v>
          </cell>
          <cell r="C5866" t="str">
            <v>TELHA DE FIBROCIMENTO ONDULADA E = 6 MM, DE *1,53  X 1,10* M (SEM AMIANTO)</v>
          </cell>
          <cell r="D5866" t="str">
            <v>UN</v>
          </cell>
          <cell r="E5866">
            <v>35.090000000000003</v>
          </cell>
        </row>
        <row r="5867">
          <cell r="A5867">
            <v>7186</v>
          </cell>
          <cell r="B5867" t="str">
            <v>SINAPI/CEF</v>
          </cell>
          <cell r="C5867" t="str">
            <v>TELHA DE FIBROCIMENTO ONDULADA E = 6 MM, DE *1,83 X 1,10* M (SEM AMIANTO)</v>
          </cell>
          <cell r="D5867" t="str">
            <v>UN</v>
          </cell>
          <cell r="E5867">
            <v>41.98</v>
          </cell>
        </row>
        <row r="5868">
          <cell r="A5868">
            <v>7194</v>
          </cell>
          <cell r="B5868" t="str">
            <v>SINAPI/CEF</v>
          </cell>
          <cell r="C5868" t="str">
            <v>TELHA DE FIBROCIMENTO ONDULADA E = 6 MM, DE *2,44  X 1,10* M (SEM AMIANTO)</v>
          </cell>
          <cell r="D5868" t="str">
            <v>M2</v>
          </cell>
          <cell r="E5868">
            <v>20.82</v>
          </cell>
        </row>
        <row r="5869">
          <cell r="A5869">
            <v>7207</v>
          </cell>
          <cell r="B5869" t="str">
            <v>SINAPI/CEF</v>
          </cell>
          <cell r="C5869" t="str">
            <v>TELHA DE FIBROCIMENTO ONDULADA E = 6 MM, DE *2,44  X 1,10* M (SEM AMIANTO)</v>
          </cell>
          <cell r="D5869" t="str">
            <v>UN</v>
          </cell>
          <cell r="E5869">
            <v>55.88</v>
          </cell>
        </row>
        <row r="5870">
          <cell r="A5870">
            <v>7197</v>
          </cell>
          <cell r="B5870" t="str">
            <v>SINAPI/CEF</v>
          </cell>
          <cell r="C5870" t="str">
            <v>TELHA DE FIBROCIMENTO ONDULADA E = 6 MM, DE *3,66  X 1,10* M (SEM AMIANTO)</v>
          </cell>
          <cell r="D5870" t="str">
            <v>UN</v>
          </cell>
          <cell r="E5870">
            <v>83.94</v>
          </cell>
        </row>
        <row r="5871">
          <cell r="A5871">
            <v>7192</v>
          </cell>
          <cell r="B5871" t="str">
            <v>SINAPI/CEF</v>
          </cell>
          <cell r="C5871" t="str">
            <v>TELHA DE FIBROCIMENTO ONDULADA E = 8 MM, DE *1,53  X 1,10* M (SEM AMIANTO)</v>
          </cell>
          <cell r="D5871" t="str">
            <v>UN</v>
          </cell>
          <cell r="E5871">
            <v>46.17</v>
          </cell>
        </row>
        <row r="5872">
          <cell r="A5872">
            <v>7193</v>
          </cell>
          <cell r="B5872" t="str">
            <v>SINAPI/CEF</v>
          </cell>
          <cell r="C5872" t="str">
            <v>TELHA DE FIBROCIMENTO ONDULADA E = 8 MM, DE *1,83  X 1,10* M (SEM AMIANTO)</v>
          </cell>
          <cell r="D5872" t="str">
            <v>UN</v>
          </cell>
          <cell r="E5872">
            <v>55.11</v>
          </cell>
        </row>
        <row r="5873">
          <cell r="A5873">
            <v>7189</v>
          </cell>
          <cell r="B5873" t="str">
            <v>SINAPI/CEF</v>
          </cell>
          <cell r="C5873" t="str">
            <v>TELHA DE FIBROCIMENTO ONDULADA E = 8 MM, DE *2,44 X 1,10* M (SEM AMIANTO)</v>
          </cell>
          <cell r="D5873" t="str">
            <v>UN</v>
          </cell>
          <cell r="E5873">
            <v>77.41</v>
          </cell>
        </row>
        <row r="5874">
          <cell r="A5874">
            <v>7198</v>
          </cell>
          <cell r="B5874" t="str">
            <v>SINAPI/CEF</v>
          </cell>
          <cell r="C5874" t="str">
            <v>TELHA DE FIBROCIMENTO ONDULADA E = 8 MM, DE *3,66  X 1,10* M (SEM AMIANTO)</v>
          </cell>
          <cell r="D5874" t="str">
            <v>M2</v>
          </cell>
          <cell r="E5874">
            <v>28.82</v>
          </cell>
        </row>
        <row r="5875">
          <cell r="A5875">
            <v>7190</v>
          </cell>
          <cell r="B5875" t="str">
            <v>SINAPI/CEF</v>
          </cell>
          <cell r="C5875" t="str">
            <v>TELHA DE FIBROCIMENTO ONDULADA E= 4 MM, DE *1,22  X 0,50* M (SEM AMIANTO)</v>
          </cell>
          <cell r="D5875" t="str">
            <v>UN</v>
          </cell>
          <cell r="E5875">
            <v>7.31</v>
          </cell>
        </row>
        <row r="5876">
          <cell r="A5876">
            <v>34458</v>
          </cell>
          <cell r="B5876" t="str">
            <v>SINAPI/CEF</v>
          </cell>
          <cell r="C5876" t="str">
            <v>TELHA DE FIBROCIMENTO, E = 6 MM, DE *3,00 X 1,06* M (SEM AMIANTO)</v>
          </cell>
          <cell r="D5876" t="str">
            <v>UN</v>
          </cell>
          <cell r="E5876">
            <v>107.52</v>
          </cell>
        </row>
        <row r="5877">
          <cell r="A5877">
            <v>34464</v>
          </cell>
          <cell r="B5877" t="str">
            <v>SINAPI/CEF</v>
          </cell>
          <cell r="C5877" t="str">
            <v>TELHA DE FIBROCIMENTO, E = 6 MM, DE *4,10 X 1,06* M (SEM AMIANTO)</v>
          </cell>
          <cell r="D5877" t="str">
            <v>UN</v>
          </cell>
          <cell r="E5877">
            <v>144.25</v>
          </cell>
        </row>
        <row r="5878">
          <cell r="A5878">
            <v>7245</v>
          </cell>
          <cell r="B5878" t="str">
            <v>SINAPI/CEF</v>
          </cell>
          <cell r="C5878" t="str">
            <v>TELHA DE VIDRO TIPO FRANCESA, *39 X 23* CM</v>
          </cell>
          <cell r="D5878" t="str">
            <v>UN</v>
          </cell>
          <cell r="E5878">
            <v>23.44</v>
          </cell>
        </row>
        <row r="5879">
          <cell r="A5879">
            <v>7212</v>
          </cell>
          <cell r="B5879" t="str">
            <v>SINAPI/CEF</v>
          </cell>
          <cell r="C5879" t="str">
            <v>TELHA ESTRUTURAL DE FIBROCIMENTO, CANALETE 49 OU KALHETA, C = 7,20 M (SEM AMIANTO)</v>
          </cell>
          <cell r="D5879" t="str">
            <v>UN</v>
          </cell>
          <cell r="E5879">
            <v>242.48</v>
          </cell>
        </row>
        <row r="5880">
          <cell r="A5880">
            <v>34425</v>
          </cell>
          <cell r="B5880" t="str">
            <v>SINAPI/CEF</v>
          </cell>
          <cell r="C5880" t="str">
            <v>TELHA ESTRUTURAL DE FIBROCIMENTO, CANALETE 49 OU KALHETA, 1 ABA, C = 2,00 M (SEM AMIANTO)</v>
          </cell>
          <cell r="D5880" t="str">
            <v>UN</v>
          </cell>
          <cell r="E5880">
            <v>71.75</v>
          </cell>
        </row>
        <row r="5881">
          <cell r="A5881">
            <v>7223</v>
          </cell>
          <cell r="B5881" t="str">
            <v>SINAPI/CEF</v>
          </cell>
          <cell r="C5881" t="str">
            <v>TELHA ESTRUTURAL DE FIBROCIMENTO, CANALETE 49 OU KALHETA, 1 ABA, C = 2,50,M (SEM AMIANTO)</v>
          </cell>
          <cell r="D5881" t="str">
            <v>UN</v>
          </cell>
          <cell r="E5881">
            <v>83.62</v>
          </cell>
        </row>
        <row r="5882">
          <cell r="A5882">
            <v>7234</v>
          </cell>
          <cell r="B5882" t="str">
            <v>SINAPI/CEF</v>
          </cell>
          <cell r="C5882" t="str">
            <v>TELHA ESTRUTURAL DE FIBROCIMENTO, CANALETE 49 OU KALHETA, 1 ABA, C = 3,60 M (SEM AMIANTO)</v>
          </cell>
          <cell r="D5882" t="str">
            <v>UN</v>
          </cell>
          <cell r="E5882">
            <v>120.61</v>
          </cell>
        </row>
        <row r="5883">
          <cell r="A5883">
            <v>7224</v>
          </cell>
          <cell r="B5883" t="str">
            <v>SINAPI/CEF</v>
          </cell>
          <cell r="C5883" t="str">
            <v>TELHA ESTRUTURAL DE FIBROCIMENTO, CANALETE 49 OU KALHETA, 1 ABA, C = 4,00 M (SEM AMIANTO)</v>
          </cell>
          <cell r="D5883" t="str">
            <v>UN</v>
          </cell>
          <cell r="E5883">
            <v>133.22</v>
          </cell>
        </row>
        <row r="5884">
          <cell r="A5884">
            <v>7221</v>
          </cell>
          <cell r="B5884" t="str">
            <v>SINAPI/CEF</v>
          </cell>
          <cell r="C5884" t="str">
            <v>TELHA ESTRUTURAL DE FIBROCIMENTO, CANALETE 49 OU KALHETA, 1 ABA, C = 4,50 M (SEM AMIANTO)</v>
          </cell>
          <cell r="D5884" t="str">
            <v>M2</v>
          </cell>
          <cell r="E5884">
            <v>64.78</v>
          </cell>
        </row>
        <row r="5885">
          <cell r="A5885">
            <v>7210</v>
          </cell>
          <cell r="B5885" t="str">
            <v>SINAPI/CEF</v>
          </cell>
          <cell r="C5885" t="str">
            <v>TELHA ESTRUTURAL DE FIBROCIMENTO, CANALETE 49 OU KALHETA, 1 ABA, C = 4,50 M (SEM AMIANTO)</v>
          </cell>
          <cell r="D5885" t="str">
            <v>UN</v>
          </cell>
          <cell r="E5885">
            <v>151.58000000000001</v>
          </cell>
        </row>
        <row r="5886">
          <cell r="A5886">
            <v>7225</v>
          </cell>
          <cell r="B5886" t="str">
            <v>SINAPI/CEF</v>
          </cell>
          <cell r="C5886" t="str">
            <v>TELHA ESTRUTURAL DE FIBROCIMENTO, CANALETE 49 OU KALHETA, 1 ABA, C = 5,00 M (SEM AMIANTO)</v>
          </cell>
          <cell r="D5886" t="str">
            <v>UN</v>
          </cell>
          <cell r="E5886">
            <v>168.43</v>
          </cell>
        </row>
        <row r="5887">
          <cell r="A5887">
            <v>7226</v>
          </cell>
          <cell r="B5887" t="str">
            <v>SINAPI/CEF</v>
          </cell>
          <cell r="C5887" t="str">
            <v>TELHA ESTRUTURAL DE FIBROCIMENTO, CANALETE 49 OU KALHETA, 1 ABA, C = 5,50 M (SEM AMIANTO)</v>
          </cell>
          <cell r="D5887" t="str">
            <v>UN</v>
          </cell>
          <cell r="E5887">
            <v>185.35</v>
          </cell>
        </row>
        <row r="5888">
          <cell r="A5888">
            <v>7236</v>
          </cell>
          <cell r="B5888" t="str">
            <v>SINAPI/CEF</v>
          </cell>
          <cell r="C5888" t="str">
            <v>TELHA ESTRUTURAL DE FIBROCIMENTO, CANALETE 49 OU KALHETA, 1 ABA, C = 6,00 M (SEM AMIANTO)</v>
          </cell>
          <cell r="D5888" t="str">
            <v>UN</v>
          </cell>
          <cell r="E5888">
            <v>202.15</v>
          </cell>
        </row>
        <row r="5889">
          <cell r="A5889">
            <v>7227</v>
          </cell>
          <cell r="B5889" t="str">
            <v>SINAPI/CEF</v>
          </cell>
          <cell r="C5889" t="str">
            <v>TELHA ESTRUTURAL DE FIBROCIMENTO, CANALETE 49 OU KALHETA, 1 ABA, C = 6,50 M (SEM AMIANTO)</v>
          </cell>
          <cell r="D5889" t="str">
            <v>UN</v>
          </cell>
          <cell r="E5889">
            <v>219</v>
          </cell>
        </row>
        <row r="5890">
          <cell r="A5890">
            <v>7229</v>
          </cell>
          <cell r="B5890" t="str">
            <v>SINAPI/CEF</v>
          </cell>
          <cell r="C5890" t="str">
            <v>TELHA ESTRUTURAL DE FIBROCIMENTO, CANALETE 90 OU KALHETAO, C = 3,00 M (SEM AMIANTO)</v>
          </cell>
          <cell r="D5890" t="str">
            <v>UN</v>
          </cell>
          <cell r="E5890">
            <v>160.35</v>
          </cell>
        </row>
        <row r="5891">
          <cell r="A5891">
            <v>7230</v>
          </cell>
          <cell r="B5891" t="str">
            <v>SINAPI/CEF</v>
          </cell>
          <cell r="C5891" t="str">
            <v>TELHA ESTRUTURAL DE FIBROCIMENTO, CANALETE 90 OU KALHETAO, C = 4,60 M (SEM AMIANTO)</v>
          </cell>
          <cell r="D5891" t="str">
            <v>UN</v>
          </cell>
          <cell r="E5891">
            <v>255.53</v>
          </cell>
        </row>
        <row r="5892">
          <cell r="A5892">
            <v>7231</v>
          </cell>
          <cell r="B5892" t="str">
            <v>SINAPI/CEF</v>
          </cell>
          <cell r="C5892" t="str">
            <v>TELHA ESTRUTURAL DE FIBROCIMENTO, CANALETE 90 OU KALHETAO, C = 6,00 M (SEM AMIANTO)</v>
          </cell>
          <cell r="D5892" t="str">
            <v>UN</v>
          </cell>
          <cell r="E5892">
            <v>335.59</v>
          </cell>
        </row>
        <row r="5893">
          <cell r="A5893">
            <v>7220</v>
          </cell>
          <cell r="B5893" t="str">
            <v>SINAPI/CEF</v>
          </cell>
          <cell r="C5893" t="str">
            <v>TELHA ESTRUTURAL DE FIBROCIMENTO, CANALETE 90 OU KALHETAO, C = 7,40 M (SEM AMIANTO)</v>
          </cell>
          <cell r="D5893" t="str">
            <v>UN</v>
          </cell>
          <cell r="E5893">
            <v>412.57</v>
          </cell>
        </row>
        <row r="5894">
          <cell r="A5894">
            <v>7233</v>
          </cell>
          <cell r="B5894" t="str">
            <v>SINAPI/CEF</v>
          </cell>
          <cell r="C5894" t="str">
            <v>TELHA ESTRUTURAL DE FIBROCIMENTO, CANALETE 90 OU KALHETAO, C = 9,20 M (SEM AMIANTO)</v>
          </cell>
          <cell r="D5894" t="str">
            <v>UN</v>
          </cell>
          <cell r="E5894">
            <v>514.09</v>
          </cell>
        </row>
        <row r="5895">
          <cell r="A5895">
            <v>7228</v>
          </cell>
          <cell r="B5895" t="str">
            <v>SINAPI/CEF</v>
          </cell>
          <cell r="C5895" t="str">
            <v>TELHA ESTRUTURAL FIBROCIMENTO CANALETE 90 OU KALHETAO, C = 6,70M</v>
          </cell>
          <cell r="D5895" t="str">
            <v>M2</v>
          </cell>
          <cell r="E5895">
            <v>46.27</v>
          </cell>
        </row>
        <row r="5896">
          <cell r="A5896">
            <v>34447</v>
          </cell>
          <cell r="B5896" t="str">
            <v>SINAPI/CEF</v>
          </cell>
          <cell r="C5896" t="str">
            <v>TELHA ESTRUTURAL FIBROCIMENTO CANALETE 90 OU KALHETAO, C = 8,20 M (SEM AMIANTO)</v>
          </cell>
          <cell r="D5896" t="str">
            <v>UN</v>
          </cell>
          <cell r="E5896">
            <v>459.2</v>
          </cell>
        </row>
        <row r="5897">
          <cell r="A5897">
            <v>34402</v>
          </cell>
          <cell r="B5897" t="str">
            <v>SINAPI/CEF</v>
          </cell>
          <cell r="C5897" t="str">
            <v>TELHA FIBROCIMENTO ONDULADA E = 8 MM, DE *3,66 X 1,10* M (SEM AMIANTO)</v>
          </cell>
          <cell r="D5897" t="str">
            <v>UN</v>
          </cell>
          <cell r="E5897">
            <v>116.03</v>
          </cell>
        </row>
        <row r="5898">
          <cell r="A5898">
            <v>14172</v>
          </cell>
          <cell r="B5898" t="str">
            <v>SINAPI/CEF</v>
          </cell>
          <cell r="C5898" t="str">
            <v>TELHA PLANA DE ACO ZINCADO, AUTOPORTANTE, KP 88, E = 0,95 MM</v>
          </cell>
          <cell r="D5898" t="str">
            <v>M2</v>
          </cell>
          <cell r="E5898">
            <v>58.61</v>
          </cell>
        </row>
        <row r="5899">
          <cell r="A5899">
            <v>7246</v>
          </cell>
          <cell r="B5899" t="str">
            <v>SINAPI/CEF</v>
          </cell>
          <cell r="C5899" t="str">
            <v>TELHA VIDRO TIPO CANAL OU COLONIAL (C = 46 A 50,0CM)</v>
          </cell>
          <cell r="D5899" t="str">
            <v>UN</v>
          </cell>
          <cell r="E5899">
            <v>29.97</v>
          </cell>
        </row>
        <row r="5900">
          <cell r="A5900">
            <v>12869</v>
          </cell>
          <cell r="B5900" t="str">
            <v>SINAPI/CEF</v>
          </cell>
          <cell r="C5900" t="str">
            <v>TELHADISTA</v>
          </cell>
          <cell r="D5900" t="str">
            <v>H</v>
          </cell>
          <cell r="E5900">
            <v>7.84</v>
          </cell>
        </row>
        <row r="5901">
          <cell r="A5901">
            <v>7247</v>
          </cell>
          <cell r="B5901" t="str">
            <v>SINAPI/CEF</v>
          </cell>
          <cell r="C5901" t="str">
            <v>TEODOLITO COM PRECISAO DE + / - 6 SEGUNDOS, INCLUSIVE TRIPE (LOCACAO)</v>
          </cell>
          <cell r="D5901" t="str">
            <v>H</v>
          </cell>
          <cell r="E5901">
            <v>2.11</v>
          </cell>
        </row>
        <row r="5902">
          <cell r="A5902">
            <v>1574</v>
          </cell>
          <cell r="B5902" t="str">
            <v>SINAPI/CEF</v>
          </cell>
          <cell r="C5902" t="str">
            <v>TERMINAL A COMPRESSAO EM COBRE ESTANHADO P/ CABO 10MM2</v>
          </cell>
          <cell r="D5902" t="str">
            <v>UN</v>
          </cell>
          <cell r="E5902">
            <v>0.93</v>
          </cell>
        </row>
        <row r="5903">
          <cell r="A5903">
            <v>1575</v>
          </cell>
          <cell r="B5903" t="str">
            <v>SINAPI/CEF</v>
          </cell>
          <cell r="C5903" t="str">
            <v>TERMINAL A COMPRESSAO EM COBRE ESTANHADO P/ CABO 16MM2</v>
          </cell>
          <cell r="D5903" t="str">
            <v>UN</v>
          </cell>
          <cell r="E5903">
            <v>1.1499999999999999</v>
          </cell>
        </row>
        <row r="5904">
          <cell r="A5904">
            <v>1570</v>
          </cell>
          <cell r="B5904" t="str">
            <v>SINAPI/CEF</v>
          </cell>
          <cell r="C5904" t="str">
            <v>TERMINAL A COMPRESSAO EM COBRE ESTANHADO P/ CABO 2,5MM2</v>
          </cell>
          <cell r="D5904" t="str">
            <v>UN</v>
          </cell>
          <cell r="E5904">
            <v>0.48</v>
          </cell>
        </row>
        <row r="5905">
          <cell r="A5905">
            <v>1576</v>
          </cell>
          <cell r="B5905" t="str">
            <v>SINAPI/CEF</v>
          </cell>
          <cell r="C5905" t="str">
            <v>TERMINAL A COMPRESSAO EM COBRE ESTANHADO P/ CABO 25MM2</v>
          </cell>
          <cell r="D5905" t="str">
            <v>UN</v>
          </cell>
          <cell r="E5905">
            <v>1.1100000000000001</v>
          </cell>
        </row>
        <row r="5906">
          <cell r="A5906">
            <v>1577</v>
          </cell>
          <cell r="B5906" t="str">
            <v>SINAPI/CEF</v>
          </cell>
          <cell r="C5906" t="str">
            <v>TERMINAL A COMPRESSAO EM COBRE ESTANHADO P/ CABO 35MM2</v>
          </cell>
          <cell r="D5906" t="str">
            <v>UN</v>
          </cell>
          <cell r="E5906">
            <v>1.3</v>
          </cell>
        </row>
        <row r="5907">
          <cell r="A5907">
            <v>1571</v>
          </cell>
          <cell r="B5907" t="str">
            <v>SINAPI/CEF</v>
          </cell>
          <cell r="C5907" t="str">
            <v>TERMINAL A COMPRESSAO EM COBRE ESTANHADO P/ CABO 4MM2</v>
          </cell>
          <cell r="D5907" t="str">
            <v>UN</v>
          </cell>
          <cell r="E5907">
            <v>0.74</v>
          </cell>
        </row>
        <row r="5908">
          <cell r="A5908">
            <v>1578</v>
          </cell>
          <cell r="B5908" t="str">
            <v>SINAPI/CEF</v>
          </cell>
          <cell r="C5908" t="str">
            <v>TERMINAL A COMPRESSAO EM COBRE ESTANHADO P/ CABO 50MM2</v>
          </cell>
          <cell r="D5908" t="str">
            <v>UN</v>
          </cell>
          <cell r="E5908">
            <v>2</v>
          </cell>
        </row>
        <row r="5909">
          <cell r="A5909">
            <v>1573</v>
          </cell>
          <cell r="B5909" t="str">
            <v>SINAPI/CEF</v>
          </cell>
          <cell r="C5909" t="str">
            <v>TERMINAL A COMPRESSAO EM COBRE ESTANHADO P/ CABO 6MM2</v>
          </cell>
          <cell r="D5909" t="str">
            <v>UN</v>
          </cell>
          <cell r="E5909">
            <v>1.08</v>
          </cell>
        </row>
        <row r="5910">
          <cell r="A5910">
            <v>1579</v>
          </cell>
          <cell r="B5910" t="str">
            <v>SINAPI/CEF</v>
          </cell>
          <cell r="C5910" t="str">
            <v>TERMINAL A COMPRESSAO EM COBRE ESTANHADO P/ CABO 70MM2</v>
          </cell>
          <cell r="D5910" t="str">
            <v>UN</v>
          </cell>
          <cell r="E5910">
            <v>2.08</v>
          </cell>
        </row>
        <row r="5911">
          <cell r="A5911">
            <v>1580</v>
          </cell>
          <cell r="B5911" t="str">
            <v>SINAPI/CEF</v>
          </cell>
          <cell r="C5911" t="str">
            <v>TERMINAL A COMPRESSAO EM COBRE ESTANHADO P/ CABO 95MM2</v>
          </cell>
          <cell r="D5911" t="str">
            <v>UN</v>
          </cell>
          <cell r="E5911">
            <v>2.97</v>
          </cell>
        </row>
        <row r="5912">
          <cell r="A5912">
            <v>1581</v>
          </cell>
          <cell r="B5912" t="str">
            <v>SINAPI/CEF</v>
          </cell>
          <cell r="C5912" t="str">
            <v>TERMINAL A COMPRESSAO EM COBRE ESTANHADO P/ CABO120MM2</v>
          </cell>
          <cell r="D5912" t="str">
            <v>UN</v>
          </cell>
          <cell r="E5912">
            <v>4.9000000000000004</v>
          </cell>
        </row>
        <row r="5913">
          <cell r="A5913">
            <v>0</v>
          </cell>
          <cell r="B5913" t="str">
            <v>SINAPI/CEF</v>
          </cell>
          <cell r="C5913">
            <v>0</v>
          </cell>
          <cell r="D5913">
            <v>0</v>
          </cell>
          <cell r="E5913">
            <v>0</v>
          </cell>
        </row>
        <row r="5914">
          <cell r="A5914">
            <v>0</v>
          </cell>
          <cell r="B5914" t="str">
            <v>SINAPI/CEF</v>
          </cell>
          <cell r="C5914" t="str">
            <v>PREÇOS DE INSUMOS</v>
          </cell>
          <cell r="D5914" t="str">
            <v>Página:</v>
          </cell>
          <cell r="E5914" t="str">
            <v>94 / 107</v>
          </cell>
        </row>
        <row r="5915">
          <cell r="A5915" t="str">
            <v>Mês de Coleta:</v>
          </cell>
          <cell r="B5915" t="str">
            <v>SINAPI/CEF</v>
          </cell>
          <cell r="C5915" t="str">
            <v>05/2014 Pesquisa: IBGE</v>
          </cell>
          <cell r="D5915">
            <v>0</v>
          </cell>
          <cell r="E5915">
            <v>0</v>
          </cell>
        </row>
        <row r="5916">
          <cell r="A5916">
            <v>0</v>
          </cell>
          <cell r="B5916" t="str">
            <v>SINAPI/CEF</v>
          </cell>
          <cell r="C5916" t="str">
            <v>FORTALEZA 88,81</v>
          </cell>
          <cell r="D5916">
            <v>0</v>
          </cell>
          <cell r="E5916">
            <v>50.72</v>
          </cell>
        </row>
        <row r="5917">
          <cell r="A5917" t="str">
            <v>Localidade:</v>
          </cell>
          <cell r="B5917" t="str">
            <v>SINAPI/CEF</v>
          </cell>
          <cell r="C5917" t="str">
            <v>Encargos Sociais Desonerados(%) Horista:</v>
          </cell>
          <cell r="D5917" t="str">
            <v>Mensalista:</v>
          </cell>
          <cell r="E5917">
            <v>0</v>
          </cell>
        </row>
        <row r="5918">
          <cell r="A5918" t="str">
            <v>Código</v>
          </cell>
          <cell r="B5918" t="str">
            <v>SINAPI/CEF</v>
          </cell>
          <cell r="C5918" t="str">
            <v>Descriçao do Insumo</v>
          </cell>
          <cell r="D5918" t="str">
            <v>Unid</v>
          </cell>
          <cell r="E5918" t="str">
            <v>Preço</v>
          </cell>
        </row>
        <row r="5919">
          <cell r="A5919">
            <v>0</v>
          </cell>
          <cell r="B5919" t="str">
            <v>SINAPI/CEF</v>
          </cell>
          <cell r="C5919">
            <v>0</v>
          </cell>
          <cell r="D5919">
            <v>0</v>
          </cell>
          <cell r="E5919" t="str">
            <v>Mediano (R$)</v>
          </cell>
        </row>
        <row r="5920">
          <cell r="A5920">
            <v>1535</v>
          </cell>
          <cell r="B5920" t="str">
            <v>SINAPI/CEF</v>
          </cell>
          <cell r="C5920" t="str">
            <v>TERMINAL A PRESSAO DE BRONZE P/ CABO A BARRA, CABO 1,5 A 10MM2, C/ 1 FURO DE FIXACAO</v>
          </cell>
          <cell r="D5920" t="str">
            <v>UN</v>
          </cell>
          <cell r="E5920">
            <v>2.23</v>
          </cell>
        </row>
        <row r="5921">
          <cell r="A5921">
            <v>1536</v>
          </cell>
          <cell r="B5921" t="str">
            <v>SINAPI/CEF</v>
          </cell>
          <cell r="C5921" t="str">
            <v>TERMINAL A PRESSAO DE BRONZE P/ CABO A BARRA, CABO 10 A 16MM2, C/ 1 FURO DE FIXACAO</v>
          </cell>
          <cell r="D5921" t="str">
            <v>UN</v>
          </cell>
          <cell r="E5921">
            <v>2.78</v>
          </cell>
        </row>
        <row r="5922">
          <cell r="A5922">
            <v>1541</v>
          </cell>
          <cell r="B5922" t="str">
            <v>SINAPI/CEF</v>
          </cell>
          <cell r="C5922" t="str">
            <v>TERMINAL A PRESSAO DE BRONZE P/ CABO A BARRA, CABO 120 A 185MM2 C/ 1 FURO P/ FIXACAO</v>
          </cell>
          <cell r="D5922" t="str">
            <v>UN</v>
          </cell>
          <cell r="E5922">
            <v>8.9</v>
          </cell>
        </row>
        <row r="5923">
          <cell r="A5923">
            <v>1543</v>
          </cell>
          <cell r="B5923" t="str">
            <v>SINAPI/CEF</v>
          </cell>
          <cell r="C5923" t="str">
            <v>TERMINAL A PRESSAO DE BRONZE P/ CABO A BARRA, CABO 16 A 25MM2 C/ 2 FUROS P/ FIXACAO</v>
          </cell>
          <cell r="D5923" t="str">
            <v>UN</v>
          </cell>
          <cell r="E5923">
            <v>2.97</v>
          </cell>
        </row>
        <row r="5924">
          <cell r="A5924">
            <v>11838</v>
          </cell>
          <cell r="B5924" t="str">
            <v>SINAPI/CEF</v>
          </cell>
          <cell r="C5924" t="str">
            <v>TERMINAL A PRESSAO DE BRONZE P/ CABO A BARRA, CABO 240MM2 C/ 1 FURO DE FIXACAO</v>
          </cell>
          <cell r="D5924" t="str">
            <v>UN</v>
          </cell>
          <cell r="E5924">
            <v>15.43</v>
          </cell>
        </row>
        <row r="5925">
          <cell r="A5925">
            <v>1537</v>
          </cell>
          <cell r="B5925" t="str">
            <v>SINAPI/CEF</v>
          </cell>
          <cell r="C5925" t="str">
            <v>TERMINAL A PRESSAO DE BRONZE P/ CABO A BARRA, CABO 25 A 35MM2 C/ 1 FURO DE FIXACAO</v>
          </cell>
          <cell r="D5925" t="str">
            <v>UN</v>
          </cell>
          <cell r="E5925">
            <v>3.71</v>
          </cell>
        </row>
        <row r="5926">
          <cell r="A5926">
            <v>11839</v>
          </cell>
          <cell r="B5926" t="str">
            <v>SINAPI/CEF</v>
          </cell>
          <cell r="C5926" t="str">
            <v>TERMINAL A PRESSAO DE BRONZE P/ CABO A BARRA, CABO 300MM2 C/ 1 FURO DE FIXACAO</v>
          </cell>
          <cell r="D5926" t="str">
            <v>UN</v>
          </cell>
          <cell r="E5926">
            <v>11.87</v>
          </cell>
        </row>
        <row r="5927">
          <cell r="A5927">
            <v>1538</v>
          </cell>
          <cell r="B5927" t="str">
            <v>SINAPI/CEF</v>
          </cell>
          <cell r="C5927" t="str">
            <v>TERMINAL A PRESSAO DE BRONZE P/ CABO A BARRA, CABO 50 A 70MM2, C/ 1 FURO DE FIXACAO</v>
          </cell>
          <cell r="D5927" t="str">
            <v>UN</v>
          </cell>
          <cell r="E5927">
            <v>4.82</v>
          </cell>
        </row>
        <row r="5928">
          <cell r="A5928">
            <v>1540</v>
          </cell>
          <cell r="B5928" t="str">
            <v>SINAPI/CEF</v>
          </cell>
          <cell r="C5928" t="str">
            <v>TERMINAL A PRESSAO DE BRONZE P/ CABO A BARRA, CABO 70 A 95MM2 C/ 1 FUROP/ FIXACAO</v>
          </cell>
          <cell r="D5928" t="str">
            <v>UN</v>
          </cell>
          <cell r="E5928">
            <v>6.68</v>
          </cell>
        </row>
        <row r="5929">
          <cell r="A5929">
            <v>1554</v>
          </cell>
          <cell r="B5929" t="str">
            <v>SINAPI/CEF</v>
          </cell>
          <cell r="C5929" t="str">
            <v>TERMINAL A PRESSAO DE BRONZE P/ CABO A BARRA, CABO/BARRA P/ 2 CABOS BITOLA 150 A 185MM2 C/ 2 FUROS</v>
          </cell>
          <cell r="D5929" t="str">
            <v>UN</v>
          </cell>
          <cell r="E5929">
            <v>93.52</v>
          </cell>
        </row>
        <row r="5930">
          <cell r="A5930">
            <v>0</v>
          </cell>
          <cell r="B5930" t="str">
            <v>SINAPI/CEF</v>
          </cell>
          <cell r="C5930" t="str">
            <v>P/ FIXACAO</v>
          </cell>
          <cell r="D5930">
            <v>0</v>
          </cell>
          <cell r="E5930">
            <v>0</v>
          </cell>
        </row>
        <row r="5931">
          <cell r="A5931">
            <v>1553</v>
          </cell>
          <cell r="B5931" t="str">
            <v>SINAPI/CEF</v>
          </cell>
          <cell r="C5931" t="str">
            <v>TERMINAL A PRESSAO DE BRONZE P/ CABO A BARRA, CABO/BARRA P/ 2 CABOS BITOLA 95 A 120MM2 C/ 2 FUROS</v>
          </cell>
          <cell r="D5931" t="str">
            <v>UN</v>
          </cell>
          <cell r="E5931">
            <v>65.959999999999994</v>
          </cell>
        </row>
        <row r="5932">
          <cell r="A5932">
            <v>0</v>
          </cell>
          <cell r="B5932" t="str">
            <v>SINAPI/CEF</v>
          </cell>
          <cell r="C5932" t="str">
            <v>P/    FIXACAO</v>
          </cell>
          <cell r="D5932">
            <v>0</v>
          </cell>
          <cell r="E5932">
            <v>0</v>
          </cell>
        </row>
        <row r="5933">
          <cell r="A5933">
            <v>1547</v>
          </cell>
          <cell r="B5933" t="str">
            <v>SINAPI/CEF</v>
          </cell>
          <cell r="C5933" t="str">
            <v>TERMINAL A PRESSAO DE BRONZE P/ CABO A BARRA, CABOS 150 A 185MM2 C/ 2 FUROS P/ FIXACAO</v>
          </cell>
          <cell r="D5933" t="str">
            <v>UN</v>
          </cell>
          <cell r="E5933">
            <v>52.68</v>
          </cell>
        </row>
        <row r="5934">
          <cell r="A5934">
            <v>1542</v>
          </cell>
          <cell r="B5934" t="str">
            <v>SINAPI/CEF</v>
          </cell>
          <cell r="C5934" t="str">
            <v>TERMINAL A PRESSAO DE BRONZE P/ CABO A BARRA, CABOS 4 A 10MM2 C/ 2 FUROS P/ FIXACAO</v>
          </cell>
          <cell r="D5934" t="str">
            <v>UN</v>
          </cell>
          <cell r="E5934">
            <v>2.78</v>
          </cell>
        </row>
        <row r="5935">
          <cell r="A5935">
            <v>1545</v>
          </cell>
          <cell r="B5935" t="str">
            <v>SINAPI/CEF</v>
          </cell>
          <cell r="C5935" t="str">
            <v>TERMINAL A PRESSAO DE BRONZE P/ CABO A BARRA, CABOS 50 A 70MM2 C/ 2 FUROS P/ FIXACAO</v>
          </cell>
          <cell r="D5935" t="str">
            <v>UN</v>
          </cell>
          <cell r="E5935">
            <v>11.24</v>
          </cell>
        </row>
        <row r="5936">
          <cell r="A5936">
            <v>1546</v>
          </cell>
          <cell r="B5936" t="str">
            <v>SINAPI/CEF</v>
          </cell>
          <cell r="C5936" t="str">
            <v>TERMINAL A PRESSAO DE BRONZE P/ CABO A BARRA, CABOS 95 A 120MM2 C/ 2 FUROS P/ FIXACAO</v>
          </cell>
          <cell r="D5936" t="str">
            <v>UN</v>
          </cell>
          <cell r="E5936">
            <v>24.93</v>
          </cell>
        </row>
        <row r="5937">
          <cell r="A5937">
            <v>11876</v>
          </cell>
          <cell r="B5937" t="str">
            <v>SINAPI/CEF</v>
          </cell>
          <cell r="C5937" t="str">
            <v>TERMINAL A PRESSAO P/ CABO A BARRA, CABO 150 A 180MM2</v>
          </cell>
          <cell r="D5937" t="str">
            <v>UN</v>
          </cell>
          <cell r="E5937">
            <v>11.5</v>
          </cell>
        </row>
        <row r="5938">
          <cell r="A5938">
            <v>11872</v>
          </cell>
          <cell r="B5938" t="str">
            <v>SINAPI/CEF</v>
          </cell>
          <cell r="C5938" t="str">
            <v>TERMINAL A PRESSAO P/ CABO A BARRA, CABO 16 A 25MM2</v>
          </cell>
          <cell r="D5938" t="str">
            <v>UN</v>
          </cell>
          <cell r="E5938">
            <v>3.3</v>
          </cell>
        </row>
        <row r="5939">
          <cell r="A5939">
            <v>11877</v>
          </cell>
          <cell r="B5939" t="str">
            <v>SINAPI/CEF</v>
          </cell>
          <cell r="C5939" t="str">
            <v>TERMINAL A PRESSAO P/ CABO A BARRA, CABO 240 A 300MM2</v>
          </cell>
          <cell r="D5939" t="str">
            <v>UN</v>
          </cell>
          <cell r="E5939">
            <v>14.84</v>
          </cell>
        </row>
        <row r="5940">
          <cell r="A5940">
            <v>1594</v>
          </cell>
          <cell r="B5940" t="str">
            <v>SINAPI/CEF</v>
          </cell>
          <cell r="C5940" t="str">
            <v>TERMINAL A PRESSAO P/ CABO A BARRA, CABO 25-35MM2 C/ 2 FUROS P/ FIXACAO</v>
          </cell>
          <cell r="D5940" t="str">
            <v>UN</v>
          </cell>
          <cell r="E5940">
            <v>6.38</v>
          </cell>
        </row>
        <row r="5941">
          <cell r="A5941">
            <v>11873</v>
          </cell>
          <cell r="B5941" t="str">
            <v>SINAPI/CEF</v>
          </cell>
          <cell r="C5941" t="str">
            <v>TERMINAL A PRESSAO P/ CABO A BARRA, CABO 35MM2</v>
          </cell>
          <cell r="D5941" t="str">
            <v>UN</v>
          </cell>
          <cell r="E5941">
            <v>3.45</v>
          </cell>
        </row>
        <row r="5942">
          <cell r="A5942">
            <v>1605</v>
          </cell>
          <cell r="B5942" t="str">
            <v>SINAPI/CEF</v>
          </cell>
          <cell r="C5942" t="str">
            <v>TERMINAL A PRESSAO P/ CABO A BARRA, CABO 50-70MM2 C/ 2 FUROS P/ FIXACAO</v>
          </cell>
          <cell r="D5942" t="str">
            <v>UN</v>
          </cell>
          <cell r="E5942">
            <v>10.130000000000001</v>
          </cell>
        </row>
        <row r="5943">
          <cell r="A5943">
            <v>11875</v>
          </cell>
          <cell r="B5943" t="str">
            <v>SINAPI/CEF</v>
          </cell>
          <cell r="C5943" t="str">
            <v>TERMINAL A PRESSAO P/ CABO A BARRA, CABO 95 A120MM2</v>
          </cell>
          <cell r="D5943" t="str">
            <v>UN</v>
          </cell>
          <cell r="E5943">
            <v>8.5299999999999994</v>
          </cell>
        </row>
        <row r="5944">
          <cell r="A5944">
            <v>11874</v>
          </cell>
          <cell r="B5944" t="str">
            <v>SINAPI/CEF</v>
          </cell>
          <cell r="C5944" t="str">
            <v>TERMINAL A PRESSAO P/CABO A BARRA, CABO 50 A 70MM2</v>
          </cell>
          <cell r="D5944" t="str">
            <v>UN</v>
          </cell>
          <cell r="E5944">
            <v>5.23</v>
          </cell>
        </row>
        <row r="5945">
          <cell r="A5945">
            <v>1591</v>
          </cell>
          <cell r="B5945" t="str">
            <v>SINAPI/CEF</v>
          </cell>
          <cell r="C5945" t="str">
            <v>TERMINAL A PRESSAO 1 CABO 120MM2 C/ 1 FURO DE FIXACAO</v>
          </cell>
          <cell r="D5945" t="str">
            <v>UN</v>
          </cell>
          <cell r="E5945">
            <v>6.57</v>
          </cell>
        </row>
        <row r="5946">
          <cell r="A5946">
            <v>1585</v>
          </cell>
          <cell r="B5946" t="str">
            <v>SINAPI/CEF</v>
          </cell>
          <cell r="C5946" t="str">
            <v>TERMINAL A PRESSAO 1 CABO 16MM2 C/ 1 FURO DE FIXACAO</v>
          </cell>
          <cell r="D5946" t="str">
            <v>UN</v>
          </cell>
          <cell r="E5946">
            <v>2</v>
          </cell>
        </row>
        <row r="5947">
          <cell r="A5947">
            <v>1593</v>
          </cell>
          <cell r="B5947" t="str">
            <v>SINAPI/CEF</v>
          </cell>
          <cell r="C5947" t="str">
            <v>TERMINAL A PRESSAO 1 CABO 185MM2 C/ 1 FURO DE FIXACAO</v>
          </cell>
          <cell r="D5947" t="str">
            <v>UN</v>
          </cell>
          <cell r="E5947">
            <v>7.75</v>
          </cell>
        </row>
        <row r="5948">
          <cell r="A5948">
            <v>1586</v>
          </cell>
          <cell r="B5948" t="str">
            <v>SINAPI/CEF</v>
          </cell>
          <cell r="C5948" t="str">
            <v>TERMINAL A PRESSAO 1 CABO 25MM2 C/ 1 FURO DE FIXACAO</v>
          </cell>
          <cell r="D5948" t="str">
            <v>UN</v>
          </cell>
          <cell r="E5948">
            <v>2.11</v>
          </cell>
        </row>
        <row r="5949">
          <cell r="A5949">
            <v>1587</v>
          </cell>
          <cell r="B5949" t="str">
            <v>SINAPI/CEF</v>
          </cell>
          <cell r="C5949" t="str">
            <v>TERMINAL A PRESSAO 1 CABO 35MM2 C/ 1 FURO DE FIXACAO</v>
          </cell>
          <cell r="D5949" t="str">
            <v>UN</v>
          </cell>
          <cell r="E5949">
            <v>3.34</v>
          </cell>
        </row>
        <row r="5950">
          <cell r="A5950">
            <v>1588</v>
          </cell>
          <cell r="B5950" t="str">
            <v>SINAPI/CEF</v>
          </cell>
          <cell r="C5950" t="str">
            <v>TERMINAL A PRESSAO 1 CABO 50MM2 C/ 1 FURO DE FIXACAO</v>
          </cell>
          <cell r="D5950" t="str">
            <v>UN</v>
          </cell>
          <cell r="E5950">
            <v>3.9</v>
          </cell>
        </row>
        <row r="5951">
          <cell r="A5951">
            <v>1589</v>
          </cell>
          <cell r="B5951" t="str">
            <v>SINAPI/CEF</v>
          </cell>
          <cell r="C5951" t="str">
            <v>TERMINAL A PRESSAO 1 CABO 70MM2 C/ 1 FURO DE FIXACAO</v>
          </cell>
          <cell r="D5951" t="str">
            <v>UN</v>
          </cell>
          <cell r="E5951">
            <v>4.75</v>
          </cell>
        </row>
        <row r="5952">
          <cell r="A5952">
            <v>1590</v>
          </cell>
          <cell r="B5952" t="str">
            <v>SINAPI/CEF</v>
          </cell>
          <cell r="C5952" t="str">
            <v>TERMINAL A PRESSAO 1 CABO 95MM2 C/ 1 FURO DE FIXACAO</v>
          </cell>
          <cell r="D5952" t="str">
            <v>UN</v>
          </cell>
          <cell r="E5952">
            <v>4.75</v>
          </cell>
        </row>
        <row r="5953">
          <cell r="A5953">
            <v>7571</v>
          </cell>
          <cell r="B5953" t="str">
            <v>SINAPI/CEF</v>
          </cell>
          <cell r="C5953" t="str">
            <v>TERMINAL AEREO EM ACO GALV DN 3/8'', COMPRIM= 300MM C/ BASE DE FIXACAO HORIZONTAL</v>
          </cell>
          <cell r="D5953" t="str">
            <v>UN</v>
          </cell>
          <cell r="E5953">
            <v>7.52</v>
          </cell>
        </row>
        <row r="5954">
          <cell r="A5954">
            <v>12356</v>
          </cell>
          <cell r="B5954" t="str">
            <v>SINAPI/CEF</v>
          </cell>
          <cell r="C5954" t="str">
            <v>TERMINAL AEREO EM ACO GALV, C/ BASE DE FIXACAO HORIZONTAL DN 1/2"</v>
          </cell>
          <cell r="D5954" t="str">
            <v>UN</v>
          </cell>
          <cell r="E5954">
            <v>8.4499999999999993</v>
          </cell>
        </row>
        <row r="5955">
          <cell r="A5955">
            <v>21122</v>
          </cell>
          <cell r="B5955" t="str">
            <v>SINAPI/CEF</v>
          </cell>
          <cell r="C5955" t="str">
            <v>TERMINAL CPVC (AQUATHERM) SOLDAVEL REF.15MM X 1/2"</v>
          </cell>
          <cell r="D5955" t="str">
            <v>UN</v>
          </cell>
          <cell r="E5955">
            <v>10.06</v>
          </cell>
        </row>
        <row r="5956">
          <cell r="A5956">
            <v>4126</v>
          </cell>
          <cell r="B5956" t="str">
            <v>SINAPI/CEF</v>
          </cell>
          <cell r="C5956" t="str">
            <v>TERMINAL DE PORCELANA (MUFLA) UNIPOLAR, USO EXTERNO, TENSAO 3,6/6 KV, PARA CABO DE 10/16 MM2, COM</v>
          </cell>
          <cell r="D5956" t="str">
            <v>UN</v>
          </cell>
          <cell r="E5956">
            <v>210.33</v>
          </cell>
        </row>
        <row r="5957">
          <cell r="A5957">
            <v>0</v>
          </cell>
          <cell r="B5957" t="str">
            <v>SINAPI/CEF</v>
          </cell>
          <cell r="C5957" t="str">
            <v>ISOLAMENTO EPR</v>
          </cell>
          <cell r="D5957">
            <v>0</v>
          </cell>
          <cell r="E5957">
            <v>0</v>
          </cell>
        </row>
        <row r="5958">
          <cell r="A5958">
            <v>2669</v>
          </cell>
          <cell r="B5958" t="str">
            <v>SINAPI/CEF</v>
          </cell>
          <cell r="C5958" t="str">
            <v>TERMINAL P/ ACABAMENTO NA PAREDE CAIXA KANAFLEX 3"</v>
          </cell>
          <cell r="D5958" t="str">
            <v>UN</v>
          </cell>
          <cell r="E5958">
            <v>4.8499999999999996</v>
          </cell>
        </row>
        <row r="5959">
          <cell r="A5959">
            <v>7253</v>
          </cell>
          <cell r="B5959" t="str">
            <v>SINAPI/CEF</v>
          </cell>
          <cell r="C5959" t="str">
            <v>TERRA VEGETAL</v>
          </cell>
          <cell r="D5959" t="str">
            <v>M3</v>
          </cell>
          <cell r="E5959">
            <v>85.15</v>
          </cell>
        </row>
        <row r="5960">
          <cell r="A5960">
            <v>4807</v>
          </cell>
          <cell r="B5960" t="str">
            <v>SINAPI/CEF</v>
          </cell>
          <cell r="C5960" t="str">
            <v>TESTEIRA BORRACHA LISA TDCI P/ PISO 65X33MM ESP = 8,5MM P/ ARGAMASSA</v>
          </cell>
          <cell r="D5960" t="str">
            <v>M</v>
          </cell>
          <cell r="E5960">
            <v>16.95</v>
          </cell>
        </row>
        <row r="5961">
          <cell r="A5961">
            <v>4805</v>
          </cell>
          <cell r="B5961" t="str">
            <v>SINAPI/CEF</v>
          </cell>
          <cell r="C5961" t="str">
            <v>TESTEIRA BORRACHA LISA TDI P/ PISO 65 X 33MM ESP = 15MM P/ ARGAMASSA</v>
          </cell>
          <cell r="D5961" t="str">
            <v>M</v>
          </cell>
          <cell r="E5961">
            <v>28.24</v>
          </cell>
        </row>
        <row r="5962">
          <cell r="A5962">
            <v>4806</v>
          </cell>
          <cell r="B5962" t="str">
            <v>SINAPI/CEF</v>
          </cell>
          <cell r="C5962" t="str">
            <v>TESTEIRA VINILICA  - PECA 5M</v>
          </cell>
          <cell r="D5962" t="str">
            <v>M</v>
          </cell>
          <cell r="E5962">
            <v>14.12</v>
          </cell>
        </row>
        <row r="5963">
          <cell r="A5963">
            <v>34401</v>
          </cell>
          <cell r="B5963" t="str">
            <v>SINAPI/CEF</v>
          </cell>
          <cell r="C5963" t="str">
            <v>TIJOLO CERAMICO LAMINADO 5,5 X 11 X 23 CM</v>
          </cell>
          <cell r="D5963" t="str">
            <v>UN</v>
          </cell>
          <cell r="E5963">
            <v>0.8</v>
          </cell>
        </row>
        <row r="5964">
          <cell r="A5964">
            <v>7256</v>
          </cell>
          <cell r="B5964" t="str">
            <v>SINAPI/CEF</v>
          </cell>
          <cell r="C5964" t="str">
            <v>TIJOLO CERAMICO MACICO APARENTE 2 FUROS 6,5 X 10 X 20CM</v>
          </cell>
          <cell r="D5964" t="str">
            <v>UN</v>
          </cell>
          <cell r="E5964">
            <v>0.28999999999999998</v>
          </cell>
        </row>
        <row r="5965">
          <cell r="A5965">
            <v>7262</v>
          </cell>
          <cell r="B5965" t="str">
            <v>SINAPI/CEF</v>
          </cell>
          <cell r="C5965" t="str">
            <v>TIJOLO CERAMICO MACICO APARENTE 5,5 X 11X 23CM</v>
          </cell>
          <cell r="D5965" t="str">
            <v>MIL</v>
          </cell>
          <cell r="E5965">
            <v>380.95</v>
          </cell>
        </row>
        <row r="5966">
          <cell r="A5966">
            <v>7260</v>
          </cell>
          <cell r="B5966" t="str">
            <v>SINAPI/CEF</v>
          </cell>
          <cell r="C5966" t="str">
            <v>TIJOLO CERAMICO MACICO APARENTE 6 X 12 X 24CM</v>
          </cell>
          <cell r="D5966" t="str">
            <v>UN</v>
          </cell>
          <cell r="E5966">
            <v>0.39</v>
          </cell>
        </row>
        <row r="5967">
          <cell r="A5967">
            <v>7258</v>
          </cell>
          <cell r="B5967" t="str">
            <v>SINAPI/CEF</v>
          </cell>
          <cell r="C5967" t="str">
            <v>TIJOLO CERAMICO MACICO 5 X 10 X 20CM</v>
          </cell>
          <cell r="D5967" t="str">
            <v>UN</v>
          </cell>
          <cell r="E5967">
            <v>0.2</v>
          </cell>
        </row>
        <row r="5968">
          <cell r="A5968">
            <v>34400</v>
          </cell>
          <cell r="B5968" t="str">
            <v>SINAPI/CEF</v>
          </cell>
          <cell r="C5968" t="str">
            <v>TIJOLO CERAMICO REFRATARIO 2,5 X 11,4 X 22,9 CM</v>
          </cell>
          <cell r="D5968" t="str">
            <v>UN</v>
          </cell>
          <cell r="E5968">
            <v>1.95</v>
          </cell>
        </row>
        <row r="5969">
          <cell r="A5969">
            <v>10617</v>
          </cell>
          <cell r="B5969" t="str">
            <v>SINAPI/CEF</v>
          </cell>
          <cell r="C5969" t="str">
            <v>TIJOLO CERAMICO REFRATARIO 6,3 X 11,4 X 22,9CM</v>
          </cell>
          <cell r="D5969" t="str">
            <v>UN</v>
          </cell>
          <cell r="E5969">
            <v>1.9</v>
          </cell>
        </row>
        <row r="5970">
          <cell r="A5970">
            <v>7255</v>
          </cell>
          <cell r="B5970" t="str">
            <v>SINAPI/CEF</v>
          </cell>
          <cell r="C5970" t="str">
            <v>TIJOLO MACICO DE BARRO COZIDO, DE *5,5 X 10,5 X 22,0* CM</v>
          </cell>
          <cell r="D5970" t="str">
            <v>MIL</v>
          </cell>
          <cell r="E5970">
            <v>200</v>
          </cell>
        </row>
        <row r="5971">
          <cell r="A5971">
            <v>7274</v>
          </cell>
          <cell r="B5971" t="str">
            <v>SINAPI/CEF</v>
          </cell>
          <cell r="C5971" t="str">
            <v>TIL PVC LIGACAO PREDIAL NBR 10569 P/REDE COLET ESG JE BBB DN 100 X 100MM</v>
          </cell>
          <cell r="D5971" t="str">
            <v>UN</v>
          </cell>
          <cell r="E5971">
            <v>56.12</v>
          </cell>
        </row>
        <row r="5972">
          <cell r="A5972">
            <v>7280</v>
          </cell>
          <cell r="B5972" t="str">
            <v>SINAPI/CEF</v>
          </cell>
          <cell r="C5972" t="str">
            <v>TIL PVC PASSAGEM NBR 10569 P/REDE COLET ESG JE BBB DN 100X100MM</v>
          </cell>
          <cell r="D5972" t="str">
            <v>UN</v>
          </cell>
          <cell r="E5972">
            <v>204.61</v>
          </cell>
        </row>
        <row r="5973">
          <cell r="A5973">
            <v>7281</v>
          </cell>
          <cell r="B5973" t="str">
            <v>SINAPI/CEF</v>
          </cell>
          <cell r="C5973" t="str">
            <v>TIL PVC PASSAGEM NBR 10569 P/REDE COLET ESG JE BBB DN 125X125MM</v>
          </cell>
          <cell r="D5973" t="str">
            <v>UN</v>
          </cell>
          <cell r="E5973">
            <v>206.26</v>
          </cell>
        </row>
        <row r="5974">
          <cell r="A5974">
            <v>7282</v>
          </cell>
          <cell r="B5974" t="str">
            <v>SINAPI/CEF</v>
          </cell>
          <cell r="C5974" t="str">
            <v>TIL PVC PASSAGEM NBR 10569 P/REDE COLET ESG JE BBB DN 150X150MM</v>
          </cell>
          <cell r="D5974" t="str">
            <v>UN</v>
          </cell>
          <cell r="E5974">
            <v>208.02</v>
          </cell>
        </row>
        <row r="5975">
          <cell r="A5975">
            <v>0</v>
          </cell>
          <cell r="B5975" t="str">
            <v>SINAPI/CEF</v>
          </cell>
          <cell r="C5975">
            <v>0</v>
          </cell>
          <cell r="D5975">
            <v>0</v>
          </cell>
          <cell r="E5975">
            <v>0</v>
          </cell>
        </row>
        <row r="5976">
          <cell r="A5976">
            <v>0</v>
          </cell>
          <cell r="B5976" t="str">
            <v>SINAPI/CEF</v>
          </cell>
          <cell r="C5976" t="str">
            <v>PREÇOS DE INSUMOS</v>
          </cell>
          <cell r="D5976" t="str">
            <v>Página:</v>
          </cell>
          <cell r="E5976" t="str">
            <v>95 / 107</v>
          </cell>
        </row>
        <row r="5977">
          <cell r="A5977" t="str">
            <v>Mês de Coleta:</v>
          </cell>
          <cell r="B5977" t="str">
            <v>SINAPI/CEF</v>
          </cell>
          <cell r="C5977" t="str">
            <v>05/2014 Pesquisa: IBGE</v>
          </cell>
          <cell r="D5977">
            <v>0</v>
          </cell>
          <cell r="E5977">
            <v>0</v>
          </cell>
        </row>
        <row r="5978">
          <cell r="A5978">
            <v>0</v>
          </cell>
          <cell r="B5978" t="str">
            <v>SINAPI/CEF</v>
          </cell>
          <cell r="C5978" t="str">
            <v>FORTALEZA 88,81</v>
          </cell>
          <cell r="D5978">
            <v>0</v>
          </cell>
          <cell r="E5978">
            <v>50.72</v>
          </cell>
        </row>
        <row r="5979">
          <cell r="A5979" t="str">
            <v>Localidade:</v>
          </cell>
          <cell r="B5979" t="str">
            <v>SINAPI/CEF</v>
          </cell>
          <cell r="C5979" t="str">
            <v>Encargos Sociais Desonerados(%) Horista:</v>
          </cell>
          <cell r="D5979" t="str">
            <v>Mensalista:</v>
          </cell>
          <cell r="E5979">
            <v>0</v>
          </cell>
        </row>
        <row r="5980">
          <cell r="A5980" t="str">
            <v>Código</v>
          </cell>
          <cell r="B5980" t="str">
            <v>SINAPI/CEF</v>
          </cell>
          <cell r="C5980" t="str">
            <v>Descriçao do Insumo</v>
          </cell>
          <cell r="D5980" t="str">
            <v>Unid</v>
          </cell>
          <cell r="E5980" t="str">
            <v>Preço</v>
          </cell>
        </row>
        <row r="5981">
          <cell r="A5981">
            <v>0</v>
          </cell>
          <cell r="B5981" t="str">
            <v>SINAPI/CEF</v>
          </cell>
          <cell r="C5981">
            <v>0</v>
          </cell>
          <cell r="D5981">
            <v>0</v>
          </cell>
          <cell r="E5981" t="str">
            <v>Mediano (R$)</v>
          </cell>
        </row>
        <row r="5982">
          <cell r="A5982">
            <v>7276</v>
          </cell>
          <cell r="B5982" t="str">
            <v>SINAPI/CEF</v>
          </cell>
          <cell r="C5982" t="str">
            <v>TIL PVC PASSAGEM NBR 10569 P/REDE COLET ESG JE BBB DN 200X150MM</v>
          </cell>
          <cell r="D5982" t="str">
            <v>UN</v>
          </cell>
          <cell r="E5982">
            <v>295.57</v>
          </cell>
        </row>
        <row r="5983">
          <cell r="A5983">
            <v>7277</v>
          </cell>
          <cell r="B5983" t="str">
            <v>SINAPI/CEF</v>
          </cell>
          <cell r="C5983" t="str">
            <v>TIL PVC PASSAGEM NBR 10569 P/REDE COLET ESG JE BBB DN 250X150MM</v>
          </cell>
          <cell r="D5983" t="str">
            <v>UN</v>
          </cell>
          <cell r="E5983">
            <v>351.3</v>
          </cell>
        </row>
        <row r="5984">
          <cell r="A5984">
            <v>7278</v>
          </cell>
          <cell r="B5984" t="str">
            <v>SINAPI/CEF</v>
          </cell>
          <cell r="C5984" t="str">
            <v>TIL PVC PASSAGEM NBR 10569 P/REDE COLET ESG JE BBB DN 300X150MM</v>
          </cell>
          <cell r="D5984" t="str">
            <v>UN</v>
          </cell>
          <cell r="E5984">
            <v>526.65</v>
          </cell>
        </row>
        <row r="5985">
          <cell r="A5985">
            <v>7286</v>
          </cell>
          <cell r="B5985" t="str">
            <v>SINAPI/CEF</v>
          </cell>
          <cell r="C5985" t="str">
            <v>TIL PVC RADIAL NBR 10569 P/REDE COLET ESG JE BBB DN 125X200MM</v>
          </cell>
          <cell r="D5985" t="str">
            <v>UN</v>
          </cell>
          <cell r="E5985">
            <v>288.36</v>
          </cell>
        </row>
        <row r="5986">
          <cell r="A5986">
            <v>7275</v>
          </cell>
          <cell r="B5986" t="str">
            <v>SINAPI/CEF</v>
          </cell>
          <cell r="C5986" t="str">
            <v>TIL PVC RADIAL NBR 10569 P/REDE COLET ESG JE BBB DN 150X200MM</v>
          </cell>
          <cell r="D5986" t="str">
            <v>UN</v>
          </cell>
          <cell r="E5986">
            <v>533.79</v>
          </cell>
        </row>
        <row r="5987">
          <cell r="A5987">
            <v>7285</v>
          </cell>
          <cell r="B5987" t="str">
            <v>SINAPI/CEF</v>
          </cell>
          <cell r="C5987" t="str">
            <v>TIL PVC RADIAL NBR 10569 P/REDE COLET ESG JE BBB DN 200X200MM</v>
          </cell>
          <cell r="D5987" t="str">
            <v>UN</v>
          </cell>
          <cell r="E5987">
            <v>583.72</v>
          </cell>
        </row>
        <row r="5988">
          <cell r="A5988">
            <v>7283</v>
          </cell>
          <cell r="B5988" t="str">
            <v>SINAPI/CEF</v>
          </cell>
          <cell r="C5988" t="str">
            <v>TIL PVC RADIAL NBR 10569 P/REDE COLET ESG JE BBB DN 250X200MM</v>
          </cell>
          <cell r="D5988" t="str">
            <v>UN</v>
          </cell>
          <cell r="E5988">
            <v>650.87</v>
          </cell>
        </row>
        <row r="5989">
          <cell r="A5989">
            <v>7284</v>
          </cell>
          <cell r="B5989" t="str">
            <v>SINAPI/CEF</v>
          </cell>
          <cell r="C5989" t="str">
            <v>TIL PVC RADIAL NBR 10569 P/REDE COLET ESG JE BBB DN 300X200MM</v>
          </cell>
          <cell r="D5989" t="str">
            <v>UN</v>
          </cell>
          <cell r="E5989">
            <v>736.7</v>
          </cell>
        </row>
        <row r="5990">
          <cell r="A5990">
            <v>11663</v>
          </cell>
          <cell r="B5990" t="str">
            <v>SINAPI/CEF</v>
          </cell>
          <cell r="C5990" t="str">
            <v>TIL TUBO QUEDA PVC NBR 10569 P/ REDE COLET ESG BBB JE DN 100 X 100MM</v>
          </cell>
          <cell r="D5990" t="str">
            <v>UN</v>
          </cell>
          <cell r="E5990">
            <v>86.42</v>
          </cell>
        </row>
        <row r="5991">
          <cell r="A5991">
            <v>11664</v>
          </cell>
          <cell r="B5991" t="str">
            <v>SINAPI/CEF</v>
          </cell>
          <cell r="C5991" t="str">
            <v>TIL TUBO QUEDA PVC NBR 10569 P/ REDE COLET ESG BBB JE DN 125 X 125MM</v>
          </cell>
          <cell r="D5991" t="str">
            <v>UN</v>
          </cell>
          <cell r="E5991">
            <v>109.32</v>
          </cell>
        </row>
        <row r="5992">
          <cell r="A5992">
            <v>11665</v>
          </cell>
          <cell r="B5992" t="str">
            <v>SINAPI/CEF</v>
          </cell>
          <cell r="C5992" t="str">
            <v>TIL TUBO QUEDA PVC NBR 10569 P/ REDE COLET ESG BBB JE DN 150 X 150MM</v>
          </cell>
          <cell r="D5992" t="str">
            <v>UN</v>
          </cell>
          <cell r="E5992">
            <v>156.96</v>
          </cell>
        </row>
        <row r="5993">
          <cell r="A5993">
            <v>11666</v>
          </cell>
          <cell r="B5993" t="str">
            <v>SINAPI/CEF</v>
          </cell>
          <cell r="C5993" t="str">
            <v>TIL TUBO QUEDA PVC NBR 10569 P/ REDE COLET ESG BBB JE DN 200 X 150MM</v>
          </cell>
          <cell r="D5993" t="str">
            <v>UN</v>
          </cell>
          <cell r="E5993">
            <v>195.86</v>
          </cell>
        </row>
        <row r="5994">
          <cell r="A5994">
            <v>11667</v>
          </cell>
          <cell r="B5994" t="str">
            <v>SINAPI/CEF</v>
          </cell>
          <cell r="C5994" t="str">
            <v>TIL TUBO QUEDA PVC NBR 10569 P/ REDE COLET ESG BBB JE DN 250 X 150MM</v>
          </cell>
          <cell r="D5994" t="str">
            <v>UN</v>
          </cell>
          <cell r="E5994">
            <v>274.25</v>
          </cell>
        </row>
        <row r="5995">
          <cell r="A5995">
            <v>11668</v>
          </cell>
          <cell r="B5995" t="str">
            <v>SINAPI/CEF</v>
          </cell>
          <cell r="C5995" t="str">
            <v>TIL TUBO QUEDA PVC NBR 10569 P/ REDE COLET ESG BBB JE DN 300 X 150MM</v>
          </cell>
          <cell r="D5995" t="str">
            <v>UN</v>
          </cell>
          <cell r="E5995">
            <v>346.35</v>
          </cell>
        </row>
        <row r="5996">
          <cell r="A5996">
            <v>155</v>
          </cell>
          <cell r="B5996" t="str">
            <v>SINAPI/CEF</v>
          </cell>
          <cell r="C5996" t="str">
            <v>TINTA À BASE DE ALCATRÃO E EPOXI, COMPOUND COAL TAR EPOXI,  OTTO BAUMGART OU EQUIVALENTE</v>
          </cell>
          <cell r="D5996" t="str">
            <v>L</v>
          </cell>
          <cell r="E5996">
            <v>26.37</v>
          </cell>
        </row>
        <row r="5997">
          <cell r="A5997">
            <v>7314</v>
          </cell>
          <cell r="B5997" t="str">
            <v>SINAPI/CEF</v>
          </cell>
          <cell r="C5997" t="str">
            <v>TINTA À BASE DE BORRACHA CLORADA - CORES</v>
          </cell>
          <cell r="D5997" t="str">
            <v>L</v>
          </cell>
          <cell r="E5997">
            <v>39.96</v>
          </cell>
        </row>
        <row r="5998">
          <cell r="A5998">
            <v>26031</v>
          </cell>
          <cell r="B5998" t="str">
            <v>SINAPI/CEF</v>
          </cell>
          <cell r="C5998" t="str">
            <v>TINTA À BASE DE RESINA ACRÍLICA, PARA SINALIZAÇÃO DE PISTAS DE POUSO E PÁTIOS DE AERONAVES (NBR</v>
          </cell>
          <cell r="D5998" t="str">
            <v>L</v>
          </cell>
          <cell r="E5998">
            <v>19.920000000000002</v>
          </cell>
        </row>
        <row r="5999">
          <cell r="A5999">
            <v>0</v>
          </cell>
          <cell r="B5999" t="str">
            <v>SINAPI/CEF</v>
          </cell>
          <cell r="C5999" t="str">
            <v>8169)</v>
          </cell>
          <cell r="D5999">
            <v>0</v>
          </cell>
          <cell r="E5999">
            <v>0</v>
          </cell>
        </row>
        <row r="6000">
          <cell r="A6000">
            <v>11630</v>
          </cell>
          <cell r="B6000" t="str">
            <v>SINAPI/CEF</v>
          </cell>
          <cell r="C6000" t="str">
            <v>TINTA À DE BASE BORRACHA CLORADA - CORES</v>
          </cell>
          <cell r="D6000" t="str">
            <v>GL</v>
          </cell>
          <cell r="E6000">
            <v>143.85</v>
          </cell>
        </row>
        <row r="6001">
          <cell r="A6001">
            <v>7338</v>
          </cell>
          <cell r="B6001" t="str">
            <v>SINAPI/CEF</v>
          </cell>
          <cell r="C6001" t="str">
            <v>TINTA A BASE DE ALCATRAO E EPOXI</v>
          </cell>
          <cell r="D6001" t="str">
            <v>KG</v>
          </cell>
          <cell r="E6001">
            <v>22.56</v>
          </cell>
        </row>
        <row r="6002">
          <cell r="A6002">
            <v>154</v>
          </cell>
          <cell r="B6002" t="str">
            <v>SINAPI/CEF</v>
          </cell>
          <cell r="C6002" t="str">
            <v>TINTA A BASE DE RESINA EPOXI ALCATRÃO, (PASTA PARA REVESTIMENTO)</v>
          </cell>
          <cell r="D6002" t="str">
            <v>L</v>
          </cell>
          <cell r="E6002">
            <v>34.450000000000003</v>
          </cell>
        </row>
        <row r="6003">
          <cell r="A6003">
            <v>7287</v>
          </cell>
          <cell r="B6003" t="str">
            <v>SINAPI/CEF</v>
          </cell>
          <cell r="C6003" t="str">
            <v>TINTA A OLEO BRILHANTE (USO GERAL)</v>
          </cell>
          <cell r="D6003" t="str">
            <v>GL</v>
          </cell>
          <cell r="E6003">
            <v>46.25</v>
          </cell>
        </row>
        <row r="6004">
          <cell r="A6004">
            <v>7350</v>
          </cell>
          <cell r="B6004" t="str">
            <v>SINAPI/CEF</v>
          </cell>
          <cell r="C6004" t="str">
            <v>TINTA ACRILICA P/CERAMICA</v>
          </cell>
          <cell r="D6004" t="str">
            <v>L</v>
          </cell>
          <cell r="E6004">
            <v>25.75</v>
          </cell>
        </row>
        <row r="6005">
          <cell r="A6005">
            <v>7348</v>
          </cell>
          <cell r="B6005" t="str">
            <v>SINAPI/CEF</v>
          </cell>
          <cell r="C6005" t="str">
            <v>TINTA ACRILICA PARA PISO</v>
          </cell>
          <cell r="D6005" t="str">
            <v>L</v>
          </cell>
          <cell r="E6005">
            <v>11.92</v>
          </cell>
        </row>
        <row r="6006">
          <cell r="A6006">
            <v>7347</v>
          </cell>
          <cell r="B6006" t="str">
            <v>SINAPI/CEF</v>
          </cell>
          <cell r="C6006" t="str">
            <v>TINTA ACRILICA PARA PISO</v>
          </cell>
          <cell r="D6006" t="str">
            <v>GL</v>
          </cell>
          <cell r="E6006">
            <v>42.92</v>
          </cell>
        </row>
        <row r="6007">
          <cell r="A6007">
            <v>7300</v>
          </cell>
          <cell r="B6007" t="str">
            <v>SINAPI/CEF</v>
          </cell>
          <cell r="C6007" t="str">
            <v>TINTA ALUMINIO ESMALTE PROTETORA SUPERFICIE METALICA</v>
          </cell>
          <cell r="D6007" t="str">
            <v>GL</v>
          </cell>
          <cell r="E6007">
            <v>79.13</v>
          </cell>
        </row>
        <row r="6008">
          <cell r="A6008">
            <v>7320</v>
          </cell>
          <cell r="B6008" t="str">
            <v>SINAPI/CEF</v>
          </cell>
          <cell r="C6008" t="str">
            <v>TINTA ASFALTICA P/ CONCRETO E ARGAMASSA - GALAO 3,6L</v>
          </cell>
          <cell r="D6008" t="str">
            <v>L</v>
          </cell>
          <cell r="E6008">
            <v>13.4</v>
          </cell>
        </row>
        <row r="6009">
          <cell r="A6009">
            <v>7313</v>
          </cell>
          <cell r="B6009" t="str">
            <v>SINAPI/CEF</v>
          </cell>
          <cell r="C6009" t="str">
            <v>TINTA ASFALTICA PARA CONCRETO E ALVENARIA</v>
          </cell>
          <cell r="D6009" t="str">
            <v>L</v>
          </cell>
          <cell r="E6009">
            <v>8.19</v>
          </cell>
        </row>
        <row r="6010">
          <cell r="A6010">
            <v>7319</v>
          </cell>
          <cell r="B6010" t="str">
            <v>SINAPI/CEF</v>
          </cell>
          <cell r="C6010" t="str">
            <v>TINTA ASFALTICA PARA CONCRETO E ARGAMASSA - LATA 18L</v>
          </cell>
          <cell r="D6010" t="str">
            <v>L</v>
          </cell>
          <cell r="E6010">
            <v>6.33</v>
          </cell>
        </row>
        <row r="6011">
          <cell r="A6011">
            <v>11632</v>
          </cell>
          <cell r="B6011" t="str">
            <v>SINAPI/CEF</v>
          </cell>
          <cell r="C6011" t="str">
            <v>TINTA BASE BORRACHA CLORADA</v>
          </cell>
          <cell r="D6011" t="str">
            <v>GL</v>
          </cell>
          <cell r="E6011">
            <v>231.07</v>
          </cell>
        </row>
        <row r="6012">
          <cell r="A6012">
            <v>7337</v>
          </cell>
          <cell r="B6012" t="str">
            <v>SINAPI/CEF</v>
          </cell>
          <cell r="C6012" t="str">
            <v>TINTA BASE RESINA EPOXI</v>
          </cell>
          <cell r="D6012" t="str">
            <v>L</v>
          </cell>
          <cell r="E6012">
            <v>35.46</v>
          </cell>
        </row>
        <row r="6013">
          <cell r="A6013">
            <v>7318</v>
          </cell>
          <cell r="B6013" t="str">
            <v>SINAPI/CEF</v>
          </cell>
          <cell r="C6013" t="str">
            <v>TINTA BETUMINOSA BASE EMULSAO</v>
          </cell>
          <cell r="D6013" t="str">
            <v>KG</v>
          </cell>
          <cell r="E6013">
            <v>5.25</v>
          </cell>
        </row>
        <row r="6014">
          <cell r="A6014">
            <v>7303</v>
          </cell>
          <cell r="B6014" t="str">
            <v>SINAPI/CEF</v>
          </cell>
          <cell r="C6014" t="str">
            <v>TINTA EPOXI</v>
          </cell>
          <cell r="D6014" t="str">
            <v>GL</v>
          </cell>
          <cell r="E6014">
            <v>158.41</v>
          </cell>
        </row>
        <row r="6015">
          <cell r="A6015">
            <v>7304</v>
          </cell>
          <cell r="B6015" t="str">
            <v>SINAPI/CEF</v>
          </cell>
          <cell r="C6015" t="str">
            <v>TINTA EPOXI</v>
          </cell>
          <cell r="D6015" t="str">
            <v>L</v>
          </cell>
          <cell r="E6015">
            <v>44.01</v>
          </cell>
        </row>
        <row r="6016">
          <cell r="A6016">
            <v>7311</v>
          </cell>
          <cell r="B6016" t="str">
            <v>SINAPI/CEF</v>
          </cell>
          <cell r="C6016" t="str">
            <v>TINTA ESMALTE SINTETICO ACETINADO</v>
          </cell>
          <cell r="D6016" t="str">
            <v>L</v>
          </cell>
          <cell r="E6016">
            <v>19.649999999999999</v>
          </cell>
        </row>
        <row r="6017">
          <cell r="A6017">
            <v>7290</v>
          </cell>
          <cell r="B6017" t="str">
            <v>SINAPI/CEF</v>
          </cell>
          <cell r="C6017" t="str">
            <v>TINTA ESMALTE SINTETICO ACETINADO</v>
          </cell>
          <cell r="D6017" t="str">
            <v>GL</v>
          </cell>
          <cell r="E6017">
            <v>70.72</v>
          </cell>
        </row>
        <row r="6018">
          <cell r="A6018">
            <v>7294</v>
          </cell>
          <cell r="B6018" t="str">
            <v>SINAPI/CEF</v>
          </cell>
          <cell r="C6018" t="str">
            <v>TINTA ESMALTE SINTETICO ALTO BRILHO</v>
          </cell>
          <cell r="D6018" t="str">
            <v>GL</v>
          </cell>
          <cell r="E6018">
            <v>66.7</v>
          </cell>
        </row>
        <row r="6019">
          <cell r="A6019">
            <v>7292</v>
          </cell>
          <cell r="B6019" t="str">
            <v>SINAPI/CEF</v>
          </cell>
          <cell r="C6019" t="str">
            <v>TINTA ESMALTE SINTETICO ALTO BRILHO</v>
          </cell>
          <cell r="D6019" t="str">
            <v>L</v>
          </cell>
          <cell r="E6019">
            <v>18.53</v>
          </cell>
        </row>
        <row r="6020">
          <cell r="A6020">
            <v>7288</v>
          </cell>
          <cell r="B6020" t="str">
            <v>SINAPI/CEF</v>
          </cell>
          <cell r="C6020" t="str">
            <v>TINTA ESMALTE SINTETICO FOSCO</v>
          </cell>
          <cell r="D6020" t="str">
            <v>L</v>
          </cell>
          <cell r="E6020">
            <v>20.100000000000001</v>
          </cell>
        </row>
        <row r="6021">
          <cell r="A6021">
            <v>7312</v>
          </cell>
          <cell r="B6021" t="str">
            <v>SINAPI/CEF</v>
          </cell>
          <cell r="C6021" t="str">
            <v>TINTA ESMALTE SINTETICO FOSCO</v>
          </cell>
          <cell r="D6021" t="str">
            <v>GL</v>
          </cell>
          <cell r="E6021">
            <v>72.36</v>
          </cell>
        </row>
        <row r="6022">
          <cell r="A6022">
            <v>7293</v>
          </cell>
          <cell r="B6022" t="str">
            <v>SINAPI/CEF</v>
          </cell>
          <cell r="C6022" t="str">
            <v>TINTA GRAFITE ESMALTE PROTETORA DE SUPERFICIE METALICA</v>
          </cell>
          <cell r="D6022" t="str">
            <v>L</v>
          </cell>
          <cell r="E6022">
            <v>19.09</v>
          </cell>
        </row>
        <row r="6023">
          <cell r="A6023">
            <v>7364</v>
          </cell>
          <cell r="B6023" t="str">
            <v>SINAPI/CEF</v>
          </cell>
          <cell r="C6023" t="str">
            <v>TINTA HIDRACOR</v>
          </cell>
          <cell r="D6023" t="str">
            <v>L</v>
          </cell>
          <cell r="E6023">
            <v>0.69</v>
          </cell>
        </row>
        <row r="6024">
          <cell r="A6024">
            <v>7363</v>
          </cell>
          <cell r="B6024" t="str">
            <v>SINAPI/CEF</v>
          </cell>
          <cell r="C6024" t="str">
            <v>TINTA HIDRACOR</v>
          </cell>
          <cell r="D6024" t="str">
            <v>KG</v>
          </cell>
          <cell r="E6024">
            <v>2.78</v>
          </cell>
        </row>
        <row r="6025">
          <cell r="A6025">
            <v>7356</v>
          </cell>
          <cell r="B6025" t="str">
            <v>SINAPI/CEF</v>
          </cell>
          <cell r="C6025" t="str">
            <v>TINTA LATEX ACRILICA</v>
          </cell>
          <cell r="D6025" t="str">
            <v>L</v>
          </cell>
          <cell r="E6025">
            <v>17.079999999999998</v>
          </cell>
        </row>
        <row r="6026">
          <cell r="A6026">
            <v>7355</v>
          </cell>
          <cell r="B6026" t="str">
            <v>SINAPI/CEF</v>
          </cell>
          <cell r="C6026" t="str">
            <v>TINTA LATEX ACRILICA</v>
          </cell>
          <cell r="D6026" t="str">
            <v>GL</v>
          </cell>
          <cell r="E6026">
            <v>63.69</v>
          </cell>
        </row>
        <row r="6027">
          <cell r="A6027">
            <v>35693</v>
          </cell>
          <cell r="B6027" t="str">
            <v>SINAPI/CEF</v>
          </cell>
          <cell r="C6027" t="str">
            <v>TINTA LATEX ACRILICA ECONOMICA, COR BRANCA</v>
          </cell>
          <cell r="D6027" t="str">
            <v>L</v>
          </cell>
          <cell r="E6027">
            <v>7.55</v>
          </cell>
        </row>
        <row r="6028">
          <cell r="A6028">
            <v>35692</v>
          </cell>
          <cell r="B6028" t="str">
            <v>SINAPI/CEF</v>
          </cell>
          <cell r="C6028" t="str">
            <v>TINTA LATEX ACRILICA STANDART, COR BRANCA</v>
          </cell>
          <cell r="D6028" t="str">
            <v>L</v>
          </cell>
          <cell r="E6028">
            <v>40.46</v>
          </cell>
        </row>
        <row r="6029">
          <cell r="A6029">
            <v>7345</v>
          </cell>
          <cell r="B6029" t="str">
            <v>SINAPI/CEF</v>
          </cell>
          <cell r="C6029" t="str">
            <v>TINTA LATEX PVA</v>
          </cell>
          <cell r="D6029" t="str">
            <v>L</v>
          </cell>
          <cell r="E6029">
            <v>13.77</v>
          </cell>
        </row>
        <row r="6030">
          <cell r="A6030">
            <v>35691</v>
          </cell>
          <cell r="B6030" t="str">
            <v>SINAPI/CEF</v>
          </cell>
          <cell r="C6030" t="str">
            <v>TINTA LATEX PVA STANDART, COR BRANCA</v>
          </cell>
          <cell r="D6030" t="str">
            <v>L</v>
          </cell>
          <cell r="E6030">
            <v>11.24</v>
          </cell>
        </row>
        <row r="6031">
          <cell r="A6031">
            <v>7362</v>
          </cell>
          <cell r="B6031" t="str">
            <v>SINAPI/CEF</v>
          </cell>
          <cell r="C6031" t="str">
            <v>TINTA MINERAL IMPERMEAVEL EM PO - SUPER CONSERVADO "P" SIKA</v>
          </cell>
          <cell r="D6031" t="str">
            <v>KG</v>
          </cell>
          <cell r="E6031">
            <v>6.07</v>
          </cell>
        </row>
        <row r="6032">
          <cell r="A6032">
            <v>7342</v>
          </cell>
          <cell r="B6032" t="str">
            <v>SINAPI/CEF</v>
          </cell>
          <cell r="C6032" t="str">
            <v>TINTA MINERAL IMPERMEAVEL PO</v>
          </cell>
          <cell r="D6032" t="str">
            <v>KG</v>
          </cell>
          <cell r="E6032">
            <v>3.43</v>
          </cell>
        </row>
        <row r="6033">
          <cell r="A6033">
            <v>11163</v>
          </cell>
          <cell r="B6033" t="str">
            <v>SINAPI/CEF</v>
          </cell>
          <cell r="C6033" t="str">
            <v>TINTA PARA SINALIZAÇÃO HORIZONTAL, À BASE DE RESINA ACRÍLICA, EMULSIONADA EM ÁGUA, TIPO AQUAPLAST</v>
          </cell>
          <cell r="D6033" t="str">
            <v>GL</v>
          </cell>
          <cell r="E6033">
            <v>132.41999999999999</v>
          </cell>
        </row>
        <row r="6034">
          <cell r="A6034">
            <v>0</v>
          </cell>
          <cell r="B6034" t="str">
            <v>SINAPI/CEF</v>
          </cell>
          <cell r="C6034" t="str">
            <v>- INDUTIL  (NBR 13699)</v>
          </cell>
          <cell r="D6034">
            <v>0</v>
          </cell>
          <cell r="E6034">
            <v>0</v>
          </cell>
        </row>
        <row r="6035">
          <cell r="A6035">
            <v>7343</v>
          </cell>
          <cell r="B6035" t="str">
            <v>SINAPI/CEF</v>
          </cell>
          <cell r="C6035" t="str">
            <v>TINTA PARA SINALIZACAO HORIZONTAL A BASE DE RESINA ACRILICA</v>
          </cell>
          <cell r="D6035" t="str">
            <v>L</v>
          </cell>
          <cell r="E6035">
            <v>25.97</v>
          </cell>
        </row>
        <row r="6036">
          <cell r="A6036">
            <v>0</v>
          </cell>
          <cell r="B6036" t="str">
            <v>SINAPI/CEF</v>
          </cell>
          <cell r="C6036">
            <v>0</v>
          </cell>
          <cell r="D6036">
            <v>0</v>
          </cell>
          <cell r="E6036">
            <v>0</v>
          </cell>
        </row>
        <row r="6037">
          <cell r="A6037">
            <v>0</v>
          </cell>
          <cell r="B6037" t="str">
            <v>SINAPI/CEF</v>
          </cell>
          <cell r="C6037" t="str">
            <v>PREÇOS DE INSUMOS</v>
          </cell>
          <cell r="D6037" t="str">
            <v>Página:</v>
          </cell>
          <cell r="E6037" t="str">
            <v>96 / 107</v>
          </cell>
        </row>
        <row r="6038">
          <cell r="A6038" t="str">
            <v>Mês de Coleta:</v>
          </cell>
          <cell r="B6038" t="str">
            <v>SINAPI/CEF</v>
          </cell>
          <cell r="C6038" t="str">
            <v>05/2014 Pesquisa: IBGE</v>
          </cell>
          <cell r="D6038">
            <v>0</v>
          </cell>
          <cell r="E6038">
            <v>0</v>
          </cell>
        </row>
        <row r="6039">
          <cell r="A6039">
            <v>0</v>
          </cell>
          <cell r="B6039" t="str">
            <v>SINAPI/CEF</v>
          </cell>
          <cell r="C6039" t="str">
            <v>FORTALEZA 88,81</v>
          </cell>
          <cell r="D6039">
            <v>0</v>
          </cell>
          <cell r="E6039">
            <v>50.72</v>
          </cell>
        </row>
        <row r="6040">
          <cell r="A6040" t="str">
            <v>Localidade:</v>
          </cell>
          <cell r="B6040" t="str">
            <v>SINAPI/CEF</v>
          </cell>
          <cell r="C6040" t="str">
            <v>Encargos Sociais Desonerados(%) Horista:</v>
          </cell>
          <cell r="D6040" t="str">
            <v>Mensalista:</v>
          </cell>
          <cell r="E6040">
            <v>0</v>
          </cell>
        </row>
        <row r="6041">
          <cell r="A6041" t="str">
            <v>Código</v>
          </cell>
          <cell r="B6041" t="str">
            <v>SINAPI/CEF</v>
          </cell>
          <cell r="C6041" t="str">
            <v>Descriçao do Insumo</v>
          </cell>
          <cell r="D6041" t="str">
            <v>Unid</v>
          </cell>
          <cell r="E6041" t="str">
            <v>Preço</v>
          </cell>
        </row>
        <row r="6042">
          <cell r="A6042">
            <v>0</v>
          </cell>
          <cell r="B6042" t="str">
            <v>SINAPI/CEF</v>
          </cell>
          <cell r="C6042">
            <v>0</v>
          </cell>
          <cell r="D6042">
            <v>0</v>
          </cell>
          <cell r="E6042" t="str">
            <v>Mediano (R$)</v>
          </cell>
        </row>
        <row r="6043">
          <cell r="A6043">
            <v>11625</v>
          </cell>
          <cell r="B6043" t="str">
            <v>SINAPI/CEF</v>
          </cell>
          <cell r="C6043" t="str">
            <v>TINTA PRIMARIA BETUMINOSA EM SUSPENSAO AQUOSA</v>
          </cell>
          <cell r="D6043" t="str">
            <v>KG</v>
          </cell>
          <cell r="E6043">
            <v>4.9000000000000004</v>
          </cell>
        </row>
        <row r="6044">
          <cell r="A6044">
            <v>153</v>
          </cell>
          <cell r="B6044" t="str">
            <v>SINAPI/CEF</v>
          </cell>
          <cell r="C6044" t="str">
            <v>TINTA PROTETORA EMULSAO AQUOSA, BASE EPOXI, TIPO SIKAGUARD 67</v>
          </cell>
          <cell r="D6044" t="str">
            <v>L</v>
          </cell>
          <cell r="E6044">
            <v>87.51</v>
          </cell>
        </row>
        <row r="6045">
          <cell r="A6045">
            <v>7306</v>
          </cell>
          <cell r="B6045" t="str">
            <v>SINAPI/CEF</v>
          </cell>
          <cell r="C6045" t="str">
            <v>TINTA PROTETORA SUPERFICIE METALICA ALUMINIO</v>
          </cell>
          <cell r="D6045" t="str">
            <v>L</v>
          </cell>
          <cell r="E6045">
            <v>22.63</v>
          </cell>
        </row>
        <row r="6046">
          <cell r="A6046">
            <v>7295</v>
          </cell>
          <cell r="B6046" t="str">
            <v>SINAPI/CEF</v>
          </cell>
          <cell r="C6046" t="str">
            <v>TINTA PROTETORA SUPERFICIE METALICA GRAFITE</v>
          </cell>
          <cell r="D6046" t="str">
            <v>GL</v>
          </cell>
          <cell r="E6046">
            <v>68.739999999999995</v>
          </cell>
        </row>
        <row r="6047">
          <cell r="A6047">
            <v>7344</v>
          </cell>
          <cell r="B6047" t="str">
            <v>SINAPI/CEF</v>
          </cell>
          <cell r="C6047" t="str">
            <v>TINTA PVA, INTERIOR-EXTERIOR</v>
          </cell>
          <cell r="D6047" t="str">
            <v>GL</v>
          </cell>
          <cell r="E6047">
            <v>51.19</v>
          </cell>
        </row>
        <row r="6048">
          <cell r="A6048">
            <v>26032</v>
          </cell>
          <cell r="B6048" t="str">
            <v>SINAPI/CEF</v>
          </cell>
          <cell r="C6048" t="str">
            <v>TINTA RETRORREFLETIVAS A BASE DE RESINA ACRÍLICA COM MICROESFERA DE VIDRO, DB-800 COR BRANCA N</v>
          </cell>
          <cell r="D6048" t="str">
            <v>L</v>
          </cell>
          <cell r="E6048">
            <v>19.82</v>
          </cell>
        </row>
        <row r="6049">
          <cell r="A6049">
            <v>0</v>
          </cell>
          <cell r="B6049" t="str">
            <v>SINAPI/CEF</v>
          </cell>
          <cell r="C6049" t="str">
            <v>9,5</v>
          </cell>
          <cell r="D6049">
            <v>0</v>
          </cell>
          <cell r="E6049">
            <v>0</v>
          </cell>
        </row>
        <row r="6050">
          <cell r="A6050">
            <v>7360</v>
          </cell>
          <cell r="B6050" t="str">
            <v>SINAPI/CEF</v>
          </cell>
          <cell r="C6050" t="str">
            <v>TINTA TEXTURIZADA ACRILICA P/ PINTURA INTERNA/EXTERNA</v>
          </cell>
          <cell r="D6050" t="str">
            <v>L</v>
          </cell>
          <cell r="E6050">
            <v>13.23</v>
          </cell>
        </row>
        <row r="6051">
          <cell r="A6051">
            <v>11060</v>
          </cell>
          <cell r="B6051" t="str">
            <v>SINAPI/CEF</v>
          </cell>
          <cell r="C6051" t="str">
            <v>TIRANTE EM FG P/ CONTRAVENTAMENTO DE TELHA CANALETE 90 - 1/4" X 400MM "</v>
          </cell>
          <cell r="D6051" t="str">
            <v>UN</v>
          </cell>
          <cell r="E6051">
            <v>30.3</v>
          </cell>
        </row>
        <row r="6052">
          <cell r="A6052">
            <v>20245</v>
          </cell>
          <cell r="B6052" t="str">
            <v>SINAPI/CEF</v>
          </cell>
          <cell r="C6052" t="str">
            <v>TOMADA COMPLETA P/ RADIO E TV</v>
          </cell>
          <cell r="D6052" t="str">
            <v>UN</v>
          </cell>
          <cell r="E6052">
            <v>5.45</v>
          </cell>
        </row>
        <row r="6053">
          <cell r="A6053">
            <v>7528</v>
          </cell>
          <cell r="B6053" t="str">
            <v>SINAPI/CEF</v>
          </cell>
          <cell r="C6053" t="str">
            <v>TOMADA DE EMBUTIR, 2 P + T, UNIVERSAL, DE 10 A / 250 V, COM PLACA</v>
          </cell>
          <cell r="D6053" t="str">
            <v>UN</v>
          </cell>
          <cell r="E6053">
            <v>5.4</v>
          </cell>
        </row>
        <row r="6054">
          <cell r="A6054">
            <v>12145</v>
          </cell>
          <cell r="B6054" t="str">
            <v>SINAPI/CEF</v>
          </cell>
          <cell r="C6054" t="str">
            <v>TOMADA DE PISO 2P UNIVERSAL 10A/250V C/ PLACA 4'' X 4'' EM TERMOPLASTICO ALTA RESISTENCIA, TIPO PIAL OU</v>
          </cell>
          <cell r="D6054" t="str">
            <v>UN</v>
          </cell>
          <cell r="E6054">
            <v>17.079999999999998</v>
          </cell>
        </row>
        <row r="6055">
          <cell r="A6055">
            <v>0</v>
          </cell>
          <cell r="B6055" t="str">
            <v>SINAPI/CEF</v>
          </cell>
          <cell r="C6055" t="str">
            <v>EQUIV</v>
          </cell>
          <cell r="D6055">
            <v>0</v>
          </cell>
          <cell r="E6055">
            <v>0</v>
          </cell>
        </row>
        <row r="6056">
          <cell r="A6056">
            <v>7535</v>
          </cell>
          <cell r="B6056" t="str">
            <v>SINAPI/CEF</v>
          </cell>
          <cell r="C6056" t="str">
            <v>TOMADA DUPLA EMBUTIR 2 X 2P UNIVERSAL 10A/250V C/PLACA, TIPO SILENTOQUE PIAL OU EQUIV</v>
          </cell>
          <cell r="D6056" t="str">
            <v>UN</v>
          </cell>
          <cell r="E6056">
            <v>9.2200000000000006</v>
          </cell>
        </row>
        <row r="6057">
          <cell r="A6057">
            <v>7536</v>
          </cell>
          <cell r="B6057" t="str">
            <v>SINAPI/CEF</v>
          </cell>
          <cell r="C6057" t="str">
            <v>TOMADA DUPLA EMBUTIR 2 X 2P UNIVERSAL 10A/250V S/PLACA, TIPO SILENTOQUE PIAL OU EQUIV</v>
          </cell>
          <cell r="D6057" t="str">
            <v>UN</v>
          </cell>
          <cell r="E6057">
            <v>8.34</v>
          </cell>
        </row>
        <row r="6058">
          <cell r="A6058">
            <v>7526</v>
          </cell>
          <cell r="B6058" t="str">
            <v>SINAPI/CEF</v>
          </cell>
          <cell r="C6058" t="str">
            <v>TOMADA EMBUTIR P/ TELEFONE PADRAO TELEBRAS C/ PLACA, TIPO SILENTOQUE PIAL OU EQUIV</v>
          </cell>
          <cell r="D6058" t="str">
            <v>UN</v>
          </cell>
          <cell r="E6058">
            <v>10.48</v>
          </cell>
        </row>
        <row r="6059">
          <cell r="A6059">
            <v>7529</v>
          </cell>
          <cell r="B6059" t="str">
            <v>SINAPI/CEF</v>
          </cell>
          <cell r="C6059" t="str">
            <v>TOMADA EMBUTIR 2P + T 15A/250V C/PLACA, TIPO SILENTOQUE OU EQUIV</v>
          </cell>
          <cell r="D6059" t="str">
            <v>UN</v>
          </cell>
          <cell r="E6059">
            <v>12.63</v>
          </cell>
        </row>
        <row r="6060">
          <cell r="A6060">
            <v>7533</v>
          </cell>
          <cell r="B6060" t="str">
            <v>SINAPI/CEF</v>
          </cell>
          <cell r="C6060" t="str">
            <v>TOMADA EMBUTIR 2P UNIVERSAL 10A/250V S/PLACA, TIPO SILENTOQUE PIAL OU EQUIV</v>
          </cell>
          <cell r="D6060" t="str">
            <v>UN</v>
          </cell>
          <cell r="E6060">
            <v>3.71</v>
          </cell>
        </row>
        <row r="6061">
          <cell r="A6061">
            <v>7524</v>
          </cell>
          <cell r="B6061" t="str">
            <v>SINAPI/CEF</v>
          </cell>
          <cell r="C6061" t="str">
            <v>TOMADA EMBUTIR 3P + T 30A/440V REF 56403 USO INDUSTRIAL SEM PLACA, PIAL OU EQUIV</v>
          </cell>
          <cell r="D6061" t="str">
            <v>UN</v>
          </cell>
          <cell r="E6061">
            <v>16.18</v>
          </cell>
        </row>
        <row r="6062">
          <cell r="A6062">
            <v>7525</v>
          </cell>
          <cell r="B6062" t="str">
            <v>SINAPI/CEF</v>
          </cell>
          <cell r="C6062" t="str">
            <v>TOMADA EMBUTIR 3P + T 30A/440V REF 56404 USO INDUSTRIAL C/ PLACA, PIAL OU EQUIV</v>
          </cell>
          <cell r="D6062" t="str">
            <v>UN</v>
          </cell>
          <cell r="E6062">
            <v>20.72</v>
          </cell>
        </row>
        <row r="6063">
          <cell r="A6063">
            <v>7531</v>
          </cell>
          <cell r="B6063" t="str">
            <v>SINAPI/CEF</v>
          </cell>
          <cell r="C6063" t="str">
            <v>TOMADA EMBUTIR 3P 20A/250V C/PLACA, TIPO SILENTOQUE PIAL OU EQUIV</v>
          </cell>
          <cell r="D6063" t="str">
            <v>UN</v>
          </cell>
          <cell r="E6063">
            <v>11.12</v>
          </cell>
        </row>
        <row r="6064">
          <cell r="A6064">
            <v>12143</v>
          </cell>
          <cell r="B6064" t="str">
            <v>SINAPI/CEF</v>
          </cell>
          <cell r="C6064" t="str">
            <v>TOMADA ESPECIAL C/ PINO 15A, REVESTIMENTO EM BORRACHA, TIPO SAVEL OU EQUIV</v>
          </cell>
          <cell r="D6064" t="str">
            <v>UN</v>
          </cell>
          <cell r="E6064">
            <v>18.66</v>
          </cell>
        </row>
        <row r="6065">
          <cell r="A6065">
            <v>12142</v>
          </cell>
          <cell r="B6065" t="str">
            <v>SINAPI/CEF</v>
          </cell>
          <cell r="C6065" t="str">
            <v>TOMADA SOBREPOR P/ TELEFONE PADRAO TELEBRAS, TIPO SILENTOQUE PIAL OU EQUIV</v>
          </cell>
          <cell r="D6065" t="str">
            <v>UN</v>
          </cell>
          <cell r="E6065">
            <v>6.84</v>
          </cell>
        </row>
        <row r="6066">
          <cell r="A6066">
            <v>12147</v>
          </cell>
          <cell r="B6066" t="str">
            <v>SINAPI/CEF</v>
          </cell>
          <cell r="C6066" t="str">
            <v>TOMADA SOBREPOR 2P UNIVERSAL 10A/250V, TIPO SILENTOQUE PIAL OU EQUIV</v>
          </cell>
          <cell r="D6066" t="str">
            <v>UN</v>
          </cell>
          <cell r="E6066">
            <v>8.34</v>
          </cell>
        </row>
        <row r="6067">
          <cell r="A6067">
            <v>7527</v>
          </cell>
          <cell r="B6067" t="str">
            <v>SINAPI/CEF</v>
          </cell>
          <cell r="C6067" t="str">
            <v>TOMADA TELEFONE 4P TELEBRAS S/PLACA PIAL OU SIMILAR</v>
          </cell>
          <cell r="D6067" t="str">
            <v>UN</v>
          </cell>
          <cell r="E6067">
            <v>8.58</v>
          </cell>
        </row>
        <row r="6068">
          <cell r="A6068">
            <v>7592</v>
          </cell>
          <cell r="B6068" t="str">
            <v>SINAPI/CEF</v>
          </cell>
          <cell r="C6068" t="str">
            <v>TOPOGRAFO</v>
          </cell>
          <cell r="D6068" t="str">
            <v>H</v>
          </cell>
          <cell r="E6068">
            <v>18.45</v>
          </cell>
        </row>
        <row r="6069">
          <cell r="A6069">
            <v>13984</v>
          </cell>
          <cell r="B6069" t="str">
            <v>SINAPI/CEF</v>
          </cell>
          <cell r="C6069" t="str">
            <v>TORNEIRA CROMADA CURTA SEM AREJADOR 1/2" OU 3/4" REF 1152 - USO GERAL</v>
          </cell>
          <cell r="D6069" t="str">
            <v>UN</v>
          </cell>
          <cell r="E6069">
            <v>52.79</v>
          </cell>
        </row>
        <row r="6070">
          <cell r="A6070">
            <v>13416</v>
          </cell>
          <cell r="B6070" t="str">
            <v>SINAPI/CEF</v>
          </cell>
          <cell r="C6070" t="str">
            <v>TORNEIRA CROMADA LONGA 1/2" OU 3/4" REF 1158 P/ PIA COZ - PADRAO POPULAR</v>
          </cell>
          <cell r="D6070" t="str">
            <v>UN</v>
          </cell>
          <cell r="E6070">
            <v>31.11</v>
          </cell>
        </row>
        <row r="6071">
          <cell r="A6071">
            <v>13417</v>
          </cell>
          <cell r="B6071" t="str">
            <v>SINAPI/CEF</v>
          </cell>
          <cell r="C6071" t="str">
            <v>TORNEIRA CROMADA MEDIA 1/2" OU 3/4" REF 1143 - PADRAO POPULAR</v>
          </cell>
          <cell r="D6071" t="str">
            <v>UN</v>
          </cell>
          <cell r="E6071">
            <v>32.56</v>
          </cell>
        </row>
        <row r="6072">
          <cell r="A6072">
            <v>11772</v>
          </cell>
          <cell r="B6072" t="str">
            <v>SINAPI/CEF</v>
          </cell>
          <cell r="C6072" t="str">
            <v>TORNEIRA CROMADA TUBO MOVEL P/ BANCADA 1/2" OU 3/4" REF 1167 P/ PIA COZ - PADRAO ALTO</v>
          </cell>
          <cell r="D6072" t="str">
            <v>UN</v>
          </cell>
          <cell r="E6072">
            <v>199.15</v>
          </cell>
        </row>
        <row r="6073">
          <cell r="A6073">
            <v>11773</v>
          </cell>
          <cell r="B6073" t="str">
            <v>SINAPI/CEF</v>
          </cell>
          <cell r="C6073" t="str">
            <v>TORNEIRA CROMADA TUBO MOVEL P/ PAREDE 1/2" OU 3/4" REF 1168 P/ PIA COZ - PADRAO MEDIO</v>
          </cell>
          <cell r="D6073" t="str">
            <v>UN</v>
          </cell>
          <cell r="E6073">
            <v>115.61</v>
          </cell>
        </row>
        <row r="6074">
          <cell r="A6074">
            <v>13418</v>
          </cell>
          <cell r="B6074" t="str">
            <v>SINAPI/CEF</v>
          </cell>
          <cell r="C6074" t="str">
            <v>TORNEIRA CROMADA 1/2" OU 3/4" CURTA REF 1140 P/ TANQUE - PADRAO POPULAR</v>
          </cell>
          <cell r="D6074" t="str">
            <v>UN</v>
          </cell>
          <cell r="E6074">
            <v>25.36</v>
          </cell>
        </row>
        <row r="6075">
          <cell r="A6075">
            <v>7604</v>
          </cell>
          <cell r="B6075" t="str">
            <v>SINAPI/CEF</v>
          </cell>
          <cell r="C6075" t="str">
            <v>TORNEIRA CROMADA 1/2" OU 3/4" REF 1126 P/ TANQUE - PADRAO POPULAR</v>
          </cell>
          <cell r="D6075" t="str">
            <v>UN</v>
          </cell>
          <cell r="E6075">
            <v>16.34</v>
          </cell>
        </row>
        <row r="6076">
          <cell r="A6076">
            <v>11762</v>
          </cell>
          <cell r="B6076" t="str">
            <v>SINAPI/CEF</v>
          </cell>
          <cell r="C6076" t="str">
            <v>TORNEIRA CROMADA 1/2" OU 3/4" REF 1153 P/ JARDIM/TANQUE - PADRAO ALTO</v>
          </cell>
          <cell r="D6076" t="str">
            <v>UN</v>
          </cell>
          <cell r="E6076">
            <v>56.08</v>
          </cell>
        </row>
        <row r="6077">
          <cell r="A6077">
            <v>11775</v>
          </cell>
          <cell r="B6077" t="str">
            <v>SINAPI/CEF</v>
          </cell>
          <cell r="C6077" t="str">
            <v>TORNEIRA CROMADA 1/2" OU 3/4" REF 1157 P/ PIA COZ - C/ AREJADOR - PADRAO MEDIO</v>
          </cell>
          <cell r="D6077" t="str">
            <v>UN</v>
          </cell>
          <cell r="E6077">
            <v>99.81</v>
          </cell>
        </row>
        <row r="6078">
          <cell r="A6078">
            <v>13983</v>
          </cell>
          <cell r="B6078" t="str">
            <v>SINAPI/CEF</v>
          </cell>
          <cell r="C6078" t="str">
            <v>TORNEIRA CROMADA 1/2" OU 3/4" REF 1159 P/ PIA COZ - PADRAO POPULAR</v>
          </cell>
          <cell r="D6078" t="str">
            <v>UN</v>
          </cell>
          <cell r="E6078">
            <v>40.4</v>
          </cell>
        </row>
        <row r="6079">
          <cell r="A6079">
            <v>13415</v>
          </cell>
          <cell r="B6079" t="str">
            <v>SINAPI/CEF</v>
          </cell>
          <cell r="C6079" t="str">
            <v>TORNEIRA CROMADA 1/2" OU 3/4" REF 1193 P/ LAVATORIO - PADRAO POPULAR</v>
          </cell>
          <cell r="D6079" t="str">
            <v>UN</v>
          </cell>
          <cell r="E6079">
            <v>32.450000000000003</v>
          </cell>
        </row>
        <row r="6080">
          <cell r="A6080">
            <v>11823</v>
          </cell>
          <cell r="B6080" t="str">
            <v>SINAPI/CEF</v>
          </cell>
          <cell r="C6080" t="str">
            <v>TORNEIRA DE BOIA PVC 1/2" P/ CAIXA DESCARGA EXTERNA</v>
          </cell>
          <cell r="D6080" t="str">
            <v>UN</v>
          </cell>
          <cell r="E6080">
            <v>8.24</v>
          </cell>
        </row>
        <row r="6081">
          <cell r="A6081">
            <v>11763</v>
          </cell>
          <cell r="B6081" t="str">
            <v>SINAPI/CEF</v>
          </cell>
          <cell r="C6081" t="str">
            <v>TORNEIRA DE BOIA REAL 1.1/2" C/ BALAO PLASTICO</v>
          </cell>
          <cell r="D6081" t="str">
            <v>UN</v>
          </cell>
          <cell r="E6081">
            <v>86.86</v>
          </cell>
        </row>
        <row r="6082">
          <cell r="A6082">
            <v>11764</v>
          </cell>
          <cell r="B6082" t="str">
            <v>SINAPI/CEF</v>
          </cell>
          <cell r="C6082" t="str">
            <v>TORNEIRA DE BOIA REAL 1.1/4" C/ BALAO PLASTICO</v>
          </cell>
          <cell r="D6082" t="str">
            <v>UN</v>
          </cell>
          <cell r="E6082">
            <v>73.97</v>
          </cell>
        </row>
        <row r="6083">
          <cell r="A6083">
            <v>11826</v>
          </cell>
          <cell r="B6083" t="str">
            <v>SINAPI/CEF</v>
          </cell>
          <cell r="C6083" t="str">
            <v>TORNEIRA DE BOIA REAL 1/2" C/ BALAO METALICO</v>
          </cell>
          <cell r="D6083" t="str">
            <v>UN</v>
          </cell>
          <cell r="E6083">
            <v>32.72</v>
          </cell>
        </row>
        <row r="6084">
          <cell r="A6084">
            <v>11829</v>
          </cell>
          <cell r="B6084" t="str">
            <v>SINAPI/CEF</v>
          </cell>
          <cell r="C6084" t="str">
            <v>TORNEIRA DE BOIA REAL 1/2" C/ BALAO PLASTICO</v>
          </cell>
          <cell r="D6084" t="str">
            <v>UN</v>
          </cell>
          <cell r="E6084">
            <v>13.44</v>
          </cell>
        </row>
        <row r="6085">
          <cell r="A6085">
            <v>11825</v>
          </cell>
          <cell r="B6085" t="str">
            <v>SINAPI/CEF</v>
          </cell>
          <cell r="C6085" t="str">
            <v>TORNEIRA DE BOIA REAL 1" C/ BALAO PLASTICO</v>
          </cell>
          <cell r="D6085" t="str">
            <v>UN</v>
          </cell>
          <cell r="E6085">
            <v>47.1</v>
          </cell>
        </row>
        <row r="6086">
          <cell r="A6086">
            <v>11767</v>
          </cell>
          <cell r="B6086" t="str">
            <v>SINAPI/CEF</v>
          </cell>
          <cell r="C6086" t="str">
            <v>TORNEIRA DE BOIA REAL 2" C/ BALAO PLASTICO</v>
          </cell>
          <cell r="D6086" t="str">
            <v>UN</v>
          </cell>
          <cell r="E6086">
            <v>103.24</v>
          </cell>
        </row>
        <row r="6087">
          <cell r="A6087">
            <v>7606</v>
          </cell>
          <cell r="B6087" t="str">
            <v>SINAPI/CEF</v>
          </cell>
          <cell r="C6087" t="str">
            <v>TORNEIRA DE BOIA REAL 3/4" C/ BALAO METALICO</v>
          </cell>
          <cell r="D6087" t="str">
            <v>UN</v>
          </cell>
          <cell r="E6087">
            <v>35.340000000000003</v>
          </cell>
        </row>
        <row r="6088">
          <cell r="A6088">
            <v>11830</v>
          </cell>
          <cell r="B6088" t="str">
            <v>SINAPI/CEF</v>
          </cell>
          <cell r="C6088" t="str">
            <v>TORNEIRA DE BOIA REAL 3/4" C/ BALAO PLASTICO</v>
          </cell>
          <cell r="D6088" t="str">
            <v>UN</v>
          </cell>
          <cell r="E6088">
            <v>13.76</v>
          </cell>
        </row>
        <row r="6089">
          <cell r="A6089">
            <v>11766</v>
          </cell>
          <cell r="B6089" t="str">
            <v>SINAPI/CEF</v>
          </cell>
          <cell r="C6089" t="str">
            <v>TORNEIRA DE BOIA VAZAO TOTAL 1/2" C/ BALAO PLASTICO OU METALICO</v>
          </cell>
          <cell r="D6089" t="str">
            <v>UN</v>
          </cell>
          <cell r="E6089">
            <v>34.200000000000003</v>
          </cell>
        </row>
        <row r="6090">
          <cell r="A6090">
            <v>11765</v>
          </cell>
          <cell r="B6090" t="str">
            <v>SINAPI/CEF</v>
          </cell>
          <cell r="C6090" t="str">
            <v>TORNEIRA DE BOIA VAZAO TOTAL 1" C/ BALAO PLASTICO OU METALICO</v>
          </cell>
          <cell r="D6090" t="str">
            <v>UN</v>
          </cell>
          <cell r="E6090">
            <v>48.66</v>
          </cell>
        </row>
        <row r="6091">
          <cell r="A6091">
            <v>11824</v>
          </cell>
          <cell r="B6091" t="str">
            <v>SINAPI/CEF</v>
          </cell>
          <cell r="C6091" t="str">
            <v>TORNEIRA DE BOIA VAZAO TOTAL 3/4" C/ BALAO PLASTICO OU METALICO</v>
          </cell>
          <cell r="D6091" t="str">
            <v>UN</v>
          </cell>
          <cell r="E6091">
            <v>38.380000000000003</v>
          </cell>
        </row>
        <row r="6092">
          <cell r="A6092">
            <v>11777</v>
          </cell>
          <cell r="B6092" t="str">
            <v>SINAPI/CEF</v>
          </cell>
          <cell r="C6092" t="str">
            <v>TORNEIRA ELETRICA P/ COZINHA</v>
          </cell>
          <cell r="D6092" t="str">
            <v>UN</v>
          </cell>
          <cell r="E6092">
            <v>117.11</v>
          </cell>
        </row>
        <row r="6093">
          <cell r="A6093">
            <v>7603</v>
          </cell>
          <cell r="B6093" t="str">
            <v>SINAPI/CEF</v>
          </cell>
          <cell r="C6093" t="str">
            <v>TORNEIRA METAL AMARELO 1/2" OU 3/4" CURTA REF 1120 P/ TANQUE</v>
          </cell>
          <cell r="D6093" t="str">
            <v>UN</v>
          </cell>
          <cell r="E6093">
            <v>12.51</v>
          </cell>
        </row>
        <row r="6094">
          <cell r="A6094">
            <v>7602</v>
          </cell>
          <cell r="B6094" t="str">
            <v>SINAPI/CEF</v>
          </cell>
          <cell r="C6094" t="str">
            <v>TORNEIRA METAL AMARELO 3/4" CURTA REF 1128 P/ JARDIM</v>
          </cell>
          <cell r="D6094" t="str">
            <v>UN</v>
          </cell>
          <cell r="E6094">
            <v>14.37</v>
          </cell>
        </row>
        <row r="6095">
          <cell r="A6095">
            <v>11832</v>
          </cell>
          <cell r="B6095" t="str">
            <v>SINAPI/CEF</v>
          </cell>
          <cell r="C6095" t="str">
            <v>TORNEIRA PLÁSTICA DE 1/2" PARA LAVATÓRIO</v>
          </cell>
          <cell r="D6095" t="str">
            <v>UN</v>
          </cell>
          <cell r="E6095">
            <v>7.2</v>
          </cell>
        </row>
        <row r="6096">
          <cell r="A6096">
            <v>11831</v>
          </cell>
          <cell r="B6096" t="str">
            <v>SINAPI/CEF</v>
          </cell>
          <cell r="C6096" t="str">
            <v>TORNEIRA PLASTICA 3/4" P/TANQUE</v>
          </cell>
          <cell r="D6096" t="str">
            <v>UN</v>
          </cell>
          <cell r="E6096">
            <v>6.88</v>
          </cell>
        </row>
        <row r="6097">
          <cell r="A6097">
            <v>0</v>
          </cell>
          <cell r="B6097" t="str">
            <v>SINAPI/CEF</v>
          </cell>
          <cell r="C6097">
            <v>0</v>
          </cell>
          <cell r="D6097">
            <v>0</v>
          </cell>
          <cell r="E6097">
            <v>0</v>
          </cell>
        </row>
        <row r="6098">
          <cell r="A6098">
            <v>0</v>
          </cell>
          <cell r="B6098" t="str">
            <v>SINAPI/CEF</v>
          </cell>
          <cell r="C6098" t="str">
            <v>PREÇOS DE INSUMOS</v>
          </cell>
          <cell r="D6098" t="str">
            <v>Página:</v>
          </cell>
          <cell r="E6098" t="str">
            <v>97 / 107</v>
          </cell>
        </row>
        <row r="6099">
          <cell r="A6099" t="str">
            <v>Mês de Coleta:</v>
          </cell>
          <cell r="B6099" t="str">
            <v>SINAPI/CEF</v>
          </cell>
          <cell r="C6099" t="str">
            <v>05/2014 Pesquisa: IBGE</v>
          </cell>
          <cell r="D6099">
            <v>0</v>
          </cell>
          <cell r="E6099">
            <v>0</v>
          </cell>
        </row>
        <row r="6100">
          <cell r="A6100">
            <v>0</v>
          </cell>
          <cell r="B6100" t="str">
            <v>SINAPI/CEF</v>
          </cell>
          <cell r="C6100" t="str">
            <v>FORTALEZA 88,81</v>
          </cell>
          <cell r="D6100">
            <v>0</v>
          </cell>
          <cell r="E6100">
            <v>50.72</v>
          </cell>
        </row>
        <row r="6101">
          <cell r="A6101" t="str">
            <v>Localidade:</v>
          </cell>
          <cell r="B6101" t="str">
            <v>SINAPI/CEF</v>
          </cell>
          <cell r="C6101" t="str">
            <v>Encargos Sociais Desonerados(%) Horista:</v>
          </cell>
          <cell r="D6101" t="str">
            <v>Mensalista:</v>
          </cell>
          <cell r="E6101">
            <v>0</v>
          </cell>
        </row>
        <row r="6102">
          <cell r="A6102" t="str">
            <v>Código</v>
          </cell>
          <cell r="B6102" t="str">
            <v>SINAPI/CEF</v>
          </cell>
          <cell r="C6102" t="str">
            <v>Descriçao do Insumo</v>
          </cell>
          <cell r="D6102" t="str">
            <v>Unid</v>
          </cell>
          <cell r="E6102" t="str">
            <v>Preço</v>
          </cell>
        </row>
        <row r="6103">
          <cell r="A6103">
            <v>0</v>
          </cell>
          <cell r="B6103" t="str">
            <v>SINAPI/CEF</v>
          </cell>
          <cell r="C6103">
            <v>0</v>
          </cell>
          <cell r="D6103">
            <v>0</v>
          </cell>
          <cell r="E6103" t="str">
            <v>Mediano (R$)</v>
          </cell>
        </row>
        <row r="6104">
          <cell r="A6104">
            <v>11822</v>
          </cell>
          <cell r="B6104" t="str">
            <v>SINAPI/CEF</v>
          </cell>
          <cell r="C6104" t="str">
            <v>TORNEIRA PLASTICO 1/2" P/ PIA</v>
          </cell>
          <cell r="D6104" t="str">
            <v>UN</v>
          </cell>
          <cell r="E6104">
            <v>7.2</v>
          </cell>
        </row>
        <row r="6105">
          <cell r="A6105">
            <v>12076</v>
          </cell>
          <cell r="B6105" t="str">
            <v>SINAPI/CEF</v>
          </cell>
          <cell r="C6105" t="str">
            <v>TRANSFORMADOR TRIFASICO DE DISTRIBUICAO DE 15 KV; 220/127 V; 15 KVA, IMERSO EM OLEO MINERAL</v>
          </cell>
          <cell r="D6105" t="str">
            <v>UN</v>
          </cell>
          <cell r="E6105">
            <v>3049.5</v>
          </cell>
        </row>
        <row r="6106">
          <cell r="A6106">
            <v>7613</v>
          </cell>
          <cell r="B6106" t="str">
            <v>SINAPI/CEF</v>
          </cell>
          <cell r="C6106" t="str">
            <v>TRANSFORMADOR TRIFASICO 13,8KV/220-127V; 1000KVA IMERSO EM OLEO MINERAL"</v>
          </cell>
          <cell r="D6106" t="str">
            <v>UN</v>
          </cell>
          <cell r="E6106">
            <v>57214.14</v>
          </cell>
        </row>
        <row r="6107">
          <cell r="A6107">
            <v>7619</v>
          </cell>
          <cell r="B6107" t="str">
            <v>SINAPI/CEF</v>
          </cell>
          <cell r="C6107" t="str">
            <v>TRANSFORMADOR TRIFASICO 13,8KV/220-127V; 112,5KVA IMERSO EM OLEO MINERAL"</v>
          </cell>
          <cell r="D6107" t="str">
            <v>UN</v>
          </cell>
          <cell r="E6107">
            <v>7108.6</v>
          </cell>
        </row>
        <row r="6108">
          <cell r="A6108">
            <v>7614</v>
          </cell>
          <cell r="B6108" t="str">
            <v>SINAPI/CEF</v>
          </cell>
          <cell r="C6108" t="str">
            <v>TRANSFORMADOR TRIFASICO 13,8KV/220-127V; 150KVA IMERSO EM OLEO MINERAL"</v>
          </cell>
          <cell r="D6108" t="str">
            <v>UN</v>
          </cell>
          <cell r="E6108">
            <v>8249.2000000000007</v>
          </cell>
        </row>
        <row r="6109">
          <cell r="A6109">
            <v>7618</v>
          </cell>
          <cell r="B6109" t="str">
            <v>SINAPI/CEF</v>
          </cell>
          <cell r="C6109" t="str">
            <v>TRANSFORMADOR TRIFASICO 13,8KV/220-127V; 1500KVA IMERSO EM OLEO MINERAL"</v>
          </cell>
          <cell r="D6109" t="str">
            <v>UN</v>
          </cell>
          <cell r="E6109">
            <v>88573.52</v>
          </cell>
        </row>
        <row r="6110">
          <cell r="A6110">
            <v>7620</v>
          </cell>
          <cell r="B6110" t="str">
            <v>SINAPI/CEF</v>
          </cell>
          <cell r="C6110" t="str">
            <v>TRANSFORMADOR TRIFASICO 13,8KV/220-127V; 225KVA IMERSO EM OLEO MINERAL"</v>
          </cell>
          <cell r="D6110" t="str">
            <v>UN</v>
          </cell>
          <cell r="E6110">
            <v>11869.42</v>
          </cell>
        </row>
        <row r="6111">
          <cell r="A6111">
            <v>7610</v>
          </cell>
          <cell r="B6111" t="str">
            <v>SINAPI/CEF</v>
          </cell>
          <cell r="C6111" t="str">
            <v>TRANSFORMADOR TRIFASICO 13,8KV/220-127V; 30 KVA IMERSO EM OLEO MINERAL"</v>
          </cell>
          <cell r="D6111" t="str">
            <v>UN</v>
          </cell>
          <cell r="E6111">
            <v>3686.48</v>
          </cell>
        </row>
        <row r="6112">
          <cell r="A6112">
            <v>7615</v>
          </cell>
          <cell r="B6112" t="str">
            <v>SINAPI/CEF</v>
          </cell>
          <cell r="C6112" t="str">
            <v>TRANSFORMADOR TRIFASICO 13,8KV/220-127V; 300KVA IMERSO EM OLEO MINERAL"</v>
          </cell>
          <cell r="D6112" t="str">
            <v>UN</v>
          </cell>
          <cell r="E6112">
            <v>14612.17</v>
          </cell>
        </row>
        <row r="6113">
          <cell r="A6113">
            <v>7617</v>
          </cell>
          <cell r="B6113" t="str">
            <v>SINAPI/CEF</v>
          </cell>
          <cell r="C6113" t="str">
            <v>TRANSFORMADOR TRIFASICO 13,8KV/220-127V; 45 KVA IMERSO EM OLEO MINERAL"</v>
          </cell>
          <cell r="D6113" t="str">
            <v>UN</v>
          </cell>
          <cell r="E6113">
            <v>4295.83</v>
          </cell>
        </row>
        <row r="6114">
          <cell r="A6114">
            <v>7616</v>
          </cell>
          <cell r="B6114" t="str">
            <v>SINAPI/CEF</v>
          </cell>
          <cell r="C6114" t="str">
            <v>TRANSFORMADOR TRIFASICO 13,8KV/220-127V; 500KVA IMERSO EM OLEO MINERAL"</v>
          </cell>
          <cell r="D6114" t="str">
            <v>UN</v>
          </cell>
          <cell r="E6114">
            <v>21876.44</v>
          </cell>
        </row>
        <row r="6115">
          <cell r="A6115">
            <v>7611</v>
          </cell>
          <cell r="B6115" t="str">
            <v>SINAPI/CEF</v>
          </cell>
          <cell r="C6115" t="str">
            <v>TRANSFORMADOR TRIFASICO 13,8KV/220-127V; 75KVA IMERSO EM OLEO MINERAL"</v>
          </cell>
          <cell r="D6115" t="str">
            <v>UN</v>
          </cell>
          <cell r="E6115">
            <v>5504.65</v>
          </cell>
        </row>
        <row r="6116">
          <cell r="A6116">
            <v>7612</v>
          </cell>
          <cell r="B6116" t="str">
            <v>SINAPI/CEF</v>
          </cell>
          <cell r="C6116" t="str">
            <v>TRANSFORMADOR TRIFASICO 13,8KV/220-127V; 750KVA IMERSO EM OLEO MINERAL"</v>
          </cell>
          <cell r="D6116" t="str">
            <v>UN</v>
          </cell>
          <cell r="E6116">
            <v>38715.050000000003</v>
          </cell>
        </row>
        <row r="6117">
          <cell r="A6117">
            <v>7622</v>
          </cell>
          <cell r="B6117" t="str">
            <v>SINAPI/CEF</v>
          </cell>
          <cell r="C6117" t="str">
            <v>TRATOR DE ESTEIRAS CATERPILLAR D5G -POT.99HP, PESO OPERACIONAL 8,5T **CAIXA**</v>
          </cell>
          <cell r="D6117" t="str">
            <v>UN</v>
          </cell>
          <cell r="E6117">
            <v>363376.2</v>
          </cell>
        </row>
        <row r="6118">
          <cell r="A6118">
            <v>7623</v>
          </cell>
          <cell r="B6118" t="str">
            <v>SINAPI/CEF</v>
          </cell>
          <cell r="C6118" t="str">
            <v>TRATOR DE ESTEIRAS CATERPILLAR D8R COM LAMINA - POTENCIA 305 HP - PESO OPERACIONAL 37 T**CAIXA**</v>
          </cell>
          <cell r="D6118" t="str">
            <v>UN</v>
          </cell>
          <cell r="E6118">
            <v>1673034</v>
          </cell>
        </row>
        <row r="6119">
          <cell r="A6119">
            <v>25020</v>
          </cell>
          <cell r="B6119" t="str">
            <v>SINAPI/CEF</v>
          </cell>
          <cell r="C6119" t="str">
            <v>TRATOR DE ESTEIRAS CATERPILLAR D8R COM LAMINA E ESCARIFICADOR - POTENCIA 305 HP - PESO</v>
          </cell>
          <cell r="D6119" t="str">
            <v>UN</v>
          </cell>
          <cell r="E6119">
            <v>2112244.2000000002</v>
          </cell>
        </row>
        <row r="6120">
          <cell r="A6120">
            <v>0</v>
          </cell>
          <cell r="B6120" t="str">
            <v>SINAPI/CEF</v>
          </cell>
          <cell r="C6120" t="str">
            <v>OPERACIONAL 37 T**CAIXA**</v>
          </cell>
          <cell r="D6120">
            <v>0</v>
          </cell>
          <cell r="E6120">
            <v>0</v>
          </cell>
        </row>
        <row r="6121">
          <cell r="A6121">
            <v>7626</v>
          </cell>
          <cell r="B6121" t="str">
            <v>SINAPI/CEF</v>
          </cell>
          <cell r="C6121" t="str">
            <v>TRATOR DE ESTEIRAS COM LAMINA, POTENCIA DE *90* HP, PESO OPERACIONAL DE *9* T (LOCACAO COM</v>
          </cell>
          <cell r="D6121" t="str">
            <v>H</v>
          </cell>
          <cell r="E6121">
            <v>123.75</v>
          </cell>
        </row>
        <row r="6122">
          <cell r="A6122">
            <v>0</v>
          </cell>
          <cell r="B6122" t="str">
            <v>SINAPI/CEF</v>
          </cell>
          <cell r="C6122" t="str">
            <v>OPERADOR, COMBUSTIVEL E MANUTENCAO)</v>
          </cell>
          <cell r="D6122">
            <v>0</v>
          </cell>
          <cell r="E6122">
            <v>0</v>
          </cell>
        </row>
        <row r="6123">
          <cell r="A6123">
            <v>13338</v>
          </cell>
          <cell r="B6123" t="str">
            <v>SINAPI/CEF</v>
          </cell>
          <cell r="C6123" t="str">
            <v>TRATOR DE ESTEIRAS FIAT ALLIS FD-130,POT.120HP,PESO OPERACIONAL 12,10T**CAIXA**</v>
          </cell>
          <cell r="D6123" t="str">
            <v>UN</v>
          </cell>
          <cell r="E6123">
            <v>357423</v>
          </cell>
        </row>
        <row r="6124">
          <cell r="A6124">
            <v>7625</v>
          </cell>
          <cell r="B6124" t="str">
            <v>SINAPI/CEF</v>
          </cell>
          <cell r="C6124" t="str">
            <v>TRATOR DE ESTEIRAS KOMATSU,NACIONAL , MOD D61-EX-12, POT 165 HP, PESO OPERACIONAL 17,1T, CACAMBA</v>
          </cell>
          <cell r="D6124" t="str">
            <v>UN</v>
          </cell>
          <cell r="E6124">
            <v>643361.4</v>
          </cell>
        </row>
        <row r="6125">
          <cell r="A6125">
            <v>0</v>
          </cell>
          <cell r="B6125" t="str">
            <v>SINAPI/CEF</v>
          </cell>
          <cell r="C6125" t="str">
            <v>5,2 M³**CAIXA**</v>
          </cell>
          <cell r="D6125">
            <v>0</v>
          </cell>
          <cell r="E6125">
            <v>0</v>
          </cell>
        </row>
        <row r="6126">
          <cell r="A6126">
            <v>7628</v>
          </cell>
          <cell r="B6126" t="str">
            <v>SINAPI/CEF</v>
          </cell>
          <cell r="C6126" t="str">
            <v>TRATOR DE ESTEIRAS 110 A 160HP C/ LAMINA PESO OPERACIONAL * 13T * (INCL MANUT/OPERACAO)</v>
          </cell>
          <cell r="D6126" t="str">
            <v>H</v>
          </cell>
          <cell r="E6126">
            <v>147.52000000000001</v>
          </cell>
        </row>
        <row r="6127">
          <cell r="A6127">
            <v>7629</v>
          </cell>
          <cell r="B6127" t="str">
            <v>SINAPI/CEF</v>
          </cell>
          <cell r="C6127" t="str">
            <v>TRATOR DE ESTEIRAS 160 A 300HP C/ LAMINA PESO OPERACIONAL * 16T * (INCL MANUT/OPERACAO)</v>
          </cell>
          <cell r="D6127" t="str">
            <v>H</v>
          </cell>
          <cell r="E6127">
            <v>186.85</v>
          </cell>
        </row>
        <row r="6128">
          <cell r="A6128">
            <v>7624</v>
          </cell>
          <cell r="B6128" t="str">
            <v>SINAPI/CEF</v>
          </cell>
          <cell r="C6128" t="str">
            <v>TRATOR DE ESTEIRAS, POTENCIA DE 153 HP, PESO OPERACIONAL DE 15 T, COM RODA MOTRIZ ELEVADA</v>
          </cell>
          <cell r="D6128" t="str">
            <v>UN</v>
          </cell>
          <cell r="E6128">
            <v>660000</v>
          </cell>
        </row>
        <row r="6129">
          <cell r="A6129">
            <v>7642</v>
          </cell>
          <cell r="B6129" t="str">
            <v>SINAPI/CEF</v>
          </cell>
          <cell r="C6129" t="str">
            <v>TRATOR DE PNEUS ATE 75HP (INCL MANUT/OPERACAO)</v>
          </cell>
          <cell r="D6129" t="str">
            <v>H</v>
          </cell>
          <cell r="E6129">
            <v>42.4</v>
          </cell>
        </row>
        <row r="6130">
          <cell r="A6130">
            <v>7641</v>
          </cell>
          <cell r="B6130" t="str">
            <v>SINAPI/CEF</v>
          </cell>
          <cell r="C6130" t="str">
            <v>TRATOR DE PNEUS COM MOTOR *75* HP (LOCACAO COM OPERADOR, COMBUSTIVEL E MANUTENCAO)</v>
          </cell>
          <cell r="D6130" t="str">
            <v>H</v>
          </cell>
          <cell r="E6130">
            <v>70.66</v>
          </cell>
        </row>
        <row r="6131">
          <cell r="A6131">
            <v>7640</v>
          </cell>
          <cell r="B6131" t="str">
            <v>SINAPI/CEF</v>
          </cell>
          <cell r="C6131" t="str">
            <v>TRATOR DE PNEUS COM MOTOR A DIESEL DE 86 CV, TRACAO 4 X 2, PESO COM LASTRO DE 4,32 T</v>
          </cell>
          <cell r="D6131" t="str">
            <v>UN</v>
          </cell>
          <cell r="E6131">
            <v>100000</v>
          </cell>
        </row>
        <row r="6132">
          <cell r="A6132">
            <v>10598</v>
          </cell>
          <cell r="B6132" t="str">
            <v>SINAPI/CEF</v>
          </cell>
          <cell r="C6132" t="str">
            <v>TRATOR DE PNEUS MASSEY FERGUSSON MF-25OX STANDARD 51HP**CAIXA**</v>
          </cell>
          <cell r="D6132" t="str">
            <v>UN</v>
          </cell>
          <cell r="E6132">
            <v>64656</v>
          </cell>
        </row>
        <row r="6133">
          <cell r="A6133">
            <v>13238</v>
          </cell>
          <cell r="B6133" t="str">
            <v>SINAPI/CEF</v>
          </cell>
          <cell r="C6133" t="str">
            <v>TRATOR DE PNEUS MASSEY FERGUSSON MOD. MF-292 TURBO, 105HP, PESO C/ LASTRO 4,32T, TRACAO 4 X</v>
          </cell>
          <cell r="D6133" t="str">
            <v>UN</v>
          </cell>
          <cell r="E6133">
            <v>114531</v>
          </cell>
        </row>
        <row r="6134">
          <cell r="A6134">
            <v>0</v>
          </cell>
          <cell r="B6134" t="str">
            <v>SINAPI/CEF</v>
          </cell>
          <cell r="C6134" t="str">
            <v>2**CAIXA**</v>
          </cell>
          <cell r="D6134">
            <v>0</v>
          </cell>
          <cell r="E6134">
            <v>0</v>
          </cell>
        </row>
        <row r="6135">
          <cell r="A6135">
            <v>4237</v>
          </cell>
          <cell r="B6135" t="str">
            <v>SINAPI/CEF</v>
          </cell>
          <cell r="C6135" t="str">
            <v>TRATORISTA</v>
          </cell>
          <cell r="D6135" t="str">
            <v>H</v>
          </cell>
          <cell r="E6135">
            <v>12.62</v>
          </cell>
        </row>
        <row r="6136">
          <cell r="A6136">
            <v>7250</v>
          </cell>
          <cell r="B6136" t="str">
            <v>SINAPI/CEF</v>
          </cell>
          <cell r="C6136" t="str">
            <v>TRENA EM FIBRA DE VIDRO L = 30M</v>
          </cell>
          <cell r="D6136" t="str">
            <v>H</v>
          </cell>
          <cell r="E6136">
            <v>0.19</v>
          </cell>
        </row>
        <row r="6137">
          <cell r="A6137">
            <v>11421</v>
          </cell>
          <cell r="B6137" t="str">
            <v>SINAPI/CEF</v>
          </cell>
          <cell r="C6137" t="str">
            <v>TRILHO (TIPO FERROVIA) UTILZADO PARA ESTACAS EM FUNDACOES PREDIAIS</v>
          </cell>
          <cell r="D6137" t="str">
            <v>KG</v>
          </cell>
          <cell r="E6137">
            <v>2.65</v>
          </cell>
        </row>
        <row r="6138">
          <cell r="A6138">
            <v>11581</v>
          </cell>
          <cell r="B6138" t="str">
            <v>SINAPI/CEF</v>
          </cell>
          <cell r="C6138" t="str">
            <v>TRILHO "U" ALUMINIO 40 X 40MM P/ ROLDANA</v>
          </cell>
          <cell r="D6138" t="str">
            <v>M</v>
          </cell>
          <cell r="E6138">
            <v>4.9400000000000004</v>
          </cell>
        </row>
        <row r="6139">
          <cell r="A6139">
            <v>11580</v>
          </cell>
          <cell r="B6139" t="str">
            <v>SINAPI/CEF</v>
          </cell>
          <cell r="C6139" t="str">
            <v>TRILHO QUADRADO ALUMINIO 1/4'' P/ RODIZIOS</v>
          </cell>
          <cell r="D6139" t="str">
            <v>M</v>
          </cell>
          <cell r="E6139">
            <v>8.9499999999999993</v>
          </cell>
        </row>
        <row r="6140">
          <cell r="A6140">
            <v>10743</v>
          </cell>
          <cell r="B6140" t="str">
            <v>SINAPI/CEF</v>
          </cell>
          <cell r="C6140" t="str">
            <v>TROLEY MANUAL CAP. 1T</v>
          </cell>
          <cell r="D6140" t="str">
            <v>UN</v>
          </cell>
          <cell r="E6140">
            <v>532.9</v>
          </cell>
        </row>
        <row r="6141">
          <cell r="A6141">
            <v>7697</v>
          </cell>
          <cell r="B6141" t="str">
            <v>SINAPI/CEF</v>
          </cell>
          <cell r="C6141" t="str">
            <v>TUBO ACO GALV C/ COSTURA DIN 2440/NBR 5580 CLASSE MEDIA DN 1.1/2" (40MM) E=3,25MM - 3,61KG/M</v>
          </cell>
          <cell r="D6141" t="str">
            <v>M</v>
          </cell>
          <cell r="E6141">
            <v>27.9</v>
          </cell>
        </row>
        <row r="6142">
          <cell r="A6142">
            <v>7698</v>
          </cell>
          <cell r="B6142" t="str">
            <v>SINAPI/CEF</v>
          </cell>
          <cell r="C6142" t="str">
            <v>TUBO ACO GALV C/ COSTURA DIN 2440/NBR 5580 CLASSE MEDIA DN 1.1/4" (32MM) E=3,25MM - 3,14KG/M</v>
          </cell>
          <cell r="D6142" t="str">
            <v>M</v>
          </cell>
          <cell r="E6142">
            <v>25.27</v>
          </cell>
        </row>
        <row r="6143">
          <cell r="A6143">
            <v>7691</v>
          </cell>
          <cell r="B6143" t="str">
            <v>SINAPI/CEF</v>
          </cell>
          <cell r="C6143" t="str">
            <v>TUBO ACO GALV C/ COSTURA DIN 2440/NBR 5580 CLASSE MEDIA DN 1/2" (15MM) E = 2,65MM - 1,22KG/M</v>
          </cell>
          <cell r="D6143" t="str">
            <v>M</v>
          </cell>
          <cell r="E6143">
            <v>9.4600000000000009</v>
          </cell>
        </row>
        <row r="6144">
          <cell r="A6144">
            <v>7701</v>
          </cell>
          <cell r="B6144" t="str">
            <v>SINAPI/CEF</v>
          </cell>
          <cell r="C6144" t="str">
            <v>TUBO ACO GALV C/ COSTURA DIN 2440/NBR 5580 CLASSE MEDIA DN 2.1/2" (65MM) E=3,65MM - 6,51KG/M</v>
          </cell>
          <cell r="D6144" t="str">
            <v>M</v>
          </cell>
          <cell r="E6144">
            <v>51.56</v>
          </cell>
        </row>
        <row r="6145">
          <cell r="A6145">
            <v>7696</v>
          </cell>
          <cell r="B6145" t="str">
            <v>SINAPI/CEF</v>
          </cell>
          <cell r="C6145" t="str">
            <v>TUBO ACO GALV C/ COSTURA DIN 2440/NBR 5580 CLASSE MEDIA DN 2" (50MM) E=3,65MM - 5,10KG/M</v>
          </cell>
          <cell r="D6145" t="str">
            <v>M</v>
          </cell>
          <cell r="E6145">
            <v>38.97</v>
          </cell>
        </row>
        <row r="6146">
          <cell r="A6146">
            <v>7700</v>
          </cell>
          <cell r="B6146" t="str">
            <v>SINAPI/CEF</v>
          </cell>
          <cell r="C6146" t="str">
            <v>TUBO ACO GALV C/ COSTURA DIN 2440/NBR 5580 CLASSE MEDIA DN 3/4" (20MM) E = 2,65MM - 1,58KG/M</v>
          </cell>
          <cell r="D6146" t="str">
            <v>M</v>
          </cell>
          <cell r="E6146">
            <v>12.9</v>
          </cell>
        </row>
        <row r="6147">
          <cell r="A6147">
            <v>7694</v>
          </cell>
          <cell r="B6147" t="str">
            <v>SINAPI/CEF</v>
          </cell>
          <cell r="C6147" t="str">
            <v>TUBO ACO GALV C/ COSTURA DIN 2440/NBR 5580 CLASSE MEDIA DN 3" (80MM) E = 4,05MM - 8,47KG/M</v>
          </cell>
          <cell r="D6147" t="str">
            <v>M</v>
          </cell>
          <cell r="E6147">
            <v>58.43</v>
          </cell>
        </row>
        <row r="6148">
          <cell r="A6148">
            <v>7693</v>
          </cell>
          <cell r="B6148" t="str">
            <v>SINAPI/CEF</v>
          </cell>
          <cell r="C6148" t="str">
            <v>TUBO ACO GALV C/ COSTURA DIN 2440/NBR 5580 CLASSE MEDIA DN 4" (100MM) E = 4,50MM - 12,10KG/M</v>
          </cell>
          <cell r="D6148" t="str">
            <v>M</v>
          </cell>
          <cell r="E6148">
            <v>94.5</v>
          </cell>
        </row>
        <row r="6149">
          <cell r="A6149">
            <v>7692</v>
          </cell>
          <cell r="B6149" t="str">
            <v>SINAPI/CEF</v>
          </cell>
          <cell r="C6149" t="str">
            <v>TUBO ACO GALV C/ COSTURA DIN 2440/NBR 5580 CLASSE MEDIA DN 5" (125MM) E=5,40MM - 17,80KG/M</v>
          </cell>
          <cell r="D6149" t="str">
            <v>M</v>
          </cell>
          <cell r="E6149">
            <v>130.26</v>
          </cell>
        </row>
        <row r="6150">
          <cell r="A6150">
            <v>21016</v>
          </cell>
          <cell r="B6150" t="str">
            <v>SINAPI/CEF</v>
          </cell>
          <cell r="C6150" t="str">
            <v>TUBO ACO GALV C/ COSTURA NBR 5580 CLASSE LEVE DN  100MM ( 4" ) E = 3,75MM - 10,55KG/M</v>
          </cell>
          <cell r="D6150" t="str">
            <v>M</v>
          </cell>
          <cell r="E6150">
            <v>87.54</v>
          </cell>
        </row>
        <row r="6151">
          <cell r="A6151">
            <v>21014</v>
          </cell>
          <cell r="B6151" t="str">
            <v>SINAPI/CEF</v>
          </cell>
          <cell r="C6151" t="str">
            <v>TUBO ACO GALV C/ COSTURA NBR 5580 CLASSE LEVE DN  65MM ( 2.1/2" ) E = 3,35MM - 6,23KG/M</v>
          </cell>
          <cell r="D6151" t="str">
            <v>M</v>
          </cell>
          <cell r="E6151">
            <v>47.15</v>
          </cell>
        </row>
        <row r="6152">
          <cell r="A6152">
            <v>21015</v>
          </cell>
          <cell r="B6152" t="str">
            <v>SINAPI/CEF</v>
          </cell>
          <cell r="C6152" t="str">
            <v>TUBO ACO GALV C/ COSTURA NBR 5580 CLASSE LEVE DN  80MM ( 3" ) E = 3,35MM - 7,32KG/M</v>
          </cell>
          <cell r="D6152" t="str">
            <v>M</v>
          </cell>
          <cell r="E6152">
            <v>60.71</v>
          </cell>
        </row>
        <row r="6153">
          <cell r="A6153">
            <v>21008</v>
          </cell>
          <cell r="B6153" t="str">
            <v>SINAPI/CEF</v>
          </cell>
          <cell r="C6153" t="str">
            <v>TUBO ACO GALV C/ COSTURA NBR 5580 CLASSE LEVE DN 15MM ( 1/2" ) E = 2,25MM - 1,12KG/M</v>
          </cell>
          <cell r="D6153" t="str">
            <v>M</v>
          </cell>
          <cell r="E6153">
            <v>10.33</v>
          </cell>
        </row>
        <row r="6154">
          <cell r="A6154">
            <v>21009</v>
          </cell>
          <cell r="B6154" t="str">
            <v>SINAPI/CEF</v>
          </cell>
          <cell r="C6154" t="str">
            <v>TUBO ACO GALV C/ COSTURA NBR 5580 CLASSE LEVE DN 20MM ( 3/4" ) E = 2,25MM - 1,43KG/M</v>
          </cell>
          <cell r="D6154" t="str">
            <v>M</v>
          </cell>
          <cell r="E6154">
            <v>14.47</v>
          </cell>
        </row>
        <row r="6155">
          <cell r="A6155">
            <v>21011</v>
          </cell>
          <cell r="B6155" t="str">
            <v>SINAPI/CEF</v>
          </cell>
          <cell r="C6155" t="str">
            <v>TUBO ACO GALV C/ COSTURA NBR 5580 CLASSE LEVE DN 32MM ( 1.1/4" ) E = 2,65MM - 2,71KG/M</v>
          </cell>
          <cell r="D6155" t="str">
            <v>M</v>
          </cell>
          <cell r="E6155">
            <v>21.97</v>
          </cell>
        </row>
        <row r="6156">
          <cell r="A6156">
            <v>21012</v>
          </cell>
          <cell r="B6156" t="str">
            <v>SINAPI/CEF</v>
          </cell>
          <cell r="C6156" t="str">
            <v>TUBO ACO GALV C/ COSTURA NBR 5580 CLASSE LEVE DN 40MM ( 1.1/2" ) E = 3,00MM - 3,48KG/M</v>
          </cell>
          <cell r="D6156" t="str">
            <v>M</v>
          </cell>
          <cell r="E6156">
            <v>29.48</v>
          </cell>
        </row>
        <row r="6157">
          <cell r="A6157">
            <v>0</v>
          </cell>
          <cell r="B6157" t="str">
            <v>SINAPI/CEF</v>
          </cell>
          <cell r="C6157" t="str">
            <v>COMPRIM= 1,0 A 1,5M, LIDER</v>
          </cell>
          <cell r="D6157">
            <v>0</v>
          </cell>
          <cell r="E6157">
            <v>0</v>
          </cell>
        </row>
        <row r="6158">
          <cell r="A6158">
            <v>21013</v>
          </cell>
          <cell r="B6158" t="str">
            <v>SINAPI/CEF</v>
          </cell>
          <cell r="C6158" t="str">
            <v>TUBO ACO GALV C/ COSTURA NBR 5580 CLASSE LEVE DN 50MM ( 2" ) E = 3,00MM - 4,40KG/M</v>
          </cell>
          <cell r="D6158" t="str">
            <v>M</v>
          </cell>
          <cell r="E6158">
            <v>36.97</v>
          </cell>
        </row>
        <row r="6159">
          <cell r="A6159">
            <v>13356</v>
          </cell>
          <cell r="B6159" t="str">
            <v>SINAPI/CEF</v>
          </cell>
          <cell r="C6159" t="str">
            <v>TUBO ACO INDUSTRIAL DN 2" (50,8MM)CH 16 (E=1,50MM) - 1,8237KG/M</v>
          </cell>
          <cell r="D6159" t="str">
            <v>M</v>
          </cell>
          <cell r="E6159">
            <v>3.88</v>
          </cell>
        </row>
        <row r="6160">
          <cell r="A6160">
            <v>0</v>
          </cell>
          <cell r="B6160" t="str">
            <v>SINAPI/CEF</v>
          </cell>
          <cell r="C6160">
            <v>0</v>
          </cell>
          <cell r="D6160">
            <v>0</v>
          </cell>
          <cell r="E6160">
            <v>0</v>
          </cell>
        </row>
        <row r="6161">
          <cell r="A6161">
            <v>0</v>
          </cell>
          <cell r="B6161" t="str">
            <v>SINAPI/CEF</v>
          </cell>
          <cell r="C6161" t="str">
            <v>PREÇOS DE INSUMOS</v>
          </cell>
          <cell r="D6161" t="str">
            <v>Página:</v>
          </cell>
          <cell r="E6161" t="str">
            <v>98 / 107</v>
          </cell>
        </row>
        <row r="6162">
          <cell r="A6162" t="str">
            <v>Mês de Coleta:</v>
          </cell>
          <cell r="B6162" t="str">
            <v>SINAPI/CEF</v>
          </cell>
          <cell r="C6162" t="str">
            <v>05/2014 Pesquisa: IBGE</v>
          </cell>
          <cell r="D6162">
            <v>0</v>
          </cell>
          <cell r="E6162">
            <v>0</v>
          </cell>
        </row>
        <row r="6163">
          <cell r="A6163">
            <v>0</v>
          </cell>
          <cell r="B6163" t="str">
            <v>SINAPI/CEF</v>
          </cell>
          <cell r="C6163" t="str">
            <v>FORTALEZA 88,81</v>
          </cell>
          <cell r="D6163">
            <v>0</v>
          </cell>
          <cell r="E6163">
            <v>50.72</v>
          </cell>
        </row>
        <row r="6164">
          <cell r="A6164" t="str">
            <v>Localidade:</v>
          </cell>
          <cell r="B6164" t="str">
            <v>SINAPI/CEF</v>
          </cell>
          <cell r="C6164" t="str">
            <v>Encargos Sociais Desonerados(%) Horista:</v>
          </cell>
          <cell r="D6164" t="str">
            <v>Mensalista:</v>
          </cell>
          <cell r="E6164">
            <v>0</v>
          </cell>
        </row>
        <row r="6165">
          <cell r="A6165" t="str">
            <v>Código</v>
          </cell>
          <cell r="B6165" t="str">
            <v>SINAPI/CEF</v>
          </cell>
          <cell r="C6165" t="str">
            <v>Descriçao do Insumo</v>
          </cell>
          <cell r="D6165" t="str">
            <v>Unid</v>
          </cell>
          <cell r="E6165" t="str">
            <v>Preço</v>
          </cell>
        </row>
        <row r="6166">
          <cell r="A6166">
            <v>0</v>
          </cell>
          <cell r="B6166" t="str">
            <v>SINAPI/CEF</v>
          </cell>
          <cell r="C6166">
            <v>0</v>
          </cell>
          <cell r="D6166">
            <v>0</v>
          </cell>
          <cell r="E6166" t="str">
            <v>Mediano (R$)</v>
          </cell>
        </row>
        <row r="6167">
          <cell r="A6167">
            <v>21025</v>
          </cell>
          <cell r="B6167" t="str">
            <v>SINAPI/CEF</v>
          </cell>
          <cell r="C6167" t="str">
            <v>TUBO ACO PRETO C/ COSTURA DIN 2440/NBR 5580 CLASSE MEDIA DN 100MM ( 4" ) E = 4,50MM - 12,19KG/M</v>
          </cell>
          <cell r="D6167" t="str">
            <v>M</v>
          </cell>
          <cell r="E6167">
            <v>50.73</v>
          </cell>
        </row>
        <row r="6168">
          <cell r="A6168">
            <v>21026</v>
          </cell>
          <cell r="B6168" t="str">
            <v>SINAPI/CEF</v>
          </cell>
          <cell r="C6168" t="str">
            <v>TUBO ACO PRETO C/ COSTURA DIN 2440/NBR 5580 CLASSE MEDIA DN 125MM ( 5" ) E = 4,85MM - 16,20KG/M</v>
          </cell>
          <cell r="D6168" t="str">
            <v>M</v>
          </cell>
          <cell r="E6168">
            <v>79.05</v>
          </cell>
        </row>
        <row r="6169">
          <cell r="A6169">
            <v>21017</v>
          </cell>
          <cell r="B6169" t="str">
            <v>SINAPI/CEF</v>
          </cell>
          <cell r="C6169" t="str">
            <v>TUBO ACO PRETO C/ COSTURA DIN 2440/NBR 5580 CLASSE MEDIA DN 15MM ( 1/2" ) E = 2,65MM - 1,22KG/M</v>
          </cell>
          <cell r="D6169" t="str">
            <v>M</v>
          </cell>
          <cell r="E6169">
            <v>5.5</v>
          </cell>
        </row>
        <row r="6170">
          <cell r="A6170">
            <v>21018</v>
          </cell>
          <cell r="B6170" t="str">
            <v>SINAPI/CEF</v>
          </cell>
          <cell r="C6170" t="str">
            <v>TUBO ACO PRETO C/ COSTURA DIN 2440/NBR 5580 CLASSE MEDIA DN 20MM ( 3/4" ) E = 2,65MM - 1,58KG/M</v>
          </cell>
          <cell r="D6170" t="str">
            <v>M</v>
          </cell>
          <cell r="E6170">
            <v>6.95</v>
          </cell>
        </row>
        <row r="6171">
          <cell r="A6171">
            <v>21020</v>
          </cell>
          <cell r="B6171" t="str">
            <v>SINAPI/CEF</v>
          </cell>
          <cell r="C6171" t="str">
            <v>TUBO ACO PRETO C/ COSTURA DIN 2440/NBR 5580 CLASSE MEDIA DN 32MM ( 1.1/4" ) E = 3,35MM - 3,22KG/M</v>
          </cell>
          <cell r="D6171" t="str">
            <v>M</v>
          </cell>
          <cell r="E6171">
            <v>13.69</v>
          </cell>
        </row>
        <row r="6172">
          <cell r="A6172">
            <v>21021</v>
          </cell>
          <cell r="B6172" t="str">
            <v>SINAPI/CEF</v>
          </cell>
          <cell r="C6172" t="str">
            <v>TUBO ACO PRETO C/ COSTURA DIN 2440/NBR 5580 CLASSE MEDIA DN 40MM ( 1.1/2" ) E = 3,35MM - 3,71KG/M</v>
          </cell>
          <cell r="D6172" t="str">
            <v>M</v>
          </cell>
          <cell r="E6172">
            <v>15.76</v>
          </cell>
        </row>
        <row r="6173">
          <cell r="A6173">
            <v>21022</v>
          </cell>
          <cell r="B6173" t="str">
            <v>SINAPI/CEF</v>
          </cell>
          <cell r="C6173" t="str">
            <v>TUBO ACO PRETO C/ COSTURA DIN 2440/NBR 5580 CLASSE MEDIA DN 50MM ( 2" ) E = 3,75MM - 5,22KG/M</v>
          </cell>
          <cell r="D6173" t="str">
            <v>M</v>
          </cell>
          <cell r="E6173">
            <v>22.25</v>
          </cell>
        </row>
        <row r="6174">
          <cell r="A6174">
            <v>21023</v>
          </cell>
          <cell r="B6174" t="str">
            <v>SINAPI/CEF</v>
          </cell>
          <cell r="C6174" t="str">
            <v>TUBO ACO PRETO C/ COSTURA DIN 2440/NBR 5580 CLASSE MEDIA DN 65MM ( 2.1/2" ) E = 3,75MM - 6,68KG/M</v>
          </cell>
          <cell r="D6174" t="str">
            <v>M</v>
          </cell>
          <cell r="E6174">
            <v>28.1</v>
          </cell>
        </row>
        <row r="6175">
          <cell r="A6175">
            <v>21024</v>
          </cell>
          <cell r="B6175" t="str">
            <v>SINAPI/CEF</v>
          </cell>
          <cell r="C6175" t="str">
            <v>TUBO ACO PRETO C/ COSTURA DIN 2440/NBR 5580 CLASSE MEDIA DN 80MM ( 3" ) E = 3,75MM - 7,87KG/M</v>
          </cell>
          <cell r="D6175" t="str">
            <v>M</v>
          </cell>
          <cell r="E6175">
            <v>33.1</v>
          </cell>
        </row>
        <row r="6176">
          <cell r="A6176">
            <v>21027</v>
          </cell>
          <cell r="B6176" t="str">
            <v>SINAPI/CEF</v>
          </cell>
          <cell r="C6176" t="str">
            <v>TUBO ACO PRETO C/ COSTURA DIN 2440/NBR 5580 CLASSE MEDIA DN 90MM ( 3.1/2" ) E = 4,25MM - 10,20KG/M</v>
          </cell>
          <cell r="D6176" t="str">
            <v>M</v>
          </cell>
          <cell r="E6176">
            <v>90.05</v>
          </cell>
        </row>
        <row r="6177">
          <cell r="A6177">
            <v>21007</v>
          </cell>
          <cell r="B6177" t="str">
            <v>SINAPI/CEF</v>
          </cell>
          <cell r="C6177" t="str">
            <v>TUBO ACO PRETO C/ COSTURA NBR 5580 CLASSE LEVE DN 100MM ( 4" ) E = 3,75MM - 10,22KG/M</v>
          </cell>
          <cell r="D6177" t="str">
            <v>M</v>
          </cell>
          <cell r="E6177">
            <v>46.21</v>
          </cell>
        </row>
        <row r="6178">
          <cell r="A6178">
            <v>20999</v>
          </cell>
          <cell r="B6178" t="str">
            <v>SINAPI/CEF</v>
          </cell>
          <cell r="C6178" t="str">
            <v>TUBO ACO PRETO C/ COSTURA NBR 5580 CLASSE LEVE DN 15MM ( 1/2" ) E = 2,25MM - 1,06KG/M</v>
          </cell>
          <cell r="D6178" t="str">
            <v>M</v>
          </cell>
          <cell r="E6178">
            <v>5.07</v>
          </cell>
        </row>
        <row r="6179">
          <cell r="A6179">
            <v>21000</v>
          </cell>
          <cell r="B6179" t="str">
            <v>SINAPI/CEF</v>
          </cell>
          <cell r="C6179" t="str">
            <v>TUBO ACO PRETO C/ COSTURA NBR 5580 CLASSE LEVE DN 20MM ( 3/4" ) E = 2,25MM - 1,36KG/M</v>
          </cell>
          <cell r="D6179" t="str">
            <v>M</v>
          </cell>
          <cell r="E6179">
            <v>6.27</v>
          </cell>
        </row>
        <row r="6180">
          <cell r="A6180">
            <v>21002</v>
          </cell>
          <cell r="B6180" t="str">
            <v>SINAPI/CEF</v>
          </cell>
          <cell r="C6180" t="str">
            <v>TUBO ACO PRETO C/ COSTURA NBR 5580 CLASSE LEVE DN 32MM ( 1.1/4" ) E= 2,65MM - 2,59 KGM</v>
          </cell>
          <cell r="D6180" t="str">
            <v>M</v>
          </cell>
          <cell r="E6180">
            <v>11.6</v>
          </cell>
        </row>
        <row r="6181">
          <cell r="A6181">
            <v>21003</v>
          </cell>
          <cell r="B6181" t="str">
            <v>SINAPI/CEF</v>
          </cell>
          <cell r="C6181" t="str">
            <v>TUBO ACO PRETO C/ COSTURA NBR 5580 CLASSE LEVE DN 40MM ( 1.1/2" ) E= 3,00MM - 3,34KG/M</v>
          </cell>
          <cell r="D6181" t="str">
            <v>M</v>
          </cell>
          <cell r="E6181">
            <v>14.96</v>
          </cell>
        </row>
        <row r="6182">
          <cell r="A6182">
            <v>21004</v>
          </cell>
          <cell r="B6182" t="str">
            <v>SINAPI/CEF</v>
          </cell>
          <cell r="C6182" t="str">
            <v>TUBO ACO PRETO C/ COSTURA NBR 5580 CLASSE LEVE DN 50MM ( 2" ) E = 3,00MM - 4,23KG/M</v>
          </cell>
          <cell r="D6182" t="str">
            <v>M</v>
          </cell>
          <cell r="E6182">
            <v>19.04</v>
          </cell>
        </row>
        <row r="6183">
          <cell r="A6183">
            <v>21005</v>
          </cell>
          <cell r="B6183" t="str">
            <v>SINAPI/CEF</v>
          </cell>
          <cell r="C6183" t="str">
            <v>TUBO ACO PRETO C/ COSTURA NBR 5580 CLASSE LEVE DN 65MM ( 2.1/2" ) E = 3,35MM - 6,02KG/M</v>
          </cell>
          <cell r="D6183" t="str">
            <v>M</v>
          </cell>
          <cell r="E6183">
            <v>26.91</v>
          </cell>
        </row>
        <row r="6184">
          <cell r="A6184">
            <v>21006</v>
          </cell>
          <cell r="B6184" t="str">
            <v>SINAPI/CEF</v>
          </cell>
          <cell r="C6184" t="str">
            <v>TUBO ACO PRETO C/ COSTURA NBR 5580 CLASSE LEVE DN 80MM ( 3" ) E = 3,35MM - 7,07KG/M</v>
          </cell>
          <cell r="D6184" t="str">
            <v>M</v>
          </cell>
          <cell r="E6184">
            <v>31.76</v>
          </cell>
        </row>
        <row r="6185">
          <cell r="A6185">
            <v>13039</v>
          </cell>
          <cell r="B6185" t="str">
            <v>SINAPI/CEF</v>
          </cell>
          <cell r="C6185" t="str">
            <v>TUBO ACO PRETO SEM COSTURA SCHEDULE10 DN INT 14" E = 6,35MM - 54,69KG/M</v>
          </cell>
          <cell r="D6185" t="str">
            <v>M</v>
          </cell>
          <cell r="E6185">
            <v>431.67</v>
          </cell>
        </row>
        <row r="6186">
          <cell r="A6186">
            <v>13040</v>
          </cell>
          <cell r="B6186" t="str">
            <v>SINAPI/CEF</v>
          </cell>
          <cell r="C6186" t="str">
            <v>TUBO ACO PRETO SEM COSTURA SCHEDULE10 DN INT 16" E = 6,35MM - 62,57KG/M</v>
          </cell>
          <cell r="D6186" t="str">
            <v>M</v>
          </cell>
          <cell r="E6186">
            <v>475.66</v>
          </cell>
        </row>
        <row r="6187">
          <cell r="A6187">
            <v>13041</v>
          </cell>
          <cell r="B6187" t="str">
            <v>SINAPI/CEF</v>
          </cell>
          <cell r="C6187" t="str">
            <v>TUBO ACO PRETO SEM COSTURA SCHEDULE10 DN INT 18" E = 6,35MM - 70,52KG/M</v>
          </cell>
          <cell r="D6187" t="str">
            <v>M</v>
          </cell>
          <cell r="E6187">
            <v>536.05999999999995</v>
          </cell>
        </row>
        <row r="6188">
          <cell r="A6188">
            <v>13042</v>
          </cell>
          <cell r="B6188" t="str">
            <v>SINAPI/CEF</v>
          </cell>
          <cell r="C6188" t="str">
            <v>TUBO ACO PRETO SEM COSTURA SCHEDULE10 DN INT 20" E = 6,35MM - 78,46KG/M</v>
          </cell>
          <cell r="D6188" t="str">
            <v>M</v>
          </cell>
          <cell r="E6188">
            <v>641.29999999999995</v>
          </cell>
        </row>
        <row r="6189">
          <cell r="A6189">
            <v>13043</v>
          </cell>
          <cell r="B6189" t="str">
            <v>SINAPI/CEF</v>
          </cell>
          <cell r="C6189" t="str">
            <v>TUBO ACO PRETO SEM COSTURA SCHEDULE10 DN INT 22" E = 6,35MM - 86,41KG/M</v>
          </cell>
          <cell r="D6189" t="str">
            <v>M</v>
          </cell>
          <cell r="E6189">
            <v>732.93</v>
          </cell>
        </row>
        <row r="6190">
          <cell r="A6190">
            <v>13044</v>
          </cell>
          <cell r="B6190" t="str">
            <v>SINAPI/CEF</v>
          </cell>
          <cell r="C6190" t="str">
            <v>TUBO ACO PRETO SEM COSTURA SCHEDULE10 DN INT 24" E = 6,35MM - 94,35KG/M</v>
          </cell>
          <cell r="D6190" t="str">
            <v>M</v>
          </cell>
          <cell r="E6190">
            <v>845.1</v>
          </cell>
        </row>
        <row r="6191">
          <cell r="A6191">
            <v>7665</v>
          </cell>
          <cell r="B6191" t="str">
            <v>SINAPI/CEF</v>
          </cell>
          <cell r="C6191" t="str">
            <v>TUBO ACO PRETO SEM COSTURA SCHEDULE20 DN INT 10" E = 6,35MM - 41,74KG/M</v>
          </cell>
          <cell r="D6191" t="str">
            <v>M</v>
          </cell>
          <cell r="E6191">
            <v>350.97</v>
          </cell>
        </row>
        <row r="6192">
          <cell r="A6192">
            <v>7664</v>
          </cell>
          <cell r="B6192" t="str">
            <v>SINAPI/CEF</v>
          </cell>
          <cell r="C6192" t="str">
            <v>TUBO ACO PRETO SEM COSTURA SCHEDULE20 DN INT 12" E = 6,35MM - 49,57KG/M</v>
          </cell>
          <cell r="D6192" t="str">
            <v>M</v>
          </cell>
          <cell r="E6192">
            <v>449.4</v>
          </cell>
        </row>
        <row r="6193">
          <cell r="A6193">
            <v>13048</v>
          </cell>
          <cell r="B6193" t="str">
            <v>SINAPI/CEF</v>
          </cell>
          <cell r="C6193" t="str">
            <v>TUBO ACO PRETO SEM COSTURA SCHEDULE20 DN INT 14" E = 7,92MM - 67,89KG/M</v>
          </cell>
          <cell r="D6193" t="str">
            <v>M</v>
          </cell>
          <cell r="E6193">
            <v>636.44000000000005</v>
          </cell>
        </row>
        <row r="6194">
          <cell r="A6194">
            <v>13049</v>
          </cell>
          <cell r="B6194" t="str">
            <v>SINAPI/CEF</v>
          </cell>
          <cell r="C6194" t="str">
            <v>TUBO ACO PRETO SEM COSTURA SCHEDULE20 DN INT 16" E = 7,92MM - 77,78KG/M</v>
          </cell>
          <cell r="D6194" t="str">
            <v>M</v>
          </cell>
          <cell r="E6194">
            <v>648.62</v>
          </cell>
        </row>
        <row r="6195">
          <cell r="A6195">
            <v>20978</v>
          </cell>
          <cell r="B6195" t="str">
            <v>SINAPI/CEF</v>
          </cell>
          <cell r="C6195" t="str">
            <v>TUBO ACO PRETO SEM COSTURA SCHEDULE20 DN INT 22" E = 9,52MM - 128,88KG/M</v>
          </cell>
          <cell r="D6195" t="str">
            <v>M</v>
          </cell>
          <cell r="E6195">
            <v>1567.31</v>
          </cell>
        </row>
        <row r="6196">
          <cell r="A6196">
            <v>20979</v>
          </cell>
          <cell r="B6196" t="str">
            <v>SINAPI/CEF</v>
          </cell>
          <cell r="C6196" t="str">
            <v>TUBO ACO PRETO SEM COSTURA SCHEDULE20 DN INT 24" E = 9,52MM - 140,80KG/M</v>
          </cell>
          <cell r="D6196" t="str">
            <v>M</v>
          </cell>
          <cell r="E6196">
            <v>1881.04</v>
          </cell>
        </row>
        <row r="6197">
          <cell r="A6197">
            <v>7690</v>
          </cell>
          <cell r="B6197" t="str">
            <v>SINAPI/CEF</v>
          </cell>
          <cell r="C6197" t="str">
            <v>TUBO ACO PRETO SEM COSTURA SCHEDULE20 DN INT 8" E = 6,35MM - 33,27KG/M</v>
          </cell>
          <cell r="D6197" t="str">
            <v>M</v>
          </cell>
          <cell r="E6197">
            <v>256.93</v>
          </cell>
        </row>
        <row r="6198">
          <cell r="A6198">
            <v>13052</v>
          </cell>
          <cell r="B6198" t="str">
            <v>SINAPI/CEF</v>
          </cell>
          <cell r="C6198" t="str">
            <v>TUBO ACO PRETO SEM COSTURA SCHEDULE30 DN INT 10" E = 7,80MM - 50,95KG/M</v>
          </cell>
          <cell r="D6198" t="str">
            <v>M</v>
          </cell>
          <cell r="E6198">
            <v>460.44</v>
          </cell>
        </row>
        <row r="6199">
          <cell r="A6199">
            <v>13053</v>
          </cell>
          <cell r="B6199" t="str">
            <v>SINAPI/CEF</v>
          </cell>
          <cell r="C6199" t="str">
            <v>TUBO ACO PRETO SEM COSTURA SCHEDULE30 DN INT 12" E = 8,38MM - 65,13KG/M</v>
          </cell>
          <cell r="D6199" t="str">
            <v>M</v>
          </cell>
          <cell r="E6199">
            <v>677.97</v>
          </cell>
        </row>
        <row r="6200">
          <cell r="A6200">
            <v>20981</v>
          </cell>
          <cell r="B6200" t="str">
            <v>SINAPI/CEF</v>
          </cell>
          <cell r="C6200" t="str">
            <v>TUBO ACO PRETO SEM COSTURA SCHEDULE30 DN INT 14 E = 9,52MM - 81,20KG/M</v>
          </cell>
          <cell r="D6200" t="str">
            <v>M</v>
          </cell>
          <cell r="E6200">
            <v>845.46</v>
          </cell>
        </row>
        <row r="6201">
          <cell r="A6201">
            <v>20982</v>
          </cell>
          <cell r="B6201" t="str">
            <v>SINAPI/CEF</v>
          </cell>
          <cell r="C6201" t="str">
            <v>TUBO ACO PRETO SEM COSTURA SCHEDULE30 DN INT 16" E = 9,52MM - 93,19KG/M</v>
          </cell>
          <cell r="D6201" t="str">
            <v>M</v>
          </cell>
          <cell r="E6201">
            <v>2159.1999999999998</v>
          </cell>
        </row>
        <row r="6202">
          <cell r="A6202">
            <v>20983</v>
          </cell>
          <cell r="B6202" t="str">
            <v>SINAPI/CEF</v>
          </cell>
          <cell r="C6202" t="str">
            <v>TUBO ACO PRETO SEM COSTURA SCHEDULE30 DN INT 18" E = 11,13MM - 122,24KG/M</v>
          </cell>
          <cell r="D6202" t="str">
            <v>M</v>
          </cell>
          <cell r="E6202">
            <v>2832.27</v>
          </cell>
        </row>
        <row r="6203">
          <cell r="A6203">
            <v>20984</v>
          </cell>
          <cell r="B6203" t="str">
            <v>SINAPI/CEF</v>
          </cell>
          <cell r="C6203" t="str">
            <v>TUBO ACO PRETO SEM COSTURA SCHEDULE30 DN INT 20" E = 12,70MM - 164,95KG/M</v>
          </cell>
          <cell r="D6203" t="str">
            <v>M</v>
          </cell>
          <cell r="E6203">
            <v>3821.86</v>
          </cell>
        </row>
        <row r="6204">
          <cell r="A6204">
            <v>13054</v>
          </cell>
          <cell r="B6204" t="str">
            <v>SINAPI/CEF</v>
          </cell>
          <cell r="C6204" t="str">
            <v>TUBO ACO PRETO SEM COSTURA SCHEDULE30 DN INT 22" E = 12,70MM - 182,32KG/M</v>
          </cell>
          <cell r="D6204" t="str">
            <v>M</v>
          </cell>
          <cell r="E6204">
            <v>4223.5</v>
          </cell>
        </row>
        <row r="6205">
          <cell r="A6205">
            <v>20985</v>
          </cell>
          <cell r="B6205" t="str">
            <v>SINAPI/CEF</v>
          </cell>
          <cell r="C6205" t="str">
            <v>TUBO ACO PRETO SEM COSTURA SCHEDULE30 DN INT 24" E = 14,27MM - 209,33KG/M</v>
          </cell>
          <cell r="D6205" t="str">
            <v>M</v>
          </cell>
          <cell r="E6205">
            <v>5173.47</v>
          </cell>
        </row>
        <row r="6206">
          <cell r="A6206">
            <v>20980</v>
          </cell>
          <cell r="B6206" t="str">
            <v>SINAPI/CEF</v>
          </cell>
          <cell r="C6206" t="str">
            <v>TUBO ACO PRETO SEM COSTURA SCHEDULE30 DN INT 8" E = 7,04MM - 36,75KG/M</v>
          </cell>
          <cell r="D6206" t="str">
            <v>M</v>
          </cell>
          <cell r="E6206">
            <v>337.46</v>
          </cell>
        </row>
        <row r="6207">
          <cell r="A6207">
            <v>13124</v>
          </cell>
          <cell r="B6207" t="str">
            <v>SINAPI/CEF</v>
          </cell>
          <cell r="C6207" t="str">
            <v>TUBO ACO PRETO SEM COSTURA SCHEDULE40/NBR 5590 DN INT 1 1/2" E = 3,68MM - 4,05KG/M</v>
          </cell>
          <cell r="D6207" t="str">
            <v>M</v>
          </cell>
          <cell r="E6207">
            <v>39.380000000000003</v>
          </cell>
        </row>
        <row r="6208">
          <cell r="A6208">
            <v>13125</v>
          </cell>
          <cell r="B6208" t="str">
            <v>SINAPI/CEF</v>
          </cell>
          <cell r="C6208" t="str">
            <v>TUBO ACO PRETO SEM COSTURA SCHEDULE40/NBR 5590 DN INT 1 1/4" E = 3,56MM - 3,38KG/M</v>
          </cell>
          <cell r="D6208" t="str">
            <v>M</v>
          </cell>
          <cell r="E6208">
            <v>34.61</v>
          </cell>
        </row>
        <row r="6209">
          <cell r="A6209">
            <v>13127</v>
          </cell>
          <cell r="B6209" t="str">
            <v>SINAPI/CEF</v>
          </cell>
          <cell r="C6209" t="str">
            <v>TUBO ACO PRETO SEM COSTURA SCHEDULE40/NBR 5590 DN INT 1/2" E = 2,77MM - 1,27KG/M</v>
          </cell>
          <cell r="D6209" t="str">
            <v>M</v>
          </cell>
          <cell r="E6209">
            <v>19.100000000000001</v>
          </cell>
        </row>
        <row r="6210">
          <cell r="A6210">
            <v>20987</v>
          </cell>
          <cell r="B6210" t="str">
            <v>SINAPI/CEF</v>
          </cell>
          <cell r="C6210" t="str">
            <v>TUBO ACO PRETO SEM COSTURA SCHEDULE40/NBR 5590 DN INT 1/4" E = 2,24MM - 0,63KG/M</v>
          </cell>
          <cell r="D6210" t="str">
            <v>M</v>
          </cell>
          <cell r="E6210">
            <v>12.65</v>
          </cell>
        </row>
        <row r="6211">
          <cell r="A6211">
            <v>21146</v>
          </cell>
          <cell r="B6211" t="str">
            <v>SINAPI/CEF</v>
          </cell>
          <cell r="C6211" t="str">
            <v>TUBO ACO PRETO SEM COSTURA SCHEDULE40/NBR 5590 DN INT 1" E = 3,38MM - 2,50KG/M</v>
          </cell>
          <cell r="D6211" t="str">
            <v>M</v>
          </cell>
          <cell r="E6211">
            <v>24.45</v>
          </cell>
        </row>
        <row r="6212">
          <cell r="A6212">
            <v>7689</v>
          </cell>
          <cell r="B6212" t="str">
            <v>SINAPI/CEF</v>
          </cell>
          <cell r="C6212" t="str">
            <v>TUBO ACO PRETO SEM COSTURA SCHEDULE40/NBR 5590 DN INT 10" E = 9,27MM - 60,31KG/M</v>
          </cell>
          <cell r="D6212" t="str">
            <v>M</v>
          </cell>
          <cell r="E6212">
            <v>552.02</v>
          </cell>
        </row>
        <row r="6213">
          <cell r="A6213">
            <v>13055</v>
          </cell>
          <cell r="B6213" t="str">
            <v>SINAPI/CEF</v>
          </cell>
          <cell r="C6213" t="str">
            <v>TUBO ACO PRETO SEM COSTURA SCHEDULE40/NBR 5590 DN INT 12" E = 10,31MM - 79,70KG/M</v>
          </cell>
          <cell r="D6213" t="str">
            <v>M</v>
          </cell>
          <cell r="E6213">
            <v>821.02</v>
          </cell>
        </row>
        <row r="6214">
          <cell r="A6214">
            <v>20989</v>
          </cell>
          <cell r="B6214" t="str">
            <v>SINAPI/CEF</v>
          </cell>
          <cell r="C6214" t="str">
            <v>TUBO ACO PRETO SEM COSTURA SCHEDULE40/NBR 5590 DN INT 14" E = 11,13MM - 94,55KG/M</v>
          </cell>
          <cell r="D6214" t="str">
            <v>M</v>
          </cell>
          <cell r="E6214">
            <v>974.19</v>
          </cell>
        </row>
        <row r="6215">
          <cell r="A6215">
            <v>21147</v>
          </cell>
          <cell r="B6215" t="str">
            <v>SINAPI/CEF</v>
          </cell>
          <cell r="C6215" t="str">
            <v>TUBO ACO PRETO SEM COSTURA SCHEDULE40/NBR 5590 DN INT 2 1/2" E = 5,16MM - 8,62KG/M</v>
          </cell>
          <cell r="D6215" t="str">
            <v>M</v>
          </cell>
          <cell r="E6215">
            <v>66.56</v>
          </cell>
        </row>
        <row r="6216">
          <cell r="A6216">
            <v>21148</v>
          </cell>
          <cell r="B6216" t="str">
            <v>SINAPI/CEF</v>
          </cell>
          <cell r="C6216" t="str">
            <v>TUBO ACO PRETO SEM COSTURA SCHEDULE40/NBR 5590 DN INT 2" E = 3,91MM - 5,43KG/M</v>
          </cell>
          <cell r="D6216" t="str">
            <v>M</v>
          </cell>
          <cell r="E6216">
            <v>53.11</v>
          </cell>
        </row>
        <row r="6217">
          <cell r="A6217">
            <v>21150</v>
          </cell>
          <cell r="B6217" t="str">
            <v>SINAPI/CEF</v>
          </cell>
          <cell r="C6217" t="str">
            <v>TUBO ACO PRETO SEM COSTURA SCHEDULE40/NBR 5590 DN INT 3/4" E = 2,87MM - 1,69KG/M</v>
          </cell>
          <cell r="D6217" t="str">
            <v>M</v>
          </cell>
          <cell r="E6217">
            <v>21.85</v>
          </cell>
        </row>
        <row r="6218">
          <cell r="A6218">
            <v>20988</v>
          </cell>
          <cell r="B6218" t="str">
            <v>SINAPI/CEF</v>
          </cell>
          <cell r="C6218" t="str">
            <v>TUBO ACO PRETO SEM COSTURA SCHEDULE40/NBR 5590 DN INT 3/8" E = 2,31MM - 0,85KG/M</v>
          </cell>
          <cell r="D6218" t="str">
            <v>M</v>
          </cell>
          <cell r="E6218">
            <v>16.579999999999998</v>
          </cell>
        </row>
        <row r="6219">
          <cell r="A6219">
            <v>21149</v>
          </cell>
          <cell r="B6219" t="str">
            <v>SINAPI/CEF</v>
          </cell>
          <cell r="C6219" t="str">
            <v>TUBO ACO PRETO SEM COSTURA SCHEDULE40/NBR 5590 DN INT 3" E = 5,49MM - 11,28KG/M</v>
          </cell>
          <cell r="D6219" t="str">
            <v>M</v>
          </cell>
          <cell r="E6219">
            <v>80.650000000000006</v>
          </cell>
        </row>
        <row r="6220">
          <cell r="A6220">
            <v>0</v>
          </cell>
          <cell r="B6220" t="str">
            <v>SINAPI/CEF</v>
          </cell>
          <cell r="C6220">
            <v>0</v>
          </cell>
          <cell r="D6220">
            <v>0</v>
          </cell>
          <cell r="E6220">
            <v>0</v>
          </cell>
        </row>
        <row r="6221">
          <cell r="A6221">
            <v>0</v>
          </cell>
          <cell r="B6221" t="str">
            <v>SINAPI/CEF</v>
          </cell>
          <cell r="C6221" t="str">
            <v>PREÇOS DE INSUMOS</v>
          </cell>
          <cell r="D6221" t="str">
            <v>Página:</v>
          </cell>
          <cell r="E6221" t="str">
            <v>99 / 107</v>
          </cell>
        </row>
        <row r="6222">
          <cell r="A6222" t="str">
            <v>Mês de Coleta:</v>
          </cell>
          <cell r="B6222" t="str">
            <v>SINAPI/CEF</v>
          </cell>
          <cell r="C6222" t="str">
            <v>05/2014 Pesquisa: IBGE</v>
          </cell>
          <cell r="D6222">
            <v>0</v>
          </cell>
          <cell r="E6222">
            <v>0</v>
          </cell>
        </row>
        <row r="6223">
          <cell r="A6223">
            <v>0</v>
          </cell>
          <cell r="B6223" t="str">
            <v>SINAPI/CEF</v>
          </cell>
          <cell r="C6223" t="str">
            <v>FORTALEZA 88,81</v>
          </cell>
          <cell r="D6223">
            <v>0</v>
          </cell>
          <cell r="E6223">
            <v>50.72</v>
          </cell>
        </row>
        <row r="6224">
          <cell r="A6224" t="str">
            <v>Localidade:</v>
          </cell>
          <cell r="B6224" t="str">
            <v>SINAPI/CEF</v>
          </cell>
          <cell r="C6224" t="str">
            <v>Encargos Sociais Desonerados(%) Horista:</v>
          </cell>
          <cell r="D6224" t="str">
            <v>Mensalista:</v>
          </cell>
          <cell r="E6224">
            <v>0</v>
          </cell>
        </row>
        <row r="6225">
          <cell r="A6225" t="str">
            <v>Código</v>
          </cell>
          <cell r="B6225" t="str">
            <v>SINAPI/CEF</v>
          </cell>
          <cell r="C6225" t="str">
            <v>Descriçao do Insumo</v>
          </cell>
          <cell r="D6225" t="str">
            <v>Unid</v>
          </cell>
          <cell r="E6225" t="str">
            <v>Preço</v>
          </cell>
        </row>
        <row r="6226">
          <cell r="A6226">
            <v>0</v>
          </cell>
          <cell r="B6226" t="str">
            <v>SINAPI/CEF</v>
          </cell>
          <cell r="C6226">
            <v>0</v>
          </cell>
          <cell r="D6226">
            <v>0</v>
          </cell>
          <cell r="E6226" t="str">
            <v>Mediano (R$)</v>
          </cell>
        </row>
        <row r="6227">
          <cell r="A6227">
            <v>21151</v>
          </cell>
          <cell r="B6227" t="str">
            <v>SINAPI/CEF</v>
          </cell>
          <cell r="C6227" t="str">
            <v>TUBO ACO PRETO SEM COSTURA SCHEDULE 40/NBR 5590 DN INT 4" E = 6,02MM - 16,06KG/M</v>
          </cell>
          <cell r="D6227" t="str">
            <v>M</v>
          </cell>
          <cell r="E6227">
            <v>127.69</v>
          </cell>
        </row>
        <row r="6228">
          <cell r="A6228">
            <v>13133</v>
          </cell>
          <cell r="B6228" t="str">
            <v>SINAPI/CEF</v>
          </cell>
          <cell r="C6228" t="str">
            <v>TUBO ACO PRETO SEM COSTURA SCHEDULE 40/NBR 5590 DN INT 5" E = 6,55MM - 21,76KG/M</v>
          </cell>
          <cell r="D6228" t="str">
            <v>M</v>
          </cell>
          <cell r="E6228">
            <v>174.25</v>
          </cell>
        </row>
        <row r="6229">
          <cell r="A6229">
            <v>7672</v>
          </cell>
          <cell r="B6229" t="str">
            <v>SINAPI/CEF</v>
          </cell>
          <cell r="C6229" t="str">
            <v>TUBO ACO PRETO SEM COSTURA SCHEDULE 40/NBR 5590 DN INT 6" E = 7,11MM - 28,26KG/M</v>
          </cell>
          <cell r="D6229" t="str">
            <v>M</v>
          </cell>
          <cell r="E6229">
            <v>210.15</v>
          </cell>
        </row>
        <row r="6230">
          <cell r="A6230">
            <v>7661</v>
          </cell>
          <cell r="B6230" t="str">
            <v>SINAPI/CEF</v>
          </cell>
          <cell r="C6230" t="str">
            <v>TUBO ACO PRETO SEM COSTURA SCHEDULE 40/NBR 5590 DN INT 8" E = 8,18MM - 42,55KG/M</v>
          </cell>
          <cell r="D6230" t="str">
            <v>M</v>
          </cell>
          <cell r="E6230">
            <v>386.94</v>
          </cell>
        </row>
        <row r="6231">
          <cell r="A6231">
            <v>13134</v>
          </cell>
          <cell r="B6231" t="str">
            <v>SINAPI/CEF</v>
          </cell>
          <cell r="C6231" t="str">
            <v>TUBO ACO PRETO SEM COSTURA SCHEDULE 80 DN INT 1 1/2" E = 5,08MM - 5,41KG/M</v>
          </cell>
          <cell r="D6231" t="str">
            <v>M</v>
          </cell>
          <cell r="E6231">
            <v>55.7</v>
          </cell>
        </row>
        <row r="6232">
          <cell r="A6232">
            <v>13135</v>
          </cell>
          <cell r="B6232" t="str">
            <v>SINAPI/CEF</v>
          </cell>
          <cell r="C6232" t="str">
            <v>TUBO ACO PRETO SEM COSTURA SCHEDULE 80 DN INT 1 1/4" E = 4,85MM - 4,47KG/M</v>
          </cell>
          <cell r="D6232" t="str">
            <v>M</v>
          </cell>
          <cell r="E6232">
            <v>46.02</v>
          </cell>
        </row>
        <row r="6233">
          <cell r="A6233">
            <v>13137</v>
          </cell>
          <cell r="B6233" t="str">
            <v>SINAPI/CEF</v>
          </cell>
          <cell r="C6233" t="str">
            <v>TUBO ACO PRETO SEM COSTURA SCHEDULE 80 DN INT 1/2" E = 3,73MM - 1,62KG/M</v>
          </cell>
          <cell r="D6233" t="str">
            <v>M</v>
          </cell>
          <cell r="E6233">
            <v>25.94</v>
          </cell>
        </row>
        <row r="6234">
          <cell r="A6234">
            <v>20990</v>
          </cell>
          <cell r="B6234" t="str">
            <v>SINAPI/CEF</v>
          </cell>
          <cell r="C6234" t="str">
            <v>TUBO ACO PRETO SEM COSTURA SCHEDULE 80 DN INT 1/4" E = 3,02MM - 0,80KG/M</v>
          </cell>
          <cell r="D6234" t="str">
            <v>M</v>
          </cell>
          <cell r="E6234">
            <v>17.3</v>
          </cell>
        </row>
        <row r="6235">
          <cell r="A6235">
            <v>13136</v>
          </cell>
          <cell r="B6235" t="str">
            <v>SINAPI/CEF</v>
          </cell>
          <cell r="C6235" t="str">
            <v>TUBO ACO PRETO SEM COSTURA SCHEDULE 80 DN INT 1" E = 4,55MM - 3,23KG/M</v>
          </cell>
          <cell r="D6235" t="str">
            <v>M</v>
          </cell>
          <cell r="E6235">
            <v>36.58</v>
          </cell>
        </row>
        <row r="6236">
          <cell r="A6236">
            <v>20996</v>
          </cell>
          <cell r="B6236" t="str">
            <v>SINAPI/CEF</v>
          </cell>
          <cell r="C6236" t="str">
            <v>TUBO ACO PRETO SEM COSTURA SCHEDULE 80 DN INT 10" E = 15,09MM - 96,01KG/M</v>
          </cell>
          <cell r="D6236" t="str">
            <v>M</v>
          </cell>
          <cell r="E6236">
            <v>889.91</v>
          </cell>
        </row>
        <row r="6237">
          <cell r="A6237">
            <v>20997</v>
          </cell>
          <cell r="B6237" t="str">
            <v>SINAPI/CEF</v>
          </cell>
          <cell r="C6237" t="str">
            <v>TUBO ACO PRETO SEM COSTURA SCHEDULE 80 DN INT 12" E = 17,48MM - 132,04KG/M</v>
          </cell>
          <cell r="D6237" t="str">
            <v>M</v>
          </cell>
          <cell r="E6237">
            <v>1374.81</v>
          </cell>
        </row>
        <row r="6238">
          <cell r="A6238">
            <v>20998</v>
          </cell>
          <cell r="B6238" t="str">
            <v>SINAPI/CEF</v>
          </cell>
          <cell r="C6238" t="str">
            <v>TUBO ACO PRETO SEM COSTURA SCHEDULE 80 DN INT 14" E = 19,05MM - 158,10KG/M</v>
          </cell>
          <cell r="D6238" t="str">
            <v>M</v>
          </cell>
          <cell r="E6238">
            <v>1653.39</v>
          </cell>
        </row>
        <row r="6239">
          <cell r="A6239">
            <v>13138</v>
          </cell>
          <cell r="B6239" t="str">
            <v>SINAPI/CEF</v>
          </cell>
          <cell r="C6239" t="str">
            <v>TUBO ACO PRETO SEM COSTURA SCHEDULE 80 DN INT 2 1/2" E = 7,01MM - 11,41KG/M</v>
          </cell>
          <cell r="D6239" t="str">
            <v>M</v>
          </cell>
          <cell r="E6239">
            <v>96.59</v>
          </cell>
        </row>
        <row r="6240">
          <cell r="A6240">
            <v>13139</v>
          </cell>
          <cell r="B6240" t="str">
            <v>SINAPI/CEF</v>
          </cell>
          <cell r="C6240" t="str">
            <v>TUBO ACO PRETO SEM COSTURA SCHEDULE 80 DN INT 2" E = 5,54MM - 7,48KG/M</v>
          </cell>
          <cell r="D6240" t="str">
            <v>M</v>
          </cell>
          <cell r="E6240">
            <v>73.16</v>
          </cell>
        </row>
        <row r="6241">
          <cell r="A6241">
            <v>20992</v>
          </cell>
          <cell r="B6241" t="str">
            <v>SINAPI/CEF</v>
          </cell>
          <cell r="C6241" t="str">
            <v>TUBO ACO PRETO SEM COSTURA SCHEDULE 80 DN INT 3 1/2" E = 8,08MM - 18,63KG/M</v>
          </cell>
          <cell r="D6241" t="str">
            <v>M</v>
          </cell>
          <cell r="E6241">
            <v>159.34</v>
          </cell>
        </row>
        <row r="6242">
          <cell r="A6242">
            <v>13141</v>
          </cell>
          <cell r="B6242" t="str">
            <v>SINAPI/CEF</v>
          </cell>
          <cell r="C6242" t="str">
            <v>TUBO ACO PRETO SEM COSTURA SCHEDULE 80 DN INT 3/4" E = 3,91MM - 2,19KG/M</v>
          </cell>
          <cell r="D6242" t="str">
            <v>M</v>
          </cell>
          <cell r="E6242">
            <v>31.94</v>
          </cell>
        </row>
        <row r="6243">
          <cell r="A6243">
            <v>20991</v>
          </cell>
          <cell r="B6243" t="str">
            <v>SINAPI/CEF</v>
          </cell>
          <cell r="C6243" t="str">
            <v>TUBO ACO PRETO SEM COSTURA SCHEDULE 80 DN INT 3/8" E = 3,20MM - 1,11KG/M</v>
          </cell>
          <cell r="D6243" t="str">
            <v>M</v>
          </cell>
          <cell r="E6243">
            <v>24</v>
          </cell>
        </row>
        <row r="6244">
          <cell r="A6244">
            <v>13140</v>
          </cell>
          <cell r="B6244" t="str">
            <v>SINAPI/CEF</v>
          </cell>
          <cell r="C6244" t="str">
            <v>TUBO ACO PRETO SEM COSTURA SCHEDULE 80 DN INT 3" E = 7,62MM - 15,27KG/M</v>
          </cell>
          <cell r="D6244" t="str">
            <v>M</v>
          </cell>
          <cell r="E6244">
            <v>123.15</v>
          </cell>
        </row>
        <row r="6245">
          <cell r="A6245">
            <v>13142</v>
          </cell>
          <cell r="B6245" t="str">
            <v>SINAPI/CEF</v>
          </cell>
          <cell r="C6245" t="str">
            <v>TUBO ACO PRETO SEM COSTURA SCHEDULE 80 DN INT 4" E = 8,56MM - 22,31KG/M</v>
          </cell>
          <cell r="D6245" t="str">
            <v>M</v>
          </cell>
          <cell r="E6245">
            <v>179.93</v>
          </cell>
        </row>
        <row r="6246">
          <cell r="A6246">
            <v>20993</v>
          </cell>
          <cell r="B6246" t="str">
            <v>SINAPI/CEF</v>
          </cell>
          <cell r="C6246" t="str">
            <v>TUBO ACO PRETO SEM COSTURA SCHEDULE 80 DN INT 5" E = 9,52MM - 30,92KG/M</v>
          </cell>
          <cell r="D6246" t="str">
            <v>M</v>
          </cell>
          <cell r="E6246">
            <v>283.91000000000003</v>
          </cell>
        </row>
        <row r="6247">
          <cell r="A6247">
            <v>20994</v>
          </cell>
          <cell r="B6247" t="str">
            <v>SINAPI/CEF</v>
          </cell>
          <cell r="C6247" t="str">
            <v>TUBO ACO PRETO SEM COSTURA SCHEDULE 80 DN INT 6" E = 10,97MM - 42,56KG/M</v>
          </cell>
          <cell r="D6247" t="str">
            <v>M</v>
          </cell>
          <cell r="E6247">
            <v>390.79</v>
          </cell>
        </row>
        <row r="6248">
          <cell r="A6248">
            <v>20995</v>
          </cell>
          <cell r="B6248" t="str">
            <v>SINAPI/CEF</v>
          </cell>
          <cell r="C6248" t="str">
            <v>TUBO ACO PRETO SEM COSTURA SCHEDULE 80 DN INT 8" E = 12,70MM - 64,64KG/M</v>
          </cell>
          <cell r="D6248" t="str">
            <v>M</v>
          </cell>
          <cell r="E6248">
            <v>593.53</v>
          </cell>
        </row>
        <row r="6249">
          <cell r="A6249">
            <v>7706</v>
          </cell>
          <cell r="B6249" t="str">
            <v>SINAPI/CEF</v>
          </cell>
          <cell r="C6249" t="str">
            <v>TUBO CERAMICA ESG EB-5 PB DN 100</v>
          </cell>
          <cell r="D6249" t="str">
            <v>M</v>
          </cell>
          <cell r="E6249">
            <v>10.88</v>
          </cell>
        </row>
        <row r="6250">
          <cell r="A6250">
            <v>7703</v>
          </cell>
          <cell r="B6250" t="str">
            <v>SINAPI/CEF</v>
          </cell>
          <cell r="C6250" t="str">
            <v>TUBO CERAMICA ESG EB-5 PB DN 150</v>
          </cell>
          <cell r="D6250" t="str">
            <v>M</v>
          </cell>
          <cell r="E6250">
            <v>15.09</v>
          </cell>
        </row>
        <row r="6251">
          <cell r="A6251">
            <v>7708</v>
          </cell>
          <cell r="B6251" t="str">
            <v>SINAPI/CEF</v>
          </cell>
          <cell r="C6251" t="str">
            <v>TUBO CERAMICA ESG EB-5 PB DN 200</v>
          </cell>
          <cell r="D6251" t="str">
            <v>M</v>
          </cell>
          <cell r="E6251">
            <v>25.27</v>
          </cell>
        </row>
        <row r="6252">
          <cell r="A6252">
            <v>7704</v>
          </cell>
          <cell r="B6252" t="str">
            <v>SINAPI/CEF</v>
          </cell>
          <cell r="C6252" t="str">
            <v>TUBO CERAMICA ESG EB-5 PB DN 250</v>
          </cell>
          <cell r="D6252" t="str">
            <v>M</v>
          </cell>
          <cell r="E6252">
            <v>43.45</v>
          </cell>
        </row>
        <row r="6253">
          <cell r="A6253">
            <v>7705</v>
          </cell>
          <cell r="B6253" t="str">
            <v>SINAPI/CEF</v>
          </cell>
          <cell r="C6253" t="str">
            <v>TUBO CERAMICA ESG EB-5 PB DN 300</v>
          </cell>
          <cell r="D6253" t="str">
            <v>M</v>
          </cell>
          <cell r="E6253">
            <v>65.7</v>
          </cell>
        </row>
        <row r="6254">
          <cell r="A6254">
            <v>7707</v>
          </cell>
          <cell r="B6254" t="str">
            <v>SINAPI/CEF</v>
          </cell>
          <cell r="C6254" t="str">
            <v>TUBO CERAMICA ESG EB-5 PB DN 350</v>
          </cell>
          <cell r="D6254" t="str">
            <v>M</v>
          </cell>
          <cell r="E6254">
            <v>89.5</v>
          </cell>
        </row>
        <row r="6255">
          <cell r="A6255">
            <v>7712</v>
          </cell>
          <cell r="B6255" t="str">
            <v>SINAPI/CEF</v>
          </cell>
          <cell r="C6255" t="str">
            <v>TUBO CERAMICA ESG EB-5 PB DN 375</v>
          </cell>
          <cell r="D6255" t="str">
            <v>M</v>
          </cell>
          <cell r="E6255">
            <v>98.55</v>
          </cell>
        </row>
        <row r="6256">
          <cell r="A6256">
            <v>7711</v>
          </cell>
          <cell r="B6256" t="str">
            <v>SINAPI/CEF</v>
          </cell>
          <cell r="C6256" t="str">
            <v>TUBO CERAMICA ESG EB-5 PB DN 400</v>
          </cell>
          <cell r="D6256" t="str">
            <v>M</v>
          </cell>
          <cell r="E6256">
            <v>116.8</v>
          </cell>
        </row>
        <row r="6257">
          <cell r="A6257">
            <v>7709</v>
          </cell>
          <cell r="B6257" t="str">
            <v>SINAPI/CEF</v>
          </cell>
          <cell r="C6257" t="str">
            <v>TUBO CERAMICA ESG EB-5 PB DN 450</v>
          </cell>
          <cell r="D6257" t="str">
            <v>M</v>
          </cell>
          <cell r="E6257">
            <v>164.67</v>
          </cell>
        </row>
        <row r="6258">
          <cell r="A6258">
            <v>7702</v>
          </cell>
          <cell r="B6258" t="str">
            <v>SINAPI/CEF</v>
          </cell>
          <cell r="C6258" t="str">
            <v>TUBO CERAMICA ESG EB-5 PB DN 75</v>
          </cell>
          <cell r="D6258" t="str">
            <v>M</v>
          </cell>
          <cell r="E6258">
            <v>10.56</v>
          </cell>
        </row>
        <row r="6259">
          <cell r="A6259">
            <v>12334</v>
          </cell>
          <cell r="B6259" t="str">
            <v>SINAPI/CEF</v>
          </cell>
          <cell r="C6259" t="str">
            <v>TUBO CERAMICO PERFURADO DN 100 MM - P/ DRENAGEM</v>
          </cell>
          <cell r="D6259" t="str">
            <v>M</v>
          </cell>
          <cell r="E6259">
            <v>11.48</v>
          </cell>
        </row>
        <row r="6260">
          <cell r="A6260">
            <v>12335</v>
          </cell>
          <cell r="B6260" t="str">
            <v>SINAPI/CEF</v>
          </cell>
          <cell r="C6260" t="str">
            <v>TUBO CERAMICO PERFURADO DN 150 MM - P/ DRENAGEM</v>
          </cell>
          <cell r="D6260" t="str">
            <v>M</v>
          </cell>
          <cell r="E6260">
            <v>15.79</v>
          </cell>
        </row>
        <row r="6261">
          <cell r="A6261">
            <v>12336</v>
          </cell>
          <cell r="B6261" t="str">
            <v>SINAPI/CEF</v>
          </cell>
          <cell r="C6261" t="str">
            <v>TUBO CERAMICO PERFURADO DN 200 MM - P/ DRENAGEM</v>
          </cell>
          <cell r="D6261" t="str">
            <v>M</v>
          </cell>
          <cell r="E6261">
            <v>27.38</v>
          </cell>
        </row>
        <row r="6262">
          <cell r="A6262">
            <v>7660</v>
          </cell>
          <cell r="B6262" t="str">
            <v>SINAPI/CEF</v>
          </cell>
          <cell r="C6262" t="str">
            <v>TUBO CHAPA PRETA E = 1/4" - 30" - 175KG</v>
          </cell>
          <cell r="D6262" t="str">
            <v>M</v>
          </cell>
          <cell r="E6262">
            <v>1201.1600000000001</v>
          </cell>
        </row>
        <row r="6263">
          <cell r="A6263">
            <v>7681</v>
          </cell>
          <cell r="B6263" t="str">
            <v>SINAPI/CEF</v>
          </cell>
          <cell r="C6263" t="str">
            <v>TUBO CHAPA PRETA E = 3/16" - 12" - 36KG</v>
          </cell>
          <cell r="D6263" t="str">
            <v>M</v>
          </cell>
          <cell r="E6263">
            <v>247.1</v>
          </cell>
        </row>
        <row r="6264">
          <cell r="A6264">
            <v>7682</v>
          </cell>
          <cell r="B6264" t="str">
            <v>SINAPI/CEF</v>
          </cell>
          <cell r="C6264" t="str">
            <v>TUBO CHAPA PRETA E = 3/16" - 14" - 42KG</v>
          </cell>
          <cell r="D6264" t="str">
            <v>M</v>
          </cell>
          <cell r="E6264">
            <v>288.27999999999997</v>
          </cell>
        </row>
        <row r="6265">
          <cell r="A6265">
            <v>7671</v>
          </cell>
          <cell r="B6265" t="str">
            <v>SINAPI/CEF</v>
          </cell>
          <cell r="C6265" t="str">
            <v>TUBO CHAPA PRETA E = 3/16" - 16" - 47KG</v>
          </cell>
          <cell r="D6265" t="str">
            <v>M</v>
          </cell>
          <cell r="E6265">
            <v>322.60000000000002</v>
          </cell>
        </row>
        <row r="6266">
          <cell r="A6266">
            <v>7670</v>
          </cell>
          <cell r="B6266" t="str">
            <v>SINAPI/CEF</v>
          </cell>
          <cell r="C6266" t="str">
            <v>TUBO CHAPA PRETA E = 3/16" - 18" - 53KG</v>
          </cell>
          <cell r="D6266" t="str">
            <v>M</v>
          </cell>
          <cell r="E6266">
            <v>363.78</v>
          </cell>
        </row>
        <row r="6267">
          <cell r="A6267">
            <v>7668</v>
          </cell>
          <cell r="B6267" t="str">
            <v>SINAPI/CEF</v>
          </cell>
          <cell r="C6267" t="str">
            <v>TUBO CHAPA PRETA E = 3/16" - 20" - 71KG</v>
          </cell>
          <cell r="D6267" t="str">
            <v>M</v>
          </cell>
          <cell r="E6267">
            <v>487.33</v>
          </cell>
        </row>
        <row r="6268">
          <cell r="A6268">
            <v>7666</v>
          </cell>
          <cell r="B6268" t="str">
            <v>SINAPI/CEF</v>
          </cell>
          <cell r="C6268" t="str">
            <v>TUBO CHAPA PRETA E = 3/16" - 22" - 88KG</v>
          </cell>
          <cell r="D6268" t="str">
            <v>M</v>
          </cell>
          <cell r="E6268">
            <v>604.01</v>
          </cell>
        </row>
        <row r="6269">
          <cell r="A6269">
            <v>7667</v>
          </cell>
          <cell r="B6269" t="str">
            <v>SINAPI/CEF</v>
          </cell>
          <cell r="C6269" t="str">
            <v>TUBO CHAPA PRETA E = 3/16" - 26" - 147KG</v>
          </cell>
          <cell r="D6269" t="str">
            <v>M</v>
          </cell>
          <cell r="E6269">
            <v>1008.97</v>
          </cell>
        </row>
        <row r="6270">
          <cell r="A6270">
            <v>7685</v>
          </cell>
          <cell r="B6270" t="str">
            <v>SINAPI/CEF</v>
          </cell>
          <cell r="C6270" t="str">
            <v>TUBO CHAPA PRETA E = 3/8" - 20" -117 KG</v>
          </cell>
          <cell r="D6270" t="str">
            <v>M</v>
          </cell>
          <cell r="E6270">
            <v>803.06</v>
          </cell>
        </row>
        <row r="6271">
          <cell r="A6271">
            <v>7686</v>
          </cell>
          <cell r="B6271" t="str">
            <v>SINAPI/CEF</v>
          </cell>
          <cell r="C6271" t="str">
            <v>TUBO CHAPA PRETA E = 3/8" - 26" -153 KG</v>
          </cell>
          <cell r="D6271" t="str">
            <v>M</v>
          </cell>
          <cell r="E6271">
            <v>1050.1500000000001</v>
          </cell>
        </row>
        <row r="6272">
          <cell r="A6272">
            <v>7676</v>
          </cell>
          <cell r="B6272" t="str">
            <v>SINAPI/CEF</v>
          </cell>
          <cell r="C6272" t="str">
            <v>TUBO CHAPA PRETA E = 3/8" - 30" -177KG</v>
          </cell>
          <cell r="D6272" t="str">
            <v>M</v>
          </cell>
          <cell r="E6272">
            <v>1214.8800000000001</v>
          </cell>
        </row>
        <row r="6273">
          <cell r="A6273">
            <v>12742</v>
          </cell>
          <cell r="B6273" t="str">
            <v>SINAPI/CEF</v>
          </cell>
          <cell r="C6273" t="str">
            <v>TUBO COBRE CLASSE "E" DN 104 MM</v>
          </cell>
          <cell r="D6273" t="str">
            <v>M</v>
          </cell>
          <cell r="E6273">
            <v>196.25</v>
          </cell>
        </row>
        <row r="6274">
          <cell r="A6274">
            <v>12743</v>
          </cell>
          <cell r="B6274" t="str">
            <v>SINAPI/CEF</v>
          </cell>
          <cell r="C6274" t="str">
            <v>TUBO COBRE CLASSE "E" DN 22 MM</v>
          </cell>
          <cell r="D6274" t="str">
            <v>M</v>
          </cell>
          <cell r="E6274">
            <v>18.77</v>
          </cell>
        </row>
        <row r="6275">
          <cell r="A6275">
            <v>12744</v>
          </cell>
          <cell r="B6275" t="str">
            <v>SINAPI/CEF</v>
          </cell>
          <cell r="C6275" t="str">
            <v>TUBO COBRE CLASSE "E" DN 28 MM</v>
          </cell>
          <cell r="D6275" t="str">
            <v>M</v>
          </cell>
          <cell r="E6275">
            <v>22.76</v>
          </cell>
        </row>
        <row r="6276">
          <cell r="A6276">
            <v>12745</v>
          </cell>
          <cell r="B6276" t="str">
            <v>SINAPI/CEF</v>
          </cell>
          <cell r="C6276" t="str">
            <v>TUBO COBRE CLASSE "E" DN 35 MM</v>
          </cell>
          <cell r="D6276" t="str">
            <v>M</v>
          </cell>
          <cell r="E6276">
            <v>34.11</v>
          </cell>
        </row>
        <row r="6277">
          <cell r="A6277">
            <v>12746</v>
          </cell>
          <cell r="B6277" t="str">
            <v>SINAPI/CEF</v>
          </cell>
          <cell r="C6277" t="str">
            <v>TUBO COBRE CLASSE "E" DN 42 MM</v>
          </cell>
          <cell r="D6277" t="str">
            <v>M</v>
          </cell>
          <cell r="E6277">
            <v>55.45</v>
          </cell>
        </row>
        <row r="6278">
          <cell r="A6278">
            <v>12747</v>
          </cell>
          <cell r="B6278" t="str">
            <v>SINAPI/CEF</v>
          </cell>
          <cell r="C6278" t="str">
            <v>TUBO COBRE CLASSE "E" DN 54 MM</v>
          </cell>
          <cell r="D6278" t="str">
            <v>M</v>
          </cell>
          <cell r="E6278">
            <v>68.33</v>
          </cell>
        </row>
        <row r="6279">
          <cell r="A6279">
            <v>12748</v>
          </cell>
          <cell r="B6279" t="str">
            <v>SINAPI/CEF</v>
          </cell>
          <cell r="C6279" t="str">
            <v>TUBO COBRE CLASSE "E" DN 66 MM</v>
          </cell>
          <cell r="D6279" t="str">
            <v>M</v>
          </cell>
          <cell r="E6279">
            <v>95.94</v>
          </cell>
        </row>
        <row r="6280">
          <cell r="A6280">
            <v>0</v>
          </cell>
          <cell r="B6280" t="str">
            <v>SINAPI/CEF</v>
          </cell>
          <cell r="C6280">
            <v>0</v>
          </cell>
          <cell r="D6280">
            <v>0</v>
          </cell>
          <cell r="E6280">
            <v>0</v>
          </cell>
        </row>
        <row r="6281">
          <cell r="A6281">
            <v>0</v>
          </cell>
          <cell r="B6281" t="str">
            <v>SINAPI/CEF</v>
          </cell>
          <cell r="C6281" t="str">
            <v>PREÇOS DE INSUMOS</v>
          </cell>
          <cell r="D6281" t="str">
            <v>Página:</v>
          </cell>
          <cell r="E6281" t="str">
            <v>100 / 107</v>
          </cell>
        </row>
        <row r="6282">
          <cell r="A6282" t="str">
            <v>Mês de Coleta:</v>
          </cell>
          <cell r="B6282" t="str">
            <v>SINAPI/CEF</v>
          </cell>
          <cell r="C6282" t="str">
            <v>05/2014 Pesquisa: IBGE</v>
          </cell>
          <cell r="D6282">
            <v>0</v>
          </cell>
          <cell r="E6282">
            <v>0</v>
          </cell>
        </row>
        <row r="6283">
          <cell r="A6283">
            <v>0</v>
          </cell>
          <cell r="B6283" t="str">
            <v>SINAPI/CEF</v>
          </cell>
          <cell r="C6283" t="str">
            <v>FORTALEZA 88,81</v>
          </cell>
          <cell r="D6283">
            <v>0</v>
          </cell>
          <cell r="E6283">
            <v>50.72</v>
          </cell>
        </row>
        <row r="6284">
          <cell r="A6284" t="str">
            <v>Localidade:</v>
          </cell>
          <cell r="B6284" t="str">
            <v>SINAPI/CEF</v>
          </cell>
          <cell r="C6284" t="str">
            <v>Encargos Sociais Desonerados(%) Horista:</v>
          </cell>
          <cell r="D6284" t="str">
            <v>Mensalista:</v>
          </cell>
          <cell r="E6284">
            <v>0</v>
          </cell>
        </row>
        <row r="6285">
          <cell r="A6285" t="str">
            <v>Código</v>
          </cell>
          <cell r="B6285" t="str">
            <v>SINAPI/CEF</v>
          </cell>
          <cell r="C6285" t="str">
            <v>Descriçao do Insumo</v>
          </cell>
          <cell r="D6285" t="str">
            <v>Unid</v>
          </cell>
          <cell r="E6285" t="str">
            <v>Preço</v>
          </cell>
        </row>
        <row r="6286">
          <cell r="A6286">
            <v>0</v>
          </cell>
          <cell r="B6286" t="str">
            <v>SINAPI/CEF</v>
          </cell>
          <cell r="C6286">
            <v>0</v>
          </cell>
          <cell r="D6286">
            <v>0</v>
          </cell>
          <cell r="E6286" t="str">
            <v>Mediano (R$)</v>
          </cell>
        </row>
        <row r="6287">
          <cell r="A6287">
            <v>12749</v>
          </cell>
          <cell r="B6287" t="str">
            <v>SINAPI/CEF</v>
          </cell>
          <cell r="C6287" t="str">
            <v>TUBO COBRE CLASSE "E" DN 79 MM</v>
          </cell>
          <cell r="D6287" t="str">
            <v>M</v>
          </cell>
          <cell r="E6287">
            <v>137.09</v>
          </cell>
        </row>
        <row r="6288">
          <cell r="A6288">
            <v>7720</v>
          </cell>
          <cell r="B6288" t="str">
            <v>SINAPI/CEF</v>
          </cell>
          <cell r="C6288" t="str">
            <v>TUBO CONCRETO ARMADO CLASSE EA-2 PB JE NBR-8890/2007 DN 1000MM P/ ESG SANITARIO</v>
          </cell>
          <cell r="D6288" t="str">
            <v>M</v>
          </cell>
          <cell r="E6288">
            <v>573.79</v>
          </cell>
        </row>
        <row r="6289">
          <cell r="A6289">
            <v>7749</v>
          </cell>
          <cell r="B6289" t="str">
            <v>SINAPI/CEF</v>
          </cell>
          <cell r="C6289" t="str">
            <v>TUBO CONCRETO ARMADO CLASSE EA-2 PB JE NBR-8890/2007 DN 1200MM P/ ESG SANITARIO</v>
          </cell>
          <cell r="D6289" t="str">
            <v>M</v>
          </cell>
          <cell r="E6289">
            <v>887.79</v>
          </cell>
        </row>
        <row r="6290">
          <cell r="A6290">
            <v>7723</v>
          </cell>
          <cell r="B6290" t="str">
            <v>SINAPI/CEF</v>
          </cell>
          <cell r="C6290" t="str">
            <v>TUBO CONCRETO ARMADO CLASSE EA-2 PB JE NBR-8890/2007 DN 1500MM P/ ESG SANITARIO</v>
          </cell>
          <cell r="D6290" t="str">
            <v>M</v>
          </cell>
          <cell r="E6290">
            <v>1406.33</v>
          </cell>
        </row>
        <row r="6291">
          <cell r="A6291">
            <v>7718</v>
          </cell>
          <cell r="B6291" t="str">
            <v>SINAPI/CEF</v>
          </cell>
          <cell r="C6291" t="str">
            <v>TUBO CONCRETO ARMADO CLASSE EA-2 PB JE NBR-8890/2007 DN 2000MM P/ ESG SANITARIO</v>
          </cell>
          <cell r="D6291" t="str">
            <v>M</v>
          </cell>
          <cell r="E6291">
            <v>2521.59</v>
          </cell>
        </row>
        <row r="6292">
          <cell r="A6292">
            <v>7740</v>
          </cell>
          <cell r="B6292" t="str">
            <v>SINAPI/CEF</v>
          </cell>
          <cell r="C6292" t="str">
            <v>TUBO CONCRETO ARMADO CLASSE EA-2 PB JE NBR-8890/2007 DN 400MM P/ ESG SANITARIO</v>
          </cell>
          <cell r="D6292" t="str">
            <v>M</v>
          </cell>
          <cell r="E6292">
            <v>153.38999999999999</v>
          </cell>
        </row>
        <row r="6293">
          <cell r="A6293">
            <v>7741</v>
          </cell>
          <cell r="B6293" t="str">
            <v>SINAPI/CEF</v>
          </cell>
          <cell r="C6293" t="str">
            <v>TUBO CONCRETO ARMADO CLASSE EA-2 PB JE NBR-8890/2007 DN 500MM P/ ESG SANITARIO</v>
          </cell>
          <cell r="D6293" t="str">
            <v>M</v>
          </cell>
          <cell r="E6293">
            <v>210.9</v>
          </cell>
        </row>
        <row r="6294">
          <cell r="A6294">
            <v>7774</v>
          </cell>
          <cell r="B6294" t="str">
            <v>SINAPI/CEF</v>
          </cell>
          <cell r="C6294" t="str">
            <v>TUBO CONCRETO ARMADO CLASSE EA-2 PB JE NBR-8890/2007 DN 600MM P/ ESG SANITARIO</v>
          </cell>
          <cell r="D6294" t="str">
            <v>M</v>
          </cell>
          <cell r="E6294">
            <v>241.46</v>
          </cell>
        </row>
        <row r="6295">
          <cell r="A6295">
            <v>7744</v>
          </cell>
          <cell r="B6295" t="str">
            <v>SINAPI/CEF</v>
          </cell>
          <cell r="C6295" t="str">
            <v>TUBO CONCRETO ARMADO CLASSE EA-2 PB JE NBR-8890/2007 DN 700MM P/ ESG SANITARIO</v>
          </cell>
          <cell r="D6295" t="str">
            <v>M</v>
          </cell>
          <cell r="E6295">
            <v>338.56</v>
          </cell>
        </row>
        <row r="6296">
          <cell r="A6296">
            <v>7773</v>
          </cell>
          <cell r="B6296" t="str">
            <v>SINAPI/CEF</v>
          </cell>
          <cell r="C6296" t="str">
            <v>TUBO CONCRETO ARMADO CLASSE EA-2 PB JE NBR-8890/2007 DN 800MM P/ ESG SANITARIO</v>
          </cell>
          <cell r="D6296" t="str">
            <v>M</v>
          </cell>
          <cell r="E6296">
            <v>391.23</v>
          </cell>
        </row>
        <row r="6297">
          <cell r="A6297">
            <v>7754</v>
          </cell>
          <cell r="B6297" t="str">
            <v>SINAPI/CEF</v>
          </cell>
          <cell r="C6297" t="str">
            <v>TUBO CONCRETO ARMADO CLASSE EA-2 PB JE NBR-8890/2007 DN 900MM P/ ESG SANITARIO</v>
          </cell>
          <cell r="D6297" t="str">
            <v>M</v>
          </cell>
          <cell r="E6297">
            <v>536.05999999999995</v>
          </cell>
        </row>
        <row r="6298">
          <cell r="A6298">
            <v>7735</v>
          </cell>
          <cell r="B6298" t="str">
            <v>SINAPI/CEF</v>
          </cell>
          <cell r="C6298" t="str">
            <v>TUBO CONCRETO ARMADO CLASSE EA-3 PB JE NBR-8890/2007 DN 1000MM P/ ESG SANITARIO</v>
          </cell>
          <cell r="D6298" t="str">
            <v>M</v>
          </cell>
          <cell r="E6298">
            <v>736.84</v>
          </cell>
        </row>
        <row r="6299">
          <cell r="A6299">
            <v>7729</v>
          </cell>
          <cell r="B6299" t="str">
            <v>SINAPI/CEF</v>
          </cell>
          <cell r="C6299" t="str">
            <v>TUBO CONCRETO ARMADO CLASSE EA-3 PB JE NBR-8890/2007 DN 1200MM P/ ESG SANITARIO</v>
          </cell>
          <cell r="D6299" t="str">
            <v>M</v>
          </cell>
          <cell r="E6299">
            <v>1050.95</v>
          </cell>
        </row>
        <row r="6300">
          <cell r="A6300">
            <v>7730</v>
          </cell>
          <cell r="B6300" t="str">
            <v>SINAPI/CEF</v>
          </cell>
          <cell r="C6300" t="str">
            <v>TUBO CONCRETO ARMADO CLASSE EA-3 PB JE NBR-8890/2007 DN 1500MM P/ ESG SANITARIO</v>
          </cell>
          <cell r="D6300" t="str">
            <v>M</v>
          </cell>
          <cell r="E6300">
            <v>1657.78</v>
          </cell>
        </row>
        <row r="6301">
          <cell r="A6301">
            <v>7731</v>
          </cell>
          <cell r="B6301" t="str">
            <v>SINAPI/CEF</v>
          </cell>
          <cell r="C6301" t="str">
            <v>TUBO CONCRETO ARMADO CLASSE EA-3 PB JE NBR-8890/2007 DN 2000MM P/ ESG SANITARIO</v>
          </cell>
          <cell r="D6301" t="str">
            <v>M</v>
          </cell>
          <cell r="E6301">
            <v>3032.96</v>
          </cell>
        </row>
        <row r="6302">
          <cell r="A6302">
            <v>7755</v>
          </cell>
          <cell r="B6302" t="str">
            <v>SINAPI/CEF</v>
          </cell>
          <cell r="C6302" t="str">
            <v>TUBO CONCRETO ARMADO CLASSE EA-3 PB JE NBR-8890/2007 DN 400MM P/ ESG SANITARIO</v>
          </cell>
          <cell r="D6302" t="str">
            <v>M</v>
          </cell>
          <cell r="E6302">
            <v>205.14</v>
          </cell>
        </row>
        <row r="6303">
          <cell r="A6303">
            <v>7776</v>
          </cell>
          <cell r="B6303" t="str">
            <v>SINAPI/CEF</v>
          </cell>
          <cell r="C6303" t="str">
            <v>TUBO CONCRETO ARMADO CLASSE EA-3 PB JE NBR-8890/2007 DN 500MM P/ ESG SANITARIO</v>
          </cell>
          <cell r="D6303" t="str">
            <v>M</v>
          </cell>
          <cell r="E6303">
            <v>268.37</v>
          </cell>
        </row>
        <row r="6304">
          <cell r="A6304">
            <v>7743</v>
          </cell>
          <cell r="B6304" t="str">
            <v>SINAPI/CEF</v>
          </cell>
          <cell r="C6304" t="str">
            <v>TUBO CONCRETO ARMADO CLASSE EA-3 PB JE NBR-8890/2007 DN 600MM P/ ESG SANITARIO</v>
          </cell>
          <cell r="D6304" t="str">
            <v>M</v>
          </cell>
          <cell r="E6304">
            <v>359.85</v>
          </cell>
        </row>
        <row r="6305">
          <cell r="A6305">
            <v>7733</v>
          </cell>
          <cell r="B6305" t="str">
            <v>SINAPI/CEF</v>
          </cell>
          <cell r="C6305" t="str">
            <v>TUBO CONCRETO ARMADO CLASSE EA-3 PB JE NBR-8890/2007 DN 700MM P/ ESG SANITARIO</v>
          </cell>
          <cell r="D6305" t="str">
            <v>M</v>
          </cell>
          <cell r="E6305">
            <v>434.14</v>
          </cell>
        </row>
        <row r="6306">
          <cell r="A6306">
            <v>7775</v>
          </cell>
          <cell r="B6306" t="str">
            <v>SINAPI/CEF</v>
          </cell>
          <cell r="C6306" t="str">
            <v>TUBO CONCRETO ARMADO CLASSE EA-3 PB JE NBR-8890/2007 DN 800MM P/ ESG SANITARIO</v>
          </cell>
          <cell r="D6306" t="str">
            <v>M</v>
          </cell>
          <cell r="E6306">
            <v>500.38</v>
          </cell>
        </row>
        <row r="6307">
          <cell r="A6307">
            <v>7734</v>
          </cell>
          <cell r="B6307" t="str">
            <v>SINAPI/CEF</v>
          </cell>
          <cell r="C6307" t="str">
            <v>TUBO CONCRETO ARMADO CLASSE EA-3 PB JE NBR-8890/2007 DN 900MM P/ ESG SANITARIO</v>
          </cell>
          <cell r="D6307" t="str">
            <v>M</v>
          </cell>
          <cell r="E6307">
            <v>639.04</v>
          </cell>
        </row>
        <row r="6308">
          <cell r="A6308">
            <v>7753</v>
          </cell>
          <cell r="B6308" t="str">
            <v>SINAPI/CEF</v>
          </cell>
          <cell r="C6308" t="str">
            <v>TUBO CONCRETO ARMADO CLASSE PA-1 PB NBR-8890/2007 DN 1000MM PARA ÁGUAS PLUVIAIS</v>
          </cell>
          <cell r="D6308" t="str">
            <v>M</v>
          </cell>
          <cell r="E6308">
            <v>341.83</v>
          </cell>
        </row>
        <row r="6309">
          <cell r="A6309">
            <v>7757</v>
          </cell>
          <cell r="B6309" t="str">
            <v>SINAPI/CEF</v>
          </cell>
          <cell r="C6309" t="str">
            <v>TUBO CONCRETO ARMADO CLASSE PA-1 PB NBR-8890/2007 DN 1200MM PARA ÁGUAS PLUVIAIS</v>
          </cell>
          <cell r="D6309" t="str">
            <v>M</v>
          </cell>
          <cell r="E6309">
            <v>401.62</v>
          </cell>
        </row>
        <row r="6310">
          <cell r="A6310">
            <v>7758</v>
          </cell>
          <cell r="B6310" t="str">
            <v>SINAPI/CEF</v>
          </cell>
          <cell r="C6310" t="str">
            <v>TUBO CONCRETO ARMADO CLASSE PA-1 PB NBR-8890/2007 DN 1500MM PARA ÁGUAS PLUVIAIS</v>
          </cell>
          <cell r="D6310" t="str">
            <v>M</v>
          </cell>
          <cell r="E6310">
            <v>719.45</v>
          </cell>
        </row>
        <row r="6311">
          <cell r="A6311">
            <v>7759</v>
          </cell>
          <cell r="B6311" t="str">
            <v>SINAPI/CEF</v>
          </cell>
          <cell r="C6311" t="str">
            <v>TUBO CONCRETO ARMADO CLASSE PA-1 PB NBR-8890/2007 DN 2000MM PARA ÁGUAS PLUVIAIS</v>
          </cell>
          <cell r="D6311" t="str">
            <v>M</v>
          </cell>
          <cell r="E6311">
            <v>1782.16</v>
          </cell>
        </row>
        <row r="6312">
          <cell r="A6312">
            <v>7745</v>
          </cell>
          <cell r="B6312" t="str">
            <v>SINAPI/CEF</v>
          </cell>
          <cell r="C6312" t="str">
            <v>TUBO CONCRETO ARMADO CLASSE PA-1 PB NBR-8890/2007 DN 400MM PARA ÁGUAS PLUVIAIS</v>
          </cell>
          <cell r="D6312" t="str">
            <v>M</v>
          </cell>
          <cell r="E6312">
            <v>88.64</v>
          </cell>
        </row>
        <row r="6313">
          <cell r="A6313">
            <v>7714</v>
          </cell>
          <cell r="B6313" t="str">
            <v>SINAPI/CEF</v>
          </cell>
          <cell r="C6313" t="str">
            <v>TUBO CONCRETO ARMADO CLASSE PA-1 PB NBR-8890/2007 DN 500MM  PARA ÁGUAS PLUVIAIS</v>
          </cell>
          <cell r="D6313" t="str">
            <v>M</v>
          </cell>
          <cell r="E6313">
            <v>109.84</v>
          </cell>
        </row>
        <row r="6314">
          <cell r="A6314">
            <v>7742</v>
          </cell>
          <cell r="B6314" t="str">
            <v>SINAPI/CEF</v>
          </cell>
          <cell r="C6314" t="str">
            <v>TUBO CONCRETO ARMADO CLASSE PA-1 PB NBR-8890/2007 DN 700MM PARA ÁGUAS PLUVIAIS</v>
          </cell>
          <cell r="D6314" t="str">
            <v>M</v>
          </cell>
          <cell r="E6314">
            <v>211.6</v>
          </cell>
        </row>
        <row r="6315">
          <cell r="A6315">
            <v>7750</v>
          </cell>
          <cell r="B6315" t="str">
            <v>SINAPI/CEF</v>
          </cell>
          <cell r="C6315" t="str">
            <v>TUBO CONCRETO ARMADO CLASSE PA-1 PB NBR-8890/2007 DN 800MM PARA ÁGUAS PLUVIAIS</v>
          </cell>
          <cell r="D6315" t="str">
            <v>M</v>
          </cell>
          <cell r="E6315">
            <v>223.36</v>
          </cell>
        </row>
        <row r="6316">
          <cell r="A6316">
            <v>7756</v>
          </cell>
          <cell r="B6316" t="str">
            <v>SINAPI/CEF</v>
          </cell>
          <cell r="C6316" t="str">
            <v>TUBO CONCRETO ARMADO CLASSE PA-1 PB NBR-8890/2007 DN 900MM PARA ÁGUAS PLUVIAIS</v>
          </cell>
          <cell r="D6316" t="str">
            <v>M</v>
          </cell>
          <cell r="E6316">
            <v>336.21</v>
          </cell>
        </row>
        <row r="6317">
          <cell r="A6317">
            <v>13256</v>
          </cell>
          <cell r="B6317" t="str">
            <v>SINAPI/CEF</v>
          </cell>
          <cell r="C6317" t="str">
            <v>TUBO CONCRETO ARMADO CLASSE PA-1 PB NBR-8890/23007 DN 1100MM P/ DRENAGEM</v>
          </cell>
          <cell r="D6317" t="str">
            <v>M</v>
          </cell>
          <cell r="E6317">
            <v>427.59</v>
          </cell>
        </row>
        <row r="6318">
          <cell r="A6318">
            <v>7765</v>
          </cell>
          <cell r="B6318" t="str">
            <v>SINAPI/CEF</v>
          </cell>
          <cell r="C6318" t="str">
            <v>TUBO CONCRETO ARMADO CLASSE PA-2 PB NBR-8890/2007 DN 1000 MM PARA ÁGUAS PLUVIAIS</v>
          </cell>
          <cell r="D6318" t="str">
            <v>M</v>
          </cell>
          <cell r="E6318">
            <v>394.05</v>
          </cell>
        </row>
        <row r="6319">
          <cell r="A6319">
            <v>12569</v>
          </cell>
          <cell r="B6319" t="str">
            <v>SINAPI/CEF</v>
          </cell>
          <cell r="C6319" t="str">
            <v>TUBO CONCRETO ARMADO CLASSE PA-2 PB NBR-8890/2007 DN 1100MM PARA ÁGUAS PLUVIAIS</v>
          </cell>
          <cell r="D6319" t="str">
            <v>M</v>
          </cell>
          <cell r="E6319">
            <v>449.77</v>
          </cell>
        </row>
        <row r="6320">
          <cell r="A6320">
            <v>7766</v>
          </cell>
          <cell r="B6320" t="str">
            <v>SINAPI/CEF</v>
          </cell>
          <cell r="C6320" t="str">
            <v>TUBO CONCRETO ARMADO CLASSE PA-2 PB NBR-8890/2007 DN 1200MM PARA ÁGUAS PLUVIAIS</v>
          </cell>
          <cell r="D6320" t="str">
            <v>M</v>
          </cell>
          <cell r="E6320">
            <v>568.79999999999995</v>
          </cell>
        </row>
        <row r="6321">
          <cell r="A6321">
            <v>7767</v>
          </cell>
          <cell r="B6321" t="str">
            <v>SINAPI/CEF</v>
          </cell>
          <cell r="C6321" t="str">
            <v>TUBO CONCRETO ARMADO CLASSE PA-2 PB NBR-8890/2007 DN 1500 MM PARA ÁGUAS PLUVIAIS</v>
          </cell>
          <cell r="D6321" t="str">
            <v>M</v>
          </cell>
          <cell r="E6321">
            <v>770.11</v>
          </cell>
        </row>
        <row r="6322">
          <cell r="A6322">
            <v>7727</v>
          </cell>
          <cell r="B6322" t="str">
            <v>SINAPI/CEF</v>
          </cell>
          <cell r="C6322" t="str">
            <v>TUBO CONCRETO ARMADO CLASSE PA-2 PB NBR-8890/2007 DN 2000 MM PARA ÁGUAS PLUVIAIS</v>
          </cell>
          <cell r="D6322" t="str">
            <v>M</v>
          </cell>
          <cell r="E6322">
            <v>1940.86</v>
          </cell>
        </row>
        <row r="6323">
          <cell r="A6323">
            <v>7760</v>
          </cell>
          <cell r="B6323" t="str">
            <v>SINAPI/CEF</v>
          </cell>
          <cell r="C6323" t="str">
            <v>TUBO CONCRETO ARMADO CLASSE PA-2 PB NBR-8890/2007 DN 300 MM PARA ÁGUAS PLUVIAIS</v>
          </cell>
          <cell r="D6323" t="str">
            <v>M</v>
          </cell>
          <cell r="E6323">
            <v>77.59</v>
          </cell>
        </row>
        <row r="6324">
          <cell r="A6324">
            <v>7761</v>
          </cell>
          <cell r="B6324" t="str">
            <v>SINAPI/CEF</v>
          </cell>
          <cell r="C6324" t="str">
            <v>TUBO CONCRETO ARMADO CLASSE PA-2 PB NBR-8890/2007 DN 400 MM PARA ÁGUAS PLUVIAIS</v>
          </cell>
          <cell r="D6324" t="str">
            <v>M</v>
          </cell>
          <cell r="E6324">
            <v>89.34</v>
          </cell>
        </row>
        <row r="6325">
          <cell r="A6325">
            <v>7752</v>
          </cell>
          <cell r="B6325" t="str">
            <v>SINAPI/CEF</v>
          </cell>
          <cell r="C6325" t="str">
            <v>TUBO CONCRETO ARMADO CLASSE PA-2 PB NBR-8890/2007 DN 500 MM PARA ÁGUAS PLUVIAIS</v>
          </cell>
          <cell r="D6325" t="str">
            <v>M</v>
          </cell>
          <cell r="E6325">
            <v>124.61</v>
          </cell>
        </row>
        <row r="6326">
          <cell r="A6326">
            <v>7762</v>
          </cell>
          <cell r="B6326" t="str">
            <v>SINAPI/CEF</v>
          </cell>
          <cell r="C6326" t="str">
            <v>TUBO CONCRETO ARMADO CLASSE PA-2 PB NBR-8890/2007 DN 600 MM PARA ÁGUAS PLUVIAIS</v>
          </cell>
          <cell r="D6326" t="str">
            <v>M</v>
          </cell>
          <cell r="E6326">
            <v>154.47</v>
          </cell>
        </row>
        <row r="6327">
          <cell r="A6327">
            <v>7722</v>
          </cell>
          <cell r="B6327" t="str">
            <v>SINAPI/CEF</v>
          </cell>
          <cell r="C6327" t="str">
            <v>TUBO CONCRETO ARMADO CLASSE PA-2 PB NBR-8890/2007 DN 700 MM PARA ÁGUAS PLUVIAIS</v>
          </cell>
          <cell r="D6327" t="str">
            <v>M</v>
          </cell>
          <cell r="E6327">
            <v>223.36</v>
          </cell>
        </row>
        <row r="6328">
          <cell r="A6328">
            <v>7763</v>
          </cell>
          <cell r="B6328" t="str">
            <v>SINAPI/CEF</v>
          </cell>
          <cell r="C6328" t="str">
            <v>TUBO CONCRETO ARMADO CLASSE PA-2 PB NBR-8890/2007 DN 800 MM PARA ÁGUAS PLUVIAIS</v>
          </cell>
          <cell r="D6328" t="str">
            <v>M</v>
          </cell>
          <cell r="E6328">
            <v>235.11</v>
          </cell>
        </row>
        <row r="6329">
          <cell r="A6329">
            <v>7764</v>
          </cell>
          <cell r="B6329" t="str">
            <v>SINAPI/CEF</v>
          </cell>
          <cell r="C6329" t="str">
            <v>TUBO CONCRETO ARMADO CLASSE PA-2 PB NBR-8890/2007 DN 900 MM PARA ÁGUAS PLUVIAIS</v>
          </cell>
          <cell r="D6329" t="str">
            <v>M</v>
          </cell>
          <cell r="E6329">
            <v>365.6</v>
          </cell>
        </row>
        <row r="6330">
          <cell r="A6330">
            <v>12572</v>
          </cell>
          <cell r="B6330" t="str">
            <v>SINAPI/CEF</v>
          </cell>
          <cell r="C6330" t="str">
            <v>TUBO CONCRETO ARMADO CLASSE PA-3 PB NBR-8890/2007 DN 1000 MM PARA ÁGUAS PLUVIAIS</v>
          </cell>
          <cell r="D6330" t="str">
            <v>M</v>
          </cell>
          <cell r="E6330">
            <v>498.44</v>
          </cell>
        </row>
        <row r="6331">
          <cell r="A6331">
            <v>12573</v>
          </cell>
          <cell r="B6331" t="str">
            <v>SINAPI/CEF</v>
          </cell>
          <cell r="C6331" t="str">
            <v>TUBO CONCRETO ARMADO CLASSE PA-3 PB NBR-8890/2007 DN 1100 MM PARA ÁGUAS PLUVIAIS</v>
          </cell>
          <cell r="D6331" t="str">
            <v>M</v>
          </cell>
          <cell r="E6331">
            <v>604.24</v>
          </cell>
        </row>
        <row r="6332">
          <cell r="A6332">
            <v>12574</v>
          </cell>
          <cell r="B6332" t="str">
            <v>SINAPI/CEF</v>
          </cell>
          <cell r="C6332" t="str">
            <v>TUBO CONCRETO ARMADO CLASSE PA-3 PB NBR-8890/2007 DN 1200 MM PARA ÁGUAS PLUVIAIS</v>
          </cell>
          <cell r="D6332" t="str">
            <v>M</v>
          </cell>
          <cell r="E6332">
            <v>693.11</v>
          </cell>
        </row>
        <row r="6333">
          <cell r="A6333">
            <v>12575</v>
          </cell>
          <cell r="B6333" t="str">
            <v>SINAPI/CEF</v>
          </cell>
          <cell r="C6333" t="str">
            <v>TUBO CONCRETO ARMADO CLASSE PA-3 PB NBR-8890/2007 DN 1500 MM PARA ÁGUAS PLUVIAIS</v>
          </cell>
          <cell r="D6333" t="str">
            <v>M</v>
          </cell>
          <cell r="E6333">
            <v>998.64</v>
          </cell>
        </row>
        <row r="6334">
          <cell r="A6334">
            <v>12576</v>
          </cell>
          <cell r="B6334" t="str">
            <v>SINAPI/CEF</v>
          </cell>
          <cell r="C6334" t="str">
            <v>TUBO CONCRETO ARMADO CLASSE PA-3 PB NBR-8890/2007 DN 400 MM PARA ÁGUAS PLUVIAIS</v>
          </cell>
          <cell r="D6334" t="str">
            <v>M</v>
          </cell>
          <cell r="E6334">
            <v>117.56</v>
          </cell>
        </row>
        <row r="6335">
          <cell r="A6335">
            <v>12577</v>
          </cell>
          <cell r="B6335" t="str">
            <v>SINAPI/CEF</v>
          </cell>
          <cell r="C6335" t="str">
            <v>TUBO CONCRETO ARMADO CLASSE PA-3 PB NBR-8890/2007 DN 500 MM PARA ÁGUAS PLUVIAIS</v>
          </cell>
          <cell r="D6335" t="str">
            <v>M</v>
          </cell>
          <cell r="E6335">
            <v>152.82</v>
          </cell>
        </row>
        <row r="6336">
          <cell r="A6336">
            <v>12578</v>
          </cell>
          <cell r="B6336" t="str">
            <v>SINAPI/CEF</v>
          </cell>
          <cell r="C6336" t="str">
            <v>TUBO CONCRETO ARMADO CLASSE PA-3 PB NBR-8890/2007 DN 600 MM PARA ÁGUAS PLUVIAIS</v>
          </cell>
          <cell r="D6336" t="str">
            <v>M</v>
          </cell>
          <cell r="E6336">
            <v>179.86</v>
          </cell>
        </row>
        <row r="6337">
          <cell r="A6337">
            <v>12579</v>
          </cell>
          <cell r="B6337" t="str">
            <v>SINAPI/CEF</v>
          </cell>
          <cell r="C6337" t="str">
            <v>TUBO CONCRETO ARMADO CLASSE PA-3 PB NBR-8890/2007 DN 700 MM PARA ÁGUAS PLUVIAIS</v>
          </cell>
          <cell r="D6337" t="str">
            <v>M</v>
          </cell>
          <cell r="E6337">
            <v>282.14</v>
          </cell>
        </row>
        <row r="6338">
          <cell r="A6338">
            <v>12580</v>
          </cell>
          <cell r="B6338" t="str">
            <v>SINAPI/CEF</v>
          </cell>
          <cell r="C6338" t="str">
            <v>TUBO CONCRETO ARMADO CLASSE PA-3 PB NBR-8890/2007 DN 800 MM PARA ÁGUAS PLUVIAIS</v>
          </cell>
          <cell r="D6338" t="str">
            <v>M</v>
          </cell>
          <cell r="E6338">
            <v>298.58999999999997</v>
          </cell>
        </row>
        <row r="6339">
          <cell r="A6339">
            <v>12581</v>
          </cell>
          <cell r="B6339" t="str">
            <v>SINAPI/CEF</v>
          </cell>
          <cell r="C6339" t="str">
            <v>TUBO CONCRETO ARMADO CLASSE PA-3 PB NBR-8890/2007 DN 900 MM PARA ÁGUAS PLUVIAIS</v>
          </cell>
          <cell r="D6339" t="str">
            <v>M</v>
          </cell>
          <cell r="E6339">
            <v>490.21</v>
          </cell>
        </row>
        <row r="6340">
          <cell r="A6340">
            <v>0</v>
          </cell>
          <cell r="B6340" t="str">
            <v>SINAPI/CEF</v>
          </cell>
          <cell r="C6340">
            <v>0</v>
          </cell>
          <cell r="D6340">
            <v>0</v>
          </cell>
          <cell r="E6340">
            <v>0</v>
          </cell>
        </row>
        <row r="6341">
          <cell r="A6341">
            <v>0</v>
          </cell>
          <cell r="B6341" t="str">
            <v>SINAPI/CEF</v>
          </cell>
          <cell r="C6341" t="str">
            <v>PREÇOS DE INSUMOS</v>
          </cell>
          <cell r="D6341" t="str">
            <v>Página:</v>
          </cell>
          <cell r="E6341" t="str">
            <v>101 / 107</v>
          </cell>
        </row>
        <row r="6342">
          <cell r="A6342" t="str">
            <v>Mês de Coleta:</v>
          </cell>
          <cell r="B6342" t="str">
            <v>SINAPI/CEF</v>
          </cell>
          <cell r="C6342" t="str">
            <v>05/2014 Pesquisa: IBGE</v>
          </cell>
          <cell r="D6342">
            <v>0</v>
          </cell>
          <cell r="E6342">
            <v>0</v>
          </cell>
        </row>
        <row r="6343">
          <cell r="A6343">
            <v>0</v>
          </cell>
          <cell r="B6343" t="str">
            <v>SINAPI/CEF</v>
          </cell>
          <cell r="C6343" t="str">
            <v>FORTALEZA 88,81</v>
          </cell>
          <cell r="D6343">
            <v>0</v>
          </cell>
          <cell r="E6343">
            <v>50.72</v>
          </cell>
        </row>
        <row r="6344">
          <cell r="A6344" t="str">
            <v>Localidade:</v>
          </cell>
          <cell r="B6344" t="str">
            <v>SINAPI/CEF</v>
          </cell>
          <cell r="C6344" t="str">
            <v>Encargos Sociais Desonerados(%) Horista:</v>
          </cell>
          <cell r="D6344" t="str">
            <v>Mensalista:</v>
          </cell>
          <cell r="E6344">
            <v>0</v>
          </cell>
        </row>
        <row r="6345">
          <cell r="A6345" t="str">
            <v>Código</v>
          </cell>
          <cell r="B6345" t="str">
            <v>SINAPI/CEF</v>
          </cell>
          <cell r="C6345" t="str">
            <v>Descriçao do Insumo</v>
          </cell>
          <cell r="D6345" t="str">
            <v>Unid</v>
          </cell>
          <cell r="E6345" t="str">
            <v>Preço</v>
          </cell>
        </row>
        <row r="6346">
          <cell r="A6346">
            <v>0</v>
          </cell>
          <cell r="B6346" t="str">
            <v>SINAPI/CEF</v>
          </cell>
          <cell r="C6346">
            <v>0</v>
          </cell>
          <cell r="D6346">
            <v>0</v>
          </cell>
          <cell r="E6346" t="str">
            <v>Mediano (R$)</v>
          </cell>
        </row>
        <row r="6347">
          <cell r="A6347">
            <v>7791</v>
          </cell>
          <cell r="B6347" t="str">
            <v>SINAPI/CEF</v>
          </cell>
          <cell r="C6347" t="str">
            <v>TUBO CONCRETO SIMPLES CLASSE - PS1 PB NBR-8890 DN 600MM P/AGUAS PLUVIAIS</v>
          </cell>
          <cell r="D6347" t="str">
            <v>M</v>
          </cell>
          <cell r="E6347">
            <v>66.44</v>
          </cell>
        </row>
        <row r="6348">
          <cell r="A6348">
            <v>7795</v>
          </cell>
          <cell r="B6348" t="str">
            <v>SINAPI/CEF</v>
          </cell>
          <cell r="C6348" t="str">
            <v>TUBO CONCRETO SIMPLES CLASSE - PS1, PB NBR-8890 DN 500MM P/AGUAS PLUVIAIS</v>
          </cell>
          <cell r="D6348" t="str">
            <v>M</v>
          </cell>
          <cell r="E6348">
            <v>58.14</v>
          </cell>
        </row>
        <row r="6349">
          <cell r="A6349">
            <v>7790</v>
          </cell>
          <cell r="B6349" t="str">
            <v>SINAPI/CEF</v>
          </cell>
          <cell r="C6349" t="str">
            <v>TUBO CONCRETO SIMPLES CLASSE - PS2 PB NBR-8890 DN 300MM P/AGUAS PLUVIAIS</v>
          </cell>
          <cell r="D6349" t="str">
            <v>M</v>
          </cell>
          <cell r="E6349">
            <v>31.56</v>
          </cell>
        </row>
        <row r="6350">
          <cell r="A6350">
            <v>7785</v>
          </cell>
          <cell r="B6350" t="str">
            <v>SINAPI/CEF</v>
          </cell>
          <cell r="C6350" t="str">
            <v>TUBO CONCRETO SIMPLES CLASSE - PS2 PB NBR-8890 DN 400MM P/AGUAS PLUVIAIS</v>
          </cell>
          <cell r="D6350" t="str">
            <v>M</v>
          </cell>
          <cell r="E6350">
            <v>41.53</v>
          </cell>
        </row>
        <row r="6351">
          <cell r="A6351">
            <v>7792</v>
          </cell>
          <cell r="B6351" t="str">
            <v>SINAPI/CEF</v>
          </cell>
          <cell r="C6351" t="str">
            <v>TUBO CONCRETO SIMPLES CLASSE - PS2 PB NBR-8890 DN 500MM P/AGUAS PLUVIAIS</v>
          </cell>
          <cell r="D6351" t="str">
            <v>M</v>
          </cell>
          <cell r="E6351">
            <v>61.46</v>
          </cell>
        </row>
        <row r="6352">
          <cell r="A6352">
            <v>7793</v>
          </cell>
          <cell r="B6352" t="str">
            <v>SINAPI/CEF</v>
          </cell>
          <cell r="C6352" t="str">
            <v>TUBO CONCRETO SIMPLES CLASSE - PS2 PB NBR-8890 DN 600MM P/AGUAS PLUVIAIS</v>
          </cell>
          <cell r="D6352" t="str">
            <v>M</v>
          </cell>
          <cell r="E6352">
            <v>79.73</v>
          </cell>
        </row>
        <row r="6353">
          <cell r="A6353">
            <v>7781</v>
          </cell>
          <cell r="B6353" t="str">
            <v>SINAPI/CEF</v>
          </cell>
          <cell r="C6353" t="str">
            <v>TUBO CONCRETO SIMPLES CLASSE -PS1 PB NBR-8890 DN 400 MM P/AGUAS PLUVIAIS</v>
          </cell>
          <cell r="D6353" t="str">
            <v>M</v>
          </cell>
          <cell r="E6353">
            <v>38.159999999999997</v>
          </cell>
        </row>
        <row r="6354">
          <cell r="A6354">
            <v>7783</v>
          </cell>
          <cell r="B6354" t="str">
            <v>SINAPI/CEF</v>
          </cell>
          <cell r="C6354" t="str">
            <v>TUBO CONCRETO SIMPLES CLASSE -PS2 PB NBR-8890 DN 200MM P/AGUAS PLUVIAIS</v>
          </cell>
          <cell r="D6354" t="str">
            <v>M</v>
          </cell>
          <cell r="E6354">
            <v>24.09</v>
          </cell>
        </row>
        <row r="6355">
          <cell r="A6355">
            <v>13159</v>
          </cell>
          <cell r="B6355" t="str">
            <v>SINAPI/CEF</v>
          </cell>
          <cell r="C6355" t="str">
            <v>TUBO CONCRETO SIMPLES CLASSE ES, PB JE NBR-8890 DN 400MM P/ ESG SANITARIO</v>
          </cell>
          <cell r="D6355" t="str">
            <v>M</v>
          </cell>
          <cell r="E6355">
            <v>52.49</v>
          </cell>
        </row>
        <row r="6356">
          <cell r="A6356">
            <v>13168</v>
          </cell>
          <cell r="B6356" t="str">
            <v>SINAPI/CEF</v>
          </cell>
          <cell r="C6356" t="str">
            <v>TUBO CONCRETO SIMPLES CLASSE ES, PB JE NBR-8890 DN 500MM P/ ESG SANITARIO</v>
          </cell>
          <cell r="D6356" t="str">
            <v>M</v>
          </cell>
          <cell r="E6356">
            <v>66.44</v>
          </cell>
        </row>
        <row r="6357">
          <cell r="A6357">
            <v>13173</v>
          </cell>
          <cell r="B6357" t="str">
            <v>SINAPI/CEF</v>
          </cell>
          <cell r="C6357" t="str">
            <v>TUBO CONCRETO SIMPLES CLASSE ES, PB JE NBR-8890 DN 600MM P/ ESG SANITARIO</v>
          </cell>
          <cell r="D6357" t="str">
            <v>M</v>
          </cell>
          <cell r="E6357">
            <v>93.85</v>
          </cell>
        </row>
        <row r="6358">
          <cell r="A6358">
            <v>7796</v>
          </cell>
          <cell r="B6358" t="str">
            <v>SINAPI/CEF</v>
          </cell>
          <cell r="C6358" t="str">
            <v>TUBO CONCRETO SIMPLES CLASSE PS1, PB NBR-8890 DN 300MM P/AGUAS PLUVIAIS</v>
          </cell>
          <cell r="D6358" t="str">
            <v>M</v>
          </cell>
          <cell r="E6358">
            <v>29.9</v>
          </cell>
        </row>
        <row r="6359">
          <cell r="A6359">
            <v>7778</v>
          </cell>
          <cell r="B6359" t="str">
            <v>SINAPI/CEF</v>
          </cell>
          <cell r="C6359" t="str">
            <v>TUBO CONCRETO SIMPLES CLASSE- PS1, PB NBR-8890 DN 200MM P/AGUAS PLUVIAIS</v>
          </cell>
          <cell r="D6359" t="str">
            <v>M</v>
          </cell>
          <cell r="E6359">
            <v>21.59</v>
          </cell>
        </row>
        <row r="6360">
          <cell r="A6360">
            <v>12583</v>
          </cell>
          <cell r="B6360" t="str">
            <v>SINAPI/CEF</v>
          </cell>
          <cell r="C6360" t="str">
            <v>TUBO CONCRETO SIMPLES POROSO DN 200 MM</v>
          </cell>
          <cell r="D6360" t="str">
            <v>M</v>
          </cell>
          <cell r="E6360">
            <v>21.59</v>
          </cell>
        </row>
        <row r="6361">
          <cell r="A6361">
            <v>12584</v>
          </cell>
          <cell r="B6361" t="str">
            <v>SINAPI/CEF</v>
          </cell>
          <cell r="C6361" t="str">
            <v>TUBO CONCRETO SIMPLES POROSO DN 300 MM</v>
          </cell>
          <cell r="D6361" t="str">
            <v>M</v>
          </cell>
          <cell r="E6361">
            <v>29.9</v>
          </cell>
        </row>
        <row r="6362">
          <cell r="A6362">
            <v>21123</v>
          </cell>
          <cell r="B6362" t="str">
            <v>SINAPI/CEF</v>
          </cell>
          <cell r="C6362" t="str">
            <v>TUBO CPVC(AQUATHERM) SOLDAVEL 15 MM</v>
          </cell>
          <cell r="D6362" t="str">
            <v>M</v>
          </cell>
          <cell r="E6362">
            <v>7.55</v>
          </cell>
        </row>
        <row r="6363">
          <cell r="A6363">
            <v>21124</v>
          </cell>
          <cell r="B6363" t="str">
            <v>SINAPI/CEF</v>
          </cell>
          <cell r="C6363" t="str">
            <v>TUBO CPVC(AQUATHERM) SOLDAVEL 22 MM</v>
          </cell>
          <cell r="D6363" t="str">
            <v>M</v>
          </cell>
          <cell r="E6363">
            <v>13.42</v>
          </cell>
        </row>
        <row r="6364">
          <cell r="A6364">
            <v>21125</v>
          </cell>
          <cell r="B6364" t="str">
            <v>SINAPI/CEF</v>
          </cell>
          <cell r="C6364" t="str">
            <v>TUBO CPVC(AQUATHERM) SOLDAVEL 28 MM</v>
          </cell>
          <cell r="D6364" t="str">
            <v>M</v>
          </cell>
          <cell r="E6364">
            <v>21.53</v>
          </cell>
        </row>
        <row r="6365">
          <cell r="A6365">
            <v>7695</v>
          </cell>
          <cell r="B6365" t="str">
            <v>SINAPI/CEF</v>
          </cell>
          <cell r="C6365" t="str">
            <v>TUBO DE ACO GALVANIZADO COM COSTURA, CLASSE MEDIA, TAMANHO NOMINAL = 150, DE = 6", E = 4,85 MM,</v>
          </cell>
          <cell r="D6365" t="str">
            <v>M</v>
          </cell>
          <cell r="E6365">
            <v>146.41999999999999</v>
          </cell>
        </row>
        <row r="6366">
          <cell r="A6366">
            <v>0</v>
          </cell>
          <cell r="B6366" t="str">
            <v>SINAPI/CEF</v>
          </cell>
          <cell r="C6366" t="str">
            <v>PESO = 19,68 KG/M (NBR 5580)</v>
          </cell>
          <cell r="D6366">
            <v>0</v>
          </cell>
          <cell r="E6366">
            <v>0</v>
          </cell>
        </row>
        <row r="6367">
          <cell r="A6367">
            <v>21010</v>
          </cell>
          <cell r="B6367" t="str">
            <v>SINAPI/CEF</v>
          </cell>
          <cell r="C6367" t="str">
            <v>TUBO DE ACO GALVANIZADO COM COSTURA, NBR 5580, CLASSE LEVE, TAMANHO NOMINAL = 25, DE = 1", E = 2,65</v>
          </cell>
          <cell r="D6367" t="str">
            <v>M</v>
          </cell>
          <cell r="E6367">
            <v>17.16</v>
          </cell>
        </row>
        <row r="6368">
          <cell r="A6368">
            <v>0</v>
          </cell>
          <cell r="B6368" t="str">
            <v>SINAPI/CEF</v>
          </cell>
          <cell r="C6368" t="str">
            <v>MM, PESO = 2,11 KG/M</v>
          </cell>
          <cell r="D6368">
            <v>0</v>
          </cell>
          <cell r="E6368">
            <v>0</v>
          </cell>
        </row>
        <row r="6369">
          <cell r="A6369">
            <v>21019</v>
          </cell>
          <cell r="B6369" t="str">
            <v>SINAPI/CEF</v>
          </cell>
          <cell r="C6369" t="str">
            <v>TUBO DE ACO PRETO COM COSTURA, CLASSE MEDIA, TAMANHO NOMINAL = 25, DE = 1", E = 3,35 MM, PESO = 2,50</v>
          </cell>
          <cell r="D6369" t="str">
            <v>M</v>
          </cell>
          <cell r="E6369">
            <v>10.7</v>
          </cell>
        </row>
        <row r="6370">
          <cell r="A6370">
            <v>0</v>
          </cell>
          <cell r="B6370" t="str">
            <v>SINAPI/CEF</v>
          </cell>
          <cell r="C6370" t="str">
            <v>KG/M (NBR 5580)</v>
          </cell>
          <cell r="D6370">
            <v>0</v>
          </cell>
          <cell r="E6370">
            <v>0</v>
          </cell>
        </row>
        <row r="6371">
          <cell r="A6371">
            <v>21001</v>
          </cell>
          <cell r="B6371" t="str">
            <v>SINAPI/CEF</v>
          </cell>
          <cell r="C6371" t="str">
            <v>TUBO DE ACO PRETO COM COSTURA, NBR 5580, CLASSE LEVE, TAMANHO NOMINAL = 25, DE = 1", E = 2,65 MM,</v>
          </cell>
          <cell r="D6371" t="str">
            <v>M</v>
          </cell>
          <cell r="E6371">
            <v>9.0299999999999994</v>
          </cell>
        </row>
        <row r="6372">
          <cell r="A6372">
            <v>0</v>
          </cell>
          <cell r="B6372" t="str">
            <v>SINAPI/CEF</v>
          </cell>
          <cell r="C6372" t="str">
            <v>PESO = 2,02 KG/M</v>
          </cell>
          <cell r="D6372">
            <v>0</v>
          </cell>
          <cell r="E6372">
            <v>0</v>
          </cell>
        </row>
        <row r="6373">
          <cell r="A6373">
            <v>12713</v>
          </cell>
          <cell r="B6373" t="str">
            <v>SINAPI/CEF</v>
          </cell>
          <cell r="C6373" t="str">
            <v>TUBO DE COBRE, CLASSE "E", PARA INSTALACOES HIDRAULICAS PREDIAIS, DN = 15 MM</v>
          </cell>
          <cell r="D6373" t="str">
            <v>M</v>
          </cell>
          <cell r="E6373">
            <v>13.48</v>
          </cell>
        </row>
        <row r="6374">
          <cell r="A6374">
            <v>7725</v>
          </cell>
          <cell r="B6374" t="str">
            <v>SINAPI/CEF</v>
          </cell>
          <cell r="C6374" t="str">
            <v>TUBO DE CONCRETO ARMADO PARA AGUAS PLUVIAIS, PA-1, DN = 600 MM (NBR 8890)</v>
          </cell>
          <cell r="D6374" t="str">
            <v>M</v>
          </cell>
          <cell r="E6374">
            <v>129.69999999999999</v>
          </cell>
        </row>
        <row r="6375">
          <cell r="A6375">
            <v>12613</v>
          </cell>
          <cell r="B6375" t="str">
            <v>SINAPI/CEF</v>
          </cell>
          <cell r="C6375" t="str">
            <v>TUBO DE DESCARGA PVC PARA LIGAÇÃO CAIXA DESCARGA -EMBUTIR - 40MM X 150CM</v>
          </cell>
          <cell r="D6375" t="str">
            <v>UN</v>
          </cell>
          <cell r="E6375">
            <v>5.63</v>
          </cell>
        </row>
        <row r="6376">
          <cell r="A6376">
            <v>1031</v>
          </cell>
          <cell r="B6376" t="str">
            <v>SINAPI/CEF</v>
          </cell>
          <cell r="C6376" t="str">
            <v>TUBO DE DESCIDA (DESCARGA) EXTERNO    PVC  P/ CX DESCARGA EXTERNA - 40MM X 1,60M</v>
          </cell>
          <cell r="D6376" t="str">
            <v>UN</v>
          </cell>
          <cell r="E6376">
            <v>3.86</v>
          </cell>
        </row>
        <row r="6377">
          <cell r="A6377">
            <v>9813</v>
          </cell>
          <cell r="B6377" t="str">
            <v>SINAPI/CEF</v>
          </cell>
          <cell r="C6377" t="str">
            <v>TUBO DE POLIETILENO DE ALTA DENSIDADE (PEAD), PARA LIGACAO DE AGUA PREDIAL, PE-80 (NBR 8417), DE = 20</v>
          </cell>
          <cell r="D6377" t="str">
            <v>M</v>
          </cell>
          <cell r="E6377">
            <v>2.04</v>
          </cell>
        </row>
        <row r="6378">
          <cell r="A6378">
            <v>0</v>
          </cell>
          <cell r="B6378" t="str">
            <v>SINAPI/CEF</v>
          </cell>
          <cell r="C6378" t="str">
            <v>MM X 2,3 MM DE PAREDE</v>
          </cell>
          <cell r="D6378">
            <v>0</v>
          </cell>
          <cell r="E6378">
            <v>0</v>
          </cell>
        </row>
        <row r="6379">
          <cell r="A6379">
            <v>25876</v>
          </cell>
          <cell r="B6379" t="str">
            <v>SINAPI/CEF</v>
          </cell>
          <cell r="C6379" t="str">
            <v>TUBO DE POLIETILENO DE ALTA DENSIDADE, PEAD, PE-80, DE 1000 MM X 38,5 MM PAREDE, ( SDR 26 - PN 05 )</v>
          </cell>
          <cell r="D6379" t="str">
            <v>M</v>
          </cell>
          <cell r="E6379">
            <v>2073.23</v>
          </cell>
        </row>
        <row r="6380">
          <cell r="A6380">
            <v>0</v>
          </cell>
          <cell r="B6380" t="str">
            <v>SINAPI/CEF</v>
          </cell>
          <cell r="C6380" t="str">
            <v>P/REDE DE AGUA, ISO 4427/96</v>
          </cell>
          <cell r="D6380">
            <v>0</v>
          </cell>
          <cell r="E6380">
            <v>0</v>
          </cell>
        </row>
        <row r="6381">
          <cell r="A6381">
            <v>25874</v>
          </cell>
          <cell r="B6381" t="str">
            <v>SINAPI/CEF</v>
          </cell>
          <cell r="C6381" t="str">
            <v>TUBO DE POLIETILENO DE ALTA DENSIDADE, PEAD, PE-80, DE 1200 MM X 37,2 MM PAREDE, ( SDR 32,25 - PN 04 )</v>
          </cell>
          <cell r="D6381" t="str">
            <v>M</v>
          </cell>
          <cell r="E6381">
            <v>2428.96</v>
          </cell>
        </row>
        <row r="6382">
          <cell r="A6382">
            <v>0</v>
          </cell>
          <cell r="B6382" t="str">
            <v>SINAPI/CEF</v>
          </cell>
          <cell r="C6382" t="str">
            <v>P/REDE DE AGUA, ISO 4427/96</v>
          </cell>
          <cell r="D6382">
            <v>0</v>
          </cell>
          <cell r="E6382">
            <v>0</v>
          </cell>
        </row>
        <row r="6383">
          <cell r="A6383">
            <v>25877</v>
          </cell>
          <cell r="B6383" t="str">
            <v>SINAPI/CEF</v>
          </cell>
          <cell r="C6383" t="str">
            <v>TUBO DE POLIETILENO DE ALTA DENSIDADE, PEAD, PE-80, DE 1400 MM X 42,9 MM PAREDE, (SDR 32,25 - PN 04 )</v>
          </cell>
          <cell r="D6383" t="str">
            <v>M</v>
          </cell>
          <cell r="E6383">
            <v>3270.27</v>
          </cell>
        </row>
        <row r="6384">
          <cell r="A6384">
            <v>0</v>
          </cell>
          <cell r="B6384" t="str">
            <v>SINAPI/CEF</v>
          </cell>
          <cell r="C6384" t="str">
            <v>P/REDE DE AGUA, ISO 4427/96</v>
          </cell>
          <cell r="D6384">
            <v>0</v>
          </cell>
          <cell r="E6384">
            <v>0</v>
          </cell>
        </row>
        <row r="6385">
          <cell r="A6385">
            <v>25878</v>
          </cell>
          <cell r="B6385" t="str">
            <v>SINAPI/CEF</v>
          </cell>
          <cell r="C6385" t="str">
            <v>TUBO DE POLIETILENO DE ALTA DENSIDADE, PEAD, PE-80, DE 160 MM X 14,6 MM PAREDE, (SDR 11 - PN 12,5 )</v>
          </cell>
          <cell r="D6385" t="str">
            <v>M</v>
          </cell>
          <cell r="E6385">
            <v>111.98</v>
          </cell>
        </row>
        <row r="6386">
          <cell r="A6386">
            <v>0</v>
          </cell>
          <cell r="B6386" t="str">
            <v>SINAPI/CEF</v>
          </cell>
          <cell r="C6386" t="str">
            <v>P/REDE DE AGUA, ISO 4427/96</v>
          </cell>
          <cell r="D6386">
            <v>0</v>
          </cell>
          <cell r="E6386">
            <v>0</v>
          </cell>
        </row>
        <row r="6387">
          <cell r="A6387">
            <v>25879</v>
          </cell>
          <cell r="B6387" t="str">
            <v>SINAPI/CEF</v>
          </cell>
          <cell r="C6387" t="str">
            <v>TUBO DE POLIETILENO DE ALTA DENSIDADE, PEAD, PE-80, DE 1600 MM X 49,0 MM PAREDE, ( SDR 32,25 - PN 04 )</v>
          </cell>
          <cell r="D6387" t="str">
            <v>M</v>
          </cell>
          <cell r="E6387">
            <v>4266.16</v>
          </cell>
        </row>
        <row r="6388">
          <cell r="A6388">
            <v>0</v>
          </cell>
          <cell r="B6388" t="str">
            <v>SINAPI/CEF</v>
          </cell>
          <cell r="C6388" t="str">
            <v>P/REDE DE AGUA, ISO 4427/96</v>
          </cell>
          <cell r="D6388">
            <v>0</v>
          </cell>
          <cell r="E6388">
            <v>0</v>
          </cell>
        </row>
        <row r="6389">
          <cell r="A6389">
            <v>25880</v>
          </cell>
          <cell r="B6389" t="str">
            <v>SINAPI/CEF</v>
          </cell>
          <cell r="C6389" t="str">
            <v>TUBO DE POLIETILENO DE ALTA DENSIDADE, PEAD, PE-80, DE 200 MM X 18,2 MM PAREDE, ( SDR 11 - PN 12,5 )</v>
          </cell>
          <cell r="D6389" t="str">
            <v>M</v>
          </cell>
          <cell r="E6389">
            <v>174.56</v>
          </cell>
        </row>
        <row r="6390">
          <cell r="A6390">
            <v>0</v>
          </cell>
          <cell r="B6390" t="str">
            <v>SINAPI/CEF</v>
          </cell>
          <cell r="C6390" t="str">
            <v>P/REDE DE AGUA, ISO 4427/96</v>
          </cell>
          <cell r="D6390">
            <v>0</v>
          </cell>
          <cell r="E6390">
            <v>0</v>
          </cell>
        </row>
        <row r="6391">
          <cell r="A6391">
            <v>25881</v>
          </cell>
          <cell r="B6391" t="str">
            <v>SINAPI/CEF</v>
          </cell>
          <cell r="C6391" t="str">
            <v>TUBO DE POLIETILENO DE ALTA DENSIDADE, PEAD, PE-80, DE 315 MM X 28,7 MM PAREDE, ( SDR 11 - PN 12,5 )</v>
          </cell>
          <cell r="D6391" t="str">
            <v>M</v>
          </cell>
          <cell r="E6391">
            <v>432.49</v>
          </cell>
        </row>
        <row r="6392">
          <cell r="A6392">
            <v>0</v>
          </cell>
          <cell r="B6392" t="str">
            <v>SINAPI/CEF</v>
          </cell>
          <cell r="C6392" t="str">
            <v>P/REDE DE AGUA,  ISO 4427/96</v>
          </cell>
          <cell r="D6392">
            <v>0</v>
          </cell>
          <cell r="E6392">
            <v>0</v>
          </cell>
        </row>
        <row r="6393">
          <cell r="A6393">
            <v>25882</v>
          </cell>
          <cell r="B6393" t="str">
            <v>SINAPI/CEF</v>
          </cell>
          <cell r="C6393" t="str">
            <v>TUBO DE POLIETILENO DE ALTA DENSIDADE, PEAD, PE-80, DE 400 MM X 36,4 MM PAREDE, ( SDR 11 - PN 12,5 )</v>
          </cell>
          <cell r="D6393" t="str">
            <v>M</v>
          </cell>
          <cell r="E6393">
            <v>696.6</v>
          </cell>
        </row>
        <row r="6394">
          <cell r="A6394">
            <v>0</v>
          </cell>
          <cell r="B6394" t="str">
            <v>SINAPI/CEF</v>
          </cell>
          <cell r="C6394" t="str">
            <v>P/REDE DE AGUA, ISO 4427/96</v>
          </cell>
          <cell r="D6394">
            <v>0</v>
          </cell>
          <cell r="E6394">
            <v>0</v>
          </cell>
        </row>
        <row r="6395">
          <cell r="A6395">
            <v>25883</v>
          </cell>
          <cell r="B6395" t="str">
            <v>SINAPI/CEF</v>
          </cell>
          <cell r="C6395" t="str">
            <v>TUBO DE POLIETILENO DE ALTA DENSIDADE, PEAD, PE-80, DE 50 MM X 4,6 MM PAREDE, (SDR 11 - PN 12,5)  ISO</v>
          </cell>
          <cell r="D6395" t="str">
            <v>M</v>
          </cell>
          <cell r="E6395">
            <v>11.13</v>
          </cell>
        </row>
        <row r="6396">
          <cell r="A6396">
            <v>0</v>
          </cell>
          <cell r="B6396" t="str">
            <v>SINAPI/CEF</v>
          </cell>
          <cell r="C6396" t="str">
            <v>4427/96, P/ REDE DE AGUA, ISO 4427/96</v>
          </cell>
          <cell r="D6396">
            <v>0</v>
          </cell>
          <cell r="E6396">
            <v>0</v>
          </cell>
        </row>
        <row r="6397">
          <cell r="A6397">
            <v>25884</v>
          </cell>
          <cell r="B6397" t="str">
            <v>SINAPI/CEF</v>
          </cell>
          <cell r="C6397" t="str">
            <v>TUBO DE POLIETILENO DE ALTA DENSIDADE, PEAD, PE-80, DE 500 MM X 45,5 MM PAREDE, ( SDR 11 - PN 12,5 )</v>
          </cell>
          <cell r="D6397" t="str">
            <v>M</v>
          </cell>
          <cell r="E6397">
            <v>1087.9000000000001</v>
          </cell>
        </row>
        <row r="6398">
          <cell r="A6398">
            <v>0</v>
          </cell>
          <cell r="B6398" t="str">
            <v>SINAPI/CEF</v>
          </cell>
          <cell r="C6398" t="str">
            <v>P/REDE DE AGUA, ISO 4427/96</v>
          </cell>
          <cell r="D6398">
            <v>0</v>
          </cell>
          <cell r="E6398">
            <v>0</v>
          </cell>
        </row>
        <row r="6399">
          <cell r="A6399">
            <v>25885</v>
          </cell>
          <cell r="B6399" t="str">
            <v>SINAPI/CEF</v>
          </cell>
          <cell r="C6399" t="str">
            <v>TUBO DE POLIETILENO DE ALTA DENSIDADE, PEAD, PE-80, DE 630 MM X 57,3 MM PAREDE, SDR 11 - PN 12,5 )</v>
          </cell>
          <cell r="D6399" t="str">
            <v>M</v>
          </cell>
          <cell r="E6399">
            <v>1239.8</v>
          </cell>
        </row>
        <row r="6400">
          <cell r="A6400">
            <v>0</v>
          </cell>
          <cell r="B6400" t="str">
            <v>SINAPI/CEF</v>
          </cell>
          <cell r="C6400" t="str">
            <v>P/REDE DE AGUA, ISO 4427/96</v>
          </cell>
          <cell r="D6400">
            <v>0</v>
          </cell>
          <cell r="E6400">
            <v>0</v>
          </cell>
        </row>
        <row r="6401">
          <cell r="A6401">
            <v>25889</v>
          </cell>
          <cell r="B6401" t="str">
            <v>SINAPI/CEF</v>
          </cell>
          <cell r="C6401" t="str">
            <v>TUBO DE POLIETILENO DE ALTA DENSIDADE, PEAD, PE-80, DE 730 MM X 34,1 MM PAREDE, ( SDR 21 - PN 06 )</v>
          </cell>
          <cell r="D6401" t="str">
            <v>M</v>
          </cell>
          <cell r="E6401">
            <v>1353.76</v>
          </cell>
        </row>
        <row r="6402">
          <cell r="A6402">
            <v>0</v>
          </cell>
          <cell r="B6402" t="str">
            <v>SINAPI/CEF</v>
          </cell>
          <cell r="C6402" t="str">
            <v>P/REDE DE AGUA, ISO 4427/96</v>
          </cell>
          <cell r="D6402">
            <v>0</v>
          </cell>
          <cell r="E6402">
            <v>0</v>
          </cell>
        </row>
        <row r="6403">
          <cell r="A6403">
            <v>25886</v>
          </cell>
          <cell r="B6403" t="str">
            <v>SINAPI/CEF</v>
          </cell>
          <cell r="C6403" t="str">
            <v>TUBO DE POLIETILENO DE ALTA DENSIDADE, PEAD, PE-80, DE 75 MM X 6,9 MM PAREDE, ( SRD 11 - PN 12,5 )</v>
          </cell>
          <cell r="D6403" t="str">
            <v>M</v>
          </cell>
          <cell r="E6403">
            <v>24.85</v>
          </cell>
        </row>
        <row r="6404">
          <cell r="A6404">
            <v>0</v>
          </cell>
          <cell r="B6404" t="str">
            <v>SINAPI/CEF</v>
          </cell>
          <cell r="C6404" t="str">
            <v>P/REDE DE AGUA, ISO 4427/96</v>
          </cell>
          <cell r="D6404">
            <v>0</v>
          </cell>
          <cell r="E6404">
            <v>0</v>
          </cell>
        </row>
        <row r="6405">
          <cell r="A6405">
            <v>25875</v>
          </cell>
          <cell r="B6405" t="str">
            <v>SINAPI/CEF</v>
          </cell>
          <cell r="C6405" t="str">
            <v>TUBO DE POLIETILENO DE ALTA DENSIDADE, PEAD, PE-80, DE 800 MM X 30,8 MM PAREDE, ( SDR 26 - PN 05 )</v>
          </cell>
          <cell r="D6405" t="str">
            <v>M</v>
          </cell>
          <cell r="E6405">
            <v>1326.67</v>
          </cell>
        </row>
        <row r="6406">
          <cell r="A6406">
            <v>0</v>
          </cell>
          <cell r="B6406" t="str">
            <v>SINAPI/CEF</v>
          </cell>
          <cell r="C6406" t="str">
            <v>P/REDE DE AGUA, ISO 4427/96</v>
          </cell>
          <cell r="D6406">
            <v>0</v>
          </cell>
          <cell r="E6406">
            <v>0</v>
          </cell>
        </row>
        <row r="6407">
          <cell r="A6407">
            <v>25887</v>
          </cell>
          <cell r="B6407" t="str">
            <v>SINAPI/CEF</v>
          </cell>
          <cell r="C6407" t="str">
            <v>TUBO DE POLIETILENO DE ALTA DENSIDADE, PEAD, PE-80, DE 900 MM X 34,7 MM PAREDE, ( SDR 26 - PN 05 )</v>
          </cell>
          <cell r="D6407" t="str">
            <v>M</v>
          </cell>
          <cell r="E6407">
            <v>1682.13</v>
          </cell>
        </row>
        <row r="6408">
          <cell r="A6408">
            <v>0</v>
          </cell>
          <cell r="B6408" t="str">
            <v>SINAPI/CEF</v>
          </cell>
          <cell r="C6408" t="str">
            <v>P/REDE DE AGUA, ISO 4427/96</v>
          </cell>
          <cell r="D6408">
            <v>0</v>
          </cell>
          <cell r="E6408">
            <v>0</v>
          </cell>
        </row>
        <row r="6409">
          <cell r="A6409">
            <v>9815</v>
          </cell>
          <cell r="B6409" t="str">
            <v>SINAPI/CEF</v>
          </cell>
          <cell r="C6409" t="str">
            <v>TUBO DE POLIETILENO DE ALTA DENSIDADE, PEAD, PE-80, NBR-8417 32 MM, DIÂMETRO EXTERNO 32 X 3,0 MM DE</v>
          </cell>
          <cell r="D6409" t="str">
            <v>M</v>
          </cell>
          <cell r="E6409">
            <v>4.2699999999999996</v>
          </cell>
        </row>
        <row r="6410">
          <cell r="A6410">
            <v>0</v>
          </cell>
          <cell r="B6410" t="str">
            <v>SINAPI/CEF</v>
          </cell>
          <cell r="C6410">
            <v>0</v>
          </cell>
          <cell r="D6410">
            <v>0</v>
          </cell>
          <cell r="E6410">
            <v>0</v>
          </cell>
        </row>
        <row r="6411">
          <cell r="A6411">
            <v>0</v>
          </cell>
          <cell r="B6411" t="str">
            <v>SINAPI/CEF</v>
          </cell>
          <cell r="C6411" t="str">
            <v>PREÇOS DE INSUMOS</v>
          </cell>
          <cell r="D6411" t="str">
            <v>Página:</v>
          </cell>
          <cell r="E6411" t="str">
            <v>102 / 107</v>
          </cell>
        </row>
        <row r="6412">
          <cell r="A6412" t="str">
            <v>Mês de Coleta:</v>
          </cell>
          <cell r="B6412" t="str">
            <v>SINAPI/CEF</v>
          </cell>
          <cell r="C6412" t="str">
            <v>05/2014 Pesquisa: IBGE</v>
          </cell>
          <cell r="D6412">
            <v>0</v>
          </cell>
          <cell r="E6412">
            <v>0</v>
          </cell>
        </row>
        <row r="6413">
          <cell r="A6413">
            <v>0</v>
          </cell>
          <cell r="B6413" t="str">
            <v>SINAPI/CEF</v>
          </cell>
          <cell r="C6413" t="str">
            <v>FORTALEZA 88,81</v>
          </cell>
          <cell r="D6413">
            <v>0</v>
          </cell>
          <cell r="E6413">
            <v>50.72</v>
          </cell>
        </row>
        <row r="6414">
          <cell r="A6414" t="str">
            <v>Localidade:</v>
          </cell>
          <cell r="B6414" t="str">
            <v>SINAPI/CEF</v>
          </cell>
          <cell r="C6414" t="str">
            <v>Encargos Sociais Desonerados(%) Horista:</v>
          </cell>
          <cell r="D6414" t="str">
            <v>Mensalista:</v>
          </cell>
          <cell r="E6414">
            <v>0</v>
          </cell>
        </row>
        <row r="6415">
          <cell r="A6415" t="str">
            <v>Código</v>
          </cell>
          <cell r="B6415" t="str">
            <v>SINAPI/CEF</v>
          </cell>
          <cell r="C6415" t="str">
            <v>Descriçao do Insumo</v>
          </cell>
          <cell r="D6415" t="str">
            <v>Unid</v>
          </cell>
          <cell r="E6415" t="str">
            <v>Preço</v>
          </cell>
        </row>
        <row r="6416">
          <cell r="A6416">
            <v>0</v>
          </cell>
          <cell r="B6416" t="str">
            <v>SINAPI/CEF</v>
          </cell>
          <cell r="C6416">
            <v>0</v>
          </cell>
          <cell r="D6416">
            <v>0</v>
          </cell>
          <cell r="E6416" t="str">
            <v>Mediano (R$)</v>
          </cell>
        </row>
        <row r="6417">
          <cell r="A6417">
            <v>0</v>
          </cell>
          <cell r="B6417" t="str">
            <v>SINAPI/CEF</v>
          </cell>
          <cell r="C6417" t="str">
            <v>PAREDE, P/LIGAÇÃO PREDIAL DE AGUA</v>
          </cell>
          <cell r="D6417">
            <v>0</v>
          </cell>
          <cell r="E6417">
            <v>0</v>
          </cell>
        </row>
        <row r="6418">
          <cell r="A6418">
            <v>25888</v>
          </cell>
          <cell r="B6418" t="str">
            <v>SINAPI/CEF</v>
          </cell>
          <cell r="C6418" t="str">
            <v>TUBO DE POLIETILENO DE ALTA DENSIDADE, PEAD, PE-80, 110 MM X 10,0 MM PAREDE, ( SDR 11 - PN 12,5 ) P/REDE</v>
          </cell>
          <cell r="D6418" t="str">
            <v>M</v>
          </cell>
          <cell r="E6418">
            <v>52.75</v>
          </cell>
        </row>
        <row r="6419">
          <cell r="A6419">
            <v>0</v>
          </cell>
          <cell r="B6419" t="str">
            <v>SINAPI/CEF</v>
          </cell>
          <cell r="C6419" t="str">
            <v>DE AGUA, ISO 4427/96</v>
          </cell>
          <cell r="D6419">
            <v>0</v>
          </cell>
          <cell r="E6419">
            <v>0</v>
          </cell>
        </row>
        <row r="6420">
          <cell r="A6420">
            <v>9876</v>
          </cell>
          <cell r="B6420" t="str">
            <v>SINAPI/CEF</v>
          </cell>
          <cell r="C6420" t="str">
            <v>TUBO DE PVC PARA VENTILACAO, TIPO LEVE, DN = 125 MM</v>
          </cell>
          <cell r="D6420" t="str">
            <v>M</v>
          </cell>
          <cell r="E6420">
            <v>8.93</v>
          </cell>
        </row>
        <row r="6421">
          <cell r="A6421">
            <v>9856</v>
          </cell>
          <cell r="B6421" t="str">
            <v>SINAPI/CEF</v>
          </cell>
          <cell r="C6421" t="str">
            <v>TUBO DE PVC ROSCAVEL, DE 1/2" (NBR-5648)</v>
          </cell>
          <cell r="D6421" t="str">
            <v>M</v>
          </cell>
          <cell r="E6421">
            <v>3.48</v>
          </cell>
        </row>
        <row r="6422">
          <cell r="A6422">
            <v>9860</v>
          </cell>
          <cell r="B6422" t="str">
            <v>SINAPI/CEF</v>
          </cell>
          <cell r="C6422" t="str">
            <v>TUBO DE PVC ROSCAVEL, DE 2" (NBR-5648)</v>
          </cell>
          <cell r="D6422" t="str">
            <v>M</v>
          </cell>
          <cell r="E6422">
            <v>22.76</v>
          </cell>
        </row>
        <row r="6423">
          <cell r="A6423">
            <v>9859</v>
          </cell>
          <cell r="B6423" t="str">
            <v>SINAPI/CEF</v>
          </cell>
          <cell r="C6423" t="str">
            <v>TUBO DE PVC ROSCAVEL, DE 3/4" (NBR 5648)</v>
          </cell>
          <cell r="D6423" t="str">
            <v>M</v>
          </cell>
          <cell r="E6423">
            <v>5.75</v>
          </cell>
        </row>
        <row r="6424">
          <cell r="A6424">
            <v>9867</v>
          </cell>
          <cell r="B6424" t="str">
            <v>SINAPI/CEF</v>
          </cell>
          <cell r="C6424" t="str">
            <v>TUBO DE PVC SOLDAVEL, DN = 20 MM (NBR-5648)</v>
          </cell>
          <cell r="D6424" t="str">
            <v>M</v>
          </cell>
          <cell r="E6424">
            <v>1.94</v>
          </cell>
        </row>
        <row r="6425">
          <cell r="A6425">
            <v>9836</v>
          </cell>
          <cell r="B6425" t="str">
            <v>SINAPI/CEF</v>
          </cell>
          <cell r="C6425" t="str">
            <v>TUBO PVC  SERIE NORMAL - ESGOTO  PREDIAL DN 100MM - NBR 5688</v>
          </cell>
          <cell r="D6425" t="str">
            <v>M</v>
          </cell>
          <cell r="E6425">
            <v>7.82</v>
          </cell>
        </row>
        <row r="6426">
          <cell r="A6426">
            <v>9838</v>
          </cell>
          <cell r="B6426" t="str">
            <v>SINAPI/CEF</v>
          </cell>
          <cell r="C6426" t="str">
            <v>TUBO PVC  SERIE NORMAL - ESGOTO  PREDIAL DN 50MM - NBR 5688</v>
          </cell>
          <cell r="D6426" t="str">
            <v>M</v>
          </cell>
          <cell r="E6426">
            <v>5.1100000000000003</v>
          </cell>
        </row>
        <row r="6427">
          <cell r="A6427">
            <v>9850</v>
          </cell>
          <cell r="B6427" t="str">
            <v>SINAPI/CEF</v>
          </cell>
          <cell r="C6427" t="str">
            <v>TUBO PVC DE REVESTIMENTO GEOMECANICO NERVURADO REFORCADO, DN = 150 MM, COMPRIMENTO = 2 M</v>
          </cell>
          <cell r="D6427" t="str">
            <v>M</v>
          </cell>
          <cell r="E6427">
            <v>89.89</v>
          </cell>
        </row>
        <row r="6428">
          <cell r="A6428">
            <v>9853</v>
          </cell>
          <cell r="B6428" t="str">
            <v>SINAPI/CEF</v>
          </cell>
          <cell r="C6428" t="str">
            <v>TUBO PVC DE REVESTIMENTO GEOMECANICO NERVURADO REFORCADO, DN = 200 MM, COMPRIMENTO = 2 M</v>
          </cell>
          <cell r="D6428" t="str">
            <v>M</v>
          </cell>
          <cell r="E6428">
            <v>159.85</v>
          </cell>
        </row>
        <row r="6429">
          <cell r="A6429">
            <v>9854</v>
          </cell>
          <cell r="B6429" t="str">
            <v>SINAPI/CEF</v>
          </cell>
          <cell r="C6429" t="str">
            <v>TUBO PVC DE REVESTIMENTO GEOMECANICO NERVURADO STANDARD, DN = 154 MM, COMPRIMENTO = 2 M</v>
          </cell>
          <cell r="D6429" t="str">
            <v>M</v>
          </cell>
          <cell r="E6429">
            <v>70.040000000000006</v>
          </cell>
        </row>
        <row r="6430">
          <cell r="A6430">
            <v>9851</v>
          </cell>
          <cell r="B6430" t="str">
            <v>SINAPI/CEF</v>
          </cell>
          <cell r="C6430" t="str">
            <v>TUBO PVC DE REVESTIMENTO GEOMECANICO NERVURADO STANDARD, DN = 206 MM, COMPRIMENTO = 2 M</v>
          </cell>
          <cell r="D6430" t="str">
            <v>M</v>
          </cell>
          <cell r="E6430">
            <v>121.45</v>
          </cell>
        </row>
        <row r="6431">
          <cell r="A6431">
            <v>9855</v>
          </cell>
          <cell r="B6431" t="str">
            <v>SINAPI/CEF</v>
          </cell>
          <cell r="C6431" t="str">
            <v>TUBO PVC DE REVESTIMENTO GEOMECANICO NERVURADO STANDARD, DN = 250 MM, COMPRIMENTO = 2 M</v>
          </cell>
          <cell r="D6431" t="str">
            <v>M</v>
          </cell>
          <cell r="E6431">
            <v>203.14</v>
          </cell>
        </row>
        <row r="6432">
          <cell r="A6432">
            <v>9825</v>
          </cell>
          <cell r="B6432" t="str">
            <v>SINAPI/CEF</v>
          </cell>
          <cell r="C6432" t="str">
            <v>TUBO PVC DEFOFO EB-1208 P/ REDE AGUA JE 1 MPA DN 100MM</v>
          </cell>
          <cell r="D6432" t="str">
            <v>M</v>
          </cell>
          <cell r="E6432">
            <v>28.98</v>
          </cell>
        </row>
        <row r="6433">
          <cell r="A6433">
            <v>9828</v>
          </cell>
          <cell r="B6433" t="str">
            <v>SINAPI/CEF</v>
          </cell>
          <cell r="C6433" t="str">
            <v>TUBO PVC DEFOFO EB-1208 P/ REDE AGUA JE 1 MPA DN 150MM</v>
          </cell>
          <cell r="D6433" t="str">
            <v>M</v>
          </cell>
          <cell r="E6433">
            <v>58.84</v>
          </cell>
        </row>
        <row r="6434">
          <cell r="A6434">
            <v>9829</v>
          </cell>
          <cell r="B6434" t="str">
            <v>SINAPI/CEF</v>
          </cell>
          <cell r="C6434" t="str">
            <v>TUBO PVC DEFOFO EB-1208 P/ REDE AGUA JE 1 MPA DN 200MM</v>
          </cell>
          <cell r="D6434" t="str">
            <v>M</v>
          </cell>
          <cell r="E6434">
            <v>100.14</v>
          </cell>
        </row>
        <row r="6435">
          <cell r="A6435">
            <v>9826</v>
          </cell>
          <cell r="B6435" t="str">
            <v>SINAPI/CEF</v>
          </cell>
          <cell r="C6435" t="str">
            <v>TUBO PVC DEFOFO EB-1208 P/ REDE AGUA JE 1 MPA DN 250MM</v>
          </cell>
          <cell r="D6435" t="str">
            <v>M</v>
          </cell>
          <cell r="E6435">
            <v>152.38</v>
          </cell>
        </row>
        <row r="6436">
          <cell r="A6436">
            <v>9827</v>
          </cell>
          <cell r="B6436" t="str">
            <v>SINAPI/CEF</v>
          </cell>
          <cell r="C6436" t="str">
            <v>TUBO PVC DEFOFO EB-1208 P/ REDE AGUA JE 1 MPA DN 300MM</v>
          </cell>
          <cell r="D6436" t="str">
            <v>M</v>
          </cell>
          <cell r="E6436">
            <v>215.53</v>
          </cell>
        </row>
        <row r="6437">
          <cell r="A6437">
            <v>9833</v>
          </cell>
          <cell r="B6437" t="str">
            <v>SINAPI/CEF</v>
          </cell>
          <cell r="C6437" t="str">
            <v>TUBO PVC DRENAGEM CORRUGADO FLEXIVEL PERFURADO DN 100 OU 110</v>
          </cell>
          <cell r="D6437" t="str">
            <v>M</v>
          </cell>
          <cell r="E6437">
            <v>36.54</v>
          </cell>
        </row>
        <row r="6438">
          <cell r="A6438">
            <v>9830</v>
          </cell>
          <cell r="B6438" t="str">
            <v>SINAPI/CEF</v>
          </cell>
          <cell r="C6438" t="str">
            <v>TUBO PVC DRENAGEM CORRUGADO FLEXIVEL PERFURADO DN 65</v>
          </cell>
          <cell r="D6438" t="str">
            <v>M</v>
          </cell>
          <cell r="E6438">
            <v>10.71</v>
          </cell>
        </row>
        <row r="6439">
          <cell r="A6439">
            <v>9834</v>
          </cell>
          <cell r="B6439" t="str">
            <v>SINAPI/CEF</v>
          </cell>
          <cell r="C6439" t="str">
            <v>TUBO PVC DRENAGEM CORRUGADO RIGIDO PERFURADO DN 150</v>
          </cell>
          <cell r="D6439" t="str">
            <v>M</v>
          </cell>
          <cell r="E6439">
            <v>76.5</v>
          </cell>
        </row>
        <row r="6440">
          <cell r="A6440">
            <v>9819</v>
          </cell>
          <cell r="B6440" t="str">
            <v>SINAPI/CEF</v>
          </cell>
          <cell r="C6440" t="str">
            <v>TUBO PVC EB 644 P/ REDE COLET ESG JE DN 200MM</v>
          </cell>
          <cell r="D6440" t="str">
            <v>M</v>
          </cell>
          <cell r="E6440">
            <v>34.549999999999997</v>
          </cell>
        </row>
        <row r="6441">
          <cell r="A6441">
            <v>9817</v>
          </cell>
          <cell r="B6441" t="str">
            <v>SINAPI/CEF</v>
          </cell>
          <cell r="C6441" t="str">
            <v>TUBO PVC EB-644 P/ REDE COLET ESG JE DN 100MM</v>
          </cell>
          <cell r="D6441" t="str">
            <v>M</v>
          </cell>
          <cell r="E6441">
            <v>10.66</v>
          </cell>
        </row>
        <row r="6442">
          <cell r="A6442">
            <v>9824</v>
          </cell>
          <cell r="B6442" t="str">
            <v>SINAPI/CEF</v>
          </cell>
          <cell r="C6442" t="str">
            <v>TUBO PVC EB-644 P/ REDE COLET ESG JE DN 125MM</v>
          </cell>
          <cell r="D6442" t="str">
            <v>M</v>
          </cell>
          <cell r="E6442">
            <v>13.62</v>
          </cell>
        </row>
        <row r="6443">
          <cell r="A6443">
            <v>9818</v>
          </cell>
          <cell r="B6443" t="str">
            <v>SINAPI/CEF</v>
          </cell>
          <cell r="C6443" t="str">
            <v>TUBO PVC EB-644 P/ REDE COLET ESG JE DN 150MM</v>
          </cell>
          <cell r="D6443" t="str">
            <v>M</v>
          </cell>
          <cell r="E6443">
            <v>22.35</v>
          </cell>
        </row>
        <row r="6444">
          <cell r="A6444">
            <v>9820</v>
          </cell>
          <cell r="B6444" t="str">
            <v>SINAPI/CEF</v>
          </cell>
          <cell r="C6444" t="str">
            <v>TUBO PVC EB-644 P/ REDE COLET ESG JE DN 250MM</v>
          </cell>
          <cell r="D6444" t="str">
            <v>M</v>
          </cell>
          <cell r="E6444">
            <v>58.91</v>
          </cell>
        </row>
        <row r="6445">
          <cell r="A6445">
            <v>9821</v>
          </cell>
          <cell r="B6445" t="str">
            <v>SINAPI/CEF</v>
          </cell>
          <cell r="C6445" t="str">
            <v>TUBO PVC EB-644 P/ REDE COLET ESG JE DN 300MM</v>
          </cell>
          <cell r="D6445" t="str">
            <v>M</v>
          </cell>
          <cell r="E6445">
            <v>92.38</v>
          </cell>
        </row>
        <row r="6446">
          <cell r="A6446">
            <v>9822</v>
          </cell>
          <cell r="B6446" t="str">
            <v>SINAPI/CEF</v>
          </cell>
          <cell r="C6446" t="str">
            <v>TUBO PVC EB-644 P/ REDE COLET ESG JE DN 350MM</v>
          </cell>
          <cell r="D6446" t="str">
            <v>M</v>
          </cell>
          <cell r="E6446">
            <v>118.63</v>
          </cell>
        </row>
        <row r="6447">
          <cell r="A6447">
            <v>9823</v>
          </cell>
          <cell r="B6447" t="str">
            <v>SINAPI/CEF</v>
          </cell>
          <cell r="C6447" t="str">
            <v>TUBO PVC EB-644 P/ REDE COLET ESG JE DN 400MM</v>
          </cell>
          <cell r="D6447" t="str">
            <v>M</v>
          </cell>
          <cell r="E6447">
            <v>151.38999999999999</v>
          </cell>
        </row>
        <row r="6448">
          <cell r="A6448">
            <v>9847</v>
          </cell>
          <cell r="B6448" t="str">
            <v>SINAPI/CEF</v>
          </cell>
          <cell r="C6448" t="str">
            <v>TUBO PVC PBA 12 JE NBR 5647 P/REDE AGUA DN 100/DE 110 MM</v>
          </cell>
          <cell r="D6448" t="str">
            <v>M</v>
          </cell>
          <cell r="E6448">
            <v>19.72</v>
          </cell>
        </row>
        <row r="6449">
          <cell r="A6449">
            <v>9844</v>
          </cell>
          <cell r="B6449" t="str">
            <v>SINAPI/CEF</v>
          </cell>
          <cell r="C6449" t="str">
            <v>TUBO PVC PBA 12 JE NBR 5647 P/REDE AGUA DN 50/DE 60 MM</v>
          </cell>
          <cell r="D6449" t="str">
            <v>M</v>
          </cell>
          <cell r="E6449">
            <v>5.98</v>
          </cell>
        </row>
        <row r="6450">
          <cell r="A6450">
            <v>9845</v>
          </cell>
          <cell r="B6450" t="str">
            <v>SINAPI/CEF</v>
          </cell>
          <cell r="C6450" t="str">
            <v>TUBO PVC PBA 12 JE NBR 5647 P/REDE AGUA DN 65/DE 75 MM</v>
          </cell>
          <cell r="D6450" t="str">
            <v>M</v>
          </cell>
          <cell r="E6450">
            <v>9.41</v>
          </cell>
        </row>
        <row r="6451">
          <cell r="A6451">
            <v>9846</v>
          </cell>
          <cell r="B6451" t="str">
            <v>SINAPI/CEF</v>
          </cell>
          <cell r="C6451" t="str">
            <v>TUBO PVC PBA 12 JE NBR 5647 P/REDE AGUA DN 75/DE 85 MM</v>
          </cell>
          <cell r="D6451" t="str">
            <v>M</v>
          </cell>
          <cell r="E6451">
            <v>12.21</v>
          </cell>
        </row>
        <row r="6452">
          <cell r="A6452">
            <v>12592</v>
          </cell>
          <cell r="B6452" t="str">
            <v>SINAPI/CEF</v>
          </cell>
          <cell r="C6452" t="str">
            <v>TUBO PVC PBA 15 JE NBR 5647 P/REDE AGUA DN 100/DE 110 MM</v>
          </cell>
          <cell r="D6452" t="str">
            <v>M</v>
          </cell>
          <cell r="E6452">
            <v>23.78</v>
          </cell>
        </row>
        <row r="6453">
          <cell r="A6453">
            <v>12599</v>
          </cell>
          <cell r="B6453" t="str">
            <v>SINAPI/CEF</v>
          </cell>
          <cell r="C6453" t="str">
            <v>TUBO PVC PBA 15 JE NBR 5647 P/REDE AGUA DN 50/DE 60 MM</v>
          </cell>
          <cell r="D6453" t="str">
            <v>M</v>
          </cell>
          <cell r="E6453">
            <v>7.04</v>
          </cell>
        </row>
        <row r="6454">
          <cell r="A6454">
            <v>12600</v>
          </cell>
          <cell r="B6454" t="str">
            <v>SINAPI/CEF</v>
          </cell>
          <cell r="C6454" t="str">
            <v>TUBO PVC PBA 15 JE NBR 5647 P/REDE AGUA DN 65/DE 75 MM</v>
          </cell>
          <cell r="D6454" t="str">
            <v>M</v>
          </cell>
          <cell r="E6454">
            <v>11.28</v>
          </cell>
        </row>
        <row r="6455">
          <cell r="A6455">
            <v>12601</v>
          </cell>
          <cell r="B6455" t="str">
            <v>SINAPI/CEF</v>
          </cell>
          <cell r="C6455" t="str">
            <v>TUBO PVC PBA 15 JE NBR 5647 P/REDE AGUA DN 75/DE 85 MM</v>
          </cell>
          <cell r="D6455" t="str">
            <v>M</v>
          </cell>
          <cell r="E6455">
            <v>14.08</v>
          </cell>
        </row>
        <row r="6456">
          <cell r="A6456">
            <v>12602</v>
          </cell>
          <cell r="B6456" t="str">
            <v>SINAPI/CEF</v>
          </cell>
          <cell r="C6456" t="str">
            <v>TUBO PVC PBA 20 JE NBR 5647 P/REDE AGUA DN 100/DE 110 MM</v>
          </cell>
          <cell r="D6456" t="str">
            <v>M</v>
          </cell>
          <cell r="E6456">
            <v>29.73</v>
          </cell>
        </row>
        <row r="6457">
          <cell r="A6457">
            <v>12609</v>
          </cell>
          <cell r="B6457" t="str">
            <v>SINAPI/CEF</v>
          </cell>
          <cell r="C6457" t="str">
            <v>TUBO PVC PBA 20 JE NBR 5647 P/REDE AGUA DN 50/DE 60 MM</v>
          </cell>
          <cell r="D6457" t="str">
            <v>M</v>
          </cell>
          <cell r="E6457">
            <v>8.93</v>
          </cell>
        </row>
        <row r="6458">
          <cell r="A6458">
            <v>12610</v>
          </cell>
          <cell r="B6458" t="str">
            <v>SINAPI/CEF</v>
          </cell>
          <cell r="C6458" t="str">
            <v>TUBO PVC PBA 20 JE NBR 5647 P/REDE AGUA DN 65/DE 75 MM</v>
          </cell>
          <cell r="D6458" t="str">
            <v>M</v>
          </cell>
          <cell r="E6458">
            <v>13.99</v>
          </cell>
        </row>
        <row r="6459">
          <cell r="A6459">
            <v>12611</v>
          </cell>
          <cell r="B6459" t="str">
            <v>SINAPI/CEF</v>
          </cell>
          <cell r="C6459" t="str">
            <v>TUBO PVC PBA 20 JE NBR 5647 P/REDE AGUA DN 75/DE 85 MM</v>
          </cell>
          <cell r="D6459" t="str">
            <v>M</v>
          </cell>
          <cell r="E6459">
            <v>17.760000000000002</v>
          </cell>
        </row>
        <row r="6460">
          <cell r="A6460">
            <v>9841</v>
          </cell>
          <cell r="B6460" t="str">
            <v>SINAPI/CEF</v>
          </cell>
          <cell r="C6460" t="str">
            <v>TUBO PVC PBV SERIE R P/ ESG OU AGUAS PLUVIAIS PREDIAL DN 100MM</v>
          </cell>
          <cell r="D6460" t="str">
            <v>M</v>
          </cell>
          <cell r="E6460">
            <v>16.100000000000001</v>
          </cell>
        </row>
        <row r="6461">
          <cell r="A6461">
            <v>9840</v>
          </cell>
          <cell r="B6461" t="str">
            <v>SINAPI/CEF</v>
          </cell>
          <cell r="C6461" t="str">
            <v>TUBO PVC PBV SERIE R P/ ESG OU AGUAS PLUVIAIS PREDIAL DN 150MM</v>
          </cell>
          <cell r="D6461" t="str">
            <v>M</v>
          </cell>
          <cell r="E6461">
            <v>38.32</v>
          </cell>
        </row>
        <row r="6462">
          <cell r="A6462">
            <v>20067</v>
          </cell>
          <cell r="B6462" t="str">
            <v>SINAPI/CEF</v>
          </cell>
          <cell r="C6462" t="str">
            <v>TUBO PVC PBV SERIE R P/ ESG OU AGUAS PLUVIAIS PREDIAL DN 40MM</v>
          </cell>
          <cell r="D6462" t="str">
            <v>M</v>
          </cell>
          <cell r="E6462">
            <v>6.11</v>
          </cell>
        </row>
        <row r="6463">
          <cell r="A6463">
            <v>20068</v>
          </cell>
          <cell r="B6463" t="str">
            <v>SINAPI/CEF</v>
          </cell>
          <cell r="C6463" t="str">
            <v>TUBO PVC PBV SERIE R P/ ESG OU AGUAS PLUVIAIS PREDIAL DN 50MM</v>
          </cell>
          <cell r="D6463" t="str">
            <v>M</v>
          </cell>
          <cell r="E6463">
            <v>9.23</v>
          </cell>
        </row>
        <row r="6464">
          <cell r="A6464">
            <v>9839</v>
          </cell>
          <cell r="B6464" t="str">
            <v>SINAPI/CEF</v>
          </cell>
          <cell r="C6464" t="str">
            <v>TUBO PVC PBV SERIE R P/ ESG OU AGUAS PLUVIAIS PREDIAL DN 75MM</v>
          </cell>
          <cell r="D6464" t="str">
            <v>M</v>
          </cell>
          <cell r="E6464">
            <v>11.32</v>
          </cell>
        </row>
        <row r="6465">
          <cell r="A6465">
            <v>20072</v>
          </cell>
          <cell r="B6465" t="str">
            <v>SINAPI/CEF</v>
          </cell>
          <cell r="C6465" t="str">
            <v>TUBO PVC PL SERIE R P/ ESG OU AGUAS PLUVIAIS PREDIAL DN 100MM</v>
          </cell>
          <cell r="D6465" t="str">
            <v>M</v>
          </cell>
          <cell r="E6465">
            <v>16.18</v>
          </cell>
        </row>
        <row r="6466">
          <cell r="A6466">
            <v>20073</v>
          </cell>
          <cell r="B6466" t="str">
            <v>SINAPI/CEF</v>
          </cell>
          <cell r="C6466" t="str">
            <v>TUBO PVC PL SERIE R P/ ESG OU AGUAS PLUVIAIS PREDIAL DN 150MM</v>
          </cell>
          <cell r="D6466" t="str">
            <v>M</v>
          </cell>
          <cell r="E6466">
            <v>34.42</v>
          </cell>
        </row>
        <row r="6467">
          <cell r="A6467">
            <v>20069</v>
          </cell>
          <cell r="B6467" t="str">
            <v>SINAPI/CEF</v>
          </cell>
          <cell r="C6467" t="str">
            <v>TUBO PVC PL SERIE R P/ ESG OU AGUAS PLUVIAIS PREDIAL DN 40MM</v>
          </cell>
          <cell r="D6467" t="str">
            <v>M</v>
          </cell>
          <cell r="E6467">
            <v>5.09</v>
          </cell>
        </row>
        <row r="6468">
          <cell r="A6468">
            <v>20070</v>
          </cell>
          <cell r="B6468" t="str">
            <v>SINAPI/CEF</v>
          </cell>
          <cell r="C6468" t="str">
            <v>TUBO PVC PL SERIE R P/ ESG OU AGUAS PLUVIAIS PREDIAL DN 50MM</v>
          </cell>
          <cell r="D6468" t="str">
            <v>M</v>
          </cell>
          <cell r="E6468">
            <v>7.95</v>
          </cell>
        </row>
        <row r="6469">
          <cell r="A6469">
            <v>20071</v>
          </cell>
          <cell r="B6469" t="str">
            <v>SINAPI/CEF</v>
          </cell>
          <cell r="C6469" t="str">
            <v>TUBO PVC PL SERIE R P/ ESG OU AGUAS PLUVIAIS PREDIAL DN 75MM</v>
          </cell>
          <cell r="D6469" t="str">
            <v>M</v>
          </cell>
          <cell r="E6469">
            <v>9.6199999999999992</v>
          </cell>
        </row>
        <row r="6470">
          <cell r="A6470">
            <v>9862</v>
          </cell>
          <cell r="B6470" t="str">
            <v>SINAPI/CEF</v>
          </cell>
          <cell r="C6470" t="str">
            <v>TUBO PVC ROSCAVEL EB-892 P/ AGUA FRIA PREDIAL 1 1/2"</v>
          </cell>
          <cell r="D6470" t="str">
            <v>M</v>
          </cell>
          <cell r="E6470">
            <v>15.1</v>
          </cell>
        </row>
        <row r="6471">
          <cell r="A6471">
            <v>0</v>
          </cell>
          <cell r="B6471" t="str">
            <v>SINAPI/CEF</v>
          </cell>
          <cell r="C6471">
            <v>0</v>
          </cell>
          <cell r="D6471">
            <v>0</v>
          </cell>
          <cell r="E6471">
            <v>0</v>
          </cell>
        </row>
        <row r="6472">
          <cell r="A6472">
            <v>0</v>
          </cell>
          <cell r="B6472" t="str">
            <v>SINAPI/CEF</v>
          </cell>
          <cell r="C6472" t="str">
            <v>PREÇOS DE INSUMOS</v>
          </cell>
          <cell r="D6472" t="str">
            <v>Página:</v>
          </cell>
          <cell r="E6472" t="str">
            <v>103 / 107</v>
          </cell>
        </row>
        <row r="6473">
          <cell r="A6473" t="str">
            <v>Mês de Coleta:</v>
          </cell>
          <cell r="B6473" t="str">
            <v>SINAPI/CEF</v>
          </cell>
          <cell r="C6473" t="str">
            <v>05/2014 Pesquisa: IBGE</v>
          </cell>
          <cell r="D6473">
            <v>0</v>
          </cell>
          <cell r="E6473">
            <v>0</v>
          </cell>
        </row>
        <row r="6474">
          <cell r="A6474">
            <v>0</v>
          </cell>
          <cell r="B6474" t="str">
            <v>SINAPI/CEF</v>
          </cell>
          <cell r="C6474" t="str">
            <v>FORTALEZA 88,81</v>
          </cell>
          <cell r="D6474">
            <v>0</v>
          </cell>
          <cell r="E6474">
            <v>50.72</v>
          </cell>
        </row>
        <row r="6475">
          <cell r="A6475" t="str">
            <v>Localidade:</v>
          </cell>
          <cell r="B6475" t="str">
            <v>SINAPI/CEF</v>
          </cell>
          <cell r="C6475" t="str">
            <v>Encargos Sociais Desonerados(%) Horista:</v>
          </cell>
          <cell r="D6475" t="str">
            <v>Mensalista:</v>
          </cell>
          <cell r="E6475">
            <v>0</v>
          </cell>
        </row>
        <row r="6476">
          <cell r="A6476" t="str">
            <v>Código</v>
          </cell>
          <cell r="B6476" t="str">
            <v>SINAPI/CEF</v>
          </cell>
          <cell r="C6476" t="str">
            <v>Descriçao do Insumo</v>
          </cell>
          <cell r="D6476" t="str">
            <v>Unid</v>
          </cell>
          <cell r="E6476" t="str">
            <v>Preço</v>
          </cell>
        </row>
        <row r="6477">
          <cell r="A6477">
            <v>0</v>
          </cell>
          <cell r="B6477" t="str">
            <v>SINAPI/CEF</v>
          </cell>
          <cell r="C6477">
            <v>0</v>
          </cell>
          <cell r="D6477">
            <v>0</v>
          </cell>
          <cell r="E6477" t="str">
            <v>Mediano (R$)</v>
          </cell>
        </row>
        <row r="6478">
          <cell r="A6478">
            <v>9861</v>
          </cell>
          <cell r="B6478" t="str">
            <v>SINAPI/CEF</v>
          </cell>
          <cell r="C6478" t="str">
            <v>TUBO PVC ROSCAVEL EB-892 P/ AGUA FRIA PREDIAL 1 1/4"</v>
          </cell>
          <cell r="D6478" t="str">
            <v>M</v>
          </cell>
          <cell r="E6478">
            <v>12.55</v>
          </cell>
        </row>
        <row r="6479">
          <cell r="A6479">
            <v>9866</v>
          </cell>
          <cell r="B6479" t="str">
            <v>SINAPI/CEF</v>
          </cell>
          <cell r="C6479" t="str">
            <v>TUBO PVC ROSCAVEL EB-892 P/ AGUA FRIA PREDIAL 1"</v>
          </cell>
          <cell r="D6479" t="str">
            <v>M</v>
          </cell>
          <cell r="E6479">
            <v>9.1999999999999993</v>
          </cell>
        </row>
        <row r="6480">
          <cell r="A6480">
            <v>9863</v>
          </cell>
          <cell r="B6480" t="str">
            <v>SINAPI/CEF</v>
          </cell>
          <cell r="C6480" t="str">
            <v>TUBO PVC ROSCAVEL EB-892 P/ AGUA FRIA PREDIAL 2 1/2"</v>
          </cell>
          <cell r="D6480" t="str">
            <v>M</v>
          </cell>
          <cell r="E6480">
            <v>45.56</v>
          </cell>
        </row>
        <row r="6481">
          <cell r="A6481">
            <v>9857</v>
          </cell>
          <cell r="B6481" t="str">
            <v>SINAPI/CEF</v>
          </cell>
          <cell r="C6481" t="str">
            <v>TUBO PVC ROSCAVEL EB-892 P/ AGUA FRIA PREDIAL 3"</v>
          </cell>
          <cell r="D6481" t="str">
            <v>M</v>
          </cell>
          <cell r="E6481">
            <v>59.05</v>
          </cell>
        </row>
        <row r="6482">
          <cell r="A6482">
            <v>9864</v>
          </cell>
          <cell r="B6482" t="str">
            <v>SINAPI/CEF</v>
          </cell>
          <cell r="C6482" t="str">
            <v>TUBO PVC ROSCAVEL EB-892 P/ AGUA FRIA PREDIAL 4"</v>
          </cell>
          <cell r="D6482" t="str">
            <v>M</v>
          </cell>
          <cell r="E6482">
            <v>69.73</v>
          </cell>
        </row>
        <row r="6483">
          <cell r="A6483">
            <v>9865</v>
          </cell>
          <cell r="B6483" t="str">
            <v>SINAPI/CEF</v>
          </cell>
          <cell r="C6483" t="str">
            <v>TUBO PVC ROSCAVEL EB-892 P/ AGUA FRIA PREDIAL 5"</v>
          </cell>
          <cell r="D6483" t="str">
            <v>M</v>
          </cell>
          <cell r="E6483">
            <v>99.35</v>
          </cell>
        </row>
        <row r="6484">
          <cell r="A6484">
            <v>9858</v>
          </cell>
          <cell r="B6484" t="str">
            <v>SINAPI/CEF</v>
          </cell>
          <cell r="C6484" t="str">
            <v>TUBO PVC ROSCAVEL EB-892 P/ AGUA FRIA PREDIAL 6"</v>
          </cell>
          <cell r="D6484" t="str">
            <v>M</v>
          </cell>
          <cell r="E6484">
            <v>108.05</v>
          </cell>
        </row>
        <row r="6485">
          <cell r="A6485">
            <v>20065</v>
          </cell>
          <cell r="B6485" t="str">
            <v>SINAPI/CEF</v>
          </cell>
          <cell r="C6485" t="str">
            <v>TUBO PVC SERIE NORMAL - ESGOTO  PREDIAL  DN 150MM - NBR 5688</v>
          </cell>
          <cell r="D6485" t="str">
            <v>M</v>
          </cell>
          <cell r="E6485">
            <v>21.74</v>
          </cell>
        </row>
        <row r="6486">
          <cell r="A6486">
            <v>9835</v>
          </cell>
          <cell r="B6486" t="str">
            <v>SINAPI/CEF</v>
          </cell>
          <cell r="C6486" t="str">
            <v>TUBO PVC SERIE NORMAL - ESGOTO  PREDIAL DN 40MM - NBR 5688</v>
          </cell>
          <cell r="D6486" t="str">
            <v>M</v>
          </cell>
          <cell r="E6486">
            <v>2.7</v>
          </cell>
        </row>
        <row r="6487">
          <cell r="A6487">
            <v>9837</v>
          </cell>
          <cell r="B6487" t="str">
            <v>SINAPI/CEF</v>
          </cell>
          <cell r="C6487" t="str">
            <v>TUBO PVC SERIE NORMAL - ESGOTO PREDIAL DN 75MM - NBR 5688</v>
          </cell>
          <cell r="D6487" t="str">
            <v>M</v>
          </cell>
          <cell r="E6487">
            <v>6.46</v>
          </cell>
        </row>
        <row r="6488">
          <cell r="A6488">
            <v>9870</v>
          </cell>
          <cell r="B6488" t="str">
            <v>SINAPI/CEF</v>
          </cell>
          <cell r="C6488" t="str">
            <v>TUBO PVC SOLDAVEL EB-892 P/AGUA FRIA PREDIAL DN 110MM</v>
          </cell>
          <cell r="D6488" t="str">
            <v>M</v>
          </cell>
          <cell r="E6488">
            <v>56.17</v>
          </cell>
        </row>
        <row r="6489">
          <cell r="A6489">
            <v>9868</v>
          </cell>
          <cell r="B6489" t="str">
            <v>SINAPI/CEF</v>
          </cell>
          <cell r="C6489" t="str">
            <v>TUBO PVC SOLDAVEL EB-892 P/AGUA FRIA PREDIAL DN 25MM</v>
          </cell>
          <cell r="D6489" t="str">
            <v>M</v>
          </cell>
          <cell r="E6489">
            <v>2.64</v>
          </cell>
        </row>
        <row r="6490">
          <cell r="A6490">
            <v>9869</v>
          </cell>
          <cell r="B6490" t="str">
            <v>SINAPI/CEF</v>
          </cell>
          <cell r="C6490" t="str">
            <v>TUBO PVC SOLDAVEL EB-892 P/AGUA FRIA PREDIAL DN 32MM</v>
          </cell>
          <cell r="D6490" t="str">
            <v>M</v>
          </cell>
          <cell r="E6490">
            <v>6.01</v>
          </cell>
        </row>
        <row r="6491">
          <cell r="A6491">
            <v>9874</v>
          </cell>
          <cell r="B6491" t="str">
            <v>SINAPI/CEF</v>
          </cell>
          <cell r="C6491" t="str">
            <v>TUBO PVC SOLDAVEL EB-892 P/AGUA FRIA PREDIAL DN 40MM</v>
          </cell>
          <cell r="D6491" t="str">
            <v>M</v>
          </cell>
          <cell r="E6491">
            <v>8.19</v>
          </cell>
        </row>
        <row r="6492">
          <cell r="A6492">
            <v>9875</v>
          </cell>
          <cell r="B6492" t="str">
            <v>SINAPI/CEF</v>
          </cell>
          <cell r="C6492" t="str">
            <v>TUBO PVC SOLDAVEL EB-892 P/AGUA FRIA PREDIAL DN 50MM</v>
          </cell>
          <cell r="D6492" t="str">
            <v>M</v>
          </cell>
          <cell r="E6492">
            <v>9.61</v>
          </cell>
        </row>
        <row r="6493">
          <cell r="A6493">
            <v>9873</v>
          </cell>
          <cell r="B6493" t="str">
            <v>SINAPI/CEF</v>
          </cell>
          <cell r="C6493" t="str">
            <v>TUBO PVC SOLDAVEL EB-892 P/AGUA FRIA PREDIAL DN 60MM</v>
          </cell>
          <cell r="D6493" t="str">
            <v>M</v>
          </cell>
          <cell r="E6493">
            <v>17.850000000000001</v>
          </cell>
        </row>
        <row r="6494">
          <cell r="A6494">
            <v>9871</v>
          </cell>
          <cell r="B6494" t="str">
            <v>SINAPI/CEF</v>
          </cell>
          <cell r="C6494" t="str">
            <v>TUBO PVC SOLDAVEL EB-892 P/AGUA FRIA PREDIAL DN 75MM</v>
          </cell>
          <cell r="D6494" t="str">
            <v>M</v>
          </cell>
          <cell r="E6494">
            <v>27.36</v>
          </cell>
        </row>
        <row r="6495">
          <cell r="A6495">
            <v>9872</v>
          </cell>
          <cell r="B6495" t="str">
            <v>SINAPI/CEF</v>
          </cell>
          <cell r="C6495" t="str">
            <v>TUBO PVC SOLDAVEL EB-892 P/AGUA FRIA PREDIAL DN 85MM</v>
          </cell>
          <cell r="D6495" t="str">
            <v>M</v>
          </cell>
          <cell r="E6495">
            <v>36.840000000000003</v>
          </cell>
        </row>
        <row r="6496">
          <cell r="A6496">
            <v>9881</v>
          </cell>
          <cell r="B6496" t="str">
            <v>SINAPI/CEF</v>
          </cell>
          <cell r="C6496" t="str">
            <v>TUBO PVC TIPO LEVE PBL DN 150MM</v>
          </cell>
          <cell r="D6496" t="str">
            <v>M</v>
          </cell>
          <cell r="E6496">
            <v>10.81</v>
          </cell>
        </row>
        <row r="6497">
          <cell r="A6497">
            <v>9880</v>
          </cell>
          <cell r="B6497" t="str">
            <v>SINAPI/CEF</v>
          </cell>
          <cell r="C6497" t="str">
            <v>TUBO PVC TIPO LEVE PBL DN 200MM</v>
          </cell>
          <cell r="D6497" t="str">
            <v>M</v>
          </cell>
          <cell r="E6497">
            <v>13.54</v>
          </cell>
        </row>
        <row r="6498">
          <cell r="A6498">
            <v>9877</v>
          </cell>
          <cell r="B6498" t="str">
            <v>SINAPI/CEF</v>
          </cell>
          <cell r="C6498" t="str">
            <v>TUBO PVC TIPO LEVE PBL DN 250MM PARA VENTILAÇÃO / EXAUSTÃO</v>
          </cell>
          <cell r="D6498" t="str">
            <v>M</v>
          </cell>
          <cell r="E6498">
            <v>21.5</v>
          </cell>
        </row>
        <row r="6499">
          <cell r="A6499">
            <v>9878</v>
          </cell>
          <cell r="B6499" t="str">
            <v>SINAPI/CEF</v>
          </cell>
          <cell r="C6499" t="str">
            <v>TUBO PVC TIPO LEVE PBL DN 300MM PARA VENTILAÇÃO / EXAUSTÃO</v>
          </cell>
          <cell r="D6499" t="str">
            <v>M</v>
          </cell>
          <cell r="E6499">
            <v>26.92</v>
          </cell>
        </row>
        <row r="6500">
          <cell r="A6500">
            <v>9879</v>
          </cell>
          <cell r="B6500" t="str">
            <v>SINAPI/CEF</v>
          </cell>
          <cell r="C6500" t="str">
            <v>TUBO PVC TIPO LEVE PBL DN 400MM PARA VENTILAÇÃO / EXAUSTÃO</v>
          </cell>
          <cell r="D6500" t="str">
            <v>M</v>
          </cell>
          <cell r="E6500">
            <v>66.47</v>
          </cell>
        </row>
        <row r="6501">
          <cell r="A6501">
            <v>9882</v>
          </cell>
          <cell r="B6501" t="str">
            <v>SINAPI/CEF</v>
          </cell>
          <cell r="C6501" t="str">
            <v>TUBO PVC TIPO LEVE PBL DN 450MM PARA VENTILAÇÃO / EXAUSTÃO</v>
          </cell>
          <cell r="D6501" t="str">
            <v>M</v>
          </cell>
          <cell r="E6501">
            <v>112.68</v>
          </cell>
        </row>
        <row r="6502">
          <cell r="A6502">
            <v>20257</v>
          </cell>
          <cell r="B6502" t="str">
            <v>SINAPI/CEF</v>
          </cell>
          <cell r="C6502" t="str">
            <v>TUBO 1/2" DIN 2440 PSI 300 C/ COSTURA ROSCA CONICA</v>
          </cell>
          <cell r="D6502" t="str">
            <v>M</v>
          </cell>
          <cell r="E6502">
            <v>14.06</v>
          </cell>
        </row>
        <row r="6503">
          <cell r="A6503">
            <v>20258</v>
          </cell>
          <cell r="B6503" t="str">
            <v>SINAPI/CEF</v>
          </cell>
          <cell r="C6503" t="str">
            <v>TUBO 3/4" DIN 2440 PSI 300 C/ COSTURA ROSCA CONICA</v>
          </cell>
          <cell r="D6503" t="str">
            <v>M</v>
          </cell>
          <cell r="E6503">
            <v>18.14</v>
          </cell>
        </row>
        <row r="6504">
          <cell r="A6504">
            <v>12424</v>
          </cell>
          <cell r="B6504" t="str">
            <v>SINAPI/CEF</v>
          </cell>
          <cell r="C6504" t="str">
            <v>UNIAO FERRO GALV C/ASSENTO CONICO BRONZE 1 1/2"</v>
          </cell>
          <cell r="D6504" t="str">
            <v>UN</v>
          </cell>
          <cell r="E6504">
            <v>61.28</v>
          </cell>
        </row>
        <row r="6505">
          <cell r="A6505">
            <v>12426</v>
          </cell>
          <cell r="B6505" t="str">
            <v>SINAPI/CEF</v>
          </cell>
          <cell r="C6505" t="str">
            <v>UNIAO FERRO GALV C/ASSENTO CONICO BRONZE 1/2"</v>
          </cell>
          <cell r="D6505" t="str">
            <v>UN</v>
          </cell>
          <cell r="E6505">
            <v>26.26</v>
          </cell>
        </row>
        <row r="6506">
          <cell r="A6506">
            <v>12425</v>
          </cell>
          <cell r="B6506" t="str">
            <v>SINAPI/CEF</v>
          </cell>
          <cell r="C6506" t="str">
            <v>UNIAO FERRO GALV C/ASSENTO CONICO BRONZE 1"</v>
          </cell>
          <cell r="D6506" t="str">
            <v>UN</v>
          </cell>
          <cell r="E6506">
            <v>31.19</v>
          </cell>
        </row>
        <row r="6507">
          <cell r="A6507">
            <v>12427</v>
          </cell>
          <cell r="B6507" t="str">
            <v>SINAPI/CEF</v>
          </cell>
          <cell r="C6507" t="str">
            <v>UNIAO FERRO GALV C/ASSENTO CONICO BRONZE 2 1/2"</v>
          </cell>
          <cell r="D6507" t="str">
            <v>UN</v>
          </cell>
          <cell r="E6507">
            <v>127.06</v>
          </cell>
        </row>
        <row r="6508">
          <cell r="A6508">
            <v>12428</v>
          </cell>
          <cell r="B6508" t="str">
            <v>SINAPI/CEF</v>
          </cell>
          <cell r="C6508" t="str">
            <v>UNIAO FERRO GALV C/ASSENTO CONICO BRONZE 2"</v>
          </cell>
          <cell r="D6508" t="str">
            <v>UN</v>
          </cell>
          <cell r="E6508">
            <v>85.35</v>
          </cell>
        </row>
        <row r="6509">
          <cell r="A6509">
            <v>12430</v>
          </cell>
          <cell r="B6509" t="str">
            <v>SINAPI/CEF</v>
          </cell>
          <cell r="C6509" t="str">
            <v>UNIAO FERRO GALV C/ASSENTO CONICO BRONZE 3/4"</v>
          </cell>
          <cell r="D6509" t="str">
            <v>UN</v>
          </cell>
          <cell r="E6509">
            <v>31.01</v>
          </cell>
        </row>
        <row r="6510">
          <cell r="A6510">
            <v>12429</v>
          </cell>
          <cell r="B6510" t="str">
            <v>SINAPI/CEF</v>
          </cell>
          <cell r="C6510" t="str">
            <v>UNIAO FERRO GALV C/ASSENTO CONICO BRONZE 3"</v>
          </cell>
          <cell r="D6510" t="str">
            <v>UN</v>
          </cell>
          <cell r="E6510">
            <v>183.49</v>
          </cell>
        </row>
        <row r="6511">
          <cell r="A6511">
            <v>12431</v>
          </cell>
          <cell r="B6511" t="str">
            <v>SINAPI/CEF</v>
          </cell>
          <cell r="C6511" t="str">
            <v>UNIAO FERRO GALV C/ASSENTO CONICO BRONZE 4"</v>
          </cell>
          <cell r="D6511" t="str">
            <v>UN</v>
          </cell>
          <cell r="E6511">
            <v>254.48</v>
          </cell>
        </row>
        <row r="6512">
          <cell r="A6512">
            <v>12432</v>
          </cell>
          <cell r="B6512" t="str">
            <v>SINAPI/CEF</v>
          </cell>
          <cell r="C6512" t="str">
            <v>UNIAO FERRO GALV C/ASSENTO CONICO FERRO LONGO 1 1/2"</v>
          </cell>
          <cell r="D6512" t="str">
            <v>UN</v>
          </cell>
          <cell r="E6512">
            <v>35.54</v>
          </cell>
        </row>
        <row r="6513">
          <cell r="A6513">
            <v>12434</v>
          </cell>
          <cell r="B6513" t="str">
            <v>SINAPI/CEF</v>
          </cell>
          <cell r="C6513" t="str">
            <v>UNIAO FERRO GALV C/ASSENTO CONICO FERRO LONGO 1/2"</v>
          </cell>
          <cell r="D6513" t="str">
            <v>UN</v>
          </cell>
          <cell r="E6513">
            <v>14.06</v>
          </cell>
        </row>
        <row r="6514">
          <cell r="A6514">
            <v>12433</v>
          </cell>
          <cell r="B6514" t="str">
            <v>SINAPI/CEF</v>
          </cell>
          <cell r="C6514" t="str">
            <v>UNIAO FERRO GALV C/ASSENTO CONICO FERRO LONGO 1"</v>
          </cell>
          <cell r="D6514" t="str">
            <v>UN</v>
          </cell>
          <cell r="E6514">
            <v>19.5</v>
          </cell>
        </row>
        <row r="6515">
          <cell r="A6515">
            <v>12435</v>
          </cell>
          <cell r="B6515" t="str">
            <v>SINAPI/CEF</v>
          </cell>
          <cell r="C6515" t="str">
            <v>UNIAO FERRO GALV C/ASSENTO CONICO FERRO LONGO 2 1/2"</v>
          </cell>
          <cell r="D6515" t="str">
            <v>UN</v>
          </cell>
          <cell r="E6515">
            <v>76.7</v>
          </cell>
        </row>
        <row r="6516">
          <cell r="A6516">
            <v>12437</v>
          </cell>
          <cell r="B6516" t="str">
            <v>SINAPI/CEF</v>
          </cell>
          <cell r="C6516" t="str">
            <v>UNIAO FERRO GALV C/ASSENTO CONICO FERRO LONGO 2"</v>
          </cell>
          <cell r="D6516" t="str">
            <v>UN</v>
          </cell>
          <cell r="E6516">
            <v>51.13</v>
          </cell>
        </row>
        <row r="6517">
          <cell r="A6517">
            <v>12439</v>
          </cell>
          <cell r="B6517" t="str">
            <v>SINAPI/CEF</v>
          </cell>
          <cell r="C6517" t="str">
            <v>UNIAO FERRO GALV C/ASSENTO CONICO FERRO LONGO 3/4"</v>
          </cell>
          <cell r="D6517" t="str">
            <v>UN</v>
          </cell>
          <cell r="E6517">
            <v>18.010000000000002</v>
          </cell>
        </row>
        <row r="6518">
          <cell r="A6518">
            <v>12438</v>
          </cell>
          <cell r="B6518" t="str">
            <v>SINAPI/CEF</v>
          </cell>
          <cell r="C6518" t="str">
            <v>UNIAO FERRO GALV C/ASSENTO CONICO FERRO LONGO 3"</v>
          </cell>
          <cell r="D6518" t="str">
            <v>UN</v>
          </cell>
          <cell r="E6518">
            <v>113.22</v>
          </cell>
        </row>
        <row r="6519">
          <cell r="A6519">
            <v>12436</v>
          </cell>
          <cell r="B6519" t="str">
            <v>SINAPI/CEF</v>
          </cell>
          <cell r="C6519" t="str">
            <v>UNIAO FERRO GALV C/ASSENTO CONICO FERRO LONGO 4"</v>
          </cell>
          <cell r="D6519" t="str">
            <v>UN</v>
          </cell>
          <cell r="E6519">
            <v>143.46</v>
          </cell>
        </row>
        <row r="6520">
          <cell r="A6520">
            <v>12440</v>
          </cell>
          <cell r="B6520" t="str">
            <v>SINAPI/CEF</v>
          </cell>
          <cell r="C6520" t="str">
            <v>UNIAO FERRO GALV C/ASSENTO PLANO C/JUNTA NITRIPACK 1 1/4"</v>
          </cell>
          <cell r="D6520" t="str">
            <v>UN</v>
          </cell>
          <cell r="E6520">
            <v>28.38</v>
          </cell>
        </row>
        <row r="6521">
          <cell r="A6521">
            <v>9884</v>
          </cell>
          <cell r="B6521" t="str">
            <v>SINAPI/CEF</v>
          </cell>
          <cell r="C6521" t="str">
            <v>UNIAO FERRO GALV ROSCA 1 1/2"</v>
          </cell>
          <cell r="D6521" t="str">
            <v>UN</v>
          </cell>
          <cell r="E6521">
            <v>33.6</v>
          </cell>
        </row>
        <row r="6522">
          <cell r="A6522">
            <v>9888</v>
          </cell>
          <cell r="B6522" t="str">
            <v>SINAPI/CEF</v>
          </cell>
          <cell r="C6522" t="str">
            <v>UNIAO FERRO GALV ROSCA 1 1/4"</v>
          </cell>
          <cell r="D6522" t="str">
            <v>UN</v>
          </cell>
          <cell r="E6522">
            <v>28.89</v>
          </cell>
        </row>
        <row r="6523">
          <cell r="A6523">
            <v>9883</v>
          </cell>
          <cell r="B6523" t="str">
            <v>SINAPI/CEF</v>
          </cell>
          <cell r="C6523" t="str">
            <v>UNIAO FERRO GALV ROSCA 1/2"</v>
          </cell>
          <cell r="D6523" t="str">
            <v>UN</v>
          </cell>
          <cell r="E6523">
            <v>12.02</v>
          </cell>
        </row>
        <row r="6524">
          <cell r="A6524">
            <v>9886</v>
          </cell>
          <cell r="B6524" t="str">
            <v>SINAPI/CEF</v>
          </cell>
          <cell r="C6524" t="str">
            <v>UNIAO FERRO GALV ROSCA 1"</v>
          </cell>
          <cell r="D6524" t="str">
            <v>UN</v>
          </cell>
          <cell r="E6524">
            <v>18.809999999999999</v>
          </cell>
        </row>
        <row r="6525">
          <cell r="A6525">
            <v>9889</v>
          </cell>
          <cell r="B6525" t="str">
            <v>SINAPI/CEF</v>
          </cell>
          <cell r="C6525" t="str">
            <v>UNIAO FERRO GALV ROSCA 2 1/2"</v>
          </cell>
          <cell r="D6525" t="str">
            <v>UN</v>
          </cell>
          <cell r="E6525">
            <v>79.430000000000007</v>
          </cell>
        </row>
        <row r="6526">
          <cell r="A6526">
            <v>9887</v>
          </cell>
          <cell r="B6526" t="str">
            <v>SINAPI/CEF</v>
          </cell>
          <cell r="C6526" t="str">
            <v>UNIAO FERRO GALV ROSCA 2"</v>
          </cell>
          <cell r="D6526" t="str">
            <v>UN</v>
          </cell>
          <cell r="E6526">
            <v>51.35</v>
          </cell>
        </row>
        <row r="6527">
          <cell r="A6527">
            <v>9885</v>
          </cell>
          <cell r="B6527" t="str">
            <v>SINAPI/CEF</v>
          </cell>
          <cell r="C6527" t="str">
            <v>UNIAO FERRO GALV ROSCA 3/4"</v>
          </cell>
          <cell r="D6527" t="str">
            <v>UN</v>
          </cell>
          <cell r="E6527">
            <v>16.760000000000002</v>
          </cell>
        </row>
        <row r="6528">
          <cell r="A6528">
            <v>9890</v>
          </cell>
          <cell r="B6528" t="str">
            <v>SINAPI/CEF</v>
          </cell>
          <cell r="C6528" t="str">
            <v>UNIAO FERRO GALV ROSCA 3"</v>
          </cell>
          <cell r="D6528" t="str">
            <v>UN</v>
          </cell>
          <cell r="E6528">
            <v>117.05</v>
          </cell>
        </row>
        <row r="6529">
          <cell r="A6529">
            <v>9891</v>
          </cell>
          <cell r="B6529" t="str">
            <v>SINAPI/CEF</v>
          </cell>
          <cell r="C6529" t="str">
            <v>UNIAO FERRO GALV ROSCA 4"</v>
          </cell>
          <cell r="D6529" t="str">
            <v>UN</v>
          </cell>
          <cell r="E6529">
            <v>156.93</v>
          </cell>
        </row>
        <row r="6530">
          <cell r="A6530">
            <v>9901</v>
          </cell>
          <cell r="B6530" t="str">
            <v>SINAPI/CEF</v>
          </cell>
          <cell r="C6530" t="str">
            <v>UNIAO PVC C/ROSCA P/AGUA FRIA PREDIAL 1 1/2"</v>
          </cell>
          <cell r="D6530" t="str">
            <v>UN</v>
          </cell>
          <cell r="E6530">
            <v>13.8</v>
          </cell>
        </row>
        <row r="6531">
          <cell r="A6531">
            <v>0</v>
          </cell>
          <cell r="B6531" t="str">
            <v>SINAPI/CEF</v>
          </cell>
          <cell r="C6531">
            <v>0</v>
          </cell>
          <cell r="D6531">
            <v>0</v>
          </cell>
          <cell r="E6531">
            <v>0</v>
          </cell>
        </row>
        <row r="6532">
          <cell r="A6532">
            <v>0</v>
          </cell>
          <cell r="B6532" t="str">
            <v>SINAPI/CEF</v>
          </cell>
          <cell r="C6532" t="str">
            <v>PREÇOS DE INSUMOS</v>
          </cell>
          <cell r="D6532" t="str">
            <v>Página:</v>
          </cell>
          <cell r="E6532" t="str">
            <v>104 / 107</v>
          </cell>
        </row>
        <row r="6533">
          <cell r="A6533" t="str">
            <v>Mês de Coleta:</v>
          </cell>
          <cell r="B6533" t="str">
            <v>SINAPI/CEF</v>
          </cell>
          <cell r="C6533" t="str">
            <v>05/2014 Pesquisa: IBGE</v>
          </cell>
          <cell r="D6533">
            <v>0</v>
          </cell>
          <cell r="E6533">
            <v>0</v>
          </cell>
        </row>
        <row r="6534">
          <cell r="A6534">
            <v>0</v>
          </cell>
          <cell r="B6534" t="str">
            <v>SINAPI/CEF</v>
          </cell>
          <cell r="C6534" t="str">
            <v>FORTALEZA 88,81</v>
          </cell>
          <cell r="D6534">
            <v>0</v>
          </cell>
          <cell r="E6534">
            <v>50.72</v>
          </cell>
        </row>
        <row r="6535">
          <cell r="A6535" t="str">
            <v>Localidade:</v>
          </cell>
          <cell r="B6535" t="str">
            <v>SINAPI/CEF</v>
          </cell>
          <cell r="C6535" t="str">
            <v>Encargos Sociais Desonerados(%) Horista:</v>
          </cell>
          <cell r="D6535" t="str">
            <v>Mensalista:</v>
          </cell>
          <cell r="E6535">
            <v>0</v>
          </cell>
        </row>
        <row r="6536">
          <cell r="A6536" t="str">
            <v>Código</v>
          </cell>
          <cell r="B6536" t="str">
            <v>SINAPI/CEF</v>
          </cell>
          <cell r="C6536" t="str">
            <v>Descriçao do Insumo</v>
          </cell>
          <cell r="D6536" t="str">
            <v>Unid</v>
          </cell>
          <cell r="E6536" t="str">
            <v>Preço</v>
          </cell>
        </row>
        <row r="6537">
          <cell r="A6537">
            <v>0</v>
          </cell>
          <cell r="B6537" t="str">
            <v>SINAPI/CEF</v>
          </cell>
          <cell r="C6537">
            <v>0</v>
          </cell>
          <cell r="D6537">
            <v>0</v>
          </cell>
          <cell r="E6537" t="str">
            <v>Mediano (R$)</v>
          </cell>
        </row>
        <row r="6538">
          <cell r="A6538">
            <v>9896</v>
          </cell>
          <cell r="B6538" t="str">
            <v>SINAPI/CEF</v>
          </cell>
          <cell r="C6538" t="str">
            <v>UNIAO PVC C/ROSCA P/AGUA FRIA PREDIAL 1 1/4"</v>
          </cell>
          <cell r="D6538" t="str">
            <v>UN</v>
          </cell>
          <cell r="E6538">
            <v>16.63</v>
          </cell>
        </row>
        <row r="6539">
          <cell r="A6539">
            <v>9892</v>
          </cell>
          <cell r="B6539" t="str">
            <v>SINAPI/CEF</v>
          </cell>
          <cell r="C6539" t="str">
            <v>UNIAO PVC C/ROSCA P/AGUA FRIA PREDIAL 1/2"</v>
          </cell>
          <cell r="D6539" t="str">
            <v>UN</v>
          </cell>
          <cell r="E6539">
            <v>3.5</v>
          </cell>
        </row>
        <row r="6540">
          <cell r="A6540">
            <v>9900</v>
          </cell>
          <cell r="B6540" t="str">
            <v>SINAPI/CEF</v>
          </cell>
          <cell r="C6540" t="str">
            <v>UNIAO PVC C/ROSCA P/AGUA FRIA PREDIAL 1"</v>
          </cell>
          <cell r="D6540" t="str">
            <v>UN</v>
          </cell>
          <cell r="E6540">
            <v>8.1999999999999993</v>
          </cell>
        </row>
        <row r="6541">
          <cell r="A6541">
            <v>9898</v>
          </cell>
          <cell r="B6541" t="str">
            <v>SINAPI/CEF</v>
          </cell>
          <cell r="C6541" t="str">
            <v>UNIAO PVC C/ROSCA P/AGUA FRIA PREDIAL 2 1/2"</v>
          </cell>
          <cell r="D6541" t="str">
            <v>UN</v>
          </cell>
          <cell r="E6541">
            <v>34.24</v>
          </cell>
        </row>
        <row r="6542">
          <cell r="A6542">
            <v>9893</v>
          </cell>
          <cell r="B6542" t="str">
            <v>SINAPI/CEF</v>
          </cell>
          <cell r="C6542" t="str">
            <v>UNIAO PVC C/ROSCA P/AGUA FRIA PREDIAL 2"</v>
          </cell>
          <cell r="D6542" t="str">
            <v>UN</v>
          </cell>
          <cell r="E6542">
            <v>31.33</v>
          </cell>
        </row>
        <row r="6543">
          <cell r="A6543">
            <v>9899</v>
          </cell>
          <cell r="B6543" t="str">
            <v>SINAPI/CEF</v>
          </cell>
          <cell r="C6543" t="str">
            <v>UNIAO PVC C/ROSCA P/AGUA FRIA PREDIAL 3/4"</v>
          </cell>
          <cell r="D6543" t="str">
            <v>UN</v>
          </cell>
          <cell r="E6543">
            <v>4.79</v>
          </cell>
        </row>
        <row r="6544">
          <cell r="A6544">
            <v>9902</v>
          </cell>
          <cell r="B6544" t="str">
            <v>SINAPI/CEF</v>
          </cell>
          <cell r="C6544" t="str">
            <v>UNIAO PVC C/ROSCA P/AGUA FRIA PREDIAL 3"</v>
          </cell>
          <cell r="D6544" t="str">
            <v>UN</v>
          </cell>
          <cell r="E6544">
            <v>51.99</v>
          </cell>
        </row>
        <row r="6545">
          <cell r="A6545">
            <v>9911</v>
          </cell>
          <cell r="B6545" t="str">
            <v>SINAPI/CEF</v>
          </cell>
          <cell r="C6545" t="str">
            <v>UNIAO PVC C/ROSCA P/AGUA FRIA PREDIAL 4"</v>
          </cell>
          <cell r="D6545" t="str">
            <v>UN</v>
          </cell>
          <cell r="E6545">
            <v>80.78</v>
          </cell>
        </row>
        <row r="6546">
          <cell r="A6546">
            <v>64</v>
          </cell>
          <cell r="B6546" t="str">
            <v>SINAPI/CEF</v>
          </cell>
          <cell r="C6546" t="str">
            <v>UNIAO PVC P/ POLIETILENO PE-5 20 MM</v>
          </cell>
          <cell r="D6546" t="str">
            <v>UN</v>
          </cell>
          <cell r="E6546">
            <v>8.92</v>
          </cell>
        </row>
        <row r="6547">
          <cell r="A6547">
            <v>9908</v>
          </cell>
          <cell r="B6547" t="str">
            <v>SINAPI/CEF</v>
          </cell>
          <cell r="C6547" t="str">
            <v>UNIAO PVC SOLD P/AGUA FRIA PREDIAL 110MM</v>
          </cell>
          <cell r="D6547" t="str">
            <v>UN</v>
          </cell>
          <cell r="E6547">
            <v>282.86</v>
          </cell>
        </row>
        <row r="6548">
          <cell r="A6548">
            <v>9905</v>
          </cell>
          <cell r="B6548" t="str">
            <v>SINAPI/CEF</v>
          </cell>
          <cell r="C6548" t="str">
            <v>UNIAO PVC SOLD P/AGUA FRIA PREDIAL 20MM</v>
          </cell>
          <cell r="D6548" t="str">
            <v>UN</v>
          </cell>
          <cell r="E6548">
            <v>3.73</v>
          </cell>
        </row>
        <row r="6549">
          <cell r="A6549">
            <v>9906</v>
          </cell>
          <cell r="B6549" t="str">
            <v>SINAPI/CEF</v>
          </cell>
          <cell r="C6549" t="str">
            <v>UNIAO PVC SOLD P/AGUA FRIA PREDIAL 25MM</v>
          </cell>
          <cell r="D6549" t="str">
            <v>UN</v>
          </cell>
          <cell r="E6549">
            <v>3.82</v>
          </cell>
        </row>
        <row r="6550">
          <cell r="A6550">
            <v>9895</v>
          </cell>
          <cell r="B6550" t="str">
            <v>SINAPI/CEF</v>
          </cell>
          <cell r="C6550" t="str">
            <v>UNIAO PVC SOLD P/AGUA FRIA PREDIAL 32MM</v>
          </cell>
          <cell r="D6550" t="str">
            <v>UN</v>
          </cell>
          <cell r="E6550">
            <v>7.92</v>
          </cell>
        </row>
        <row r="6551">
          <cell r="A6551">
            <v>9894</v>
          </cell>
          <cell r="B6551" t="str">
            <v>SINAPI/CEF</v>
          </cell>
          <cell r="C6551" t="str">
            <v>UNIAO PVC SOLD P/AGUA FRIA PREDIAL 40MM</v>
          </cell>
          <cell r="D6551" t="str">
            <v>UN</v>
          </cell>
          <cell r="E6551">
            <v>15.61</v>
          </cell>
        </row>
        <row r="6552">
          <cell r="A6552">
            <v>9897</v>
          </cell>
          <cell r="B6552" t="str">
            <v>SINAPI/CEF</v>
          </cell>
          <cell r="C6552" t="str">
            <v>UNIAO PVC SOLD P/AGUA FRIA PREDIAL 50MM</v>
          </cell>
          <cell r="D6552" t="str">
            <v>UN</v>
          </cell>
          <cell r="E6552">
            <v>17.41</v>
          </cell>
        </row>
        <row r="6553">
          <cell r="A6553">
            <v>9910</v>
          </cell>
          <cell r="B6553" t="str">
            <v>SINAPI/CEF</v>
          </cell>
          <cell r="C6553" t="str">
            <v>UNIAO PVC SOLD P/AGUA FRIA PREDIAL 60MM</v>
          </cell>
          <cell r="D6553" t="str">
            <v>UN</v>
          </cell>
          <cell r="E6553">
            <v>38.409999999999997</v>
          </cell>
        </row>
        <row r="6554">
          <cell r="A6554">
            <v>9909</v>
          </cell>
          <cell r="B6554" t="str">
            <v>SINAPI/CEF</v>
          </cell>
          <cell r="C6554" t="str">
            <v>UNIAO PVC SOLD P/AGUA FRIA PREDIAL 75MM</v>
          </cell>
          <cell r="D6554" t="str">
            <v>UN</v>
          </cell>
          <cell r="E6554">
            <v>119.69</v>
          </cell>
        </row>
        <row r="6555">
          <cell r="A6555">
            <v>9907</v>
          </cell>
          <cell r="B6555" t="str">
            <v>SINAPI/CEF</v>
          </cell>
          <cell r="C6555" t="str">
            <v>UNIAO PVC SOLD P/AGUA FRIA PREDIAL 85MM</v>
          </cell>
          <cell r="D6555" t="str">
            <v>UN</v>
          </cell>
          <cell r="E6555">
            <v>177.67</v>
          </cell>
        </row>
        <row r="6556">
          <cell r="A6556">
            <v>20973</v>
          </cell>
          <cell r="B6556" t="str">
            <v>SINAPI/CEF</v>
          </cell>
          <cell r="C6556" t="str">
            <v>UNIAO TIPO STORZ C/ EMPATACAO INTERNA TIPO ANEL DE EXPANSAO P/ MANG DE COMBATE A INCENDIO</v>
          </cell>
          <cell r="D6556" t="str">
            <v>UN</v>
          </cell>
          <cell r="E6556">
            <v>51.06</v>
          </cell>
        </row>
        <row r="6557">
          <cell r="A6557">
            <v>0</v>
          </cell>
          <cell r="B6557" t="str">
            <v>SINAPI/CEF</v>
          </cell>
          <cell r="C6557" t="str">
            <v>ENGATE RAPIDO 1 1/2"</v>
          </cell>
          <cell r="D6557">
            <v>0</v>
          </cell>
          <cell r="E6557">
            <v>0</v>
          </cell>
        </row>
        <row r="6558">
          <cell r="A6558">
            <v>20974</v>
          </cell>
          <cell r="B6558" t="str">
            <v>SINAPI/CEF</v>
          </cell>
          <cell r="C6558" t="str">
            <v>UNIAO TIPO STORZ C/ EMPATACAO INTERNA TIPO ANEL DE EXPANSAO P/ MANG DE COMBATE A INCENDIO</v>
          </cell>
          <cell r="D6558" t="str">
            <v>UN</v>
          </cell>
          <cell r="E6558">
            <v>85.78</v>
          </cell>
        </row>
        <row r="6559">
          <cell r="A6559">
            <v>0</v>
          </cell>
          <cell r="B6559" t="str">
            <v>SINAPI/CEF</v>
          </cell>
          <cell r="C6559" t="str">
            <v>ENGATE RAPIDO 2 1/2"</v>
          </cell>
          <cell r="D6559">
            <v>0</v>
          </cell>
          <cell r="E6559">
            <v>0</v>
          </cell>
        </row>
        <row r="6560">
          <cell r="A6560">
            <v>10601</v>
          </cell>
          <cell r="B6560" t="str">
            <v>SINAPI/CEF</v>
          </cell>
          <cell r="C6560" t="str">
            <v>USINA DE ASFALTO À QUENTE FIXA, TIPO "CONTRA FLUXO"  TEREX, MOD. MAGNUM 140, CAPACIDADE 100 A 140</v>
          </cell>
          <cell r="D6560" t="str">
            <v>UN</v>
          </cell>
          <cell r="E6560">
            <v>2897679.49</v>
          </cell>
        </row>
        <row r="6561">
          <cell r="A6561">
            <v>0</v>
          </cell>
          <cell r="B6561" t="str">
            <v>SINAPI/CEF</v>
          </cell>
          <cell r="C6561" t="str">
            <v>T/H, POT. 280 KW., COM MISTURADOR EXTERNO ROTATIVO</v>
          </cell>
          <cell r="D6561">
            <v>0</v>
          </cell>
          <cell r="E6561">
            <v>0</v>
          </cell>
        </row>
        <row r="6562">
          <cell r="A6562">
            <v>13883</v>
          </cell>
          <cell r="B6562" t="str">
            <v>SINAPI/CEF</v>
          </cell>
          <cell r="C6562" t="str">
            <v>USINA DE ASFALTO A FRIO ROMANELLI, MODELO UPMR 30/40,  CAP. 30 A 40 T/H**CAIXA**</v>
          </cell>
          <cell r="D6562" t="str">
            <v>UN</v>
          </cell>
          <cell r="E6562">
            <v>133389.15</v>
          </cell>
        </row>
        <row r="6563">
          <cell r="A6563">
            <v>25015</v>
          </cell>
          <cell r="B6563" t="str">
            <v>SINAPI/CEF</v>
          </cell>
          <cell r="C6563" t="str">
            <v>USINA DE ASFALTO A FRIO,  TIPO ALMEIDA  MOD. PMF-35D OU SIMILAR- CAPACIDADE 60 A 80 T/H - ELETRICA -</v>
          </cell>
          <cell r="D6563" t="str">
            <v>UN</v>
          </cell>
          <cell r="E6563">
            <v>160911.16</v>
          </cell>
        </row>
        <row r="6564">
          <cell r="A6564">
            <v>0</v>
          </cell>
          <cell r="B6564" t="str">
            <v>SINAPI/CEF</v>
          </cell>
          <cell r="C6564" t="str">
            <v>POTENCIA 30 HP</v>
          </cell>
          <cell r="D6564">
            <v>0</v>
          </cell>
          <cell r="E6564">
            <v>0</v>
          </cell>
        </row>
        <row r="6565">
          <cell r="A6565">
            <v>26033</v>
          </cell>
          <cell r="B6565" t="str">
            <v>SINAPI/CEF</v>
          </cell>
          <cell r="C6565" t="str">
            <v>USINA DE ASFALTO A QUENTE FIXA "CONTRA FLUXO" TEREX MODELO MAGNUM 80, CAPACIDADE 60 A 80 T/H, 188</v>
          </cell>
          <cell r="D6565" t="str">
            <v>UN</v>
          </cell>
          <cell r="E6565">
            <v>2298159.5699999998</v>
          </cell>
        </row>
        <row r="6566">
          <cell r="A6566">
            <v>0</v>
          </cell>
          <cell r="B6566" t="str">
            <v>SINAPI/CEF</v>
          </cell>
          <cell r="C6566" t="str">
            <v>KW, C/ MISTURADOR</v>
          </cell>
          <cell r="D6566">
            <v>0</v>
          </cell>
          <cell r="E6566">
            <v>0</v>
          </cell>
        </row>
        <row r="6567">
          <cell r="A6567">
            <v>13234</v>
          </cell>
          <cell r="B6567" t="str">
            <v>SINAPI/CEF</v>
          </cell>
          <cell r="C6567" t="str">
            <v>USINA DE ASFALTO A QUENTE, FIXA, CIBER UACF 15 P ADVANCED, CAP. 60 A 80 T/H, GRAVIMETRICA, **CAIXA**</v>
          </cell>
          <cell r="D6567" t="str">
            <v>UN</v>
          </cell>
          <cell r="E6567">
            <v>2378095.64</v>
          </cell>
        </row>
        <row r="6568">
          <cell r="A6568">
            <v>26034</v>
          </cell>
          <cell r="B6568" t="str">
            <v>SINAPI/CEF</v>
          </cell>
          <cell r="C6568" t="str">
            <v>USINA DE ASFALTO GRAVIMETRICA, TEREX, MOD. H 50 C,  CAPACIDADE  100/150 T/H, POT. 400 KW.</v>
          </cell>
          <cell r="D6568" t="str">
            <v>UN</v>
          </cell>
          <cell r="E6568">
            <v>5995199.0700000003</v>
          </cell>
        </row>
        <row r="6569">
          <cell r="A6569">
            <v>13893</v>
          </cell>
          <cell r="B6569" t="str">
            <v>SINAPI/CEF</v>
          </cell>
          <cell r="C6569" t="str">
            <v>USINA DE CONCRETO FIXA  CAP 100M3/H</v>
          </cell>
          <cell r="D6569" t="str">
            <v>UN</v>
          </cell>
          <cell r="E6569">
            <v>309942</v>
          </cell>
        </row>
        <row r="6570">
          <cell r="A6570">
            <v>9914</v>
          </cell>
          <cell r="B6570" t="str">
            <v>SINAPI/CEF</v>
          </cell>
          <cell r="C6570" t="str">
            <v>USINA DE CONCRETO FIXA (CAPACIDADE DE 90 A 120 M3/H), SEM SILO</v>
          </cell>
          <cell r="D6570" t="str">
            <v>UN</v>
          </cell>
          <cell r="E6570">
            <v>309942</v>
          </cell>
        </row>
        <row r="6571">
          <cell r="A6571">
            <v>13894</v>
          </cell>
          <cell r="B6571" t="str">
            <v>SINAPI/CEF</v>
          </cell>
          <cell r="C6571" t="str">
            <v>USINA DE CONCRETO FIXA CAP 40M3/H, CIBI , modelo DEA 40  H/1, SEM SILO</v>
          </cell>
          <cell r="D6571" t="str">
            <v>UN</v>
          </cell>
          <cell r="E6571">
            <v>173855.61</v>
          </cell>
        </row>
        <row r="6572">
          <cell r="A6572">
            <v>13895</v>
          </cell>
          <cell r="B6572" t="str">
            <v>SINAPI/CEF</v>
          </cell>
          <cell r="C6572" t="str">
            <v>USINA DE CONCRETO FIXA CAP 60M3/H ,CIBI,  MODELO  COMPACTA 5 H1 , SEM SILO</v>
          </cell>
          <cell r="D6572" t="str">
            <v>UN</v>
          </cell>
          <cell r="E6572">
            <v>216928.5</v>
          </cell>
        </row>
        <row r="6573">
          <cell r="A6573">
            <v>13892</v>
          </cell>
          <cell r="B6573" t="str">
            <v>SINAPI/CEF</v>
          </cell>
          <cell r="C6573" t="str">
            <v>USINA DE CONCRETO FIXA CAP 80M3/H, CIBI ,  MODELO ASTRA 4 S/H1- SEM SILO</v>
          </cell>
          <cell r="D6573" t="str">
            <v>UN</v>
          </cell>
          <cell r="E6573">
            <v>286489.15000000002</v>
          </cell>
        </row>
        <row r="6574">
          <cell r="A6574">
            <v>9912</v>
          </cell>
          <cell r="B6574" t="str">
            <v>SINAPI/CEF</v>
          </cell>
          <cell r="C6574" t="str">
            <v>USINA DE MISTURAS ASFALTICAS A QUENTE, MOVEL, TIPO "CONTRA FLUXO", CAPACIDADE DE 40 A 80 T/H</v>
          </cell>
          <cell r="D6574" t="str">
            <v>UN</v>
          </cell>
          <cell r="E6574">
            <v>1700800</v>
          </cell>
        </row>
        <row r="6575">
          <cell r="A6575">
            <v>9921</v>
          </cell>
          <cell r="B6575" t="str">
            <v>SINAPI/CEF</v>
          </cell>
          <cell r="C6575" t="str">
            <v>USINA MISTURADORA DE SOLOS CIBER USC-50 P,  DOSADORES TRIPLOS, CALHA VIBRATORIA    CAP. 200/500 T -</v>
          </cell>
          <cell r="D6575" t="str">
            <v>UN</v>
          </cell>
          <cell r="E6575">
            <v>1009191.79</v>
          </cell>
        </row>
        <row r="6576">
          <cell r="A6576">
            <v>0</v>
          </cell>
          <cell r="B6576" t="str">
            <v>SINAPI/CEF</v>
          </cell>
          <cell r="C6576" t="str">
            <v>201 HP **CAIXA**</v>
          </cell>
          <cell r="D6576">
            <v>0</v>
          </cell>
          <cell r="E6576">
            <v>0</v>
          </cell>
        </row>
        <row r="6577">
          <cell r="A6577">
            <v>26035</v>
          </cell>
          <cell r="B6577" t="str">
            <v>SINAPI/CEF</v>
          </cell>
          <cell r="C6577" t="str">
            <v>USINA MISTURADORA DE SOLOS, TEREX,  MOD. USF 600, CAPACIDADE  300/600 T/H, POT. 100 KW,</v>
          </cell>
          <cell r="D6577" t="str">
            <v>UN</v>
          </cell>
          <cell r="E6577">
            <v>919263.86</v>
          </cell>
        </row>
        <row r="6578">
          <cell r="A6578">
            <v>10228</v>
          </cell>
          <cell r="B6578" t="str">
            <v>SINAPI/CEF</v>
          </cell>
          <cell r="C6578" t="str">
            <v>VÁLVULA DE DESCARGA DE *1 1/2"* COM REGISTRO E ACABAMENTO EM METAL CROMADO</v>
          </cell>
          <cell r="D6578" t="str">
            <v>UN</v>
          </cell>
          <cell r="E6578">
            <v>182.3</v>
          </cell>
        </row>
        <row r="6579">
          <cell r="A6579">
            <v>10404</v>
          </cell>
          <cell r="B6579" t="str">
            <v>SINAPI/CEF</v>
          </cell>
          <cell r="C6579" t="str">
            <v>VÁLVULA DE RETENÇÃO HORIZONTAL, DE BRONZE (PN-25) 1/2", 400 PSI, TAMPA E PORCA DE UNIÃO,</v>
          </cell>
          <cell r="D6579" t="str">
            <v>UN</v>
          </cell>
          <cell r="E6579">
            <v>31.9</v>
          </cell>
        </row>
        <row r="6580">
          <cell r="A6580">
            <v>0</v>
          </cell>
          <cell r="B6580" t="str">
            <v>SINAPI/CEF</v>
          </cell>
          <cell r="C6580" t="str">
            <v>EXTREMIDADES COM ROSCA</v>
          </cell>
          <cell r="D6580">
            <v>0</v>
          </cell>
          <cell r="E6580">
            <v>0</v>
          </cell>
        </row>
        <row r="6581">
          <cell r="A6581">
            <v>11751</v>
          </cell>
          <cell r="B6581" t="str">
            <v>SINAPI/CEF</v>
          </cell>
          <cell r="C6581" t="str">
            <v>VALVULA DE ESFERA EM BRONZE REF 1552-B 1 1/2" BRUTA</v>
          </cell>
          <cell r="D6581" t="str">
            <v>UN</v>
          </cell>
          <cell r="E6581">
            <v>91.65</v>
          </cell>
        </row>
        <row r="6582">
          <cell r="A6582">
            <v>11750</v>
          </cell>
          <cell r="B6582" t="str">
            <v>SINAPI/CEF</v>
          </cell>
          <cell r="C6582" t="str">
            <v>VALVULA DE ESFERA EM BRONZE REF 1552-B 1 1/4" BRUTA</v>
          </cell>
          <cell r="D6582" t="str">
            <v>UN</v>
          </cell>
          <cell r="E6582">
            <v>76.16</v>
          </cell>
        </row>
        <row r="6583">
          <cell r="A6583">
            <v>11748</v>
          </cell>
          <cell r="B6583" t="str">
            <v>SINAPI/CEF</v>
          </cell>
          <cell r="C6583" t="str">
            <v>VALVULA DE ESFERA EM BRONZE REF 1552-B 1/2" BRUTA</v>
          </cell>
          <cell r="D6583" t="str">
            <v>UN</v>
          </cell>
          <cell r="E6583">
            <v>31.14</v>
          </cell>
        </row>
        <row r="6584">
          <cell r="A6584">
            <v>11746</v>
          </cell>
          <cell r="B6584" t="str">
            <v>SINAPI/CEF</v>
          </cell>
          <cell r="C6584" t="str">
            <v>VALVULA DE ESFERA EM BRONZE REF 1552-B 1" BRUTA</v>
          </cell>
          <cell r="D6584" t="str">
            <v>UN</v>
          </cell>
          <cell r="E6584">
            <v>51.02</v>
          </cell>
        </row>
        <row r="6585">
          <cell r="A6585">
            <v>11747</v>
          </cell>
          <cell r="B6585" t="str">
            <v>SINAPI/CEF</v>
          </cell>
          <cell r="C6585" t="str">
            <v>VALVULA DE ESFERA EM BRONZE REF 1552-B 2" BRUTA</v>
          </cell>
          <cell r="D6585" t="str">
            <v>UN</v>
          </cell>
          <cell r="E6585">
            <v>142.79</v>
          </cell>
        </row>
        <row r="6586">
          <cell r="A6586">
            <v>11749</v>
          </cell>
          <cell r="B6586" t="str">
            <v>SINAPI/CEF</v>
          </cell>
          <cell r="C6586" t="str">
            <v>VALVULA DE ESFERA EM BRONZE REF 1552-B 3/4" BRUTA</v>
          </cell>
          <cell r="D6586" t="str">
            <v>UN</v>
          </cell>
          <cell r="E6586">
            <v>36.76</v>
          </cell>
        </row>
        <row r="6587">
          <cell r="A6587">
            <v>10229</v>
          </cell>
          <cell r="B6587" t="str">
            <v>SINAPI/CEF</v>
          </cell>
          <cell r="C6587" t="str">
            <v>VALVULA DE RETENCAO DE BRONZE PARA FUNDO DE POCO OU CISTERNA (PE COM CRIVOS), 3/4"</v>
          </cell>
          <cell r="D6587" t="str">
            <v>UN</v>
          </cell>
          <cell r="E6587">
            <v>14.73</v>
          </cell>
        </row>
        <row r="6588">
          <cell r="A6588">
            <v>21112</v>
          </cell>
          <cell r="B6588" t="str">
            <v>SINAPI/CEF</v>
          </cell>
          <cell r="C6588" t="str">
            <v>VALVULA DESCARGA P/ MICTORIO</v>
          </cell>
          <cell r="D6588" t="str">
            <v>UN</v>
          </cell>
          <cell r="E6588">
            <v>124.17</v>
          </cell>
        </row>
        <row r="6589">
          <cell r="A6589">
            <v>11783</v>
          </cell>
          <cell r="B6589" t="str">
            <v>SINAPI/CEF</v>
          </cell>
          <cell r="C6589" t="str">
            <v>VALVULA DESCARGA 1 1/2" EM PVC - ACABAMENTO EM PLASTICO CROMADO TIPO LORENZETTI OU SIMILAR</v>
          </cell>
          <cell r="D6589" t="str">
            <v>UN</v>
          </cell>
          <cell r="E6589">
            <v>94.43</v>
          </cell>
        </row>
        <row r="6590">
          <cell r="A6590">
            <v>11781</v>
          </cell>
          <cell r="B6590" t="str">
            <v>SINAPI/CEF</v>
          </cell>
          <cell r="C6590" t="str">
            <v>VALVULA DESCARGA 1 1/4" C/ REGISTRO - ACABAMENTO EM METAL CROMADO</v>
          </cell>
          <cell r="D6590" t="str">
            <v>UN</v>
          </cell>
          <cell r="E6590">
            <v>182.3</v>
          </cell>
        </row>
        <row r="6591">
          <cell r="A6591">
            <v>6157</v>
          </cell>
          <cell r="B6591" t="str">
            <v>SINAPI/CEF</v>
          </cell>
          <cell r="C6591" t="str">
            <v>VALVULA EM METAL CROMADO TIPO AMERICANA 3.1/2" X 1.1/2" P/ PIA DE COZINHA</v>
          </cell>
          <cell r="D6591" t="str">
            <v>UN</v>
          </cell>
          <cell r="E6591">
            <v>27.33</v>
          </cell>
        </row>
        <row r="6592">
          <cell r="A6592">
            <v>6152</v>
          </cell>
          <cell r="B6592" t="str">
            <v>SINAPI/CEF</v>
          </cell>
          <cell r="C6592" t="str">
            <v>VALVULA EM PLASTICO BRANCO 1.1/4" X 1.1/2" C/SAIDA LISA 40MM P/ TANQUE</v>
          </cell>
          <cell r="D6592" t="str">
            <v>UN</v>
          </cell>
          <cell r="E6592">
            <v>2.3199999999999998</v>
          </cell>
        </row>
        <row r="6593">
          <cell r="A6593">
            <v>6156</v>
          </cell>
          <cell r="B6593" t="str">
            <v>SINAPI/CEF</v>
          </cell>
          <cell r="C6593" t="str">
            <v>VALVULA EM PLASTICO BRANCO 1.1/4" X 1.1/2" P/ TANQUE</v>
          </cell>
          <cell r="D6593" t="str">
            <v>UN</v>
          </cell>
          <cell r="E6593">
            <v>4.6500000000000004</v>
          </cell>
        </row>
        <row r="6594">
          <cell r="A6594">
            <v>6153</v>
          </cell>
          <cell r="B6594" t="str">
            <v>SINAPI/CEF</v>
          </cell>
          <cell r="C6594" t="str">
            <v>VALVULA EM PLASTICO BRANCO 1" S/ UNHO (P/ PIA, TANQUE OU LAVAT SEM LADRAO)</v>
          </cell>
          <cell r="D6594" t="str">
            <v>UN</v>
          </cell>
          <cell r="E6594">
            <v>2.09</v>
          </cell>
        </row>
        <row r="6595">
          <cell r="A6595">
            <v>0</v>
          </cell>
          <cell r="B6595" t="str">
            <v>SINAPI/CEF</v>
          </cell>
          <cell r="C6595">
            <v>0</v>
          </cell>
          <cell r="D6595">
            <v>0</v>
          </cell>
          <cell r="E6595">
            <v>0</v>
          </cell>
        </row>
        <row r="6596">
          <cell r="A6596">
            <v>0</v>
          </cell>
          <cell r="B6596" t="str">
            <v>SINAPI/CEF</v>
          </cell>
          <cell r="C6596" t="str">
            <v>PREÇOS DE INSUMOS</v>
          </cell>
          <cell r="D6596" t="str">
            <v>Página:</v>
          </cell>
          <cell r="E6596" t="str">
            <v>105 / 107</v>
          </cell>
        </row>
        <row r="6597">
          <cell r="A6597" t="str">
            <v>Mês de Coleta:</v>
          </cell>
          <cell r="B6597" t="str">
            <v>SINAPI/CEF</v>
          </cell>
          <cell r="C6597" t="str">
            <v>05/2014 Pesquisa: IBGE</v>
          </cell>
          <cell r="D6597">
            <v>0</v>
          </cell>
          <cell r="E6597">
            <v>0</v>
          </cell>
        </row>
        <row r="6598">
          <cell r="A6598">
            <v>0</v>
          </cell>
          <cell r="B6598" t="str">
            <v>SINAPI/CEF</v>
          </cell>
          <cell r="C6598" t="str">
            <v>FORTALEZA 88,81</v>
          </cell>
          <cell r="D6598">
            <v>0</v>
          </cell>
          <cell r="E6598">
            <v>50.72</v>
          </cell>
        </row>
        <row r="6599">
          <cell r="A6599" t="str">
            <v>Localidade:</v>
          </cell>
          <cell r="B6599" t="str">
            <v>SINAPI/CEF</v>
          </cell>
          <cell r="C6599" t="str">
            <v>Encargos Sociais Desonerados(%) Horista:</v>
          </cell>
          <cell r="D6599" t="str">
            <v>Mensalista:</v>
          </cell>
          <cell r="E6599">
            <v>0</v>
          </cell>
        </row>
        <row r="6600">
          <cell r="A6600" t="str">
            <v>Código</v>
          </cell>
          <cell r="B6600" t="str">
            <v>SINAPI/CEF</v>
          </cell>
          <cell r="C6600" t="str">
            <v>Descriçao do Insumo</v>
          </cell>
          <cell r="D6600" t="str">
            <v>Unid</v>
          </cell>
          <cell r="E6600" t="str">
            <v>Preço</v>
          </cell>
        </row>
        <row r="6601">
          <cell r="A6601">
            <v>0</v>
          </cell>
          <cell r="B6601" t="str">
            <v>SINAPI/CEF</v>
          </cell>
          <cell r="C6601">
            <v>0</v>
          </cell>
          <cell r="D6601">
            <v>0</v>
          </cell>
          <cell r="E6601" t="str">
            <v>Mediano (R$)</v>
          </cell>
        </row>
        <row r="6602">
          <cell r="A6602">
            <v>6158</v>
          </cell>
          <cell r="B6602" t="str">
            <v>SINAPI/CEF</v>
          </cell>
          <cell r="C6602" t="str">
            <v>VALVULA EM PLASTICO BRANCO 1" SEM UNHO C/ LADRAO P/ LAVATORIO</v>
          </cell>
          <cell r="D6602" t="str">
            <v>UN</v>
          </cell>
          <cell r="E6602">
            <v>2.3199999999999998</v>
          </cell>
        </row>
        <row r="6603">
          <cell r="A6603">
            <v>6154</v>
          </cell>
          <cell r="B6603" t="str">
            <v>SINAPI/CEF</v>
          </cell>
          <cell r="C6603" t="str">
            <v>VALVULA EM PLASTICO CROMADO 1" S/UNHO C/LADRAO P/LAVATORIO</v>
          </cell>
          <cell r="D6603" t="str">
            <v>UN</v>
          </cell>
          <cell r="E6603">
            <v>5.65</v>
          </cell>
        </row>
        <row r="6604">
          <cell r="A6604">
            <v>10236</v>
          </cell>
          <cell r="B6604" t="str">
            <v>SINAPI/CEF</v>
          </cell>
          <cell r="C6604" t="str">
            <v>VALVULA PE C/ CRIVO BRONZE 1 1/2"</v>
          </cell>
          <cell r="D6604" t="str">
            <v>UN</v>
          </cell>
          <cell r="E6604">
            <v>28.8</v>
          </cell>
        </row>
        <row r="6605">
          <cell r="A6605">
            <v>10233</v>
          </cell>
          <cell r="B6605" t="str">
            <v>SINAPI/CEF</v>
          </cell>
          <cell r="C6605" t="str">
            <v>VALVULA PE C/ CRIVO BRONZE 1 1/4"</v>
          </cell>
          <cell r="D6605" t="str">
            <v>UN</v>
          </cell>
          <cell r="E6605">
            <v>25.06</v>
          </cell>
        </row>
        <row r="6606">
          <cell r="A6606">
            <v>10234</v>
          </cell>
          <cell r="B6606" t="str">
            <v>SINAPI/CEF</v>
          </cell>
          <cell r="C6606" t="str">
            <v>VALVULA PE C/ CRIVO BRONZE 1"</v>
          </cell>
          <cell r="D6606" t="str">
            <v>UN</v>
          </cell>
          <cell r="E6606">
            <v>16.89</v>
          </cell>
        </row>
        <row r="6607">
          <cell r="A6607">
            <v>10231</v>
          </cell>
          <cell r="B6607" t="str">
            <v>SINAPI/CEF</v>
          </cell>
          <cell r="C6607" t="str">
            <v>VALVULA PE C/ CRIVO BRONZE 2 1/2"</v>
          </cell>
          <cell r="D6607" t="str">
            <v>UN</v>
          </cell>
          <cell r="E6607">
            <v>71.62</v>
          </cell>
        </row>
        <row r="6608">
          <cell r="A6608">
            <v>10232</v>
          </cell>
          <cell r="B6608" t="str">
            <v>SINAPI/CEF</v>
          </cell>
          <cell r="C6608" t="str">
            <v>VALVULA PE C/ CRIVO BRONZE 2"</v>
          </cell>
          <cell r="D6608" t="str">
            <v>UN</v>
          </cell>
          <cell r="E6608">
            <v>39.880000000000003</v>
          </cell>
        </row>
        <row r="6609">
          <cell r="A6609">
            <v>10235</v>
          </cell>
          <cell r="B6609" t="str">
            <v>SINAPI/CEF</v>
          </cell>
          <cell r="C6609" t="str">
            <v>VALVULA PE C/ CRIVO BRONZE 3"</v>
          </cell>
          <cell r="D6609" t="str">
            <v>UN</v>
          </cell>
          <cell r="E6609">
            <v>94.41</v>
          </cell>
        </row>
        <row r="6610">
          <cell r="A6610">
            <v>10230</v>
          </cell>
          <cell r="B6610" t="str">
            <v>SINAPI/CEF</v>
          </cell>
          <cell r="C6610" t="str">
            <v>VALVULA PE C/ CRIVO BRONZE 4"</v>
          </cell>
          <cell r="D6610" t="str">
            <v>UN</v>
          </cell>
          <cell r="E6610">
            <v>156.91</v>
          </cell>
        </row>
        <row r="6611">
          <cell r="A6611">
            <v>6155</v>
          </cell>
          <cell r="B6611" t="str">
            <v>SINAPI/CEF</v>
          </cell>
          <cell r="C6611" t="str">
            <v>VALVULA PLASTICO CROMADO TIPO AMERICANA 3.1/2" X 1.1/2" SEM ADAPTADOR P/ PIA DE COZINHA</v>
          </cell>
          <cell r="D6611" t="str">
            <v>UN</v>
          </cell>
          <cell r="E6611">
            <v>4.18</v>
          </cell>
        </row>
        <row r="6612">
          <cell r="A6612">
            <v>10409</v>
          </cell>
          <cell r="B6612" t="str">
            <v>SINAPI/CEF</v>
          </cell>
          <cell r="C6612" t="str">
            <v>VALVULA RETENCAO HORIZONTAL BRONZE (PN-25) 1 1/2" 400PSI TAMPA C/ PORCA DE UNIAO - EXTREMIDADES C/</v>
          </cell>
          <cell r="D6612" t="str">
            <v>UN</v>
          </cell>
          <cell r="E6612">
            <v>73.88</v>
          </cell>
        </row>
        <row r="6613">
          <cell r="A6613">
            <v>0</v>
          </cell>
          <cell r="B6613" t="str">
            <v>SINAPI/CEF</v>
          </cell>
          <cell r="C6613" t="str">
            <v>ROSCA"</v>
          </cell>
          <cell r="D6613">
            <v>0</v>
          </cell>
          <cell r="E6613">
            <v>0</v>
          </cell>
        </row>
        <row r="6614">
          <cell r="A6614">
            <v>10411</v>
          </cell>
          <cell r="B6614" t="str">
            <v>SINAPI/CEF</v>
          </cell>
          <cell r="C6614" t="str">
            <v>VALVULA RETENCAO HORIZONTAL BRONZE (PN-25) 1 1/4" 400PSI TAMPA C/ PORCA DE UNIAO - EXTREMIDADES C/</v>
          </cell>
          <cell r="D6614" t="str">
            <v>UN</v>
          </cell>
          <cell r="E6614">
            <v>63.47</v>
          </cell>
        </row>
        <row r="6615">
          <cell r="A6615">
            <v>0</v>
          </cell>
          <cell r="B6615" t="str">
            <v>SINAPI/CEF</v>
          </cell>
          <cell r="C6615" t="str">
            <v>ROSCA"</v>
          </cell>
          <cell r="D6615">
            <v>0</v>
          </cell>
          <cell r="E6615">
            <v>0</v>
          </cell>
        </row>
        <row r="6616">
          <cell r="A6616">
            <v>10410</v>
          </cell>
          <cell r="B6616" t="str">
            <v>SINAPI/CEF</v>
          </cell>
          <cell r="C6616" t="str">
            <v>VALVULA RETENCAO HORIZONTAL BRONZE (PN-25) 1" 400PSI TAMPA C/ PORCA DE UNIAO - EXTREMIDADES C/</v>
          </cell>
          <cell r="D6616" t="str">
            <v>UN</v>
          </cell>
          <cell r="E6616">
            <v>43.86</v>
          </cell>
        </row>
        <row r="6617">
          <cell r="A6617">
            <v>0</v>
          </cell>
          <cell r="B6617" t="str">
            <v>SINAPI/CEF</v>
          </cell>
          <cell r="C6617" t="str">
            <v>ROSCA"</v>
          </cell>
          <cell r="D6617">
            <v>0</v>
          </cell>
          <cell r="E6617">
            <v>0</v>
          </cell>
        </row>
        <row r="6618">
          <cell r="A6618">
            <v>10405</v>
          </cell>
          <cell r="B6618" t="str">
            <v>SINAPI/CEF</v>
          </cell>
          <cell r="C6618" t="str">
            <v>VALVULA RETENCAO HORIZONTAL BRONZE (PN-25) 2 1/2" 400PSI TAMPA C/ PORCA DE UNIAO - EXTREMIDADES C/</v>
          </cell>
          <cell r="D6618" t="str">
            <v>UN</v>
          </cell>
          <cell r="E6618">
            <v>143.57</v>
          </cell>
        </row>
        <row r="6619">
          <cell r="A6619">
            <v>0</v>
          </cell>
          <cell r="B6619" t="str">
            <v>SINAPI/CEF</v>
          </cell>
          <cell r="C6619" t="str">
            <v>ROSCA"</v>
          </cell>
          <cell r="D6619">
            <v>0</v>
          </cell>
          <cell r="E6619">
            <v>0</v>
          </cell>
        </row>
        <row r="6620">
          <cell r="A6620">
            <v>10408</v>
          </cell>
          <cell r="B6620" t="str">
            <v>SINAPI/CEF</v>
          </cell>
          <cell r="C6620" t="str">
            <v>VALVULA RETENCAO HORIZONTAL BRONZE (PN-25) 2" 400PSI TAMPA C/ PORCA DE UNIAO - EXTREMIDADES C/</v>
          </cell>
          <cell r="D6620" t="str">
            <v>UN</v>
          </cell>
          <cell r="E6620">
            <v>108.45</v>
          </cell>
        </row>
        <row r="6621">
          <cell r="A6621">
            <v>0</v>
          </cell>
          <cell r="B6621" t="str">
            <v>SINAPI/CEF</v>
          </cell>
          <cell r="C6621" t="str">
            <v>ROSCA"</v>
          </cell>
          <cell r="D6621">
            <v>0</v>
          </cell>
          <cell r="E6621">
            <v>0</v>
          </cell>
        </row>
        <row r="6622">
          <cell r="A6622">
            <v>10412</v>
          </cell>
          <cell r="B6622" t="str">
            <v>SINAPI/CEF</v>
          </cell>
          <cell r="C6622" t="str">
            <v>VALVULA RETENCAO HORIZONTAL BRONZE (PN-25) 3/4" 400PSI TAMPA C/ PORCA DE UNIAO - EXTREMIDADES C/</v>
          </cell>
          <cell r="D6622" t="str">
            <v>UN</v>
          </cell>
          <cell r="E6622">
            <v>32.32</v>
          </cell>
        </row>
        <row r="6623">
          <cell r="A6623">
            <v>0</v>
          </cell>
          <cell r="B6623" t="str">
            <v>SINAPI/CEF</v>
          </cell>
          <cell r="C6623" t="str">
            <v>ROSCA"</v>
          </cell>
          <cell r="D6623">
            <v>0</v>
          </cell>
          <cell r="E6623">
            <v>0</v>
          </cell>
        </row>
        <row r="6624">
          <cell r="A6624">
            <v>10406</v>
          </cell>
          <cell r="B6624" t="str">
            <v>SINAPI/CEF</v>
          </cell>
          <cell r="C6624" t="str">
            <v>VALVULA RETENCAO HORIZONTAL BRONZE (PN-25) 3" 400PSI TAMPA C/ PORCA DE UNIAO - EXTREMIDADES C/</v>
          </cell>
          <cell r="D6624" t="str">
            <v>UN</v>
          </cell>
          <cell r="E6624">
            <v>168.51</v>
          </cell>
        </row>
        <row r="6625">
          <cell r="A6625">
            <v>0</v>
          </cell>
          <cell r="B6625" t="str">
            <v>SINAPI/CEF</v>
          </cell>
          <cell r="C6625" t="str">
            <v>ROSCA"</v>
          </cell>
          <cell r="D6625">
            <v>0</v>
          </cell>
          <cell r="E6625">
            <v>0</v>
          </cell>
        </row>
        <row r="6626">
          <cell r="A6626">
            <v>10407</v>
          </cell>
          <cell r="B6626" t="str">
            <v>SINAPI/CEF</v>
          </cell>
          <cell r="C6626" t="str">
            <v>VALVULA RETENCAO HORIZONTAL BRONZE (PN-25) 4" 400PSI TAMPA C/ PORCA DE UNIAO - EXTREMIDADES C/</v>
          </cell>
          <cell r="D6626" t="str">
            <v>UN</v>
          </cell>
          <cell r="E6626">
            <v>327.33999999999997</v>
          </cell>
        </row>
        <row r="6627">
          <cell r="A6627">
            <v>0</v>
          </cell>
          <cell r="B6627" t="str">
            <v>SINAPI/CEF</v>
          </cell>
          <cell r="C6627" t="str">
            <v>ROSCA"</v>
          </cell>
          <cell r="D6627">
            <v>0</v>
          </cell>
          <cell r="E6627">
            <v>0</v>
          </cell>
        </row>
        <row r="6628">
          <cell r="A6628">
            <v>10416</v>
          </cell>
          <cell r="B6628" t="str">
            <v>SINAPI/CEF</v>
          </cell>
          <cell r="C6628" t="str">
            <v>VALVULA RETENCAO VERTICAL BRONZE (PN-16) 1 1/2" 200PSI - EXTREMIDADES C/ ROSCA"</v>
          </cell>
          <cell r="D6628" t="str">
            <v>UN</v>
          </cell>
          <cell r="E6628">
            <v>43.23</v>
          </cell>
        </row>
        <row r="6629">
          <cell r="A6629">
            <v>10419</v>
          </cell>
          <cell r="B6629" t="str">
            <v>SINAPI/CEF</v>
          </cell>
          <cell r="C6629" t="str">
            <v>VALVULA RETENCAO VERTICAL BRONZE (PN-16) 1 1/4" 200PSI - EXTREMIDADES C/ ROSCA"</v>
          </cell>
          <cell r="D6629" t="str">
            <v>UN</v>
          </cell>
          <cell r="E6629">
            <v>34.6</v>
          </cell>
        </row>
        <row r="6630">
          <cell r="A6630">
            <v>21092</v>
          </cell>
          <cell r="B6630" t="str">
            <v>SINAPI/CEF</v>
          </cell>
          <cell r="C6630" t="str">
            <v>VALVULA RETENCAO VERTICAL BRONZE (PN-16) 1/2" 200PSI EXTREMIDADES C/ ROSCA"</v>
          </cell>
          <cell r="D6630" t="str">
            <v>UN</v>
          </cell>
          <cell r="E6630">
            <v>21.69</v>
          </cell>
        </row>
        <row r="6631">
          <cell r="A6631">
            <v>10418</v>
          </cell>
          <cell r="B6631" t="str">
            <v>SINAPI/CEF</v>
          </cell>
          <cell r="C6631" t="str">
            <v>VALVULA RETENCAO VERTICAL BRONZE (PN-16) 1" 200PSI - EXTREMIDADES C/ ROSCA"</v>
          </cell>
          <cell r="D6631" t="str">
            <v>UN</v>
          </cell>
          <cell r="E6631">
            <v>26.69</v>
          </cell>
        </row>
        <row r="6632">
          <cell r="A6632">
            <v>12657</v>
          </cell>
          <cell r="B6632" t="str">
            <v>SINAPI/CEF</v>
          </cell>
          <cell r="C6632" t="str">
            <v>VALVULA RETENCAO VERTICAL BRONZE (PN-16) 2 1/2" 200PSI - EXTREMIDADES C/ ROSCA"</v>
          </cell>
          <cell r="D6632" t="str">
            <v>UN</v>
          </cell>
          <cell r="E6632">
            <v>104.49</v>
          </cell>
        </row>
        <row r="6633">
          <cell r="A6633">
            <v>10417</v>
          </cell>
          <cell r="B6633" t="str">
            <v>SINAPI/CEF</v>
          </cell>
          <cell r="C6633" t="str">
            <v>VALVULA RETENCAO VERTICAL BRONZE (PN-16) 2" 200PSI - EXTREMIDADES C/ ROSCA"</v>
          </cell>
          <cell r="D6633" t="str">
            <v>UN</v>
          </cell>
          <cell r="E6633">
            <v>57.03</v>
          </cell>
        </row>
        <row r="6634">
          <cell r="A6634">
            <v>10413</v>
          </cell>
          <cell r="B6634" t="str">
            <v>SINAPI/CEF</v>
          </cell>
          <cell r="C6634" t="str">
            <v>VALVULA RETENCAO VERTICAL BRONZE (PN-16) 3/4" 200PSI - EXTREMIDADES C/ ROSCA"</v>
          </cell>
          <cell r="D6634" t="str">
            <v>UN</v>
          </cell>
          <cell r="E6634">
            <v>23.01</v>
          </cell>
        </row>
        <row r="6635">
          <cell r="A6635">
            <v>10414</v>
          </cell>
          <cell r="B6635" t="str">
            <v>SINAPI/CEF</v>
          </cell>
          <cell r="C6635" t="str">
            <v>VALVULA RETENCAO VERTICAL BRONZE (PN-16) 3" 200PSI - EXTREMIDADES C/ ROSCA"</v>
          </cell>
          <cell r="D6635" t="str">
            <v>UN</v>
          </cell>
          <cell r="E6635">
            <v>125.98</v>
          </cell>
        </row>
        <row r="6636">
          <cell r="A6636">
            <v>10415</v>
          </cell>
          <cell r="B6636" t="str">
            <v>SINAPI/CEF</v>
          </cell>
          <cell r="C6636" t="str">
            <v>VALVULA RETENCAO VERTICAL BRONZE (PN-16) 4" 200PSI - EXTREMIDADES C/ ROSCA"</v>
          </cell>
          <cell r="D6636" t="str">
            <v>UN</v>
          </cell>
          <cell r="E6636">
            <v>243.75</v>
          </cell>
        </row>
        <row r="6637">
          <cell r="A6637">
            <v>3115</v>
          </cell>
          <cell r="B6637" t="str">
            <v>SINAPI/CEF</v>
          </cell>
          <cell r="C6637" t="str">
            <v>VARA FERRO CROMADO P/ CREMONA H = 120CM</v>
          </cell>
          <cell r="D6637" t="str">
            <v>UN</v>
          </cell>
          <cell r="E6637">
            <v>7.39</v>
          </cell>
        </row>
        <row r="6638">
          <cell r="A6638">
            <v>3116</v>
          </cell>
          <cell r="B6638" t="str">
            <v>SINAPI/CEF</v>
          </cell>
          <cell r="C6638" t="str">
            <v>VARA FERRO CROMADO P/ CREMONA H = 150CM</v>
          </cell>
          <cell r="D6638" t="str">
            <v>UN</v>
          </cell>
          <cell r="E6638">
            <v>8.66</v>
          </cell>
        </row>
        <row r="6639">
          <cell r="A6639">
            <v>3117</v>
          </cell>
          <cell r="B6639" t="str">
            <v>SINAPI/CEF</v>
          </cell>
          <cell r="C6639" t="str">
            <v>VARA LATAO CROMADO P/ CREMONA H = 120CM</v>
          </cell>
          <cell r="D6639" t="str">
            <v>M</v>
          </cell>
          <cell r="E6639">
            <v>14.88</v>
          </cell>
        </row>
        <row r="6640">
          <cell r="A6640">
            <v>10422</v>
          </cell>
          <cell r="B6640" t="str">
            <v>SINAPI/CEF</v>
          </cell>
          <cell r="C6640" t="str">
            <v>VASO SANITARIO SIFONADO C/CAIXA ACOPLADA LOUCA BRANCA - PADRAO MEDIO</v>
          </cell>
          <cell r="D6640" t="str">
            <v>UN</v>
          </cell>
          <cell r="E6640">
            <v>247.82</v>
          </cell>
        </row>
        <row r="6641">
          <cell r="A6641">
            <v>11786</v>
          </cell>
          <cell r="B6641" t="str">
            <v>SINAPI/CEF</v>
          </cell>
          <cell r="C6641" t="str">
            <v>VASO SANITARIO SIFONADO INFANTIL - BRANCO</v>
          </cell>
          <cell r="D6641" t="str">
            <v>UN</v>
          </cell>
          <cell r="E6641">
            <v>117.6</v>
          </cell>
        </row>
        <row r="6642">
          <cell r="A6642">
            <v>10421</v>
          </cell>
          <cell r="B6642" t="str">
            <v>SINAPI/CEF</v>
          </cell>
          <cell r="C6642" t="str">
            <v>VASO SANITARIO SIFONADO LOUCA COR - PADRAO MEDIO</v>
          </cell>
          <cell r="D6642" t="str">
            <v>UN</v>
          </cell>
          <cell r="E6642">
            <v>106.42</v>
          </cell>
        </row>
        <row r="6643">
          <cell r="A6643">
            <v>13726</v>
          </cell>
          <cell r="B6643" t="str">
            <v>SINAPI/CEF</v>
          </cell>
          <cell r="C6643" t="str">
            <v>VASSOURA MECANICA REBOCAVEL</v>
          </cell>
          <cell r="D6643" t="str">
            <v>UN</v>
          </cell>
          <cell r="E6643">
            <v>28000</v>
          </cell>
        </row>
        <row r="6644">
          <cell r="A6644">
            <v>10435</v>
          </cell>
          <cell r="B6644" t="str">
            <v>SINAPI/CEF</v>
          </cell>
          <cell r="C6644" t="str">
            <v>VASSOURA MECANICA REBOCAVEL COM LARGURA DE VARRIMENTO DE 2,66 M (LOCACAO)</v>
          </cell>
          <cell r="D6644" t="str">
            <v>H</v>
          </cell>
          <cell r="E6644">
            <v>12.15</v>
          </cell>
        </row>
        <row r="6645">
          <cell r="A6645">
            <v>2717</v>
          </cell>
          <cell r="B6645" t="str">
            <v>SINAPI/CEF</v>
          </cell>
          <cell r="C6645" t="str">
            <v>VASSOURAO SIMPLES, SEM CABO, NYLON, 35-40CM P/ LIMPEZA DE PISOS/RUAS</v>
          </cell>
          <cell r="D6645" t="str">
            <v>UN</v>
          </cell>
          <cell r="E6645">
            <v>12.94</v>
          </cell>
        </row>
        <row r="6646">
          <cell r="A6646">
            <v>12627</v>
          </cell>
          <cell r="B6646" t="str">
            <v>SINAPI/CEF</v>
          </cell>
          <cell r="C6646" t="str">
            <v>VEDACAO PVC AQUAPLUV D = 125 MM</v>
          </cell>
          <cell r="D6646" t="str">
            <v>UN</v>
          </cell>
          <cell r="E6646">
            <v>2.0699999999999998</v>
          </cell>
        </row>
        <row r="6647">
          <cell r="A6647">
            <v>6138</v>
          </cell>
          <cell r="B6647" t="str">
            <v>SINAPI/CEF</v>
          </cell>
          <cell r="C6647" t="str">
            <v>VEDACAO PVC 100 MM PARA SAIDA VASO SANITARIO</v>
          </cell>
          <cell r="D6647" t="str">
            <v>UN</v>
          </cell>
          <cell r="E6647">
            <v>3.37</v>
          </cell>
        </row>
        <row r="6648">
          <cell r="A6648">
            <v>6094</v>
          </cell>
          <cell r="B6648" t="str">
            <v>SINAPI/CEF</v>
          </cell>
          <cell r="C6648" t="str">
            <v>VEDANTE ACRILICO PARA TRINCAS</v>
          </cell>
          <cell r="D6648" t="str">
            <v>KG</v>
          </cell>
          <cell r="E6648">
            <v>41.18</v>
          </cell>
        </row>
        <row r="6649">
          <cell r="A6649">
            <v>6093</v>
          </cell>
          <cell r="B6649" t="str">
            <v>SINAPI/CEF</v>
          </cell>
          <cell r="C6649" t="str">
            <v>VEDANTE ACRILICO PARA TRINCAS - BISNAGA 90G</v>
          </cell>
          <cell r="D6649" t="str">
            <v>UN</v>
          </cell>
          <cell r="E6649">
            <v>40.07</v>
          </cell>
        </row>
        <row r="6650">
          <cell r="A6650">
            <v>1160</v>
          </cell>
          <cell r="B6650" t="str">
            <v>SINAPI/CEF</v>
          </cell>
          <cell r="C6650" t="str">
            <v>VEICULO COMERCIAL LEVE (PICK-UP) COM CAPACIDADE DE CARGA DE 700 KG, MOTOR FLEX (LOCACAO)</v>
          </cell>
          <cell r="D6650" t="str">
            <v>H</v>
          </cell>
          <cell r="E6650">
            <v>8.5500000000000007</v>
          </cell>
        </row>
        <row r="6651">
          <cell r="A6651">
            <v>10443</v>
          </cell>
          <cell r="B6651" t="str">
            <v>SINAPI/CEF</v>
          </cell>
          <cell r="C6651" t="str">
            <v>VENTOSA SIMPLES FOFO C/ROSCA PN-25 DN 1</v>
          </cell>
          <cell r="D6651" t="str">
            <v>UN</v>
          </cell>
          <cell r="E6651">
            <v>281.48</v>
          </cell>
        </row>
        <row r="6652">
          <cell r="A6652">
            <v>10441</v>
          </cell>
          <cell r="B6652" t="str">
            <v>SINAPI/CEF</v>
          </cell>
          <cell r="C6652" t="str">
            <v>VENTOSA SIMPLES FOFO C/ROSCA PN-25 DN 1 1/2</v>
          </cell>
          <cell r="D6652" t="str">
            <v>UN</v>
          </cell>
          <cell r="E6652">
            <v>281.48</v>
          </cell>
        </row>
        <row r="6653">
          <cell r="A6653">
            <v>10444</v>
          </cell>
          <cell r="B6653" t="str">
            <v>SINAPI/CEF</v>
          </cell>
          <cell r="C6653" t="str">
            <v>VENTOSA SIMPLES FOFO C/ROSCA PN-25 DN 1 1/4</v>
          </cell>
          <cell r="D6653" t="str">
            <v>UN</v>
          </cell>
          <cell r="E6653">
            <v>281.48</v>
          </cell>
        </row>
        <row r="6654">
          <cell r="A6654">
            <v>10439</v>
          </cell>
          <cell r="B6654" t="str">
            <v>SINAPI/CEF</v>
          </cell>
          <cell r="C6654" t="str">
            <v>VENTOSA SIMPLES FOFO C/ROSCA PN-25 DN 2</v>
          </cell>
          <cell r="D6654" t="str">
            <v>UN</v>
          </cell>
          <cell r="E6654">
            <v>276.52999999999997</v>
          </cell>
        </row>
        <row r="6655">
          <cell r="A6655">
            <v>10442</v>
          </cell>
          <cell r="B6655" t="str">
            <v>SINAPI/CEF</v>
          </cell>
          <cell r="C6655" t="str">
            <v>VENTOSA SIMPLES FOFO C/ROSCA PN-25 DN 3/4</v>
          </cell>
          <cell r="D6655" t="str">
            <v>UN</v>
          </cell>
          <cell r="E6655">
            <v>281.48</v>
          </cell>
        </row>
        <row r="6656">
          <cell r="A6656">
            <v>10438</v>
          </cell>
          <cell r="B6656" t="str">
            <v>SINAPI/CEF</v>
          </cell>
          <cell r="C6656" t="str">
            <v>VENTOSA SIMPLES FOFO COM FLANGES, PN-10/16, DN = 50 MM</v>
          </cell>
          <cell r="D6656" t="str">
            <v>UN</v>
          </cell>
          <cell r="E6656">
            <v>276.52999999999997</v>
          </cell>
        </row>
        <row r="6657">
          <cell r="A6657">
            <v>10459</v>
          </cell>
          <cell r="B6657" t="str">
            <v>SINAPI/CEF</v>
          </cell>
          <cell r="C6657" t="str">
            <v>VENTOSA TRIPLICE FUNCAO FOFO C/ FLANGES PN-10 DN 200</v>
          </cell>
          <cell r="D6657" t="str">
            <v>UN</v>
          </cell>
          <cell r="E6657">
            <v>3685.52</v>
          </cell>
        </row>
        <row r="6658">
          <cell r="A6658">
            <v>10458</v>
          </cell>
          <cell r="B6658" t="str">
            <v>SINAPI/CEF</v>
          </cell>
          <cell r="C6658" t="str">
            <v>VENTOSA TRIPLICE FUNCAO FOFO C/ FLANGES PN-10/16 DN 100</v>
          </cell>
          <cell r="D6658" t="str">
            <v>UN</v>
          </cell>
          <cell r="E6658">
            <v>1686.42</v>
          </cell>
        </row>
        <row r="6659">
          <cell r="A6659">
            <v>0</v>
          </cell>
          <cell r="B6659" t="str">
            <v>SINAPI/CEF</v>
          </cell>
          <cell r="C6659">
            <v>0</v>
          </cell>
          <cell r="D6659">
            <v>0</v>
          </cell>
          <cell r="E6659">
            <v>0</v>
          </cell>
        </row>
        <row r="6660">
          <cell r="A6660">
            <v>0</v>
          </cell>
          <cell r="B6660" t="str">
            <v>SINAPI/CEF</v>
          </cell>
          <cell r="C6660" t="str">
            <v>PREÇOS DE INSUMOS</v>
          </cell>
          <cell r="D6660" t="str">
            <v>Página:</v>
          </cell>
          <cell r="E6660" t="str">
            <v>106 / 107</v>
          </cell>
        </row>
        <row r="6661">
          <cell r="A6661" t="str">
            <v>Mês de Coleta:</v>
          </cell>
          <cell r="B6661" t="str">
            <v>SINAPI/CEF</v>
          </cell>
          <cell r="C6661" t="str">
            <v>05/2014 Pesquisa: IBGE</v>
          </cell>
          <cell r="D6661">
            <v>0</v>
          </cell>
          <cell r="E6661">
            <v>0</v>
          </cell>
        </row>
        <row r="6662">
          <cell r="A6662">
            <v>0</v>
          </cell>
          <cell r="B6662" t="str">
            <v>SINAPI/CEF</v>
          </cell>
          <cell r="C6662" t="str">
            <v>FORTALEZA 88,81</v>
          </cell>
          <cell r="D6662">
            <v>0</v>
          </cell>
          <cell r="E6662">
            <v>50.72</v>
          </cell>
        </row>
        <row r="6663">
          <cell r="A6663" t="str">
            <v>Localidade:</v>
          </cell>
          <cell r="B6663" t="str">
            <v>SINAPI/CEF</v>
          </cell>
          <cell r="C6663" t="str">
            <v>Encargos Sociais Desonerados(%) Horista:</v>
          </cell>
          <cell r="D6663" t="str">
            <v>Mensalista:</v>
          </cell>
          <cell r="E6663">
            <v>0</v>
          </cell>
        </row>
        <row r="6664">
          <cell r="A6664" t="str">
            <v>Código</v>
          </cell>
          <cell r="B6664" t="str">
            <v>SINAPI/CEF</v>
          </cell>
          <cell r="C6664" t="str">
            <v>Descriçao do Insumo</v>
          </cell>
          <cell r="D6664" t="str">
            <v>Unid</v>
          </cell>
          <cell r="E6664" t="str">
            <v>Preço</v>
          </cell>
        </row>
        <row r="6665">
          <cell r="A6665">
            <v>0</v>
          </cell>
          <cell r="B6665" t="str">
            <v>SINAPI/CEF</v>
          </cell>
          <cell r="C6665">
            <v>0</v>
          </cell>
          <cell r="D6665">
            <v>0</v>
          </cell>
          <cell r="E6665" t="str">
            <v>Mediano (R$)</v>
          </cell>
        </row>
        <row r="6666">
          <cell r="A6666">
            <v>10451</v>
          </cell>
          <cell r="B6666" t="str">
            <v>SINAPI/CEF</v>
          </cell>
          <cell r="C6666" t="str">
            <v>VENTOSA TRIPLICE FUNCAO FOFO C/ FLANGES PN-10/16 DN 150</v>
          </cell>
          <cell r="D6666" t="str">
            <v>UN</v>
          </cell>
          <cell r="E6666">
            <v>2416.4</v>
          </cell>
        </row>
        <row r="6667">
          <cell r="A6667">
            <v>10447</v>
          </cell>
          <cell r="B6667" t="str">
            <v>SINAPI/CEF</v>
          </cell>
          <cell r="C6667" t="str">
            <v>VENTOSA TRIPLICE FUNCAO FOFO C/ FLANGES PN-10/16/25 DN 50</v>
          </cell>
          <cell r="D6667" t="str">
            <v>UN</v>
          </cell>
          <cell r="E6667">
            <v>1010.67</v>
          </cell>
        </row>
        <row r="6668">
          <cell r="A6668">
            <v>10462</v>
          </cell>
          <cell r="B6668" t="str">
            <v>SINAPI/CEF</v>
          </cell>
          <cell r="C6668" t="str">
            <v>VENTOSA TRIPLICE FUNCAO FOFO C/ FLANGES PN-16 DN 200</v>
          </cell>
          <cell r="D6668" t="str">
            <v>UN</v>
          </cell>
          <cell r="E6668">
            <v>3685.52</v>
          </cell>
        </row>
        <row r="6669">
          <cell r="A6669">
            <v>10448</v>
          </cell>
          <cell r="B6669" t="str">
            <v>SINAPI/CEF</v>
          </cell>
          <cell r="C6669" t="str">
            <v>VENTOSA TRIPLICE FUNCAO FOFO C/ FLANGES PN-25 DN 100</v>
          </cell>
          <cell r="D6669" t="str">
            <v>UN</v>
          </cell>
          <cell r="E6669">
            <v>1686.42</v>
          </cell>
        </row>
        <row r="6670">
          <cell r="A6670">
            <v>10464</v>
          </cell>
          <cell r="B6670" t="str">
            <v>SINAPI/CEF</v>
          </cell>
          <cell r="C6670" t="str">
            <v>VENTOSA TRIPLICE FUNCAO FOFO C/ FLANGES PN-25 DN 150</v>
          </cell>
          <cell r="D6670" t="str">
            <v>UN</v>
          </cell>
          <cell r="E6670">
            <v>2416.4</v>
          </cell>
        </row>
        <row r="6671">
          <cell r="A6671">
            <v>10465</v>
          </cell>
          <cell r="B6671" t="str">
            <v>SINAPI/CEF</v>
          </cell>
          <cell r="C6671" t="str">
            <v>VENTOSA TRIPLICE FUNCAO FOFO C/ FLANGES PN-25 DN 200</v>
          </cell>
          <cell r="D6671" t="str">
            <v>UN</v>
          </cell>
          <cell r="E6671">
            <v>3685.52</v>
          </cell>
        </row>
        <row r="6672">
          <cell r="A6672">
            <v>11169</v>
          </cell>
          <cell r="B6672" t="str">
            <v>SINAPI/CEF</v>
          </cell>
          <cell r="C6672" t="str">
            <v>VERNIZ ACRILICO EM PO</v>
          </cell>
          <cell r="D6672" t="str">
            <v>KG</v>
          </cell>
          <cell r="E6672">
            <v>58.01</v>
          </cell>
        </row>
        <row r="6673">
          <cell r="A6673">
            <v>10476</v>
          </cell>
          <cell r="B6673" t="str">
            <v>SINAPI/CEF</v>
          </cell>
          <cell r="C6673" t="str">
            <v>VERNIZ COPAL</v>
          </cell>
          <cell r="D6673" t="str">
            <v>GL</v>
          </cell>
          <cell r="E6673">
            <v>49.08</v>
          </cell>
        </row>
        <row r="6674">
          <cell r="A6674">
            <v>10475</v>
          </cell>
          <cell r="B6674" t="str">
            <v>SINAPI/CEF</v>
          </cell>
          <cell r="C6674" t="str">
            <v>VERNIZ COPAL</v>
          </cell>
          <cell r="D6674" t="str">
            <v>L</v>
          </cell>
          <cell r="E6674">
            <v>15.62</v>
          </cell>
        </row>
        <row r="6675">
          <cell r="A6675">
            <v>11171</v>
          </cell>
          <cell r="B6675" t="str">
            <v>SINAPI/CEF</v>
          </cell>
          <cell r="C6675" t="str">
            <v>VERNIZ ISOTERPOXI</v>
          </cell>
          <cell r="D6675" t="str">
            <v>L</v>
          </cell>
          <cell r="E6675">
            <v>56.17</v>
          </cell>
        </row>
        <row r="6676">
          <cell r="A6676">
            <v>10478</v>
          </cell>
          <cell r="B6676" t="str">
            <v>SINAPI/CEF</v>
          </cell>
          <cell r="C6676" t="str">
            <v>VERNIZ POLIURETANO BRILHANTE</v>
          </cell>
          <cell r="D6676" t="str">
            <v>L</v>
          </cell>
          <cell r="E6676">
            <v>19.43</v>
          </cell>
        </row>
        <row r="6677">
          <cell r="A6677">
            <v>10471</v>
          </cell>
          <cell r="B6677" t="str">
            <v>SINAPI/CEF</v>
          </cell>
          <cell r="C6677" t="str">
            <v>VERNIZ POLIURETANO BRILHANTE, INTERIOR-EXTERIOR</v>
          </cell>
          <cell r="D6677" t="str">
            <v>GL</v>
          </cell>
          <cell r="E6677">
            <v>58.35</v>
          </cell>
        </row>
        <row r="6678">
          <cell r="A6678">
            <v>10479</v>
          </cell>
          <cell r="B6678" t="str">
            <v>SINAPI/CEF</v>
          </cell>
          <cell r="C6678" t="str">
            <v>VERNIZ POLIURETANO FOSCO</v>
          </cell>
          <cell r="D6678" t="str">
            <v>GL</v>
          </cell>
          <cell r="E6678">
            <v>68.14</v>
          </cell>
        </row>
        <row r="6679">
          <cell r="A6679">
            <v>10480</v>
          </cell>
          <cell r="B6679" t="str">
            <v>SINAPI/CEF</v>
          </cell>
          <cell r="C6679" t="str">
            <v>VERNIZ POLIURETANO FOSCO</v>
          </cell>
          <cell r="D6679" t="str">
            <v>L</v>
          </cell>
          <cell r="E6679">
            <v>22.01</v>
          </cell>
        </row>
        <row r="6680">
          <cell r="A6680">
            <v>11628</v>
          </cell>
          <cell r="B6680" t="str">
            <v>SINAPI/CEF</v>
          </cell>
          <cell r="C6680" t="str">
            <v>VERNIZ PROTETOR</v>
          </cell>
          <cell r="D6680" t="str">
            <v>L</v>
          </cell>
          <cell r="E6680">
            <v>26.46</v>
          </cell>
        </row>
        <row r="6681">
          <cell r="A6681">
            <v>10481</v>
          </cell>
          <cell r="B6681" t="str">
            <v>SINAPI/CEF</v>
          </cell>
          <cell r="C6681" t="str">
            <v>VERNIZ SINTETICO BRILHANTE</v>
          </cell>
          <cell r="D6681" t="str">
            <v>L</v>
          </cell>
          <cell r="E6681">
            <v>18.59</v>
          </cell>
        </row>
        <row r="6682">
          <cell r="A6682">
            <v>10472</v>
          </cell>
          <cell r="B6682" t="str">
            <v>SINAPI/CEF</v>
          </cell>
          <cell r="C6682" t="str">
            <v>VERNIZ SINTETICO BRILHANTE</v>
          </cell>
          <cell r="D6682" t="str">
            <v>GL</v>
          </cell>
          <cell r="E6682">
            <v>56.29</v>
          </cell>
        </row>
        <row r="6683">
          <cell r="A6683">
            <v>10473</v>
          </cell>
          <cell r="B6683" t="str">
            <v>SINAPI/CEF</v>
          </cell>
          <cell r="C6683" t="str">
            <v>VERNIZ SINTETICO FOSCO</v>
          </cell>
          <cell r="D6683" t="str">
            <v>GL</v>
          </cell>
          <cell r="E6683">
            <v>67.88</v>
          </cell>
        </row>
        <row r="6684">
          <cell r="A6684">
            <v>10482</v>
          </cell>
          <cell r="B6684" t="str">
            <v>SINAPI/CEF</v>
          </cell>
          <cell r="C6684" t="str">
            <v>VERNIZ SINTETICO FOSCO</v>
          </cell>
          <cell r="D6684" t="str">
            <v>L</v>
          </cell>
          <cell r="E6684">
            <v>22.31</v>
          </cell>
        </row>
        <row r="6685">
          <cell r="A6685">
            <v>4031</v>
          </cell>
          <cell r="B6685" t="str">
            <v>SINAPI/CEF</v>
          </cell>
          <cell r="C6685" t="str">
            <v>VEU FIBRA DE VIDRO AEROGLASS/RHODIA OU SIMILAR 0,04 KG/M2</v>
          </cell>
          <cell r="D6685" t="str">
            <v>M2</v>
          </cell>
          <cell r="E6685">
            <v>3.21</v>
          </cell>
        </row>
        <row r="6686">
          <cell r="A6686">
            <v>4030</v>
          </cell>
          <cell r="B6686" t="str">
            <v>SINAPI/CEF</v>
          </cell>
          <cell r="C6686" t="str">
            <v>VEU POLIESTER</v>
          </cell>
          <cell r="D6686" t="str">
            <v>M2</v>
          </cell>
          <cell r="E6686">
            <v>8.24</v>
          </cell>
        </row>
        <row r="6687">
          <cell r="A6687">
            <v>13475</v>
          </cell>
          <cell r="B6687" t="str">
            <v>SINAPI/CEF</v>
          </cell>
          <cell r="C6687" t="str">
            <v>VIBRADOR DE IMERSAO C/ MOTOR DIESEL OU GASOLINA 4,5 HP DYNAPAC AA548 C/PONTEIRA 48MM**CAIXA**</v>
          </cell>
          <cell r="D6687" t="str">
            <v>UN</v>
          </cell>
          <cell r="E6687">
            <v>1847.46</v>
          </cell>
        </row>
        <row r="6688">
          <cell r="A6688">
            <v>10486</v>
          </cell>
          <cell r="B6688" t="str">
            <v>SINAPI/CEF</v>
          </cell>
          <cell r="C6688" t="str">
            <v>VIBRADOR DE IMERSAO C/ MOTOR DIESEL 4,5HP DIAM 48MM C/ MANGOTE</v>
          </cell>
          <cell r="D6688" t="str">
            <v>H</v>
          </cell>
          <cell r="E6688">
            <v>1.83</v>
          </cell>
        </row>
        <row r="6689">
          <cell r="A6689">
            <v>10485</v>
          </cell>
          <cell r="B6689" t="str">
            <v>SINAPI/CEF</v>
          </cell>
          <cell r="C6689" t="str">
            <v>VIBRADOR DE IMERSAO C/ MOTOR ELETRICO 2HP MONOFASICO QUALQUER DIAM C/ MANGOTE</v>
          </cell>
          <cell r="D6689" t="str">
            <v>H</v>
          </cell>
          <cell r="E6689">
            <v>0.92</v>
          </cell>
        </row>
        <row r="6690">
          <cell r="A6690">
            <v>10487</v>
          </cell>
          <cell r="B6690" t="str">
            <v>SINAPI/CEF</v>
          </cell>
          <cell r="C6690" t="str">
            <v>VIBRADOR DE IMERSAO COM MOTOR ELETRICO TRIFASICO ACIMA DE 2 CV, QUALQUER DIAMETRO, COM</v>
          </cell>
          <cell r="D6690" t="str">
            <v>H</v>
          </cell>
          <cell r="E6690">
            <v>0.81</v>
          </cell>
        </row>
        <row r="6691">
          <cell r="A6691">
            <v>0</v>
          </cell>
          <cell r="B6691" t="str">
            <v>SINAPI/CEF</v>
          </cell>
          <cell r="C6691" t="str">
            <v>MANGOTE DE 35 MM (LOCACAO)</v>
          </cell>
          <cell r="D6691">
            <v>0</v>
          </cell>
          <cell r="E6691">
            <v>0</v>
          </cell>
        </row>
        <row r="6692">
          <cell r="A6692">
            <v>13896</v>
          </cell>
          <cell r="B6692" t="str">
            <v>SINAPI/CEF</v>
          </cell>
          <cell r="C6692" t="str">
            <v>VIBRADOR DE IMERSAO DIAM = 45MM, WACKER MOD H45, C/ MOTOR ELETRICO M2000 DE 1,33KW</v>
          </cell>
          <cell r="D6692" t="str">
            <v>UN</v>
          </cell>
          <cell r="E6692">
            <v>1771.54</v>
          </cell>
        </row>
        <row r="6693">
          <cell r="A6693">
            <v>0</v>
          </cell>
          <cell r="B6693" t="str">
            <v>SINAPI/CEF</v>
          </cell>
          <cell r="C6693" t="str">
            <v>(1,75HP)**CAIXA**</v>
          </cell>
          <cell r="D6693">
            <v>0</v>
          </cell>
          <cell r="E6693">
            <v>0</v>
          </cell>
        </row>
        <row r="6694">
          <cell r="A6694">
            <v>11652</v>
          </cell>
          <cell r="B6694" t="str">
            <v>SINAPI/CEF</v>
          </cell>
          <cell r="C6694" t="str">
            <v>VIBRADOR DE IMERSAO, DIAMETRO DE 25 MM, COM MOTOR A GASOLINA DE 3,5 HP</v>
          </cell>
          <cell r="D6694" t="str">
            <v>UN</v>
          </cell>
          <cell r="E6694">
            <v>1874.03</v>
          </cell>
        </row>
        <row r="6695">
          <cell r="A6695">
            <v>25970</v>
          </cell>
          <cell r="B6695" t="str">
            <v>SINAPI/CEF</v>
          </cell>
          <cell r="C6695" t="str">
            <v>VIBROACABADORA DE ASFALTO SOBRE ESTEIRA, CIFALI - TEREX  MOD. VDA 400,  A DIESEL, 76 CV (57 KW),</v>
          </cell>
          <cell r="D6695" t="str">
            <v>UN</v>
          </cell>
          <cell r="E6695">
            <v>752581.02</v>
          </cell>
        </row>
        <row r="6696">
          <cell r="A6696">
            <v>0</v>
          </cell>
          <cell r="B6696" t="str">
            <v>SINAPI/CEF</v>
          </cell>
          <cell r="C6696" t="str">
            <v>PRODUCAO 400 T/H -</v>
          </cell>
          <cell r="D6696">
            <v>0</v>
          </cell>
          <cell r="E6696">
            <v>0</v>
          </cell>
        </row>
        <row r="6697">
          <cell r="A6697">
            <v>25971</v>
          </cell>
          <cell r="B6697" t="str">
            <v>SINAPI/CEF</v>
          </cell>
          <cell r="C6697" t="str">
            <v>VIBROACABADORA DE ASFALTO SOBRE ESTEIRA, VÖGELE SUPER AF 5500,  A DIESEL, 100 KW, PRODUCAO 600</v>
          </cell>
          <cell r="D6697" t="str">
            <v>UN</v>
          </cell>
          <cell r="E6697">
            <v>1120210.7</v>
          </cell>
        </row>
        <row r="6698">
          <cell r="A6698">
            <v>0</v>
          </cell>
          <cell r="B6698" t="str">
            <v>SINAPI/CEF</v>
          </cell>
          <cell r="C6698" t="str">
            <v>T/H. (NACIONAL)</v>
          </cell>
          <cell r="D6698">
            <v>0</v>
          </cell>
          <cell r="E6698">
            <v>0</v>
          </cell>
        </row>
        <row r="6699">
          <cell r="A6699">
            <v>10488</v>
          </cell>
          <cell r="B6699" t="str">
            <v>SINAPI/CEF</v>
          </cell>
          <cell r="C6699" t="str">
            <v>VIBROACABADORA DE ASFALTO SOBRE ESTEIRAS, LARGURA DE PAVIMENTACAO = 1,9 A 5,3 M, POTENCIA MAXIMA</v>
          </cell>
          <cell r="D6699" t="str">
            <v>UN</v>
          </cell>
          <cell r="E6699">
            <v>880000</v>
          </cell>
        </row>
        <row r="6700">
          <cell r="A6700">
            <v>0</v>
          </cell>
          <cell r="B6700" t="str">
            <v>SINAPI/CEF</v>
          </cell>
          <cell r="C6700" t="str">
            <v>INTERMITENTE = 105 CV, CAPACIDADE = 450 T/H</v>
          </cell>
          <cell r="D6700">
            <v>0</v>
          </cell>
          <cell r="E6700">
            <v>0</v>
          </cell>
        </row>
        <row r="6701">
          <cell r="A6701">
            <v>13476</v>
          </cell>
          <cell r="B6701" t="str">
            <v>SINAPI/CEF</v>
          </cell>
          <cell r="C6701" t="str">
            <v>VIBROACABADORA DE ASFALTO SOBRE ESTEIRAS, TEREX, MOD. VDA - 600, 117 HP,  LARG. PAVIM. 2,6 M A 6,0 M,</v>
          </cell>
          <cell r="D6701" t="str">
            <v>UN</v>
          </cell>
          <cell r="E6701">
            <v>823225.83</v>
          </cell>
        </row>
        <row r="6702">
          <cell r="A6702">
            <v>0</v>
          </cell>
          <cell r="B6702" t="str">
            <v>SINAPI/CEF</v>
          </cell>
          <cell r="C6702" t="str">
            <v>CAP. 450 T/ H</v>
          </cell>
          <cell r="D6702">
            <v>0</v>
          </cell>
          <cell r="E6702">
            <v>0</v>
          </cell>
        </row>
        <row r="6703">
          <cell r="A6703">
            <v>13606</v>
          </cell>
          <cell r="B6703" t="str">
            <v>SINAPI/CEF</v>
          </cell>
          <cell r="C6703" t="str">
            <v>VIBROACABADORA DE ASFALTO, CIBER, MOD. SA 230, POTÊNCIA 31 A 45 CV, CAPACIDADE DE PAVIMENTAÇÃO 100</v>
          </cell>
          <cell r="D6703" t="str">
            <v>UN</v>
          </cell>
          <cell r="E6703">
            <v>437061.59</v>
          </cell>
        </row>
        <row r="6704">
          <cell r="A6704">
            <v>0</v>
          </cell>
          <cell r="B6704" t="str">
            <v>SINAPI/CEF</v>
          </cell>
          <cell r="C6704" t="str">
            <v>T/H, LARG. PAV. 2,00 A 3,8 M, DE PNEUS</v>
          </cell>
          <cell r="D6704">
            <v>0</v>
          </cell>
          <cell r="E6704">
            <v>0</v>
          </cell>
        </row>
        <row r="6705">
          <cell r="A6705">
            <v>10489</v>
          </cell>
          <cell r="B6705" t="str">
            <v>SINAPI/CEF</v>
          </cell>
          <cell r="C6705" t="str">
            <v>VIDRACEIRO</v>
          </cell>
          <cell r="D6705" t="str">
            <v>H</v>
          </cell>
          <cell r="E6705">
            <v>7.82</v>
          </cell>
        </row>
        <row r="6706">
          <cell r="A6706">
            <v>10500</v>
          </cell>
          <cell r="B6706" t="str">
            <v>SINAPI/CEF</v>
          </cell>
          <cell r="C6706" t="str">
            <v>VIDRO CANELADO 4 MM - SEM COLOCACAO</v>
          </cell>
          <cell r="D6706" t="str">
            <v>M2</v>
          </cell>
          <cell r="E6706">
            <v>70</v>
          </cell>
        </row>
        <row r="6707">
          <cell r="A6707">
            <v>10496</v>
          </cell>
          <cell r="B6707" t="str">
            <v>SINAPI/CEF</v>
          </cell>
          <cell r="C6707" t="str">
            <v>VIDRO COMUM LAMINADO LISO INCOLOR DUPLO, ESPESSURA TOTAL 6MM (cada camada de 3MM) - COLOCADO</v>
          </cell>
          <cell r="D6707" t="str">
            <v>M2</v>
          </cell>
          <cell r="E6707">
            <v>344.96</v>
          </cell>
        </row>
        <row r="6708">
          <cell r="A6708">
            <v>34391</v>
          </cell>
          <cell r="B6708" t="str">
            <v>SINAPI/CEF</v>
          </cell>
          <cell r="C6708" t="str">
            <v>VIDRO COMUM LAMINADO LISO INCOLOR DUPLO, ESPESSURA TOTAL 8 MM (CADA CAMADA DE 4 MM) - COLOCADO</v>
          </cell>
          <cell r="D6708" t="str">
            <v>M2</v>
          </cell>
          <cell r="E6708">
            <v>446.75</v>
          </cell>
        </row>
        <row r="6709">
          <cell r="A6709">
            <v>10497</v>
          </cell>
          <cell r="B6709" t="str">
            <v>SINAPI/CEF</v>
          </cell>
          <cell r="C6709" t="str">
            <v>VIDRO COMUM LAMINADO LISO INCOLOR TRIPLO, ESPESSURA TOTAL 12MM (cada camada de  4MM) - COLOCADO</v>
          </cell>
          <cell r="D6709" t="str">
            <v>M2</v>
          </cell>
          <cell r="E6709">
            <v>571.66999999999996</v>
          </cell>
        </row>
        <row r="6710">
          <cell r="A6710">
            <v>10504</v>
          </cell>
          <cell r="B6710" t="str">
            <v>SINAPI/CEF</v>
          </cell>
          <cell r="C6710" t="str">
            <v>VIDRO COMUM LAMINADO LISO INCOLOR TRIPLO, ESPESSURA TOTAL 15MM (cada camada de 5MM) - COLOCADO</v>
          </cell>
          <cell r="D6710" t="str">
            <v>M2</v>
          </cell>
          <cell r="E6710">
            <v>746.67</v>
          </cell>
        </row>
        <row r="6711">
          <cell r="A6711">
            <v>34390</v>
          </cell>
          <cell r="B6711" t="str">
            <v>SINAPI/CEF</v>
          </cell>
          <cell r="C6711" t="str">
            <v>VIDRO CRISTAL COLORIDO 10 MM</v>
          </cell>
          <cell r="D6711" t="str">
            <v>M2</v>
          </cell>
          <cell r="E6711">
            <v>348.44</v>
          </cell>
        </row>
        <row r="6712">
          <cell r="A6712">
            <v>34389</v>
          </cell>
          <cell r="B6712" t="str">
            <v>SINAPI/CEF</v>
          </cell>
          <cell r="C6712" t="str">
            <v>VIDRO CRISTAL COLORIDO 4 MM</v>
          </cell>
          <cell r="D6712" t="str">
            <v>M2</v>
          </cell>
          <cell r="E6712">
            <v>108.89</v>
          </cell>
        </row>
        <row r="6713">
          <cell r="A6713">
            <v>34388</v>
          </cell>
          <cell r="B6713" t="str">
            <v>SINAPI/CEF</v>
          </cell>
          <cell r="C6713" t="str">
            <v>VIDRO CRISTAL COLORIDO 6 MM</v>
          </cell>
          <cell r="D6713" t="str">
            <v>M2</v>
          </cell>
          <cell r="E6713">
            <v>154.75</v>
          </cell>
        </row>
        <row r="6714">
          <cell r="A6714">
            <v>34387</v>
          </cell>
          <cell r="B6714" t="str">
            <v>SINAPI/CEF</v>
          </cell>
          <cell r="C6714" t="str">
            <v>VIDRO CRISTAL COLORIDO 8MM</v>
          </cell>
          <cell r="D6714" t="str">
            <v>M2</v>
          </cell>
          <cell r="E6714">
            <v>251.22</v>
          </cell>
        </row>
        <row r="6715">
          <cell r="A6715">
            <v>11188</v>
          </cell>
          <cell r="B6715" t="str">
            <v>SINAPI/CEF</v>
          </cell>
          <cell r="C6715" t="str">
            <v>VIDRO LISO FUME E = 4MM - SEM COLOCACAO</v>
          </cell>
          <cell r="D6715" t="str">
            <v>M2</v>
          </cell>
          <cell r="E6715">
            <v>126</v>
          </cell>
        </row>
        <row r="6716">
          <cell r="A6716">
            <v>21107</v>
          </cell>
          <cell r="B6716" t="str">
            <v>SINAPI/CEF</v>
          </cell>
          <cell r="C6716" t="str">
            <v>VIDRO LISO FUME E = 5MM - SEM COLOCACAO</v>
          </cell>
          <cell r="D6716" t="str">
            <v>M2</v>
          </cell>
          <cell r="E6716">
            <v>151.62</v>
          </cell>
        </row>
        <row r="6717">
          <cell r="A6717">
            <v>11189</v>
          </cell>
          <cell r="B6717" t="str">
            <v>SINAPI/CEF</v>
          </cell>
          <cell r="C6717" t="str">
            <v>VIDRO LISO FUME E = 6MM - SEM COLOCACAO</v>
          </cell>
          <cell r="D6717" t="str">
            <v>M2</v>
          </cell>
          <cell r="E6717">
            <v>210</v>
          </cell>
        </row>
        <row r="6718">
          <cell r="A6718">
            <v>34386</v>
          </cell>
          <cell r="B6718" t="str">
            <v>SINAPI/CEF</v>
          </cell>
          <cell r="C6718" t="str">
            <v>VIDRO LISO INCOLOR 10 MM - SEM COLOCACAO</v>
          </cell>
          <cell r="D6718" t="str">
            <v>M2</v>
          </cell>
          <cell r="E6718">
            <v>233.33</v>
          </cell>
        </row>
        <row r="6719">
          <cell r="A6719">
            <v>10494</v>
          </cell>
          <cell r="B6719" t="str">
            <v>SINAPI/CEF</v>
          </cell>
          <cell r="C6719" t="str">
            <v>VIDRO LISO INCOLOR 2MM - SEM COLOCACAO</v>
          </cell>
          <cell r="D6719" t="str">
            <v>M2</v>
          </cell>
          <cell r="E6719">
            <v>51.33</v>
          </cell>
        </row>
        <row r="6720">
          <cell r="A6720">
            <v>10490</v>
          </cell>
          <cell r="B6720" t="str">
            <v>SINAPI/CEF</v>
          </cell>
          <cell r="C6720" t="str">
            <v>VIDRO LISO INCOLOR 3MM - SEM COLOCACAO</v>
          </cell>
          <cell r="D6720" t="str">
            <v>M2</v>
          </cell>
          <cell r="E6720">
            <v>70</v>
          </cell>
        </row>
        <row r="6721">
          <cell r="A6721">
            <v>10492</v>
          </cell>
          <cell r="B6721" t="str">
            <v>SINAPI/CEF</v>
          </cell>
          <cell r="C6721" t="str">
            <v>VIDRO LISO INCOLOR 4MM - SEM COLOCACAO</v>
          </cell>
          <cell r="D6721" t="str">
            <v>M2</v>
          </cell>
          <cell r="E6721">
            <v>93.33</v>
          </cell>
        </row>
        <row r="6722">
          <cell r="A6722">
            <v>10493</v>
          </cell>
          <cell r="B6722" t="str">
            <v>SINAPI/CEF</v>
          </cell>
          <cell r="C6722" t="str">
            <v>VIDRO LISO INCOLOR 5MM - SEM COLOCACAO</v>
          </cell>
          <cell r="D6722" t="str">
            <v>M2</v>
          </cell>
          <cell r="E6722">
            <v>123.67</v>
          </cell>
        </row>
        <row r="6723">
          <cell r="A6723">
            <v>0</v>
          </cell>
          <cell r="B6723" t="str">
            <v>SINAPI/CEF</v>
          </cell>
          <cell r="C6723">
            <v>0</v>
          </cell>
          <cell r="D6723">
            <v>0</v>
          </cell>
          <cell r="E6723">
            <v>0</v>
          </cell>
        </row>
        <row r="6724">
          <cell r="A6724">
            <v>0</v>
          </cell>
          <cell r="B6724" t="str">
            <v>SINAPI/CEF</v>
          </cell>
          <cell r="C6724" t="str">
            <v>PREÇOS DE INSUMOS</v>
          </cell>
          <cell r="D6724" t="str">
            <v>Página:</v>
          </cell>
          <cell r="E6724" t="str">
            <v>107 / 107</v>
          </cell>
        </row>
        <row r="6725">
          <cell r="A6725" t="str">
            <v>Mês de Coleta:</v>
          </cell>
          <cell r="B6725" t="str">
            <v>SINAPI/CEF</v>
          </cell>
          <cell r="C6725" t="str">
            <v>05/2014 Pesquisa: IBGE</v>
          </cell>
          <cell r="D6725">
            <v>0</v>
          </cell>
          <cell r="E6725">
            <v>0</v>
          </cell>
        </row>
        <row r="6726">
          <cell r="A6726">
            <v>0</v>
          </cell>
          <cell r="B6726" t="str">
            <v>SINAPI/CEF</v>
          </cell>
          <cell r="C6726" t="str">
            <v>FORTALEZA 88,81</v>
          </cell>
          <cell r="D6726">
            <v>0</v>
          </cell>
          <cell r="E6726">
            <v>50.72</v>
          </cell>
        </row>
        <row r="6727">
          <cell r="A6727" t="str">
            <v>Localidade:</v>
          </cell>
          <cell r="B6727" t="str">
            <v>SINAPI/CEF</v>
          </cell>
          <cell r="C6727" t="str">
            <v>Encargos Sociais Desonerados(%) Horista:</v>
          </cell>
          <cell r="D6727" t="str">
            <v>Mensalista:</v>
          </cell>
          <cell r="E6727">
            <v>0</v>
          </cell>
        </row>
        <row r="6728">
          <cell r="A6728" t="str">
            <v>Código</v>
          </cell>
          <cell r="B6728" t="str">
            <v>SINAPI/CEF</v>
          </cell>
          <cell r="C6728" t="str">
            <v>Descriçao do Insumo</v>
          </cell>
          <cell r="D6728" t="str">
            <v>Unid</v>
          </cell>
          <cell r="E6728" t="str">
            <v>Preço</v>
          </cell>
        </row>
        <row r="6729">
          <cell r="A6729">
            <v>0</v>
          </cell>
          <cell r="B6729" t="str">
            <v>SINAPI/CEF</v>
          </cell>
          <cell r="C6729">
            <v>0</v>
          </cell>
          <cell r="D6729">
            <v>0</v>
          </cell>
          <cell r="E6729" t="str">
            <v>Mediano (R$)</v>
          </cell>
        </row>
        <row r="6730">
          <cell r="A6730">
            <v>10491</v>
          </cell>
          <cell r="B6730" t="str">
            <v>SINAPI/CEF</v>
          </cell>
          <cell r="C6730" t="str">
            <v>VIDRO LISO INCOLOR 6MM - SEM COLOCACAO</v>
          </cell>
          <cell r="D6730" t="str">
            <v>M2</v>
          </cell>
          <cell r="E6730">
            <v>185.5</v>
          </cell>
        </row>
        <row r="6731">
          <cell r="A6731">
            <v>34385</v>
          </cell>
          <cell r="B6731" t="str">
            <v>SINAPI/CEF</v>
          </cell>
          <cell r="C6731" t="str">
            <v>VIDRO LISO INCOLOR 8MM  -  SEM COLOCACAO</v>
          </cell>
          <cell r="D6731" t="str">
            <v>M2</v>
          </cell>
          <cell r="E6731">
            <v>192.89</v>
          </cell>
        </row>
        <row r="6732">
          <cell r="A6732">
            <v>10499</v>
          </cell>
          <cell r="B6732" t="str">
            <v>SINAPI/CEF</v>
          </cell>
          <cell r="C6732" t="str">
            <v>VIDRO MARTELADO 4 MM - SEM COLOCACAO</v>
          </cell>
          <cell r="D6732" t="str">
            <v>M2</v>
          </cell>
          <cell r="E6732">
            <v>70</v>
          </cell>
        </row>
        <row r="6733">
          <cell r="A6733">
            <v>34384</v>
          </cell>
          <cell r="B6733" t="str">
            <v>SINAPI/CEF</v>
          </cell>
          <cell r="C6733" t="str">
            <v>VIDRO PLANO ARAMADO E = 6 MM - SEM COLOCACAO</v>
          </cell>
          <cell r="D6733" t="str">
            <v>M2</v>
          </cell>
          <cell r="E6733">
            <v>233.33</v>
          </cell>
        </row>
        <row r="6734">
          <cell r="A6734">
            <v>11185</v>
          </cell>
          <cell r="B6734" t="str">
            <v>SINAPI/CEF</v>
          </cell>
          <cell r="C6734" t="str">
            <v>VIDRO PLANO ARMADO E = 7MM - SEM COLOCACAO</v>
          </cell>
          <cell r="D6734" t="str">
            <v>M2</v>
          </cell>
          <cell r="E6734">
            <v>268.33</v>
          </cell>
        </row>
        <row r="6735">
          <cell r="A6735">
            <v>10507</v>
          </cell>
          <cell r="B6735" t="str">
            <v>SINAPI/CEF</v>
          </cell>
          <cell r="C6735" t="str">
            <v>VIDRO TEMPERADO INCOLOR  E=10MM, SEM COLOCAÇÃO</v>
          </cell>
          <cell r="D6735" t="str">
            <v>M2</v>
          </cell>
          <cell r="E6735">
            <v>219.04</v>
          </cell>
        </row>
        <row r="6736">
          <cell r="A6736">
            <v>10505</v>
          </cell>
          <cell r="B6736" t="str">
            <v>SINAPI/CEF</v>
          </cell>
          <cell r="C6736" t="str">
            <v>VIDRO TEMPERADO INCOLOR  E=6MM, SEM COLOCAÇÃO</v>
          </cell>
          <cell r="D6736" t="str">
            <v>M2</v>
          </cell>
          <cell r="E6736">
            <v>153.33000000000001</v>
          </cell>
        </row>
        <row r="6737">
          <cell r="A6737">
            <v>10506</v>
          </cell>
          <cell r="B6737" t="str">
            <v>SINAPI/CEF</v>
          </cell>
          <cell r="C6737" t="str">
            <v>VIDRO TEMPERADO INCOLOR E=8MM, SEM COLOCAÇÃO</v>
          </cell>
          <cell r="D6737" t="str">
            <v>M2</v>
          </cell>
          <cell r="E6737">
            <v>184.23</v>
          </cell>
        </row>
        <row r="6738">
          <cell r="A6738">
            <v>5031</v>
          </cell>
          <cell r="B6738" t="str">
            <v>SINAPI/CEF</v>
          </cell>
          <cell r="C6738" t="str">
            <v>VIDRO TEMPERADO INCOLOR PARA PORTA DE ABRIR, E = 10 MM (SEM FERRAGENS E SEM COLOCACAO) - M2</v>
          </cell>
          <cell r="D6738" t="str">
            <v>M2</v>
          </cell>
          <cell r="E6738">
            <v>260</v>
          </cell>
        </row>
        <row r="6739">
          <cell r="A6739">
            <v>10501</v>
          </cell>
          <cell r="B6739" t="str">
            <v>SINAPI/CEF</v>
          </cell>
          <cell r="C6739" t="str">
            <v>VIDRO TEMPERADO VERDE E= 6MM, SEM COLOCAÇÃO</v>
          </cell>
          <cell r="D6739" t="str">
            <v>M2</v>
          </cell>
          <cell r="E6739">
            <v>170.85</v>
          </cell>
        </row>
        <row r="6740">
          <cell r="A6740">
            <v>10502</v>
          </cell>
          <cell r="B6740" t="str">
            <v>SINAPI/CEF</v>
          </cell>
          <cell r="C6740" t="str">
            <v>VIDRO TEMPERADO VERDE E=10MM, SEM COLOCAÇÃO</v>
          </cell>
          <cell r="D6740" t="str">
            <v>M2</v>
          </cell>
          <cell r="E6740">
            <v>262.85000000000002</v>
          </cell>
        </row>
        <row r="6741">
          <cell r="A6741">
            <v>10503</v>
          </cell>
          <cell r="B6741" t="str">
            <v>SINAPI/CEF</v>
          </cell>
          <cell r="C6741" t="str">
            <v>VIDRO TEMPERADO VERDE E=8MM, SEM COLOCAÇÃO</v>
          </cell>
          <cell r="D6741" t="str">
            <v>M2</v>
          </cell>
          <cell r="E6741">
            <v>217.95</v>
          </cell>
        </row>
        <row r="6742">
          <cell r="A6742">
            <v>10508</v>
          </cell>
          <cell r="B6742" t="str">
            <v>SINAPI/CEF</v>
          </cell>
          <cell r="C6742" t="str">
            <v>VIGIA NOTURNO</v>
          </cell>
          <cell r="D6742" t="str">
            <v>H</v>
          </cell>
          <cell r="E6742">
            <v>7.34</v>
          </cell>
        </row>
        <row r="6743">
          <cell r="A6743">
            <v>11643</v>
          </cell>
          <cell r="B6743" t="str">
            <v>SINAPI/CEF</v>
          </cell>
          <cell r="C6743" t="str">
            <v>VIGOTA CONCRETO ARMADO PRE-MOLDADO 0,10X0,10X1,00M</v>
          </cell>
          <cell r="D6743" t="str">
            <v>UN</v>
          </cell>
          <cell r="E6743">
            <v>8.84</v>
          </cell>
        </row>
        <row r="6744">
          <cell r="A6744">
            <v>10615</v>
          </cell>
          <cell r="B6744" t="str">
            <v>SINAPI/CEF</v>
          </cell>
          <cell r="C6744" t="str">
            <v>VOLKSWAGEN GOL 1.0 MOTOR A GASOLINA**CAIXA**</v>
          </cell>
          <cell r="D6744" t="str">
            <v>UN</v>
          </cell>
          <cell r="E6744">
            <v>41069.230000000003</v>
          </cell>
        </row>
        <row r="6745">
          <cell r="A6745">
            <v>13860</v>
          </cell>
          <cell r="B6745" t="str">
            <v>SINAPI/CEF</v>
          </cell>
          <cell r="C6745" t="str">
            <v>VOLKSWAGEN GOL 1.6 A ALCOOL**CAIXA**</v>
          </cell>
          <cell r="D6745" t="str">
            <v>UN</v>
          </cell>
          <cell r="E6745">
            <v>56495.29</v>
          </cell>
        </row>
        <row r="6746">
          <cell r="A6746">
            <v>11613</v>
          </cell>
          <cell r="B6746" t="str">
            <v>SINAPI/CEF</v>
          </cell>
          <cell r="C6746" t="str">
            <v>VOLKSWAGEN KOMBI STANDARD PICK UP A GASOLINA REFRIG A AR, 55CV, C/ INJECAO ELETRONICA, CAP</v>
          </cell>
          <cell r="D6746" t="str">
            <v>UN</v>
          </cell>
          <cell r="E6746">
            <v>52845.5</v>
          </cell>
        </row>
        <row r="6747">
          <cell r="A6747">
            <v>0</v>
          </cell>
          <cell r="B6747" t="str">
            <v>SINAPI/CEF</v>
          </cell>
          <cell r="C6747" t="str">
            <v>1170KG**CAIXA**</v>
          </cell>
          <cell r="D6747">
            <v>0</v>
          </cell>
          <cell r="E6747">
            <v>0</v>
          </cell>
        </row>
        <row r="6748">
          <cell r="A6748">
            <v>11157</v>
          </cell>
          <cell r="B6748" t="str">
            <v>SINAPI/CEF</v>
          </cell>
          <cell r="C6748" t="str">
            <v>WASH PRIMER PARA TINTA AUTOMOTIVA</v>
          </cell>
          <cell r="D6748" t="str">
            <v>GL</v>
          </cell>
          <cell r="E6748">
            <v>118.02</v>
          </cell>
        </row>
        <row r="6749">
          <cell r="A6749">
            <v>0</v>
          </cell>
          <cell r="B6749" t="str">
            <v>SINAPI/CEF</v>
          </cell>
          <cell r="C6749">
            <v>0</v>
          </cell>
          <cell r="D6749">
            <v>0</v>
          </cell>
          <cell r="E6749">
            <v>0</v>
          </cell>
        </row>
        <row r="6750">
          <cell r="A6750">
            <v>0</v>
          </cell>
          <cell r="B6750" t="str">
            <v>SINAPI/CEF</v>
          </cell>
          <cell r="C6750">
            <v>0</v>
          </cell>
          <cell r="D6750">
            <v>0</v>
          </cell>
          <cell r="E6750">
            <v>0</v>
          </cell>
        </row>
        <row r="6751">
          <cell r="A6751">
            <v>0</v>
          </cell>
          <cell r="B6751" t="str">
            <v>SINAPI/CEF</v>
          </cell>
          <cell r="C6751">
            <v>0</v>
          </cell>
          <cell r="D6751">
            <v>0</v>
          </cell>
          <cell r="E6751">
            <v>0</v>
          </cell>
        </row>
        <row r="6752">
          <cell r="A6752">
            <v>0</v>
          </cell>
          <cell r="B6752" t="str">
            <v>SINAPI/CEF</v>
          </cell>
          <cell r="C6752">
            <v>0</v>
          </cell>
          <cell r="D6752">
            <v>0</v>
          </cell>
          <cell r="E6752">
            <v>0</v>
          </cell>
        </row>
        <row r="6753">
          <cell r="A6753">
            <v>0</v>
          </cell>
          <cell r="B6753" t="str">
            <v>SINAPI/CEF</v>
          </cell>
          <cell r="C6753">
            <v>0</v>
          </cell>
          <cell r="D6753">
            <v>0</v>
          </cell>
          <cell r="E6753">
            <v>0</v>
          </cell>
        </row>
        <row r="6754">
          <cell r="A6754">
            <v>0</v>
          </cell>
          <cell r="B6754" t="str">
            <v>SINAPI/CEF</v>
          </cell>
          <cell r="C6754">
            <v>0</v>
          </cell>
          <cell r="D6754">
            <v>0</v>
          </cell>
          <cell r="E6754">
            <v>0</v>
          </cell>
        </row>
        <row r="6755">
          <cell r="A6755">
            <v>0</v>
          </cell>
          <cell r="B6755" t="str">
            <v>SINAPI/CEF</v>
          </cell>
          <cell r="C6755">
            <v>0</v>
          </cell>
          <cell r="D6755">
            <v>0</v>
          </cell>
          <cell r="E6755">
            <v>0</v>
          </cell>
        </row>
        <row r="6756">
          <cell r="A6756">
            <v>0</v>
          </cell>
          <cell r="B6756" t="str">
            <v>SINAPI/CEF</v>
          </cell>
          <cell r="C6756">
            <v>0</v>
          </cell>
          <cell r="D6756">
            <v>0</v>
          </cell>
          <cell r="E6756">
            <v>0</v>
          </cell>
        </row>
        <row r="6757">
          <cell r="A6757">
            <v>0</v>
          </cell>
          <cell r="B6757" t="str">
            <v>SINAPI/CEF</v>
          </cell>
          <cell r="C6757">
            <v>0</v>
          </cell>
          <cell r="D6757">
            <v>0</v>
          </cell>
          <cell r="E6757">
            <v>0</v>
          </cell>
        </row>
        <row r="6758">
          <cell r="A6758">
            <v>0</v>
          </cell>
          <cell r="B6758" t="str">
            <v>SINAPI/CEF</v>
          </cell>
          <cell r="C6758">
            <v>0</v>
          </cell>
          <cell r="D6758">
            <v>0</v>
          </cell>
          <cell r="E6758">
            <v>0</v>
          </cell>
        </row>
        <row r="6759">
          <cell r="A6759">
            <v>0</v>
          </cell>
          <cell r="B6759" t="str">
            <v>SINAPI/CEF</v>
          </cell>
          <cell r="C6759">
            <v>0</v>
          </cell>
          <cell r="D6759">
            <v>0</v>
          </cell>
          <cell r="E6759">
            <v>0</v>
          </cell>
        </row>
        <row r="6760">
          <cell r="A6760">
            <v>0</v>
          </cell>
          <cell r="B6760" t="str">
            <v>SINAPI/CEF</v>
          </cell>
          <cell r="C6760">
            <v>0</v>
          </cell>
          <cell r="D6760">
            <v>0</v>
          </cell>
          <cell r="E6760">
            <v>0</v>
          </cell>
        </row>
        <row r="6761">
          <cell r="A6761">
            <v>0</v>
          </cell>
          <cell r="B6761" t="str">
            <v>SINAPI/CEF</v>
          </cell>
          <cell r="C6761">
            <v>0</v>
          </cell>
          <cell r="D6761">
            <v>0</v>
          </cell>
          <cell r="E6761">
            <v>0</v>
          </cell>
        </row>
        <row r="6762">
          <cell r="A6762">
            <v>0</v>
          </cell>
          <cell r="B6762" t="str">
            <v>SINAPI/CEF</v>
          </cell>
          <cell r="C6762">
            <v>0</v>
          </cell>
          <cell r="D6762">
            <v>0</v>
          </cell>
          <cell r="E6762">
            <v>0</v>
          </cell>
        </row>
        <row r="6763">
          <cell r="A6763">
            <v>0</v>
          </cell>
          <cell r="B6763" t="str">
            <v>SINAPI/CEF</v>
          </cell>
          <cell r="C6763">
            <v>0</v>
          </cell>
          <cell r="D6763">
            <v>0</v>
          </cell>
          <cell r="E6763">
            <v>0</v>
          </cell>
        </row>
        <row r="6764">
          <cell r="A6764">
            <v>0</v>
          </cell>
          <cell r="B6764" t="str">
            <v>SINAPI/CEF</v>
          </cell>
          <cell r="C6764">
            <v>0</v>
          </cell>
          <cell r="D6764">
            <v>0</v>
          </cell>
          <cell r="E6764">
            <v>0</v>
          </cell>
        </row>
        <row r="6765">
          <cell r="A6765">
            <v>0</v>
          </cell>
          <cell r="B6765" t="str">
            <v>SINAPI/CEF</v>
          </cell>
          <cell r="C6765">
            <v>0</v>
          </cell>
          <cell r="D6765">
            <v>0</v>
          </cell>
          <cell r="E6765">
            <v>0</v>
          </cell>
        </row>
        <row r="6766">
          <cell r="A6766">
            <v>0</v>
          </cell>
          <cell r="B6766" t="str">
            <v>SINAPI/CEF</v>
          </cell>
          <cell r="C6766">
            <v>0</v>
          </cell>
          <cell r="D6766">
            <v>0</v>
          </cell>
          <cell r="E6766">
            <v>0</v>
          </cell>
        </row>
        <row r="6767">
          <cell r="A6767">
            <v>0</v>
          </cell>
          <cell r="B6767" t="str">
            <v>SINAPI/CEF</v>
          </cell>
          <cell r="C6767">
            <v>0</v>
          </cell>
          <cell r="D6767">
            <v>0</v>
          </cell>
          <cell r="E6767">
            <v>0</v>
          </cell>
        </row>
        <row r="6768">
          <cell r="A6768">
            <v>0</v>
          </cell>
          <cell r="B6768" t="str">
            <v>SINAPI/CEF</v>
          </cell>
          <cell r="C6768">
            <v>0</v>
          </cell>
          <cell r="D6768">
            <v>0</v>
          </cell>
          <cell r="E6768">
            <v>0</v>
          </cell>
        </row>
        <row r="6769">
          <cell r="A6769">
            <v>0</v>
          </cell>
          <cell r="B6769" t="str">
            <v>SINAPI/CEF</v>
          </cell>
          <cell r="C6769">
            <v>0</v>
          </cell>
          <cell r="D6769">
            <v>0</v>
          </cell>
          <cell r="E6769">
            <v>0</v>
          </cell>
        </row>
        <row r="6770">
          <cell r="A6770">
            <v>0</v>
          </cell>
          <cell r="B6770" t="str">
            <v>SINAPI/CEF</v>
          </cell>
          <cell r="C6770">
            <v>0</v>
          </cell>
          <cell r="D6770">
            <v>0</v>
          </cell>
          <cell r="E6770">
            <v>0</v>
          </cell>
        </row>
        <row r="6771">
          <cell r="A6771">
            <v>0</v>
          </cell>
          <cell r="B6771" t="str">
            <v>SINAPI/CEF</v>
          </cell>
          <cell r="C6771">
            <v>0</v>
          </cell>
          <cell r="D6771">
            <v>0</v>
          </cell>
          <cell r="E6771">
            <v>0</v>
          </cell>
        </row>
        <row r="6772">
          <cell r="A6772">
            <v>0</v>
          </cell>
          <cell r="B6772" t="str">
            <v>SINAPI/CEF</v>
          </cell>
          <cell r="C6772">
            <v>0</v>
          </cell>
          <cell r="D6772">
            <v>0</v>
          </cell>
          <cell r="E6772">
            <v>0</v>
          </cell>
        </row>
        <row r="6773">
          <cell r="A6773">
            <v>0</v>
          </cell>
          <cell r="B6773" t="str">
            <v>SINAPI/CEF</v>
          </cell>
          <cell r="C6773">
            <v>0</v>
          </cell>
          <cell r="D6773">
            <v>0</v>
          </cell>
          <cell r="E6773">
            <v>0</v>
          </cell>
        </row>
        <row r="6774">
          <cell r="A6774">
            <v>0</v>
          </cell>
          <cell r="B6774" t="str">
            <v>SINAPI/CEF</v>
          </cell>
          <cell r="C6774">
            <v>0</v>
          </cell>
          <cell r="D6774">
            <v>0</v>
          </cell>
          <cell r="E6774">
            <v>0</v>
          </cell>
        </row>
        <row r="6775">
          <cell r="A6775">
            <v>0</v>
          </cell>
          <cell r="B6775" t="str">
            <v>SINAPI/CEF</v>
          </cell>
          <cell r="C6775">
            <v>0</v>
          </cell>
          <cell r="D6775">
            <v>0</v>
          </cell>
          <cell r="E6775">
            <v>0</v>
          </cell>
        </row>
        <row r="6776">
          <cell r="A6776">
            <v>0</v>
          </cell>
          <cell r="B6776" t="str">
            <v>SINAPI/CEF</v>
          </cell>
          <cell r="C6776">
            <v>0</v>
          </cell>
          <cell r="D6776">
            <v>0</v>
          </cell>
          <cell r="E6776">
            <v>0</v>
          </cell>
        </row>
        <row r="6777">
          <cell r="A6777">
            <v>0</v>
          </cell>
          <cell r="B6777" t="str">
            <v>SINAPI/CEF</v>
          </cell>
          <cell r="C6777">
            <v>0</v>
          </cell>
          <cell r="D6777">
            <v>0</v>
          </cell>
          <cell r="E6777">
            <v>0</v>
          </cell>
        </row>
        <row r="6778">
          <cell r="A6778">
            <v>0</v>
          </cell>
          <cell r="B6778" t="str">
            <v>SINAPI/CEF</v>
          </cell>
          <cell r="C6778">
            <v>0</v>
          </cell>
          <cell r="D6778">
            <v>0</v>
          </cell>
          <cell r="E6778">
            <v>0</v>
          </cell>
        </row>
        <row r="6779">
          <cell r="A6779">
            <v>0</v>
          </cell>
          <cell r="B6779" t="str">
            <v>SINAPI/CEF</v>
          </cell>
          <cell r="C6779">
            <v>0</v>
          </cell>
          <cell r="D6779">
            <v>0</v>
          </cell>
          <cell r="E6779">
            <v>0</v>
          </cell>
        </row>
        <row r="6780">
          <cell r="A6780">
            <v>0</v>
          </cell>
          <cell r="B6780" t="str">
            <v>SINAPI/CEF</v>
          </cell>
          <cell r="C6780">
            <v>0</v>
          </cell>
          <cell r="D6780">
            <v>0</v>
          </cell>
          <cell r="E6780">
            <v>0</v>
          </cell>
        </row>
        <row r="6781">
          <cell r="A6781">
            <v>0</v>
          </cell>
          <cell r="C6781">
            <v>0</v>
          </cell>
          <cell r="D6781">
            <v>0</v>
          </cell>
          <cell r="E6781">
            <v>0</v>
          </cell>
        </row>
        <row r="6782">
          <cell r="A6782">
            <v>0</v>
          </cell>
          <cell r="C6782">
            <v>0</v>
          </cell>
          <cell r="D6782">
            <v>0</v>
          </cell>
          <cell r="E6782">
            <v>0</v>
          </cell>
        </row>
        <row r="6783">
          <cell r="A6783">
            <v>0</v>
          </cell>
          <cell r="C6783">
            <v>0</v>
          </cell>
          <cell r="D6783">
            <v>0</v>
          </cell>
          <cell r="E6783">
            <v>0</v>
          </cell>
        </row>
        <row r="6784">
          <cell r="A6784">
            <v>0</v>
          </cell>
          <cell r="C6784">
            <v>0</v>
          </cell>
          <cell r="D6784">
            <v>0</v>
          </cell>
          <cell r="E6784">
            <v>0</v>
          </cell>
        </row>
        <row r="6785">
          <cell r="A6785">
            <v>0</v>
          </cell>
          <cell r="C6785">
            <v>0</v>
          </cell>
          <cell r="D6785">
            <v>0</v>
          </cell>
          <cell r="E6785">
            <v>0</v>
          </cell>
        </row>
        <row r="6786">
          <cell r="A6786">
            <v>0</v>
          </cell>
          <cell r="C6786">
            <v>0</v>
          </cell>
          <cell r="D6786">
            <v>0</v>
          </cell>
          <cell r="E6786">
            <v>0</v>
          </cell>
        </row>
        <row r="6787">
          <cell r="A6787">
            <v>0</v>
          </cell>
          <cell r="C6787">
            <v>0</v>
          </cell>
          <cell r="D6787">
            <v>0</v>
          </cell>
          <cell r="E6787">
            <v>0</v>
          </cell>
        </row>
        <row r="6788">
          <cell r="A6788">
            <v>0</v>
          </cell>
          <cell r="C6788">
            <v>0</v>
          </cell>
          <cell r="D6788">
            <v>0</v>
          </cell>
          <cell r="E6788">
            <v>0</v>
          </cell>
        </row>
        <row r="6789">
          <cell r="A6789">
            <v>0</v>
          </cell>
          <cell r="C6789">
            <v>0</v>
          </cell>
          <cell r="D6789">
            <v>0</v>
          </cell>
          <cell r="E6789">
            <v>0</v>
          </cell>
        </row>
        <row r="6790">
          <cell r="A6790">
            <v>0</v>
          </cell>
          <cell r="C6790">
            <v>0</v>
          </cell>
          <cell r="D6790">
            <v>0</v>
          </cell>
          <cell r="E6790">
            <v>0</v>
          </cell>
        </row>
        <row r="6791">
          <cell r="A6791">
            <v>0</v>
          </cell>
          <cell r="C6791">
            <v>0</v>
          </cell>
          <cell r="D6791">
            <v>0</v>
          </cell>
          <cell r="E6791">
            <v>0</v>
          </cell>
        </row>
        <row r="6792">
          <cell r="A6792">
            <v>0</v>
          </cell>
          <cell r="C6792">
            <v>0</v>
          </cell>
          <cell r="D6792">
            <v>0</v>
          </cell>
          <cell r="E6792">
            <v>0</v>
          </cell>
        </row>
        <row r="6793">
          <cell r="A6793">
            <v>0</v>
          </cell>
          <cell r="C6793">
            <v>0</v>
          </cell>
          <cell r="D6793">
            <v>0</v>
          </cell>
          <cell r="E6793">
            <v>0</v>
          </cell>
        </row>
        <row r="6794">
          <cell r="A6794">
            <v>0</v>
          </cell>
          <cell r="C6794">
            <v>0</v>
          </cell>
          <cell r="D6794">
            <v>0</v>
          </cell>
          <cell r="E6794">
            <v>0</v>
          </cell>
        </row>
        <row r="6795">
          <cell r="A6795">
            <v>0</v>
          </cell>
          <cell r="C6795">
            <v>0</v>
          </cell>
          <cell r="D6795">
            <v>0</v>
          </cell>
          <cell r="E6795">
            <v>0</v>
          </cell>
        </row>
        <row r="6796">
          <cell r="A6796">
            <v>0</v>
          </cell>
          <cell r="C6796">
            <v>0</v>
          </cell>
          <cell r="D6796">
            <v>0</v>
          </cell>
          <cell r="E6796">
            <v>0</v>
          </cell>
        </row>
        <row r="6797">
          <cell r="A6797">
            <v>0</v>
          </cell>
          <cell r="C6797">
            <v>0</v>
          </cell>
          <cell r="D6797">
            <v>0</v>
          </cell>
          <cell r="E6797">
            <v>0</v>
          </cell>
        </row>
        <row r="6798">
          <cell r="A6798">
            <v>0</v>
          </cell>
          <cell r="C6798">
            <v>0</v>
          </cell>
          <cell r="D6798">
            <v>0</v>
          </cell>
          <cell r="E6798">
            <v>0</v>
          </cell>
        </row>
        <row r="6799">
          <cell r="A6799">
            <v>0</v>
          </cell>
          <cell r="C6799">
            <v>0</v>
          </cell>
          <cell r="D6799">
            <v>0</v>
          </cell>
          <cell r="E6799">
            <v>0</v>
          </cell>
        </row>
        <row r="6800">
          <cell r="A6800">
            <v>0</v>
          </cell>
          <cell r="C6800">
            <v>0</v>
          </cell>
          <cell r="D6800">
            <v>0</v>
          </cell>
          <cell r="E6800">
            <v>0</v>
          </cell>
        </row>
        <row r="6801">
          <cell r="A6801">
            <v>0</v>
          </cell>
          <cell r="C6801">
            <v>0</v>
          </cell>
          <cell r="D6801">
            <v>0</v>
          </cell>
          <cell r="E6801">
            <v>0</v>
          </cell>
        </row>
        <row r="6802">
          <cell r="A6802">
            <v>0</v>
          </cell>
          <cell r="C6802">
            <v>0</v>
          </cell>
          <cell r="D6802">
            <v>0</v>
          </cell>
          <cell r="E6802">
            <v>0</v>
          </cell>
        </row>
        <row r="6803">
          <cell r="A6803">
            <v>0</v>
          </cell>
          <cell r="C6803">
            <v>0</v>
          </cell>
          <cell r="D6803">
            <v>0</v>
          </cell>
          <cell r="E6803">
            <v>0</v>
          </cell>
        </row>
        <row r="6804">
          <cell r="A6804">
            <v>0</v>
          </cell>
          <cell r="C6804">
            <v>0</v>
          </cell>
          <cell r="D6804">
            <v>0</v>
          </cell>
          <cell r="E6804">
            <v>0</v>
          </cell>
        </row>
        <row r="6805">
          <cell r="A6805">
            <v>0</v>
          </cell>
          <cell r="C6805">
            <v>0</v>
          </cell>
          <cell r="D6805">
            <v>0</v>
          </cell>
          <cell r="E6805">
            <v>0</v>
          </cell>
        </row>
        <row r="6806">
          <cell r="A6806">
            <v>0</v>
          </cell>
          <cell r="C6806">
            <v>0</v>
          </cell>
          <cell r="D6806">
            <v>0</v>
          </cell>
          <cell r="E6806">
            <v>0</v>
          </cell>
        </row>
        <row r="6807">
          <cell r="A6807">
            <v>0</v>
          </cell>
          <cell r="C6807">
            <v>0</v>
          </cell>
          <cell r="D6807">
            <v>0</v>
          </cell>
          <cell r="E6807">
            <v>0</v>
          </cell>
        </row>
        <row r="6808">
          <cell r="A6808">
            <v>0</v>
          </cell>
          <cell r="C6808">
            <v>0</v>
          </cell>
          <cell r="D6808">
            <v>0</v>
          </cell>
          <cell r="E6808">
            <v>0</v>
          </cell>
        </row>
        <row r="6809">
          <cell r="A6809">
            <v>0</v>
          </cell>
          <cell r="C6809">
            <v>0</v>
          </cell>
          <cell r="D6809">
            <v>0</v>
          </cell>
          <cell r="E6809">
            <v>0</v>
          </cell>
        </row>
        <row r="6810">
          <cell r="A6810">
            <v>0</v>
          </cell>
          <cell r="C6810">
            <v>0</v>
          </cell>
          <cell r="D6810">
            <v>0</v>
          </cell>
          <cell r="E6810">
            <v>0</v>
          </cell>
        </row>
        <row r="6811">
          <cell r="A6811">
            <v>0</v>
          </cell>
          <cell r="C6811">
            <v>0</v>
          </cell>
          <cell r="D6811">
            <v>0</v>
          </cell>
          <cell r="E6811">
            <v>0</v>
          </cell>
        </row>
        <row r="6812">
          <cell r="A6812">
            <v>0</v>
          </cell>
          <cell r="C6812">
            <v>0</v>
          </cell>
          <cell r="D6812">
            <v>0</v>
          </cell>
          <cell r="E6812">
            <v>0</v>
          </cell>
        </row>
        <row r="6813">
          <cell r="A6813">
            <v>0</v>
          </cell>
          <cell r="C6813">
            <v>0</v>
          </cell>
          <cell r="D6813">
            <v>0</v>
          </cell>
          <cell r="E6813">
            <v>0</v>
          </cell>
        </row>
        <row r="6814">
          <cell r="A6814">
            <v>0</v>
          </cell>
          <cell r="C6814">
            <v>0</v>
          </cell>
          <cell r="D6814">
            <v>0</v>
          </cell>
          <cell r="E6814">
            <v>0</v>
          </cell>
        </row>
        <row r="6815">
          <cell r="A6815">
            <v>0</v>
          </cell>
          <cell r="C6815">
            <v>0</v>
          </cell>
          <cell r="D6815">
            <v>0</v>
          </cell>
          <cell r="E6815">
            <v>0</v>
          </cell>
        </row>
        <row r="6816">
          <cell r="A6816">
            <v>0</v>
          </cell>
          <cell r="C6816">
            <v>0</v>
          </cell>
          <cell r="D6816">
            <v>0</v>
          </cell>
          <cell r="E6816">
            <v>0</v>
          </cell>
        </row>
        <row r="6817">
          <cell r="A6817">
            <v>0</v>
          </cell>
          <cell r="C6817">
            <v>0</v>
          </cell>
          <cell r="D6817">
            <v>0</v>
          </cell>
          <cell r="E6817">
            <v>0</v>
          </cell>
        </row>
        <row r="6818">
          <cell r="A6818">
            <v>0</v>
          </cell>
          <cell r="C6818">
            <v>0</v>
          </cell>
          <cell r="D6818">
            <v>0</v>
          </cell>
          <cell r="E6818">
            <v>0</v>
          </cell>
        </row>
        <row r="6819">
          <cell r="A6819">
            <v>0</v>
          </cell>
          <cell r="C6819">
            <v>0</v>
          </cell>
          <cell r="D6819">
            <v>0</v>
          </cell>
          <cell r="E6819">
            <v>0</v>
          </cell>
        </row>
        <row r="6820">
          <cell r="A6820">
            <v>0</v>
          </cell>
          <cell r="C6820">
            <v>0</v>
          </cell>
          <cell r="D6820">
            <v>0</v>
          </cell>
          <cell r="E6820">
            <v>0</v>
          </cell>
        </row>
        <row r="6821">
          <cell r="A6821">
            <v>0</v>
          </cell>
          <cell r="C6821">
            <v>0</v>
          </cell>
          <cell r="D6821">
            <v>0</v>
          </cell>
          <cell r="E6821">
            <v>0</v>
          </cell>
        </row>
        <row r="6822">
          <cell r="A6822">
            <v>0</v>
          </cell>
          <cell r="C6822">
            <v>0</v>
          </cell>
          <cell r="D6822">
            <v>0</v>
          </cell>
          <cell r="E6822">
            <v>0</v>
          </cell>
        </row>
        <row r="6823">
          <cell r="A6823">
            <v>0</v>
          </cell>
          <cell r="C6823">
            <v>0</v>
          </cell>
          <cell r="D6823">
            <v>0</v>
          </cell>
          <cell r="E6823">
            <v>0</v>
          </cell>
        </row>
        <row r="6824">
          <cell r="A6824">
            <v>0</v>
          </cell>
          <cell r="C6824">
            <v>0</v>
          </cell>
          <cell r="D6824">
            <v>0</v>
          </cell>
          <cell r="E6824">
            <v>0</v>
          </cell>
        </row>
        <row r="6825">
          <cell r="A6825">
            <v>0</v>
          </cell>
          <cell r="C6825">
            <v>0</v>
          </cell>
          <cell r="D6825">
            <v>0</v>
          </cell>
          <cell r="E6825">
            <v>0</v>
          </cell>
        </row>
        <row r="6826">
          <cell r="A6826">
            <v>0</v>
          </cell>
          <cell r="C6826">
            <v>0</v>
          </cell>
          <cell r="D6826">
            <v>0</v>
          </cell>
          <cell r="E6826">
            <v>0</v>
          </cell>
        </row>
        <row r="6827">
          <cell r="A6827">
            <v>0</v>
          </cell>
          <cell r="C6827">
            <v>0</v>
          </cell>
          <cell r="D6827">
            <v>0</v>
          </cell>
          <cell r="E6827">
            <v>0</v>
          </cell>
        </row>
        <row r="6828">
          <cell r="A6828">
            <v>0</v>
          </cell>
          <cell r="C6828">
            <v>0</v>
          </cell>
          <cell r="D6828">
            <v>0</v>
          </cell>
          <cell r="E6828">
            <v>0</v>
          </cell>
        </row>
        <row r="6829">
          <cell r="A6829">
            <v>0</v>
          </cell>
          <cell r="C6829">
            <v>0</v>
          </cell>
          <cell r="D6829">
            <v>0</v>
          </cell>
          <cell r="E6829">
            <v>0</v>
          </cell>
        </row>
        <row r="6830">
          <cell r="A6830">
            <v>0</v>
          </cell>
          <cell r="C6830">
            <v>0</v>
          </cell>
          <cell r="D6830">
            <v>0</v>
          </cell>
          <cell r="E6830">
            <v>0</v>
          </cell>
        </row>
        <row r="6831">
          <cell r="A6831">
            <v>0</v>
          </cell>
          <cell r="C6831">
            <v>0</v>
          </cell>
          <cell r="D6831">
            <v>0</v>
          </cell>
          <cell r="E6831">
            <v>0</v>
          </cell>
        </row>
        <row r="6832">
          <cell r="A6832">
            <v>0</v>
          </cell>
          <cell r="C6832">
            <v>0</v>
          </cell>
          <cell r="D6832">
            <v>0</v>
          </cell>
          <cell r="E6832">
            <v>0</v>
          </cell>
        </row>
        <row r="6833">
          <cell r="A6833">
            <v>0</v>
          </cell>
          <cell r="C6833">
            <v>0</v>
          </cell>
          <cell r="D6833">
            <v>0</v>
          </cell>
          <cell r="E6833">
            <v>0</v>
          </cell>
        </row>
        <row r="6834">
          <cell r="A6834">
            <v>0</v>
          </cell>
          <cell r="C6834">
            <v>0</v>
          </cell>
          <cell r="D6834">
            <v>0</v>
          </cell>
          <cell r="E6834">
            <v>0</v>
          </cell>
        </row>
        <row r="6835">
          <cell r="A6835">
            <v>0</v>
          </cell>
          <cell r="C6835">
            <v>0</v>
          </cell>
          <cell r="D6835">
            <v>0</v>
          </cell>
          <cell r="E6835">
            <v>0</v>
          </cell>
        </row>
        <row r="6836">
          <cell r="A6836">
            <v>0</v>
          </cell>
          <cell r="C6836">
            <v>0</v>
          </cell>
          <cell r="D6836">
            <v>0</v>
          </cell>
          <cell r="E6836">
            <v>0</v>
          </cell>
        </row>
        <row r="6837">
          <cell r="A6837">
            <v>0</v>
          </cell>
          <cell r="C6837">
            <v>0</v>
          </cell>
          <cell r="D6837">
            <v>0</v>
          </cell>
          <cell r="E6837">
            <v>0</v>
          </cell>
        </row>
        <row r="6838">
          <cell r="A6838">
            <v>0</v>
          </cell>
          <cell r="C6838">
            <v>0</v>
          </cell>
          <cell r="D6838">
            <v>0</v>
          </cell>
          <cell r="E6838">
            <v>0</v>
          </cell>
        </row>
        <row r="6839">
          <cell r="A6839">
            <v>0</v>
          </cell>
          <cell r="C6839">
            <v>0</v>
          </cell>
          <cell r="D6839">
            <v>0</v>
          </cell>
          <cell r="E6839">
            <v>0</v>
          </cell>
        </row>
        <row r="6840">
          <cell r="A6840">
            <v>0</v>
          </cell>
          <cell r="C6840">
            <v>0</v>
          </cell>
          <cell r="D6840">
            <v>0</v>
          </cell>
          <cell r="E6840">
            <v>0</v>
          </cell>
        </row>
        <row r="6841">
          <cell r="A6841">
            <v>0</v>
          </cell>
          <cell r="C6841">
            <v>0</v>
          </cell>
          <cell r="D6841">
            <v>0</v>
          </cell>
          <cell r="E6841">
            <v>0</v>
          </cell>
        </row>
        <row r="6842">
          <cell r="A6842">
            <v>0</v>
          </cell>
          <cell r="C6842">
            <v>0</v>
          </cell>
          <cell r="D6842">
            <v>0</v>
          </cell>
          <cell r="E6842">
            <v>0</v>
          </cell>
        </row>
        <row r="6843">
          <cell r="A6843">
            <v>0</v>
          </cell>
          <cell r="C6843">
            <v>0</v>
          </cell>
          <cell r="D6843">
            <v>0</v>
          </cell>
          <cell r="E6843">
            <v>0</v>
          </cell>
        </row>
        <row r="6844">
          <cell r="A6844">
            <v>0</v>
          </cell>
          <cell r="C6844">
            <v>0</v>
          </cell>
          <cell r="D6844">
            <v>0</v>
          </cell>
          <cell r="E6844">
            <v>0</v>
          </cell>
        </row>
        <row r="6845">
          <cell r="A6845">
            <v>0</v>
          </cell>
          <cell r="C6845">
            <v>0</v>
          </cell>
          <cell r="D6845">
            <v>0</v>
          </cell>
          <cell r="E6845">
            <v>0</v>
          </cell>
        </row>
        <row r="6846">
          <cell r="A6846">
            <v>0</v>
          </cell>
          <cell r="C6846">
            <v>0</v>
          </cell>
          <cell r="D6846">
            <v>0</v>
          </cell>
          <cell r="E6846">
            <v>0</v>
          </cell>
        </row>
        <row r="6847">
          <cell r="A6847">
            <v>0</v>
          </cell>
          <cell r="C6847">
            <v>0</v>
          </cell>
          <cell r="D6847">
            <v>0</v>
          </cell>
          <cell r="E6847">
            <v>0</v>
          </cell>
        </row>
        <row r="6848">
          <cell r="A6848">
            <v>0</v>
          </cell>
          <cell r="C6848">
            <v>0</v>
          </cell>
          <cell r="D6848">
            <v>0</v>
          </cell>
          <cell r="E6848">
            <v>0</v>
          </cell>
        </row>
        <row r="6849">
          <cell r="A6849">
            <v>0</v>
          </cell>
          <cell r="C6849">
            <v>0</v>
          </cell>
          <cell r="D6849">
            <v>0</v>
          </cell>
          <cell r="E6849">
            <v>0</v>
          </cell>
        </row>
        <row r="6850">
          <cell r="A6850">
            <v>0</v>
          </cell>
          <cell r="C6850">
            <v>0</v>
          </cell>
          <cell r="D6850">
            <v>0</v>
          </cell>
          <cell r="E6850">
            <v>0</v>
          </cell>
        </row>
        <row r="6851">
          <cell r="A6851">
            <v>0</v>
          </cell>
          <cell r="C6851">
            <v>0</v>
          </cell>
          <cell r="D6851">
            <v>0</v>
          </cell>
          <cell r="E6851">
            <v>0</v>
          </cell>
        </row>
        <row r="6852">
          <cell r="A6852">
            <v>0</v>
          </cell>
          <cell r="C6852">
            <v>0</v>
          </cell>
          <cell r="D6852">
            <v>0</v>
          </cell>
          <cell r="E6852">
            <v>0</v>
          </cell>
        </row>
        <row r="6853">
          <cell r="A6853">
            <v>0</v>
          </cell>
          <cell r="C6853">
            <v>0</v>
          </cell>
          <cell r="D6853">
            <v>0</v>
          </cell>
          <cell r="E6853">
            <v>0</v>
          </cell>
        </row>
        <row r="6854">
          <cell r="A6854">
            <v>0</v>
          </cell>
          <cell r="C6854">
            <v>0</v>
          </cell>
          <cell r="D6854">
            <v>0</v>
          </cell>
          <cell r="E6854">
            <v>0</v>
          </cell>
        </row>
        <row r="6855">
          <cell r="A6855">
            <v>0</v>
          </cell>
          <cell r="C6855">
            <v>0</v>
          </cell>
          <cell r="D6855">
            <v>0</v>
          </cell>
          <cell r="E6855">
            <v>0</v>
          </cell>
        </row>
        <row r="6856">
          <cell r="A6856">
            <v>0</v>
          </cell>
          <cell r="C6856">
            <v>0</v>
          </cell>
          <cell r="D6856">
            <v>0</v>
          </cell>
          <cell r="E6856">
            <v>0</v>
          </cell>
        </row>
        <row r="6857">
          <cell r="A6857">
            <v>0</v>
          </cell>
          <cell r="C6857">
            <v>0</v>
          </cell>
          <cell r="D6857">
            <v>0</v>
          </cell>
          <cell r="E6857">
            <v>0</v>
          </cell>
        </row>
        <row r="6858">
          <cell r="A6858">
            <v>0</v>
          </cell>
          <cell r="C6858">
            <v>0</v>
          </cell>
          <cell r="D6858">
            <v>0</v>
          </cell>
          <cell r="E6858">
            <v>0</v>
          </cell>
        </row>
        <row r="6859">
          <cell r="A6859">
            <v>0</v>
          </cell>
          <cell r="C6859">
            <v>0</v>
          </cell>
          <cell r="D6859">
            <v>0</v>
          </cell>
          <cell r="E6859">
            <v>0</v>
          </cell>
        </row>
        <row r="6860">
          <cell r="A6860">
            <v>0</v>
          </cell>
          <cell r="C6860">
            <v>0</v>
          </cell>
          <cell r="D6860">
            <v>0</v>
          </cell>
          <cell r="E6860">
            <v>0</v>
          </cell>
        </row>
        <row r="6861">
          <cell r="A6861">
            <v>0</v>
          </cell>
          <cell r="C6861">
            <v>0</v>
          </cell>
          <cell r="D6861">
            <v>0</v>
          </cell>
          <cell r="E6861">
            <v>0</v>
          </cell>
        </row>
        <row r="6862">
          <cell r="A6862">
            <v>0</v>
          </cell>
          <cell r="C6862">
            <v>0</v>
          </cell>
          <cell r="D6862">
            <v>0</v>
          </cell>
          <cell r="E6862">
            <v>0</v>
          </cell>
        </row>
        <row r="6863">
          <cell r="A6863">
            <v>0</v>
          </cell>
          <cell r="C6863">
            <v>0</v>
          </cell>
          <cell r="D6863">
            <v>0</v>
          </cell>
          <cell r="E6863">
            <v>0</v>
          </cell>
        </row>
        <row r="6864">
          <cell r="A6864">
            <v>0</v>
          </cell>
          <cell r="C6864">
            <v>0</v>
          </cell>
          <cell r="D6864">
            <v>0</v>
          </cell>
          <cell r="E6864">
            <v>0</v>
          </cell>
        </row>
        <row r="6865">
          <cell r="A6865">
            <v>0</v>
          </cell>
          <cell r="C6865">
            <v>0</v>
          </cell>
          <cell r="D6865">
            <v>0</v>
          </cell>
          <cell r="E6865">
            <v>0</v>
          </cell>
        </row>
        <row r="6866">
          <cell r="A6866">
            <v>0</v>
          </cell>
          <cell r="C6866">
            <v>0</v>
          </cell>
          <cell r="D6866">
            <v>0</v>
          </cell>
          <cell r="E6866">
            <v>0</v>
          </cell>
        </row>
        <row r="6867">
          <cell r="A6867">
            <v>0</v>
          </cell>
          <cell r="C6867">
            <v>0</v>
          </cell>
          <cell r="D6867">
            <v>0</v>
          </cell>
          <cell r="E6867">
            <v>0</v>
          </cell>
        </row>
        <row r="6868">
          <cell r="A6868">
            <v>0</v>
          </cell>
          <cell r="C6868">
            <v>0</v>
          </cell>
          <cell r="D6868">
            <v>0</v>
          </cell>
          <cell r="E6868">
            <v>0</v>
          </cell>
        </row>
        <row r="6869">
          <cell r="A6869">
            <v>0</v>
          </cell>
          <cell r="C6869">
            <v>0</v>
          </cell>
          <cell r="D6869">
            <v>0</v>
          </cell>
          <cell r="E6869">
            <v>0</v>
          </cell>
        </row>
        <row r="6870">
          <cell r="A6870">
            <v>0</v>
          </cell>
          <cell r="C6870">
            <v>0</v>
          </cell>
          <cell r="D6870">
            <v>0</v>
          </cell>
          <cell r="E6870">
            <v>0</v>
          </cell>
        </row>
        <row r="6871">
          <cell r="A6871">
            <v>0</v>
          </cell>
          <cell r="C6871">
            <v>0</v>
          </cell>
          <cell r="D6871">
            <v>0</v>
          </cell>
          <cell r="E6871">
            <v>0</v>
          </cell>
        </row>
        <row r="6872">
          <cell r="A6872">
            <v>0</v>
          </cell>
          <cell r="C6872">
            <v>0</v>
          </cell>
          <cell r="D6872">
            <v>0</v>
          </cell>
          <cell r="E6872">
            <v>0</v>
          </cell>
        </row>
        <row r="6873">
          <cell r="A6873">
            <v>0</v>
          </cell>
          <cell r="C6873">
            <v>0</v>
          </cell>
          <cell r="D6873">
            <v>0</v>
          </cell>
          <cell r="E6873">
            <v>0</v>
          </cell>
        </row>
        <row r="6874">
          <cell r="A6874">
            <v>0</v>
          </cell>
          <cell r="C6874">
            <v>0</v>
          </cell>
          <cell r="D6874">
            <v>0</v>
          </cell>
          <cell r="E6874">
            <v>0</v>
          </cell>
        </row>
        <row r="6875">
          <cell r="A6875">
            <v>0</v>
          </cell>
          <cell r="C6875">
            <v>0</v>
          </cell>
          <cell r="D6875">
            <v>0</v>
          </cell>
          <cell r="E6875">
            <v>0</v>
          </cell>
        </row>
        <row r="6876">
          <cell r="A6876">
            <v>0</v>
          </cell>
          <cell r="C6876">
            <v>0</v>
          </cell>
          <cell r="D6876">
            <v>0</v>
          </cell>
          <cell r="E6876">
            <v>0</v>
          </cell>
        </row>
        <row r="6877">
          <cell r="A6877">
            <v>0</v>
          </cell>
          <cell r="C6877">
            <v>0</v>
          </cell>
          <cell r="D6877">
            <v>0</v>
          </cell>
          <cell r="E6877">
            <v>0</v>
          </cell>
        </row>
        <row r="6878">
          <cell r="A6878">
            <v>0</v>
          </cell>
          <cell r="C6878">
            <v>0</v>
          </cell>
          <cell r="D6878">
            <v>0</v>
          </cell>
          <cell r="E6878">
            <v>0</v>
          </cell>
        </row>
        <row r="6879">
          <cell r="A6879">
            <v>0</v>
          </cell>
          <cell r="C6879">
            <v>0</v>
          </cell>
          <cell r="D6879">
            <v>0</v>
          </cell>
          <cell r="E6879">
            <v>0</v>
          </cell>
        </row>
        <row r="6880">
          <cell r="A6880">
            <v>0</v>
          </cell>
          <cell r="C6880">
            <v>0</v>
          </cell>
          <cell r="D6880">
            <v>0</v>
          </cell>
          <cell r="E6880">
            <v>0</v>
          </cell>
        </row>
        <row r="6881">
          <cell r="A6881">
            <v>0</v>
          </cell>
          <cell r="C6881">
            <v>0</v>
          </cell>
          <cell r="D6881">
            <v>0</v>
          </cell>
          <cell r="E6881">
            <v>0</v>
          </cell>
        </row>
        <row r="6882">
          <cell r="A6882">
            <v>0</v>
          </cell>
          <cell r="C6882">
            <v>0</v>
          </cell>
          <cell r="D6882">
            <v>0</v>
          </cell>
          <cell r="E6882">
            <v>0</v>
          </cell>
        </row>
        <row r="6883">
          <cell r="A6883">
            <v>0</v>
          </cell>
          <cell r="C6883">
            <v>0</v>
          </cell>
          <cell r="D6883">
            <v>0</v>
          </cell>
          <cell r="E6883">
            <v>0</v>
          </cell>
        </row>
        <row r="6884">
          <cell r="A6884">
            <v>0</v>
          </cell>
          <cell r="C6884">
            <v>0</v>
          </cell>
          <cell r="D6884">
            <v>0</v>
          </cell>
          <cell r="E6884">
            <v>0</v>
          </cell>
        </row>
        <row r="6885">
          <cell r="A6885">
            <v>0</v>
          </cell>
          <cell r="C6885">
            <v>0</v>
          </cell>
          <cell r="D6885">
            <v>0</v>
          </cell>
          <cell r="E6885">
            <v>0</v>
          </cell>
        </row>
        <row r="6886">
          <cell r="A6886">
            <v>0</v>
          </cell>
          <cell r="C6886">
            <v>0</v>
          </cell>
          <cell r="D6886">
            <v>0</v>
          </cell>
          <cell r="E6886">
            <v>0</v>
          </cell>
        </row>
        <row r="6887">
          <cell r="A6887">
            <v>0</v>
          </cell>
          <cell r="C6887">
            <v>0</v>
          </cell>
          <cell r="D6887">
            <v>0</v>
          </cell>
          <cell r="E6887">
            <v>0</v>
          </cell>
        </row>
        <row r="6888">
          <cell r="A6888">
            <v>0</v>
          </cell>
          <cell r="C6888">
            <v>0</v>
          </cell>
          <cell r="D6888">
            <v>0</v>
          </cell>
          <cell r="E6888">
            <v>0</v>
          </cell>
        </row>
        <row r="6889">
          <cell r="A6889">
            <v>0</v>
          </cell>
          <cell r="C6889">
            <v>0</v>
          </cell>
          <cell r="D6889">
            <v>0</v>
          </cell>
          <cell r="E6889">
            <v>0</v>
          </cell>
        </row>
        <row r="6890">
          <cell r="A6890">
            <v>0</v>
          </cell>
          <cell r="C6890">
            <v>0</v>
          </cell>
          <cell r="D6890">
            <v>0</v>
          </cell>
          <cell r="E6890">
            <v>0</v>
          </cell>
        </row>
        <row r="6891">
          <cell r="A6891">
            <v>0</v>
          </cell>
          <cell r="C6891">
            <v>0</v>
          </cell>
          <cell r="D6891">
            <v>0</v>
          </cell>
          <cell r="E6891">
            <v>0</v>
          </cell>
        </row>
        <row r="6892">
          <cell r="A6892">
            <v>0</v>
          </cell>
          <cell r="C6892">
            <v>0</v>
          </cell>
          <cell r="D6892">
            <v>0</v>
          </cell>
          <cell r="E6892">
            <v>0</v>
          </cell>
        </row>
        <row r="6893">
          <cell r="A6893">
            <v>0</v>
          </cell>
          <cell r="C6893">
            <v>0</v>
          </cell>
          <cell r="D6893">
            <v>0</v>
          </cell>
          <cell r="E6893">
            <v>0</v>
          </cell>
        </row>
        <row r="6894">
          <cell r="A6894">
            <v>0</v>
          </cell>
          <cell r="C6894">
            <v>0</v>
          </cell>
          <cell r="D6894">
            <v>0</v>
          </cell>
          <cell r="E6894">
            <v>0</v>
          </cell>
        </row>
        <row r="6895">
          <cell r="A6895">
            <v>0</v>
          </cell>
          <cell r="C6895">
            <v>0</v>
          </cell>
          <cell r="D6895">
            <v>0</v>
          </cell>
          <cell r="E6895">
            <v>0</v>
          </cell>
        </row>
        <row r="6896">
          <cell r="A6896">
            <v>0</v>
          </cell>
          <cell r="C6896">
            <v>0</v>
          </cell>
          <cell r="D6896">
            <v>0</v>
          </cell>
          <cell r="E6896">
            <v>0</v>
          </cell>
        </row>
        <row r="6897">
          <cell r="A6897">
            <v>0</v>
          </cell>
          <cell r="C6897">
            <v>0</v>
          </cell>
          <cell r="D6897">
            <v>0</v>
          </cell>
          <cell r="E6897">
            <v>0</v>
          </cell>
        </row>
        <row r="6898">
          <cell r="A6898">
            <v>0</v>
          </cell>
          <cell r="C6898">
            <v>0</v>
          </cell>
          <cell r="D6898">
            <v>0</v>
          </cell>
          <cell r="E6898">
            <v>0</v>
          </cell>
        </row>
        <row r="6899">
          <cell r="A6899">
            <v>0</v>
          </cell>
          <cell r="C6899">
            <v>0</v>
          </cell>
          <cell r="D6899">
            <v>0</v>
          </cell>
          <cell r="E6899">
            <v>0</v>
          </cell>
        </row>
        <row r="6900">
          <cell r="A6900">
            <v>0</v>
          </cell>
          <cell r="C6900">
            <v>0</v>
          </cell>
          <cell r="D6900">
            <v>0</v>
          </cell>
          <cell r="E6900">
            <v>0</v>
          </cell>
        </row>
        <row r="6901">
          <cell r="A6901">
            <v>0</v>
          </cell>
          <cell r="C6901">
            <v>0</v>
          </cell>
          <cell r="D6901">
            <v>0</v>
          </cell>
          <cell r="E6901">
            <v>0</v>
          </cell>
        </row>
        <row r="6902">
          <cell r="A6902">
            <v>0</v>
          </cell>
          <cell r="C6902">
            <v>0</v>
          </cell>
          <cell r="D6902">
            <v>0</v>
          </cell>
          <cell r="E6902">
            <v>0</v>
          </cell>
        </row>
        <row r="6903">
          <cell r="A6903">
            <v>0</v>
          </cell>
          <cell r="C6903">
            <v>0</v>
          </cell>
          <cell r="D6903">
            <v>0</v>
          </cell>
          <cell r="E6903">
            <v>0</v>
          </cell>
        </row>
        <row r="6904">
          <cell r="A6904">
            <v>0</v>
          </cell>
          <cell r="C6904">
            <v>0</v>
          </cell>
          <cell r="D6904">
            <v>0</v>
          </cell>
          <cell r="E6904">
            <v>0</v>
          </cell>
        </row>
        <row r="6905">
          <cell r="A6905">
            <v>0</v>
          </cell>
          <cell r="C6905">
            <v>0</v>
          </cell>
          <cell r="D6905">
            <v>0</v>
          </cell>
          <cell r="E6905">
            <v>0</v>
          </cell>
        </row>
        <row r="6906">
          <cell r="A6906">
            <v>0</v>
          </cell>
          <cell r="C6906">
            <v>0</v>
          </cell>
          <cell r="D6906">
            <v>0</v>
          </cell>
          <cell r="E6906">
            <v>0</v>
          </cell>
        </row>
        <row r="6907">
          <cell r="A6907">
            <v>0</v>
          </cell>
          <cell r="C6907">
            <v>0</v>
          </cell>
          <cell r="D6907">
            <v>0</v>
          </cell>
          <cell r="E6907">
            <v>0</v>
          </cell>
        </row>
        <row r="6908">
          <cell r="A6908">
            <v>0</v>
          </cell>
          <cell r="C6908">
            <v>0</v>
          </cell>
          <cell r="D6908">
            <v>0</v>
          </cell>
          <cell r="E6908">
            <v>0</v>
          </cell>
        </row>
        <row r="6909">
          <cell r="A6909">
            <v>0</v>
          </cell>
          <cell r="C6909">
            <v>0</v>
          </cell>
          <cell r="D6909">
            <v>0</v>
          </cell>
          <cell r="E6909">
            <v>0</v>
          </cell>
        </row>
        <row r="6910">
          <cell r="A6910">
            <v>0</v>
          </cell>
          <cell r="C6910">
            <v>0</v>
          </cell>
          <cell r="D6910">
            <v>0</v>
          </cell>
          <cell r="E6910">
            <v>0</v>
          </cell>
        </row>
        <row r="6911">
          <cell r="A6911">
            <v>0</v>
          </cell>
          <cell r="C6911">
            <v>0</v>
          </cell>
          <cell r="D6911">
            <v>0</v>
          </cell>
          <cell r="E6911">
            <v>0</v>
          </cell>
        </row>
        <row r="6912">
          <cell r="A6912">
            <v>0</v>
          </cell>
          <cell r="C6912">
            <v>0</v>
          </cell>
          <cell r="D6912">
            <v>0</v>
          </cell>
          <cell r="E6912">
            <v>0</v>
          </cell>
        </row>
        <row r="6913">
          <cell r="A6913">
            <v>0</v>
          </cell>
          <cell r="C6913">
            <v>0</v>
          </cell>
          <cell r="D6913">
            <v>0</v>
          </cell>
          <cell r="E6913">
            <v>0</v>
          </cell>
        </row>
        <row r="6914">
          <cell r="A6914">
            <v>0</v>
          </cell>
          <cell r="C6914">
            <v>0</v>
          </cell>
          <cell r="D6914">
            <v>0</v>
          </cell>
          <cell r="E6914">
            <v>0</v>
          </cell>
        </row>
        <row r="6915">
          <cell r="A6915">
            <v>0</v>
          </cell>
          <cell r="C6915">
            <v>0</v>
          </cell>
          <cell r="D6915">
            <v>0</v>
          </cell>
          <cell r="E6915">
            <v>0</v>
          </cell>
        </row>
        <row r="6916">
          <cell r="A6916">
            <v>0</v>
          </cell>
          <cell r="C6916">
            <v>0</v>
          </cell>
          <cell r="D6916">
            <v>0</v>
          </cell>
          <cell r="E6916">
            <v>0</v>
          </cell>
        </row>
        <row r="6917">
          <cell r="A6917">
            <v>0</v>
          </cell>
          <cell r="C6917">
            <v>0</v>
          </cell>
          <cell r="D6917">
            <v>0</v>
          </cell>
          <cell r="E6917">
            <v>0</v>
          </cell>
        </row>
        <row r="6918">
          <cell r="A6918">
            <v>0</v>
          </cell>
          <cell r="C6918">
            <v>0</v>
          </cell>
          <cell r="D6918">
            <v>0</v>
          </cell>
          <cell r="E6918">
            <v>0</v>
          </cell>
        </row>
        <row r="6919">
          <cell r="A6919">
            <v>0</v>
          </cell>
          <cell r="C6919">
            <v>0</v>
          </cell>
          <cell r="D6919">
            <v>0</v>
          </cell>
          <cell r="E6919">
            <v>0</v>
          </cell>
        </row>
        <row r="6920">
          <cell r="A6920">
            <v>0</v>
          </cell>
          <cell r="C6920">
            <v>0</v>
          </cell>
          <cell r="D6920">
            <v>0</v>
          </cell>
          <cell r="E6920">
            <v>0</v>
          </cell>
        </row>
        <row r="6921">
          <cell r="A6921">
            <v>0</v>
          </cell>
          <cell r="C6921">
            <v>0</v>
          </cell>
          <cell r="D6921">
            <v>0</v>
          </cell>
          <cell r="E6921">
            <v>0</v>
          </cell>
        </row>
        <row r="6922">
          <cell r="A6922">
            <v>0</v>
          </cell>
          <cell r="C6922">
            <v>0</v>
          </cell>
          <cell r="D6922">
            <v>0</v>
          </cell>
          <cell r="E6922">
            <v>0</v>
          </cell>
        </row>
        <row r="6923">
          <cell r="A6923">
            <v>0</v>
          </cell>
          <cell r="C6923">
            <v>0</v>
          </cell>
          <cell r="D6923">
            <v>0</v>
          </cell>
          <cell r="E6923">
            <v>0</v>
          </cell>
        </row>
        <row r="6924">
          <cell r="A6924">
            <v>0</v>
          </cell>
          <cell r="C6924">
            <v>0</v>
          </cell>
          <cell r="D6924">
            <v>0</v>
          </cell>
          <cell r="E6924">
            <v>0</v>
          </cell>
        </row>
        <row r="6925">
          <cell r="A6925">
            <v>0</v>
          </cell>
          <cell r="C6925">
            <v>0</v>
          </cell>
          <cell r="D6925">
            <v>0</v>
          </cell>
          <cell r="E6925">
            <v>0</v>
          </cell>
        </row>
        <row r="6926">
          <cell r="A6926">
            <v>0</v>
          </cell>
          <cell r="C6926">
            <v>0</v>
          </cell>
          <cell r="D6926">
            <v>0</v>
          </cell>
          <cell r="E6926">
            <v>0</v>
          </cell>
        </row>
        <row r="6927">
          <cell r="A6927">
            <v>0</v>
          </cell>
          <cell r="C6927">
            <v>0</v>
          </cell>
          <cell r="D6927">
            <v>0</v>
          </cell>
          <cell r="E6927">
            <v>0</v>
          </cell>
        </row>
        <row r="6928">
          <cell r="A6928">
            <v>0</v>
          </cell>
          <cell r="C6928">
            <v>0</v>
          </cell>
          <cell r="D6928">
            <v>0</v>
          </cell>
          <cell r="E6928">
            <v>0</v>
          </cell>
        </row>
        <row r="6929">
          <cell r="A6929">
            <v>0</v>
          </cell>
          <cell r="C6929">
            <v>0</v>
          </cell>
          <cell r="D6929">
            <v>0</v>
          </cell>
          <cell r="E6929">
            <v>0</v>
          </cell>
        </row>
        <row r="6930">
          <cell r="A6930">
            <v>0</v>
          </cell>
          <cell r="C6930">
            <v>0</v>
          </cell>
          <cell r="D6930">
            <v>0</v>
          </cell>
          <cell r="E6930">
            <v>0</v>
          </cell>
        </row>
        <row r="6931">
          <cell r="A6931">
            <v>0</v>
          </cell>
          <cell r="C6931">
            <v>0</v>
          </cell>
          <cell r="D6931">
            <v>0</v>
          </cell>
          <cell r="E6931">
            <v>0</v>
          </cell>
        </row>
        <row r="6932">
          <cell r="A6932">
            <v>0</v>
          </cell>
          <cell r="C6932">
            <v>0</v>
          </cell>
          <cell r="D6932">
            <v>0</v>
          </cell>
          <cell r="E6932">
            <v>0</v>
          </cell>
        </row>
        <row r="6933">
          <cell r="A6933">
            <v>0</v>
          </cell>
          <cell r="C6933">
            <v>0</v>
          </cell>
          <cell r="D6933">
            <v>0</v>
          </cell>
          <cell r="E6933">
            <v>0</v>
          </cell>
        </row>
        <row r="6934">
          <cell r="A6934">
            <v>0</v>
          </cell>
          <cell r="C6934">
            <v>0</v>
          </cell>
          <cell r="D6934">
            <v>0</v>
          </cell>
          <cell r="E6934">
            <v>0</v>
          </cell>
        </row>
        <row r="6935">
          <cell r="A6935">
            <v>0</v>
          </cell>
          <cell r="C6935">
            <v>0</v>
          </cell>
          <cell r="D6935">
            <v>0</v>
          </cell>
          <cell r="E6935">
            <v>0</v>
          </cell>
        </row>
        <row r="6936">
          <cell r="A6936">
            <v>0</v>
          </cell>
          <cell r="C6936">
            <v>0</v>
          </cell>
          <cell r="D6936">
            <v>0</v>
          </cell>
          <cell r="E6936">
            <v>0</v>
          </cell>
        </row>
        <row r="6937">
          <cell r="A6937">
            <v>0</v>
          </cell>
          <cell r="C6937">
            <v>0</v>
          </cell>
          <cell r="D6937">
            <v>0</v>
          </cell>
          <cell r="E6937">
            <v>0</v>
          </cell>
        </row>
        <row r="6938">
          <cell r="A6938">
            <v>0</v>
          </cell>
          <cell r="C6938">
            <v>0</v>
          </cell>
          <cell r="D6938">
            <v>0</v>
          </cell>
          <cell r="E6938">
            <v>0</v>
          </cell>
        </row>
        <row r="6939">
          <cell r="A6939">
            <v>0</v>
          </cell>
          <cell r="C6939">
            <v>0</v>
          </cell>
          <cell r="D6939">
            <v>0</v>
          </cell>
          <cell r="E6939">
            <v>0</v>
          </cell>
        </row>
        <row r="6940">
          <cell r="A6940">
            <v>0</v>
          </cell>
          <cell r="C6940">
            <v>0</v>
          </cell>
          <cell r="D6940">
            <v>0</v>
          </cell>
          <cell r="E6940">
            <v>0</v>
          </cell>
        </row>
        <row r="6941">
          <cell r="A6941">
            <v>0</v>
          </cell>
          <cell r="C6941">
            <v>0</v>
          </cell>
          <cell r="D6941">
            <v>0</v>
          </cell>
          <cell r="E6941">
            <v>0</v>
          </cell>
        </row>
        <row r="6942">
          <cell r="A6942">
            <v>0</v>
          </cell>
          <cell r="C6942">
            <v>0</v>
          </cell>
          <cell r="D6942">
            <v>0</v>
          </cell>
          <cell r="E6942">
            <v>0</v>
          </cell>
        </row>
        <row r="6943">
          <cell r="A6943">
            <v>0</v>
          </cell>
          <cell r="C6943">
            <v>0</v>
          </cell>
          <cell r="D6943">
            <v>0</v>
          </cell>
          <cell r="E6943">
            <v>0</v>
          </cell>
        </row>
        <row r="6944">
          <cell r="A6944">
            <v>0</v>
          </cell>
          <cell r="C6944">
            <v>0</v>
          </cell>
          <cell r="D6944">
            <v>0</v>
          </cell>
          <cell r="E6944">
            <v>0</v>
          </cell>
        </row>
        <row r="6945">
          <cell r="A6945">
            <v>0</v>
          </cell>
          <cell r="C6945">
            <v>0</v>
          </cell>
          <cell r="D6945">
            <v>0</v>
          </cell>
          <cell r="E6945">
            <v>0</v>
          </cell>
        </row>
        <row r="6946">
          <cell r="A6946">
            <v>0</v>
          </cell>
          <cell r="C6946">
            <v>0</v>
          </cell>
          <cell r="D6946">
            <v>0</v>
          </cell>
          <cell r="E6946">
            <v>0</v>
          </cell>
        </row>
        <row r="6947">
          <cell r="A6947">
            <v>0</v>
          </cell>
          <cell r="C6947">
            <v>0</v>
          </cell>
          <cell r="D6947">
            <v>0</v>
          </cell>
          <cell r="E6947">
            <v>0</v>
          </cell>
        </row>
        <row r="6948">
          <cell r="A6948">
            <v>0</v>
          </cell>
          <cell r="C6948">
            <v>0</v>
          </cell>
          <cell r="D6948">
            <v>0</v>
          </cell>
          <cell r="E6948">
            <v>0</v>
          </cell>
        </row>
        <row r="6949">
          <cell r="A6949">
            <v>0</v>
          </cell>
          <cell r="C6949">
            <v>0</v>
          </cell>
          <cell r="D6949">
            <v>0</v>
          </cell>
          <cell r="E6949">
            <v>0</v>
          </cell>
        </row>
        <row r="6950">
          <cell r="A6950">
            <v>0</v>
          </cell>
          <cell r="C6950">
            <v>0</v>
          </cell>
          <cell r="D6950">
            <v>0</v>
          </cell>
          <cell r="E6950">
            <v>0</v>
          </cell>
        </row>
        <row r="6951">
          <cell r="A6951">
            <v>0</v>
          </cell>
          <cell r="C6951">
            <v>0</v>
          </cell>
          <cell r="D6951">
            <v>0</v>
          </cell>
          <cell r="E6951">
            <v>0</v>
          </cell>
        </row>
        <row r="6952">
          <cell r="A6952">
            <v>0</v>
          </cell>
          <cell r="C6952">
            <v>0</v>
          </cell>
          <cell r="D6952">
            <v>0</v>
          </cell>
          <cell r="E6952">
            <v>0</v>
          </cell>
        </row>
        <row r="6953">
          <cell r="A6953">
            <v>0</v>
          </cell>
          <cell r="C6953">
            <v>0</v>
          </cell>
          <cell r="D6953">
            <v>0</v>
          </cell>
          <cell r="E6953">
            <v>0</v>
          </cell>
        </row>
        <row r="6954">
          <cell r="A6954">
            <v>0</v>
          </cell>
          <cell r="C6954">
            <v>0</v>
          </cell>
          <cell r="D6954">
            <v>0</v>
          </cell>
          <cell r="E6954">
            <v>0</v>
          </cell>
        </row>
        <row r="6955">
          <cell r="A6955">
            <v>0</v>
          </cell>
          <cell r="C6955">
            <v>0</v>
          </cell>
          <cell r="D6955">
            <v>0</v>
          </cell>
          <cell r="E6955">
            <v>0</v>
          </cell>
        </row>
        <row r="6956">
          <cell r="A6956">
            <v>0</v>
          </cell>
          <cell r="C6956">
            <v>0</v>
          </cell>
          <cell r="D6956">
            <v>0</v>
          </cell>
          <cell r="E6956">
            <v>0</v>
          </cell>
        </row>
        <row r="6957">
          <cell r="A6957">
            <v>0</v>
          </cell>
          <cell r="C6957">
            <v>0</v>
          </cell>
          <cell r="D6957">
            <v>0</v>
          </cell>
          <cell r="E6957">
            <v>0</v>
          </cell>
        </row>
        <row r="6958">
          <cell r="A6958">
            <v>0</v>
          </cell>
          <cell r="C6958">
            <v>0</v>
          </cell>
          <cell r="D6958">
            <v>0</v>
          </cell>
          <cell r="E6958">
            <v>0</v>
          </cell>
        </row>
        <row r="6959">
          <cell r="A6959">
            <v>0</v>
          </cell>
          <cell r="C6959">
            <v>0</v>
          </cell>
          <cell r="D6959">
            <v>0</v>
          </cell>
          <cell r="E6959">
            <v>0</v>
          </cell>
        </row>
        <row r="6960">
          <cell r="A6960">
            <v>0</v>
          </cell>
          <cell r="C6960">
            <v>0</v>
          </cell>
          <cell r="D6960">
            <v>0</v>
          </cell>
          <cell r="E6960">
            <v>0</v>
          </cell>
        </row>
        <row r="6961">
          <cell r="A6961">
            <v>0</v>
          </cell>
          <cell r="C6961">
            <v>0</v>
          </cell>
          <cell r="D6961">
            <v>0</v>
          </cell>
          <cell r="E6961">
            <v>0</v>
          </cell>
        </row>
        <row r="6962">
          <cell r="A6962">
            <v>0</v>
          </cell>
          <cell r="C6962">
            <v>0</v>
          </cell>
          <cell r="D6962">
            <v>0</v>
          </cell>
          <cell r="E6962">
            <v>0</v>
          </cell>
        </row>
        <row r="6963">
          <cell r="A6963">
            <v>0</v>
          </cell>
          <cell r="C6963">
            <v>0</v>
          </cell>
          <cell r="D6963">
            <v>0</v>
          </cell>
          <cell r="E6963">
            <v>0</v>
          </cell>
        </row>
        <row r="6964">
          <cell r="A6964">
            <v>0</v>
          </cell>
          <cell r="C6964">
            <v>0</v>
          </cell>
          <cell r="D6964">
            <v>0</v>
          </cell>
          <cell r="E6964">
            <v>0</v>
          </cell>
        </row>
        <row r="6965">
          <cell r="A6965">
            <v>0</v>
          </cell>
          <cell r="C6965">
            <v>0</v>
          </cell>
          <cell r="D6965">
            <v>0</v>
          </cell>
          <cell r="E6965">
            <v>0</v>
          </cell>
        </row>
        <row r="6966">
          <cell r="A6966">
            <v>0</v>
          </cell>
          <cell r="C6966">
            <v>0</v>
          </cell>
          <cell r="D6966">
            <v>0</v>
          </cell>
          <cell r="E6966">
            <v>0</v>
          </cell>
        </row>
        <row r="6967">
          <cell r="A6967">
            <v>0</v>
          </cell>
          <cell r="C6967">
            <v>0</v>
          </cell>
          <cell r="D6967">
            <v>0</v>
          </cell>
          <cell r="E6967">
            <v>0</v>
          </cell>
        </row>
        <row r="6968">
          <cell r="A6968">
            <v>0</v>
          </cell>
          <cell r="C6968">
            <v>0</v>
          </cell>
          <cell r="D6968">
            <v>0</v>
          </cell>
          <cell r="E6968">
            <v>0</v>
          </cell>
        </row>
        <row r="6969">
          <cell r="A6969">
            <v>0</v>
          </cell>
          <cell r="C6969">
            <v>0</v>
          </cell>
          <cell r="D6969">
            <v>0</v>
          </cell>
          <cell r="E6969">
            <v>0</v>
          </cell>
        </row>
        <row r="6970">
          <cell r="A6970">
            <v>0</v>
          </cell>
          <cell r="C6970">
            <v>0</v>
          </cell>
          <cell r="D6970">
            <v>0</v>
          </cell>
          <cell r="E6970">
            <v>0</v>
          </cell>
        </row>
        <row r="6971">
          <cell r="A6971">
            <v>0</v>
          </cell>
          <cell r="C6971">
            <v>0</v>
          </cell>
          <cell r="D6971">
            <v>0</v>
          </cell>
          <cell r="E6971">
            <v>0</v>
          </cell>
        </row>
        <row r="6972">
          <cell r="A6972">
            <v>0</v>
          </cell>
          <cell r="C6972">
            <v>0</v>
          </cell>
          <cell r="D6972">
            <v>0</v>
          </cell>
          <cell r="E6972">
            <v>0</v>
          </cell>
        </row>
        <row r="6973">
          <cell r="A6973">
            <v>0</v>
          </cell>
          <cell r="C6973">
            <v>0</v>
          </cell>
          <cell r="D6973">
            <v>0</v>
          </cell>
          <cell r="E6973">
            <v>0</v>
          </cell>
        </row>
        <row r="6974">
          <cell r="A6974">
            <v>0</v>
          </cell>
          <cell r="C6974">
            <v>0</v>
          </cell>
          <cell r="D6974">
            <v>0</v>
          </cell>
          <cell r="E6974">
            <v>0</v>
          </cell>
        </row>
        <row r="6975">
          <cell r="A6975">
            <v>0</v>
          </cell>
          <cell r="C6975">
            <v>0</v>
          </cell>
          <cell r="D6975">
            <v>0</v>
          </cell>
          <cell r="E6975">
            <v>0</v>
          </cell>
        </row>
        <row r="6976">
          <cell r="A6976">
            <v>0</v>
          </cell>
          <cell r="C6976">
            <v>0</v>
          </cell>
          <cell r="D6976">
            <v>0</v>
          </cell>
          <cell r="E6976">
            <v>0</v>
          </cell>
        </row>
        <row r="6977">
          <cell r="A6977">
            <v>0</v>
          </cell>
          <cell r="C6977">
            <v>0</v>
          </cell>
          <cell r="D6977">
            <v>0</v>
          </cell>
          <cell r="E6977">
            <v>0</v>
          </cell>
        </row>
        <row r="6978">
          <cell r="A6978">
            <v>0</v>
          </cell>
          <cell r="C6978">
            <v>0</v>
          </cell>
          <cell r="D6978">
            <v>0</v>
          </cell>
          <cell r="E6978">
            <v>0</v>
          </cell>
        </row>
        <row r="6979">
          <cell r="A6979">
            <v>0</v>
          </cell>
          <cell r="C6979">
            <v>0</v>
          </cell>
          <cell r="D6979">
            <v>0</v>
          </cell>
          <cell r="E6979">
            <v>0</v>
          </cell>
        </row>
        <row r="6980">
          <cell r="A6980">
            <v>0</v>
          </cell>
          <cell r="C6980">
            <v>0</v>
          </cell>
          <cell r="D6980">
            <v>0</v>
          </cell>
          <cell r="E6980">
            <v>0</v>
          </cell>
        </row>
        <row r="6981">
          <cell r="A6981">
            <v>0</v>
          </cell>
          <cell r="C6981">
            <v>0</v>
          </cell>
          <cell r="D6981">
            <v>0</v>
          </cell>
          <cell r="E6981">
            <v>0</v>
          </cell>
        </row>
        <row r="6982">
          <cell r="A6982">
            <v>0</v>
          </cell>
          <cell r="C6982">
            <v>0</v>
          </cell>
          <cell r="D6982">
            <v>0</v>
          </cell>
          <cell r="E6982">
            <v>0</v>
          </cell>
        </row>
        <row r="6983">
          <cell r="A6983">
            <v>0</v>
          </cell>
          <cell r="C6983">
            <v>0</v>
          </cell>
          <cell r="D6983">
            <v>0</v>
          </cell>
          <cell r="E6983">
            <v>0</v>
          </cell>
        </row>
        <row r="6984">
          <cell r="A6984">
            <v>0</v>
          </cell>
          <cell r="C6984">
            <v>0</v>
          </cell>
          <cell r="D6984">
            <v>0</v>
          </cell>
          <cell r="E6984">
            <v>0</v>
          </cell>
        </row>
        <row r="6985">
          <cell r="A6985">
            <v>0</v>
          </cell>
          <cell r="C6985">
            <v>0</v>
          </cell>
          <cell r="D6985">
            <v>0</v>
          </cell>
          <cell r="E6985">
            <v>0</v>
          </cell>
        </row>
        <row r="6986">
          <cell r="A6986">
            <v>0</v>
          </cell>
          <cell r="C6986">
            <v>0</v>
          </cell>
          <cell r="D6986">
            <v>0</v>
          </cell>
          <cell r="E6986">
            <v>0</v>
          </cell>
        </row>
        <row r="6987">
          <cell r="A6987">
            <v>0</v>
          </cell>
          <cell r="C6987">
            <v>0</v>
          </cell>
          <cell r="D6987">
            <v>0</v>
          </cell>
          <cell r="E6987">
            <v>0</v>
          </cell>
        </row>
        <row r="6988">
          <cell r="A6988">
            <v>0</v>
          </cell>
          <cell r="C6988">
            <v>0</v>
          </cell>
          <cell r="D6988">
            <v>0</v>
          </cell>
          <cell r="E6988">
            <v>0</v>
          </cell>
        </row>
        <row r="6989">
          <cell r="A6989">
            <v>0</v>
          </cell>
          <cell r="C6989">
            <v>0</v>
          </cell>
          <cell r="D6989">
            <v>0</v>
          </cell>
          <cell r="E6989">
            <v>0</v>
          </cell>
        </row>
        <row r="6990">
          <cell r="A6990">
            <v>0</v>
          </cell>
          <cell r="C6990">
            <v>0</v>
          </cell>
          <cell r="D6990">
            <v>0</v>
          </cell>
          <cell r="E6990">
            <v>0</v>
          </cell>
        </row>
        <row r="6991">
          <cell r="A6991">
            <v>0</v>
          </cell>
          <cell r="C6991">
            <v>0</v>
          </cell>
          <cell r="D6991">
            <v>0</v>
          </cell>
          <cell r="E6991">
            <v>0</v>
          </cell>
        </row>
        <row r="6992">
          <cell r="A6992">
            <v>0</v>
          </cell>
          <cell r="C6992">
            <v>0</v>
          </cell>
          <cell r="D6992">
            <v>0</v>
          </cell>
          <cell r="E6992">
            <v>0</v>
          </cell>
        </row>
        <row r="6993">
          <cell r="A6993">
            <v>0</v>
          </cell>
          <cell r="C6993">
            <v>0</v>
          </cell>
          <cell r="D6993">
            <v>0</v>
          </cell>
          <cell r="E6993">
            <v>0</v>
          </cell>
        </row>
        <row r="6994">
          <cell r="A6994">
            <v>0</v>
          </cell>
          <cell r="C6994">
            <v>0</v>
          </cell>
          <cell r="D6994">
            <v>0</v>
          </cell>
          <cell r="E6994">
            <v>0</v>
          </cell>
        </row>
        <row r="6995">
          <cell r="A6995">
            <v>0</v>
          </cell>
          <cell r="C6995">
            <v>0</v>
          </cell>
          <cell r="D6995">
            <v>0</v>
          </cell>
          <cell r="E6995">
            <v>0</v>
          </cell>
        </row>
        <row r="6996">
          <cell r="A6996">
            <v>0</v>
          </cell>
          <cell r="C6996">
            <v>0</v>
          </cell>
          <cell r="D6996">
            <v>0</v>
          </cell>
          <cell r="E6996">
            <v>0</v>
          </cell>
        </row>
        <row r="6997">
          <cell r="A6997">
            <v>0</v>
          </cell>
          <cell r="C6997">
            <v>0</v>
          </cell>
          <cell r="D6997">
            <v>0</v>
          </cell>
          <cell r="E6997">
            <v>0</v>
          </cell>
        </row>
        <row r="6998">
          <cell r="A6998">
            <v>0</v>
          </cell>
          <cell r="C6998">
            <v>0</v>
          </cell>
          <cell r="D6998">
            <v>0</v>
          </cell>
          <cell r="E6998">
            <v>0</v>
          </cell>
        </row>
        <row r="6999">
          <cell r="A6999">
            <v>0</v>
          </cell>
          <cell r="C6999">
            <v>0</v>
          </cell>
          <cell r="D6999">
            <v>0</v>
          </cell>
          <cell r="E6999">
            <v>0</v>
          </cell>
        </row>
        <row r="7000">
          <cell r="A7000">
            <v>0</v>
          </cell>
          <cell r="C7000">
            <v>0</v>
          </cell>
          <cell r="D7000">
            <v>0</v>
          </cell>
          <cell r="E7000">
            <v>0</v>
          </cell>
        </row>
      </sheetData>
      <sheetData sheetId="1">
        <row r="4">
          <cell r="A4">
            <v>0</v>
          </cell>
          <cell r="B4">
            <v>0</v>
          </cell>
          <cell r="C4">
            <v>0</v>
          </cell>
          <cell r="D4">
            <v>0</v>
          </cell>
          <cell r="E4">
            <v>0</v>
          </cell>
        </row>
        <row r="5">
          <cell r="A5" t="str">
            <v>I7501</v>
          </cell>
          <cell r="B5" t="str">
            <v>SEINFRA/CE</v>
          </cell>
          <cell r="C5" t="str">
            <v>10 SLOTS CHASSIS MODULAR HARDWARE STYLE , MOD. 1746-A10AB</v>
          </cell>
          <cell r="D5" t="str">
            <v>UN</v>
          </cell>
          <cell r="E5">
            <v>1482.56</v>
          </cell>
        </row>
        <row r="6">
          <cell r="A6" t="str">
            <v>I7447</v>
          </cell>
          <cell r="B6" t="str">
            <v>SEINFRA/CE</v>
          </cell>
          <cell r="C6" t="str">
            <v>5/03 RS-232 ROGRAMMER CABLE 3m, MOD. 1747-CP3 AB</v>
          </cell>
          <cell r="D6" t="str">
            <v>UN</v>
          </cell>
          <cell r="E6">
            <v>64.86</v>
          </cell>
        </row>
        <row r="7">
          <cell r="A7" t="str">
            <v>I8222</v>
          </cell>
          <cell r="B7" t="str">
            <v>SEINFRA/CE</v>
          </cell>
          <cell r="C7" t="str">
            <v>ABÓBADA DE POLICARBONATO TRANSPARENTE</v>
          </cell>
          <cell r="D7" t="str">
            <v>M2</v>
          </cell>
          <cell r="E7">
            <v>597.48</v>
          </cell>
        </row>
        <row r="8">
          <cell r="A8" t="str">
            <v>I6472</v>
          </cell>
          <cell r="B8" t="str">
            <v>SEINFRA/CE</v>
          </cell>
          <cell r="C8" t="str">
            <v>ABRAÇADEIRA PARA POSTE DE CONCRETO DUPLO "T"</v>
          </cell>
          <cell r="D8" t="str">
            <v>UN</v>
          </cell>
          <cell r="E8">
            <v>5.67</v>
          </cell>
        </row>
        <row r="9">
          <cell r="A9" t="str">
            <v>I6700</v>
          </cell>
          <cell r="B9" t="str">
            <v>SEINFRA/CE</v>
          </cell>
          <cell r="C9" t="str">
            <v>ABRAÇADEIRAS EM FERRO BARRA CHATA 1/4" PINTURA EPOXI C/PARAFUSOS</v>
          </cell>
          <cell r="D9" t="str">
            <v>UN</v>
          </cell>
          <cell r="E9">
            <v>36.4</v>
          </cell>
        </row>
        <row r="10">
          <cell r="A10" t="str">
            <v>I0003</v>
          </cell>
          <cell r="B10" t="str">
            <v>SEINFRA/CE</v>
          </cell>
          <cell r="C10" t="str">
            <v>ABRIGO P/ HIDRANTE 60 X 90 X 17CM</v>
          </cell>
          <cell r="D10" t="str">
            <v>UN</v>
          </cell>
          <cell r="E10">
            <v>218.06</v>
          </cell>
        </row>
        <row r="11">
          <cell r="A11" t="str">
            <v>I0004</v>
          </cell>
          <cell r="B11" t="str">
            <v>SEINFRA/CE</v>
          </cell>
          <cell r="C11" t="str">
            <v>ABRIGO PRÉ-MOLDADO CONCRETO (FORNECIMENTO/ASSENTAMENTO)</v>
          </cell>
          <cell r="D11" t="str">
            <v>UN</v>
          </cell>
          <cell r="E11">
            <v>4540.8599999999997</v>
          </cell>
        </row>
        <row r="12">
          <cell r="A12" t="str">
            <v>I7443</v>
          </cell>
          <cell r="B12" t="str">
            <v>SEINFRA/CE</v>
          </cell>
          <cell r="C12" t="str">
            <v>AC INPUT MODULE FOR PLC, MOD. 1746-IA16 AB WITH16 CHANNELS</v>
          </cell>
          <cell r="D12" t="str">
            <v>UN</v>
          </cell>
          <cell r="E12">
            <v>884</v>
          </cell>
        </row>
        <row r="13">
          <cell r="A13" t="str">
            <v>I8560</v>
          </cell>
          <cell r="B13" t="str">
            <v>SEINFRA/CE</v>
          </cell>
          <cell r="C13" t="str">
            <v>ACELERADOR DE COBALTO 6%</v>
          </cell>
          <cell r="D13" t="str">
            <v>L</v>
          </cell>
          <cell r="E13">
            <v>57.6</v>
          </cell>
        </row>
        <row r="14">
          <cell r="A14" t="str">
            <v>I7438</v>
          </cell>
          <cell r="B14" t="str">
            <v>SEINFRA/CE</v>
          </cell>
          <cell r="C14" t="str">
            <v>ACESSÓRIOS DE BAIXA TENSÃO</v>
          </cell>
          <cell r="D14" t="str">
            <v>CJ</v>
          </cell>
          <cell r="E14">
            <v>344.7</v>
          </cell>
        </row>
        <row r="15">
          <cell r="A15" t="str">
            <v>I7428</v>
          </cell>
          <cell r="B15" t="str">
            <v>SEINFRA/CE</v>
          </cell>
          <cell r="C15" t="str">
            <v>ACESSÓRIOS DE MÉDIA TENSÃO</v>
          </cell>
          <cell r="D15" t="str">
            <v>CJ</v>
          </cell>
          <cell r="E15">
            <v>3584.89</v>
          </cell>
        </row>
        <row r="16">
          <cell r="A16" t="str">
            <v>I8198</v>
          </cell>
          <cell r="B16" t="str">
            <v>SEINFRA/CE</v>
          </cell>
          <cell r="C16" t="str">
            <v>ACESSÓRIOS P/ TRILHO -100</v>
          </cell>
          <cell r="D16" t="str">
            <v>KG</v>
          </cell>
          <cell r="E16">
            <v>6.58</v>
          </cell>
        </row>
        <row r="17">
          <cell r="A17" t="str">
            <v>I8258</v>
          </cell>
          <cell r="B17" t="str">
            <v>SEINFRA/CE</v>
          </cell>
          <cell r="C17" t="str">
            <v>ACESSÓRIOS PARA UNIDADE DE PESAGEM (FAROL LUMINOSO, SENSORES DE POSIÇÃO, SOFTWARE DE CONFIGURAÇÃO, CABOS, ETC)</v>
          </cell>
          <cell r="D17" t="str">
            <v>CJ</v>
          </cell>
          <cell r="E17">
            <v>21179.41</v>
          </cell>
        </row>
        <row r="18">
          <cell r="A18" t="str">
            <v>I7469</v>
          </cell>
          <cell r="B18" t="str">
            <v>SEINFRA/CE</v>
          </cell>
          <cell r="C18" t="str">
            <v>ACETILENO</v>
          </cell>
          <cell r="D18" t="str">
            <v>KG</v>
          </cell>
          <cell r="E18">
            <v>28.83</v>
          </cell>
        </row>
        <row r="19">
          <cell r="A19" t="str">
            <v>I0154</v>
          </cell>
          <cell r="B19" t="str">
            <v>SEINFRA/CE</v>
          </cell>
          <cell r="C19" t="str">
            <v>ÁCIDO MURIÁTICO</v>
          </cell>
          <cell r="D19" t="str">
            <v>L</v>
          </cell>
          <cell r="E19">
            <v>2.5</v>
          </cell>
        </row>
        <row r="20">
          <cell r="A20" t="str">
            <v>I0005</v>
          </cell>
          <cell r="B20" t="str">
            <v>SEINFRA/CE</v>
          </cell>
          <cell r="C20" t="str">
            <v>ACIONAD.MANUAL, TIPO QUEBRE O VIDRO, MOD. EUROTRON</v>
          </cell>
          <cell r="D20" t="str">
            <v>UN</v>
          </cell>
          <cell r="E20">
            <v>35.369999999999997</v>
          </cell>
        </row>
        <row r="21">
          <cell r="A21" t="str">
            <v>I0157</v>
          </cell>
          <cell r="B21" t="str">
            <v>SEINFRA/CE</v>
          </cell>
          <cell r="C21" t="str">
            <v>AÇO CA-25</v>
          </cell>
          <cell r="D21" t="str">
            <v>KG</v>
          </cell>
          <cell r="E21">
            <v>3.16</v>
          </cell>
        </row>
        <row r="22">
          <cell r="A22" t="str">
            <v>I0163</v>
          </cell>
          <cell r="B22" t="str">
            <v>SEINFRA/CE</v>
          </cell>
          <cell r="C22" t="str">
            <v>AÇO CA-50</v>
          </cell>
          <cell r="D22" t="str">
            <v>KG</v>
          </cell>
          <cell r="E22">
            <v>3.01</v>
          </cell>
        </row>
        <row r="23">
          <cell r="A23" t="str">
            <v>I7952</v>
          </cell>
          <cell r="B23" t="str">
            <v>SEINFRA/CE</v>
          </cell>
          <cell r="C23" t="str">
            <v>AÇO CA-50/60</v>
          </cell>
          <cell r="D23" t="str">
            <v>KG</v>
          </cell>
          <cell r="E23">
            <v>2.98</v>
          </cell>
        </row>
        <row r="24">
          <cell r="A24" t="str">
            <v>I0169</v>
          </cell>
          <cell r="B24" t="str">
            <v>SEINFRA/CE</v>
          </cell>
          <cell r="C24" t="str">
            <v>AÇO CA-60</v>
          </cell>
          <cell r="D24" t="str">
            <v>KG</v>
          </cell>
          <cell r="E24">
            <v>3.1</v>
          </cell>
        </row>
        <row r="25">
          <cell r="A25" t="str">
            <v>I0006</v>
          </cell>
          <cell r="B25" t="str">
            <v>SEINFRA/CE</v>
          </cell>
          <cell r="C25" t="str">
            <v>ADAPTADOR - 65X65MM (2 1/2X2 1/2'')</v>
          </cell>
          <cell r="D25" t="str">
            <v>UN</v>
          </cell>
          <cell r="E25">
            <v>59.08</v>
          </cell>
        </row>
        <row r="26">
          <cell r="A26" t="str">
            <v>I2898</v>
          </cell>
          <cell r="B26" t="str">
            <v>SEINFRA/CE</v>
          </cell>
          <cell r="C26" t="str">
            <v>ADAPTADOR PARA POLIETILENO 20 x 1/2"</v>
          </cell>
          <cell r="D26" t="str">
            <v>UN</v>
          </cell>
          <cell r="E26">
            <v>2.23</v>
          </cell>
        </row>
        <row r="27">
          <cell r="A27" t="str">
            <v>I2899</v>
          </cell>
          <cell r="B27" t="str">
            <v>SEINFRA/CE</v>
          </cell>
          <cell r="C27" t="str">
            <v>ADAPTADOR PARA POLIETILENO 20 x 3/4"</v>
          </cell>
          <cell r="D27" t="str">
            <v>UN</v>
          </cell>
          <cell r="E27">
            <v>2.31</v>
          </cell>
        </row>
        <row r="28">
          <cell r="A28" t="str">
            <v>I2900</v>
          </cell>
          <cell r="B28" t="str">
            <v>SEINFRA/CE</v>
          </cell>
          <cell r="C28" t="str">
            <v>ADAPTADOR PARA POLIETILENO 32 x 1"</v>
          </cell>
          <cell r="D28" t="str">
            <v>UN</v>
          </cell>
          <cell r="E28">
            <v>3.48</v>
          </cell>
        </row>
        <row r="29">
          <cell r="A29" t="str">
            <v>I3082</v>
          </cell>
          <cell r="B29" t="str">
            <v>SEINFRA/CE</v>
          </cell>
          <cell r="C29" t="str">
            <v>ADAPTADOR PBA  PONTA / ROSCA DN 75</v>
          </cell>
          <cell r="D29" t="str">
            <v>UN</v>
          </cell>
          <cell r="E29">
            <v>13.78</v>
          </cell>
        </row>
        <row r="30">
          <cell r="A30" t="str">
            <v>I3085</v>
          </cell>
          <cell r="B30" t="str">
            <v>SEINFRA/CE</v>
          </cell>
          <cell r="C30" t="str">
            <v>ADAPTADOR PBA / BOLSA DEFoFo JE DN 100</v>
          </cell>
          <cell r="D30" t="str">
            <v>UN</v>
          </cell>
          <cell r="E30">
            <v>56.14</v>
          </cell>
        </row>
        <row r="31">
          <cell r="A31" t="str">
            <v>I3083</v>
          </cell>
          <cell r="B31" t="str">
            <v>SEINFRA/CE</v>
          </cell>
          <cell r="C31" t="str">
            <v>ADAPTADOR PBA / BOLSA DEFoFo JE DN 50</v>
          </cell>
          <cell r="D31" t="str">
            <v>UN</v>
          </cell>
          <cell r="E31">
            <v>14.09</v>
          </cell>
        </row>
        <row r="32">
          <cell r="A32" t="str">
            <v>I3084</v>
          </cell>
          <cell r="B32" t="str">
            <v>SEINFRA/CE</v>
          </cell>
          <cell r="C32" t="str">
            <v>ADAPTADOR PBA / BOLSA DEFoFo JE DN 75</v>
          </cell>
          <cell r="D32" t="str">
            <v>UN</v>
          </cell>
          <cell r="E32">
            <v>39.26</v>
          </cell>
        </row>
        <row r="33">
          <cell r="A33" t="str">
            <v>I3088</v>
          </cell>
          <cell r="B33" t="str">
            <v>SEINFRA/CE</v>
          </cell>
          <cell r="C33" t="str">
            <v>ADAPTADOR PBA / LUVA DE FIBROCIMENTO DN 100</v>
          </cell>
          <cell r="D33" t="str">
            <v>UN</v>
          </cell>
          <cell r="E33">
            <v>52.46</v>
          </cell>
        </row>
        <row r="34">
          <cell r="A34" t="str">
            <v>I3086</v>
          </cell>
          <cell r="B34" t="str">
            <v>SEINFRA/CE</v>
          </cell>
          <cell r="C34" t="str">
            <v>ADAPTADOR PBA / LUVA DE FIBROCIMENTO DN 50</v>
          </cell>
          <cell r="D34" t="str">
            <v>UN</v>
          </cell>
          <cell r="E34">
            <v>30.1</v>
          </cell>
        </row>
        <row r="35">
          <cell r="A35" t="str">
            <v>I3087</v>
          </cell>
          <cell r="B35" t="str">
            <v>SEINFRA/CE</v>
          </cell>
          <cell r="C35" t="str">
            <v>ADAPTADOR PBA / LUVA DE FIBROCIMENTO DN 75</v>
          </cell>
          <cell r="D35" t="str">
            <v>UN</v>
          </cell>
          <cell r="E35">
            <v>41.51</v>
          </cell>
        </row>
        <row r="36">
          <cell r="A36" t="str">
            <v>I3078</v>
          </cell>
          <cell r="B36" t="str">
            <v>SEINFRA/CE</v>
          </cell>
          <cell r="C36" t="str">
            <v>ADAPTADOR PBA BOLSA / ROSCA DN 50</v>
          </cell>
          <cell r="D36" t="str">
            <v>UN</v>
          </cell>
          <cell r="E36">
            <v>14.09</v>
          </cell>
        </row>
        <row r="37">
          <cell r="A37" t="str">
            <v>I3079</v>
          </cell>
          <cell r="B37" t="str">
            <v>SEINFRA/CE</v>
          </cell>
          <cell r="C37" t="str">
            <v>ADAPTADOR PBA BOLSA / ROSCA DN 75</v>
          </cell>
          <cell r="D37" t="str">
            <v>UN</v>
          </cell>
          <cell r="E37">
            <v>39.26</v>
          </cell>
        </row>
        <row r="38">
          <cell r="A38" t="str">
            <v>I3080</v>
          </cell>
          <cell r="B38" t="str">
            <v>SEINFRA/CE</v>
          </cell>
          <cell r="C38" t="str">
            <v>ADAPTADOR PBA BOLSA/ ROSCA DN 100</v>
          </cell>
          <cell r="D38" t="str">
            <v>UN</v>
          </cell>
          <cell r="E38">
            <v>56.14</v>
          </cell>
        </row>
        <row r="39">
          <cell r="A39" t="str">
            <v>I3081</v>
          </cell>
          <cell r="B39" t="str">
            <v>SEINFRA/CE</v>
          </cell>
          <cell r="C39" t="str">
            <v>ADAPTADOR PBA PONTA / ROSCA DN 50</v>
          </cell>
          <cell r="D39" t="str">
            <v>UN</v>
          </cell>
          <cell r="E39">
            <v>5.18</v>
          </cell>
        </row>
        <row r="40">
          <cell r="A40" t="str">
            <v>I6846</v>
          </cell>
          <cell r="B40" t="str">
            <v>SEINFRA/CE</v>
          </cell>
          <cell r="C40" t="str">
            <v>ADAPTADOR PBS BOLSA ROSCA 150mm x 6'</v>
          </cell>
          <cell r="D40" t="str">
            <v>UN</v>
          </cell>
          <cell r="E40">
            <v>85.59</v>
          </cell>
        </row>
        <row r="41">
          <cell r="A41" t="str">
            <v>I0007</v>
          </cell>
          <cell r="B41" t="str">
            <v>SEINFRA/CE</v>
          </cell>
          <cell r="C41" t="str">
            <v>ADAPTADOR PVC P/SIFÃO 1 1/4''X40MM</v>
          </cell>
          <cell r="D41" t="str">
            <v>UN</v>
          </cell>
          <cell r="E41">
            <v>1.8</v>
          </cell>
        </row>
        <row r="42">
          <cell r="A42" t="str">
            <v>I6722</v>
          </cell>
          <cell r="B42" t="str">
            <v>SEINFRA/CE</v>
          </cell>
          <cell r="C42" t="str">
            <v>ADAPTADOR PVC REGISTRO 25MM (3/4")</v>
          </cell>
          <cell r="D42" t="str">
            <v>UN</v>
          </cell>
          <cell r="E42">
            <v>0.53</v>
          </cell>
        </row>
        <row r="43">
          <cell r="A43" t="str">
            <v>I6723</v>
          </cell>
          <cell r="B43" t="str">
            <v>SEINFRA/CE</v>
          </cell>
          <cell r="C43" t="str">
            <v>ADAPTADOR PVC REGISTRO 32MM (1")</v>
          </cell>
          <cell r="D43" t="str">
            <v>UN</v>
          </cell>
          <cell r="E43">
            <v>1.03</v>
          </cell>
        </row>
        <row r="44">
          <cell r="A44" t="str">
            <v>I6724</v>
          </cell>
          <cell r="B44" t="str">
            <v>SEINFRA/CE</v>
          </cell>
          <cell r="C44" t="str">
            <v>ADAPTADOR PVC REGISTRO 40MM (1 1/4")</v>
          </cell>
          <cell r="D44" t="str">
            <v>UN</v>
          </cell>
          <cell r="E44">
            <v>2.34</v>
          </cell>
        </row>
        <row r="45">
          <cell r="A45" t="str">
            <v>I6725</v>
          </cell>
          <cell r="B45" t="str">
            <v>SEINFRA/CE</v>
          </cell>
          <cell r="C45" t="str">
            <v>ADAPTADOR PVC REGISTRO 50MM (1 1/2")</v>
          </cell>
          <cell r="D45" t="str">
            <v>UN</v>
          </cell>
          <cell r="E45">
            <v>2.66</v>
          </cell>
        </row>
        <row r="46">
          <cell r="A46" t="str">
            <v>I6726</v>
          </cell>
          <cell r="B46" t="str">
            <v>SEINFRA/CE</v>
          </cell>
          <cell r="C46" t="str">
            <v>ADAPTADOR PVC REGISTRO 60MM (2")</v>
          </cell>
          <cell r="D46" t="str">
            <v>UN</v>
          </cell>
          <cell r="E46">
            <v>7.23</v>
          </cell>
        </row>
        <row r="47">
          <cell r="A47" t="str">
            <v>I0008</v>
          </cell>
          <cell r="B47" t="str">
            <v>SEINFRA/CE</v>
          </cell>
          <cell r="C47" t="str">
            <v>ADAPTADOR PVC REGISTRO 75MM (2 1/2'')</v>
          </cell>
          <cell r="D47" t="str">
            <v>UN</v>
          </cell>
          <cell r="E47">
            <v>13.71</v>
          </cell>
        </row>
        <row r="48">
          <cell r="A48" t="str">
            <v>I0009</v>
          </cell>
          <cell r="B48" t="str">
            <v>SEINFRA/CE</v>
          </cell>
          <cell r="C48" t="str">
            <v>ADAPTADOR PVC REGISTRO 85MM (3'')</v>
          </cell>
          <cell r="D48" t="str">
            <v>UN</v>
          </cell>
          <cell r="E48">
            <v>21.74</v>
          </cell>
        </row>
        <row r="49">
          <cell r="A49" t="str">
            <v>I0010</v>
          </cell>
          <cell r="B49" t="str">
            <v>SEINFRA/CE</v>
          </cell>
          <cell r="C49" t="str">
            <v>ADAPTADOR PVC SOLD. FLANGES LIVRES P/CX. D'ÁGUA 110MM</v>
          </cell>
          <cell r="D49" t="str">
            <v>UN</v>
          </cell>
          <cell r="E49">
            <v>231.24</v>
          </cell>
        </row>
        <row r="50">
          <cell r="A50" t="str">
            <v>I0011</v>
          </cell>
          <cell r="B50" t="str">
            <v>SEINFRA/CE</v>
          </cell>
          <cell r="C50" t="str">
            <v>ADAPTADOR PVC SOLD. FLANGES LIVRES P/CX. D'ÁGUA 20MM</v>
          </cell>
          <cell r="D50" t="str">
            <v>UN</v>
          </cell>
          <cell r="E50">
            <v>8.8000000000000007</v>
          </cell>
        </row>
        <row r="51">
          <cell r="A51" t="str">
            <v>I0012</v>
          </cell>
          <cell r="B51" t="str">
            <v>SEINFRA/CE</v>
          </cell>
          <cell r="C51" t="str">
            <v>ADAPTADOR PVC SOLD. FLANGES LIVRES P/CX. D'ÁGUA 25MM</v>
          </cell>
          <cell r="D51" t="str">
            <v>UN</v>
          </cell>
          <cell r="E51">
            <v>10.210000000000001</v>
          </cell>
        </row>
        <row r="52">
          <cell r="A52" t="str">
            <v>I0013</v>
          </cell>
          <cell r="B52" t="str">
            <v>SEINFRA/CE</v>
          </cell>
          <cell r="C52" t="str">
            <v>ADAPTADOR PVC SOLD. FLANGES LIVRES P/CX. D'ÁGUA 32MM</v>
          </cell>
          <cell r="D52" t="str">
            <v>UN</v>
          </cell>
          <cell r="E52">
            <v>12.27</v>
          </cell>
        </row>
        <row r="53">
          <cell r="A53" t="str">
            <v>I0014</v>
          </cell>
          <cell r="B53" t="str">
            <v>SEINFRA/CE</v>
          </cell>
          <cell r="C53" t="str">
            <v>ADAPTADOR PVC SOLD. FLANGES LIVRES P/CX. D'ÁGUA 40MM</v>
          </cell>
          <cell r="D53" t="str">
            <v>UN</v>
          </cell>
          <cell r="E53">
            <v>18.100000000000001</v>
          </cell>
        </row>
        <row r="54">
          <cell r="A54" t="str">
            <v>I0015</v>
          </cell>
          <cell r="B54" t="str">
            <v>SEINFRA/CE</v>
          </cell>
          <cell r="C54" t="str">
            <v>ADAPTADOR PVC SOLD. FLANGES LIVRES P/CX. D'ÁGUA 50MM</v>
          </cell>
          <cell r="D54" t="str">
            <v>UN</v>
          </cell>
          <cell r="E54">
            <v>21.07</v>
          </cell>
        </row>
        <row r="55">
          <cell r="A55" t="str">
            <v>I0016</v>
          </cell>
          <cell r="B55" t="str">
            <v>SEINFRA/CE</v>
          </cell>
          <cell r="C55" t="str">
            <v>ADAPTADOR PVC SOLD. FLANGES LIVRES P/CX. D'ÁGUA 60MM</v>
          </cell>
          <cell r="D55" t="str">
            <v>UN</v>
          </cell>
          <cell r="E55">
            <v>31.24</v>
          </cell>
        </row>
        <row r="56">
          <cell r="A56" t="str">
            <v>I0017</v>
          </cell>
          <cell r="B56" t="str">
            <v>SEINFRA/CE</v>
          </cell>
          <cell r="C56" t="str">
            <v>ADAPTADOR PVC SOLD. FLANGES LIVRES P/CX. D'ÁGUA 75MM</v>
          </cell>
          <cell r="D56" t="str">
            <v>UN</v>
          </cell>
          <cell r="E56">
            <v>119.93</v>
          </cell>
        </row>
        <row r="57">
          <cell r="A57" t="str">
            <v>I0018</v>
          </cell>
          <cell r="B57" t="str">
            <v>SEINFRA/CE</v>
          </cell>
          <cell r="C57" t="str">
            <v>ADAPTADOR PVC SOLD. FLANGES LIVRES P/CX. D'ÁGUA 85MM</v>
          </cell>
          <cell r="D57" t="str">
            <v>UN</v>
          </cell>
          <cell r="E57">
            <v>161.58000000000001</v>
          </cell>
        </row>
        <row r="58">
          <cell r="A58" t="str">
            <v>I0019</v>
          </cell>
          <cell r="B58" t="str">
            <v>SEINFRA/CE</v>
          </cell>
          <cell r="C58" t="str">
            <v>ADAPTADOR PVC SOLDAVEL CURTO LR P/REG. 25x3/4"</v>
          </cell>
          <cell r="D58" t="str">
            <v>UN</v>
          </cell>
          <cell r="E58">
            <v>0.75</v>
          </cell>
        </row>
        <row r="59">
          <cell r="A59" t="str">
            <v>I6267</v>
          </cell>
          <cell r="B59" t="str">
            <v>SEINFRA/CE</v>
          </cell>
          <cell r="C59" t="str">
            <v>ADAPTADOR SOLDÁVEL BOLSA/ROSCA DN 60mmX2"</v>
          </cell>
          <cell r="D59" t="str">
            <v>UN</v>
          </cell>
          <cell r="E59">
            <v>3.32</v>
          </cell>
        </row>
        <row r="60">
          <cell r="A60" t="str">
            <v>I0020</v>
          </cell>
          <cell r="B60" t="str">
            <v>SEINFRA/CE</v>
          </cell>
          <cell r="C60" t="str">
            <v>ADAPTADOR SOLDAVEL C/FLANGE P/CX D'ÁGUA 32x1"</v>
          </cell>
          <cell r="D60" t="str">
            <v>UN</v>
          </cell>
          <cell r="E60">
            <v>12.18</v>
          </cell>
        </row>
        <row r="61">
          <cell r="A61" t="str">
            <v>I8367</v>
          </cell>
          <cell r="B61" t="str">
            <v>SEINFRA/CE</v>
          </cell>
          <cell r="C61" t="str">
            <v>ADAPTER CABLE, CAT. "6" DE 2,50m</v>
          </cell>
          <cell r="D61" t="str">
            <v>UN</v>
          </cell>
          <cell r="E61">
            <v>9.19</v>
          </cell>
        </row>
        <row r="62">
          <cell r="A62" t="str">
            <v>I0021</v>
          </cell>
          <cell r="B62" t="str">
            <v>SEINFRA/CE</v>
          </cell>
          <cell r="C62" t="str">
            <v>ADESIVO 90ML</v>
          </cell>
          <cell r="D62" t="str">
            <v>UN</v>
          </cell>
          <cell r="E62">
            <v>3.42</v>
          </cell>
        </row>
        <row r="63">
          <cell r="A63" t="str">
            <v>I0022</v>
          </cell>
          <cell r="B63" t="str">
            <v>SEINFRA/CE</v>
          </cell>
          <cell r="C63" t="str">
            <v>ADESIVO A BASE ASF.E ELAST.EMULS.P/ ADER.MANTAS</v>
          </cell>
          <cell r="D63" t="str">
            <v>KG</v>
          </cell>
          <cell r="E63">
            <v>6.6</v>
          </cell>
        </row>
        <row r="64">
          <cell r="A64" t="str">
            <v>I0023</v>
          </cell>
          <cell r="B64" t="str">
            <v>SEINFRA/CE</v>
          </cell>
          <cell r="C64" t="str">
            <v>ADESIVO AUTO VULCANIZANTE</v>
          </cell>
          <cell r="D64" t="str">
            <v>L</v>
          </cell>
          <cell r="E64">
            <v>26.87</v>
          </cell>
        </row>
        <row r="65">
          <cell r="A65" t="str">
            <v>I0024</v>
          </cell>
          <cell r="B65" t="str">
            <v>SEINFRA/CE</v>
          </cell>
          <cell r="C65" t="str">
            <v>ADESIVO DE CONTATO</v>
          </cell>
          <cell r="D65" t="str">
            <v>KG</v>
          </cell>
          <cell r="E65">
            <v>8.6</v>
          </cell>
        </row>
        <row r="66">
          <cell r="A66" t="str">
            <v>I0025</v>
          </cell>
          <cell r="B66" t="str">
            <v>SEINFRA/CE</v>
          </cell>
          <cell r="C66" t="str">
            <v>ADESIVO HIDRO-ASFALTICO</v>
          </cell>
          <cell r="D66" t="str">
            <v>L</v>
          </cell>
          <cell r="E66">
            <v>3.43</v>
          </cell>
        </row>
        <row r="67">
          <cell r="A67" t="str">
            <v>I0026</v>
          </cell>
          <cell r="B67" t="str">
            <v>SEINFRA/CE</v>
          </cell>
          <cell r="C67" t="str">
            <v>ADESIVO PARA TUBO DE PVC RIGIDO</v>
          </cell>
          <cell r="D67" t="str">
            <v>KG</v>
          </cell>
          <cell r="E67">
            <v>29.33</v>
          </cell>
        </row>
        <row r="68">
          <cell r="A68" t="str">
            <v>I0027</v>
          </cell>
          <cell r="B68" t="str">
            <v>SEINFRA/CE</v>
          </cell>
          <cell r="C68" t="str">
            <v>ADITIVO EXPANSOR</v>
          </cell>
          <cell r="D68" t="str">
            <v>L</v>
          </cell>
          <cell r="E68">
            <v>12.1</v>
          </cell>
        </row>
        <row r="69">
          <cell r="A69" t="str">
            <v>I0028</v>
          </cell>
          <cell r="B69" t="str">
            <v>SEINFRA/CE</v>
          </cell>
          <cell r="C69" t="str">
            <v>ADITIVO HIDROFUGO</v>
          </cell>
          <cell r="D69" t="str">
            <v>KG</v>
          </cell>
          <cell r="E69">
            <v>4.5</v>
          </cell>
        </row>
        <row r="70">
          <cell r="A70" t="str">
            <v>I8423</v>
          </cell>
          <cell r="B70" t="str">
            <v>SEINFRA/CE</v>
          </cell>
          <cell r="C70" t="str">
            <v>ADITIVO LÍQUIDO CONTROLADOR DE RUPTURA</v>
          </cell>
          <cell r="D70" t="str">
            <v>KG</v>
          </cell>
          <cell r="E70">
            <v>4.2</v>
          </cell>
        </row>
        <row r="71">
          <cell r="A71" t="str">
            <v>I6801</v>
          </cell>
          <cell r="B71" t="str">
            <v>SEINFRA/CE</v>
          </cell>
          <cell r="C71" t="str">
            <v>ADITIVO PLASTIFICANTE DENSIFICADOR E RETARDADOR DE PEGA</v>
          </cell>
          <cell r="D71" t="str">
            <v>KG</v>
          </cell>
          <cell r="E71">
            <v>0.96</v>
          </cell>
        </row>
        <row r="72">
          <cell r="A72" t="str">
            <v>I0029</v>
          </cell>
          <cell r="B72" t="str">
            <v>SEINFRA/CE</v>
          </cell>
          <cell r="C72" t="str">
            <v>ADITIVO PLASTIMENT BV-40</v>
          </cell>
          <cell r="D72" t="str">
            <v>L</v>
          </cell>
          <cell r="E72">
            <v>3.14</v>
          </cell>
        </row>
        <row r="73">
          <cell r="A73" t="str">
            <v>I0030</v>
          </cell>
          <cell r="B73" t="str">
            <v>SEINFRA/CE</v>
          </cell>
          <cell r="C73" t="str">
            <v>ADUBO MINERAL (10-10-10NPK)</v>
          </cell>
          <cell r="D73" t="str">
            <v>KG</v>
          </cell>
          <cell r="E73">
            <v>1.3</v>
          </cell>
        </row>
        <row r="74">
          <cell r="A74" t="str">
            <v>I0031</v>
          </cell>
          <cell r="B74" t="str">
            <v>SEINFRA/CE</v>
          </cell>
          <cell r="C74" t="str">
            <v>ADUBO ORGANICO CURTIDO (ESTERCO)</v>
          </cell>
          <cell r="D74" t="str">
            <v>M3</v>
          </cell>
          <cell r="E74">
            <v>122.48</v>
          </cell>
        </row>
        <row r="75">
          <cell r="A75" t="str">
            <v>I6310</v>
          </cell>
          <cell r="B75" t="str">
            <v>SEINFRA/CE</v>
          </cell>
          <cell r="C75" t="str">
            <v>AERADOR DE BANDEJAS EM FYBERGLASS CAPACIDADE DE 11,1 à 19,0 l/s</v>
          </cell>
          <cell r="D75" t="str">
            <v>UN</v>
          </cell>
          <cell r="E75">
            <v>75504</v>
          </cell>
        </row>
        <row r="76">
          <cell r="A76" t="str">
            <v>I6311</v>
          </cell>
          <cell r="B76" t="str">
            <v>SEINFRA/CE</v>
          </cell>
          <cell r="C76" t="str">
            <v>AERADOR DE BANDEJAS EM FYBERGLASS CAPACIDADE DE 19,1 à 32,0 l/s</v>
          </cell>
          <cell r="D76" t="str">
            <v>UN</v>
          </cell>
          <cell r="E76">
            <v>107435.9</v>
          </cell>
        </row>
        <row r="77">
          <cell r="A77" t="str">
            <v>I6312</v>
          </cell>
          <cell r="B77" t="str">
            <v>SEINFRA/CE</v>
          </cell>
          <cell r="C77" t="str">
            <v>AERADOR DE BANDEJAS EM FYBERGLASS CAPACIDADE DE 32,1 à 50,0 l/s</v>
          </cell>
          <cell r="D77" t="str">
            <v>UN</v>
          </cell>
          <cell r="E77">
            <v>144244.1</v>
          </cell>
        </row>
        <row r="78">
          <cell r="A78" t="str">
            <v>I6309</v>
          </cell>
          <cell r="B78" t="str">
            <v>SEINFRA/CE</v>
          </cell>
          <cell r="C78" t="str">
            <v>AERADOR DE BANDEJAS EM FYBERGLASS CAPACIDADE DE 5,1 à 11,0 l/s</v>
          </cell>
          <cell r="D78" t="str">
            <v>UN</v>
          </cell>
          <cell r="E78">
            <v>58358.3</v>
          </cell>
        </row>
        <row r="79">
          <cell r="A79" t="str">
            <v>I6313</v>
          </cell>
          <cell r="B79" t="str">
            <v>SEINFRA/CE</v>
          </cell>
          <cell r="C79" t="str">
            <v>AERADOR DE BANDEJAS EM FYBERGLASS CAPACIDADE DE 50,10 à 72,0 l/s</v>
          </cell>
          <cell r="D79" t="str">
            <v>UN</v>
          </cell>
          <cell r="E79">
            <v>171771.6</v>
          </cell>
        </row>
        <row r="80">
          <cell r="A80" t="str">
            <v>I6308</v>
          </cell>
          <cell r="B80" t="str">
            <v>SEINFRA/CE</v>
          </cell>
          <cell r="C80" t="str">
            <v>AERADOR DE BANDEJAS EM FYBERGLASS CAPACIDADE DE ATÉ 5,0 l/s</v>
          </cell>
          <cell r="D80" t="str">
            <v>UN</v>
          </cell>
          <cell r="E80">
            <v>44515.9</v>
          </cell>
        </row>
        <row r="81">
          <cell r="A81" t="str">
            <v>I0032</v>
          </cell>
          <cell r="B81" t="str">
            <v>SEINFRA/CE</v>
          </cell>
          <cell r="C81" t="str">
            <v>AFASTADOR FIBROCIMENTO (CANALETE 90)</v>
          </cell>
          <cell r="D81" t="str">
            <v>UN</v>
          </cell>
          <cell r="E81">
            <v>3.35</v>
          </cell>
        </row>
        <row r="82">
          <cell r="A82" t="str">
            <v>I0033</v>
          </cell>
          <cell r="B82" t="str">
            <v>SEINFRA/CE</v>
          </cell>
          <cell r="C82" t="str">
            <v>AGLUTINANTE ORGANO-SINTETICO</v>
          </cell>
          <cell r="D82" t="str">
            <v>L</v>
          </cell>
          <cell r="E82">
            <v>9.18</v>
          </cell>
        </row>
        <row r="83">
          <cell r="A83" t="str">
            <v>I0034</v>
          </cell>
          <cell r="B83" t="str">
            <v>SEINFRA/CE</v>
          </cell>
          <cell r="C83" t="str">
            <v>AGREGADO DE ALTA RESISTÊNCIA PARA PISOS</v>
          </cell>
          <cell r="D83" t="str">
            <v>KG</v>
          </cell>
          <cell r="E83">
            <v>0.35</v>
          </cell>
        </row>
        <row r="84">
          <cell r="A84" t="str">
            <v>I2294</v>
          </cell>
          <cell r="B84" t="str">
            <v>SEINFRA/CE</v>
          </cell>
          <cell r="C84" t="str">
            <v>ÁGUA</v>
          </cell>
          <cell r="D84" t="str">
            <v>M3</v>
          </cell>
          <cell r="E84">
            <v>3.8</v>
          </cell>
        </row>
        <row r="85">
          <cell r="A85" t="str">
            <v>I0035</v>
          </cell>
          <cell r="B85" t="str">
            <v>SEINFRA/CE</v>
          </cell>
          <cell r="C85" t="str">
            <v>AGUARRAZ MINERAL</v>
          </cell>
          <cell r="D85" t="str">
            <v>L</v>
          </cell>
          <cell r="E85">
            <v>7.5</v>
          </cell>
        </row>
        <row r="86">
          <cell r="A86" t="str">
            <v>I0036</v>
          </cell>
          <cell r="B86" t="str">
            <v>SEINFRA/CE</v>
          </cell>
          <cell r="C86" t="str">
            <v>AGULHA 125 PARA SACO</v>
          </cell>
          <cell r="D86" t="str">
            <v>UN</v>
          </cell>
          <cell r="E86">
            <v>0.7</v>
          </cell>
        </row>
        <row r="87">
          <cell r="A87" t="str">
            <v>I0037</v>
          </cell>
          <cell r="B87" t="str">
            <v>SEINFRA/CE</v>
          </cell>
          <cell r="C87" t="str">
            <v>AJUDANTE</v>
          </cell>
          <cell r="D87" t="str">
            <v>H</v>
          </cell>
          <cell r="E87">
            <v>4</v>
          </cell>
        </row>
        <row r="88">
          <cell r="A88" t="str">
            <v>I0039</v>
          </cell>
          <cell r="B88" t="str">
            <v>SEINFRA/CE</v>
          </cell>
          <cell r="C88" t="str">
            <v>AJUDANTE DE APLICADOR DE IMPERMEABILIZAÇÃO</v>
          </cell>
          <cell r="D88" t="str">
            <v>H</v>
          </cell>
          <cell r="E88">
            <v>4</v>
          </cell>
        </row>
        <row r="89">
          <cell r="A89" t="str">
            <v>I0040</v>
          </cell>
          <cell r="B89" t="str">
            <v>SEINFRA/CE</v>
          </cell>
          <cell r="C89" t="str">
            <v>AJUDANTE DE ARMADOR/FERREIRO</v>
          </cell>
          <cell r="D89" t="str">
            <v>H</v>
          </cell>
          <cell r="E89">
            <v>4</v>
          </cell>
        </row>
        <row r="90">
          <cell r="A90" t="str">
            <v>I0041</v>
          </cell>
          <cell r="B90" t="str">
            <v>SEINFRA/CE</v>
          </cell>
          <cell r="C90" t="str">
            <v>AJUDANTE DE CARPINTEIRO</v>
          </cell>
          <cell r="D90" t="str">
            <v>H</v>
          </cell>
          <cell r="E90">
            <v>4</v>
          </cell>
        </row>
        <row r="91">
          <cell r="A91" t="str">
            <v>I0042</v>
          </cell>
          <cell r="B91" t="str">
            <v>SEINFRA/CE</v>
          </cell>
          <cell r="C91" t="str">
            <v>AJUDANTE DE ELETRICISTA</v>
          </cell>
          <cell r="D91" t="str">
            <v>H</v>
          </cell>
          <cell r="E91">
            <v>4</v>
          </cell>
        </row>
        <row r="92">
          <cell r="A92" t="str">
            <v>I0043</v>
          </cell>
          <cell r="B92" t="str">
            <v>SEINFRA/CE</v>
          </cell>
          <cell r="C92" t="str">
            <v>AJUDANTE DE ENCANADOR</v>
          </cell>
          <cell r="D92" t="str">
            <v>H</v>
          </cell>
          <cell r="E92">
            <v>4</v>
          </cell>
        </row>
        <row r="93">
          <cell r="A93" t="str">
            <v>I0044</v>
          </cell>
          <cell r="B93" t="str">
            <v>SEINFRA/CE</v>
          </cell>
          <cell r="C93" t="str">
            <v>AJUDANTE DE GRANITEIRO/MARMORISTA</v>
          </cell>
          <cell r="D93" t="str">
            <v>H</v>
          </cell>
          <cell r="E93">
            <v>4</v>
          </cell>
        </row>
        <row r="94">
          <cell r="A94" t="str">
            <v>I0045</v>
          </cell>
          <cell r="B94" t="str">
            <v>SEINFRA/CE</v>
          </cell>
          <cell r="C94" t="str">
            <v>AJUDANTE DE PINTOR</v>
          </cell>
          <cell r="D94" t="str">
            <v>H</v>
          </cell>
          <cell r="E94">
            <v>4</v>
          </cell>
        </row>
        <row r="95">
          <cell r="A95" t="str">
            <v>I0046</v>
          </cell>
          <cell r="B95" t="str">
            <v>SEINFRA/CE</v>
          </cell>
          <cell r="C95" t="str">
            <v>AJUDANTE DE SERRALHEIRO</v>
          </cell>
          <cell r="D95" t="str">
            <v>H</v>
          </cell>
          <cell r="E95">
            <v>4</v>
          </cell>
        </row>
        <row r="96">
          <cell r="A96" t="str">
            <v>I0047</v>
          </cell>
          <cell r="B96" t="str">
            <v>SEINFRA/CE</v>
          </cell>
          <cell r="C96" t="str">
            <v>AJUDANTE DE TELHADISTA</v>
          </cell>
          <cell r="D96" t="str">
            <v>H</v>
          </cell>
          <cell r="E96">
            <v>4</v>
          </cell>
        </row>
        <row r="97">
          <cell r="A97" t="str">
            <v>I7452</v>
          </cell>
          <cell r="B97" t="str">
            <v>SEINFRA/CE</v>
          </cell>
          <cell r="C97" t="str">
            <v>ALARME SONORO/VISUAL, SIRENE 120 dB, COM ACIONADOR MANUAL, ALIMENTAÇÃO 220 VAC</v>
          </cell>
          <cell r="D97" t="str">
            <v>UN</v>
          </cell>
          <cell r="E97">
            <v>224.4</v>
          </cell>
        </row>
        <row r="98">
          <cell r="A98" t="str">
            <v>I8212</v>
          </cell>
          <cell r="B98" t="str">
            <v>SEINFRA/CE</v>
          </cell>
          <cell r="C98" t="str">
            <v>ALÇA PREFORMADA DE DISTRIBUIÇÃO PARA CONDUTOR DE ALUMÍNIO 2,0 AWG</v>
          </cell>
          <cell r="D98" t="str">
            <v>UN</v>
          </cell>
          <cell r="E98">
            <v>3.73</v>
          </cell>
        </row>
        <row r="99">
          <cell r="A99" t="str">
            <v>I8213</v>
          </cell>
          <cell r="B99" t="str">
            <v>SEINFRA/CE</v>
          </cell>
          <cell r="C99" t="str">
            <v>ALÇA PREFORMADA DE DISTRIBUIÇÃO PARA CONDUTOR DE COBRE 2,0 AWG</v>
          </cell>
          <cell r="D99" t="str">
            <v>UN</v>
          </cell>
          <cell r="E99">
            <v>20.29</v>
          </cell>
        </row>
        <row r="100">
          <cell r="A100" t="str">
            <v>I0048</v>
          </cell>
          <cell r="B100" t="str">
            <v>SEINFRA/CE</v>
          </cell>
          <cell r="C100" t="str">
            <v>ALFANGISTA</v>
          </cell>
          <cell r="D100" t="str">
            <v>H</v>
          </cell>
          <cell r="E100">
            <v>3.95</v>
          </cell>
        </row>
        <row r="101">
          <cell r="A101" t="str">
            <v>I8268</v>
          </cell>
          <cell r="B101" t="str">
            <v>SEINFRA/CE</v>
          </cell>
          <cell r="C101" t="str">
            <v xml:space="preserve">ALIZAR DE MADEIRA L = 5 cm </v>
          </cell>
          <cell r="D101" t="str">
            <v>M</v>
          </cell>
          <cell r="E101">
            <v>3</v>
          </cell>
        </row>
        <row r="102">
          <cell r="A102" t="str">
            <v>I8600</v>
          </cell>
          <cell r="B102" t="str">
            <v>SEINFRA/CE</v>
          </cell>
          <cell r="C102" t="str">
            <v>ALMOXARIFE</v>
          </cell>
          <cell r="D102" t="str">
            <v>HxMÊS</v>
          </cell>
          <cell r="E102">
            <v>3014.4</v>
          </cell>
        </row>
        <row r="103">
          <cell r="A103" t="str">
            <v>I6787</v>
          </cell>
          <cell r="B103" t="str">
            <v>SEINFRA/CE</v>
          </cell>
          <cell r="C103" t="str">
            <v>ALUMINIO CORRUGADO</v>
          </cell>
          <cell r="D103" t="str">
            <v>M2</v>
          </cell>
          <cell r="E103">
            <v>13.56</v>
          </cell>
        </row>
        <row r="104">
          <cell r="A104" t="str">
            <v>I0050</v>
          </cell>
          <cell r="B104" t="str">
            <v>SEINFRA/CE</v>
          </cell>
          <cell r="C104" t="str">
            <v>ALUMINIO ESTRUTURAL USINADO PARA ESTRUTURA</v>
          </cell>
          <cell r="D104" t="str">
            <v>KG</v>
          </cell>
          <cell r="E104">
            <v>21.8</v>
          </cell>
        </row>
        <row r="105">
          <cell r="A105" t="str">
            <v>I0052</v>
          </cell>
          <cell r="B105" t="str">
            <v>SEINFRA/CE</v>
          </cell>
          <cell r="C105" t="str">
            <v>AMONIA</v>
          </cell>
          <cell r="D105" t="str">
            <v>L</v>
          </cell>
          <cell r="E105">
            <v>1.65</v>
          </cell>
        </row>
        <row r="106">
          <cell r="A106" t="str">
            <v>I0053</v>
          </cell>
          <cell r="B106" t="str">
            <v>SEINFRA/CE</v>
          </cell>
          <cell r="C106" t="str">
            <v>AMPERIMETRO ( 72 X 72 )MM - ESC. 0 - 250A</v>
          </cell>
          <cell r="D106" t="str">
            <v>UN</v>
          </cell>
          <cell r="E106">
            <v>84.7</v>
          </cell>
        </row>
        <row r="107">
          <cell r="A107" t="str">
            <v>I0054</v>
          </cell>
          <cell r="B107" t="str">
            <v>SEINFRA/CE</v>
          </cell>
          <cell r="C107" t="str">
            <v>AMPERIMETRO (144 X 144)MM - ESC. 0 - 100A</v>
          </cell>
          <cell r="D107" t="str">
            <v>UN</v>
          </cell>
          <cell r="E107">
            <v>126.57</v>
          </cell>
        </row>
        <row r="108">
          <cell r="A108" t="str">
            <v>I0055</v>
          </cell>
          <cell r="B108" t="str">
            <v>SEINFRA/CE</v>
          </cell>
          <cell r="C108" t="str">
            <v>AMPERIMETRO (96 X 96)MM - ESC. 0 A 500A</v>
          </cell>
          <cell r="D108" t="str">
            <v>UN</v>
          </cell>
          <cell r="E108">
            <v>85.47</v>
          </cell>
        </row>
        <row r="109">
          <cell r="A109" t="str">
            <v>I7448</v>
          </cell>
          <cell r="B109" t="str">
            <v>SEINFRA/CE</v>
          </cell>
          <cell r="C109" t="str">
            <v>ANALOG INPUT 4 CHANNEL CARD FOR PLC, MOD. 1746-N14 AB</v>
          </cell>
          <cell r="D109" t="str">
            <v>UN</v>
          </cell>
          <cell r="E109">
            <v>1809.47</v>
          </cell>
        </row>
        <row r="110">
          <cell r="A110" t="str">
            <v>I0056</v>
          </cell>
          <cell r="B110" t="str">
            <v>SEINFRA/CE</v>
          </cell>
          <cell r="C110" t="str">
            <v>ANCORAGEM ATIVA PARA CABO COM 1 CORDOALHA DE 12.7mm</v>
          </cell>
          <cell r="D110" t="str">
            <v>UN</v>
          </cell>
          <cell r="E110">
            <v>41.99</v>
          </cell>
        </row>
        <row r="111">
          <cell r="A111" t="str">
            <v>I0057</v>
          </cell>
          <cell r="B111" t="str">
            <v>SEINFRA/CE</v>
          </cell>
          <cell r="C111" t="str">
            <v>ANCORAGEM ATIVA PARA CABO COM 12 CORDOALHA DE 12.7mm</v>
          </cell>
          <cell r="D111" t="str">
            <v>UN</v>
          </cell>
          <cell r="E111">
            <v>434.51</v>
          </cell>
        </row>
        <row r="112">
          <cell r="A112" t="str">
            <v>I0058</v>
          </cell>
          <cell r="B112" t="str">
            <v>SEINFRA/CE</v>
          </cell>
          <cell r="C112" t="str">
            <v>ANCORAGEM ATIVA PARA CABO COM 2 CORDOALHAS DE 12,7mm</v>
          </cell>
          <cell r="D112" t="str">
            <v>UN</v>
          </cell>
          <cell r="E112">
            <v>66.58</v>
          </cell>
        </row>
        <row r="113">
          <cell r="A113" t="str">
            <v>I0059</v>
          </cell>
          <cell r="B113" t="str">
            <v>SEINFRA/CE</v>
          </cell>
          <cell r="C113" t="str">
            <v>ANCORAGEM ATIVA PARA CABO COM 4 CORDOALHA DE 12,7mm</v>
          </cell>
          <cell r="D113" t="str">
            <v>UN</v>
          </cell>
          <cell r="E113">
            <v>122.51</v>
          </cell>
        </row>
        <row r="114">
          <cell r="A114" t="str">
            <v>I0060</v>
          </cell>
          <cell r="B114" t="str">
            <v>SEINFRA/CE</v>
          </cell>
          <cell r="C114" t="str">
            <v>ANCORAGEM ATIVA PARA CABO COM 6 CORDOALHA DE 12.7mm</v>
          </cell>
          <cell r="D114" t="str">
            <v>UN</v>
          </cell>
          <cell r="E114">
            <v>204.62</v>
          </cell>
        </row>
        <row r="115">
          <cell r="A115" t="str">
            <v>I0061</v>
          </cell>
          <cell r="B115" t="str">
            <v>SEINFRA/CE</v>
          </cell>
          <cell r="C115" t="str">
            <v>ANCORAGEM ATIVA PARA CABO COM 7 CORDOALHA DE 12.7mm</v>
          </cell>
          <cell r="D115" t="str">
            <v>UN</v>
          </cell>
          <cell r="E115">
            <v>237.5</v>
          </cell>
        </row>
        <row r="116">
          <cell r="A116" t="str">
            <v>I0062</v>
          </cell>
          <cell r="B116" t="str">
            <v>SEINFRA/CE</v>
          </cell>
          <cell r="C116" t="str">
            <v>ANCORAGEM PASSIVA PARA CABO COM 1 CORDOALHA DE 12.7mm</v>
          </cell>
          <cell r="D116" t="str">
            <v>UN</v>
          </cell>
          <cell r="E116">
            <v>11.67</v>
          </cell>
        </row>
        <row r="117">
          <cell r="A117" t="str">
            <v>I0063</v>
          </cell>
          <cell r="B117" t="str">
            <v>SEINFRA/CE</v>
          </cell>
          <cell r="C117" t="str">
            <v>ANCORAGEM PASSIVA PARA CABO COM 12 CORDOALHA DE 12.7mm</v>
          </cell>
          <cell r="D117" t="str">
            <v>UN</v>
          </cell>
          <cell r="E117">
            <v>101.5</v>
          </cell>
        </row>
        <row r="118">
          <cell r="A118" t="str">
            <v>I0064</v>
          </cell>
          <cell r="B118" t="str">
            <v>SEINFRA/CE</v>
          </cell>
          <cell r="C118" t="str">
            <v>ANCORAGEM PASSIVA PARA CABO COM 2 CORDOALHA DE 12.7mm</v>
          </cell>
          <cell r="D118" t="str">
            <v>UN</v>
          </cell>
          <cell r="E118">
            <v>11.67</v>
          </cell>
        </row>
        <row r="119">
          <cell r="A119" t="str">
            <v>I0065</v>
          </cell>
          <cell r="B119" t="str">
            <v>SEINFRA/CE</v>
          </cell>
          <cell r="C119" t="str">
            <v>ANCORAGEM PASSIVA PARA CABO COM 4 CORDOALHA DE 12.7mm</v>
          </cell>
          <cell r="D119" t="str">
            <v>UN</v>
          </cell>
          <cell r="E119">
            <v>29</v>
          </cell>
        </row>
        <row r="120">
          <cell r="A120" t="str">
            <v>I0066</v>
          </cell>
          <cell r="B120" t="str">
            <v>SEINFRA/CE</v>
          </cell>
          <cell r="C120" t="str">
            <v>ANCORAGEM PASSIVA PARA CABO COM 6 CORDOALHA DE 12.7mm</v>
          </cell>
          <cell r="D120" t="str">
            <v>UN</v>
          </cell>
          <cell r="E120">
            <v>48.33</v>
          </cell>
        </row>
        <row r="121">
          <cell r="A121" t="str">
            <v>I0067</v>
          </cell>
          <cell r="B121" t="str">
            <v>SEINFRA/CE</v>
          </cell>
          <cell r="C121" t="str">
            <v>ANCORAGEM PASSIVA PARA CABO COM 7 CORDOALHA DE 12.7mm</v>
          </cell>
          <cell r="D121" t="str">
            <v>UN</v>
          </cell>
          <cell r="E121">
            <v>72.489999999999995</v>
          </cell>
        </row>
        <row r="122">
          <cell r="A122" t="str">
            <v>I7947</v>
          </cell>
          <cell r="B122" t="str">
            <v>SEINFRA/CE</v>
          </cell>
          <cell r="C122" t="str">
            <v>ANDAIME METÁLICO DE ENCAIXE</v>
          </cell>
          <cell r="D122" t="str">
            <v>M3xMÊS</v>
          </cell>
          <cell r="E122">
            <v>1.73</v>
          </cell>
        </row>
        <row r="123">
          <cell r="A123" t="str">
            <v>I0068</v>
          </cell>
          <cell r="B123" t="str">
            <v>SEINFRA/CE</v>
          </cell>
          <cell r="C123" t="str">
            <v>ANDAIME METALICO DE FACHADA - LOCAÇÃO</v>
          </cell>
          <cell r="D123" t="str">
            <v>M2</v>
          </cell>
          <cell r="E123">
            <v>5.2</v>
          </cell>
        </row>
        <row r="124">
          <cell r="A124" t="str">
            <v>I8216</v>
          </cell>
          <cell r="B124" t="str">
            <v>SEINFRA/CE</v>
          </cell>
          <cell r="C124" t="str">
            <v>ANEL BORRACHA P/ FoFo JUNTA ELÁSTICA DN 100 P/ ÁGUA</v>
          </cell>
          <cell r="D124" t="str">
            <v>UN</v>
          </cell>
          <cell r="E124">
            <v>14.62</v>
          </cell>
        </row>
        <row r="125">
          <cell r="A125" t="str">
            <v>I4159</v>
          </cell>
          <cell r="B125" t="str">
            <v>SEINFRA/CE</v>
          </cell>
          <cell r="C125" t="str">
            <v>ANEL BORRACHA P/ FoFo JUNTA ELÁSTICA DN 100 P/ ESGOTO</v>
          </cell>
          <cell r="D125" t="str">
            <v>UN</v>
          </cell>
          <cell r="E125">
            <v>25.72</v>
          </cell>
        </row>
        <row r="126">
          <cell r="A126" t="str">
            <v>I6409</v>
          </cell>
          <cell r="B126" t="str">
            <v>SEINFRA/CE</v>
          </cell>
          <cell r="C126" t="str">
            <v>ANEL BORRACHA P/ FoFo JUNTA ELÁSTICA DN 1000 P/ ÁGUA</v>
          </cell>
          <cell r="D126" t="str">
            <v>UN</v>
          </cell>
          <cell r="E126">
            <v>455.39</v>
          </cell>
        </row>
        <row r="127">
          <cell r="A127" t="str">
            <v>I4172</v>
          </cell>
          <cell r="B127" t="str">
            <v>SEINFRA/CE</v>
          </cell>
          <cell r="C127" t="str">
            <v>ANEL BORRACHA P/ FoFo JUNTA ELÁSTICA DN 1000 P/ ESGOTO</v>
          </cell>
          <cell r="D127" t="str">
            <v>UN</v>
          </cell>
          <cell r="E127">
            <v>1073.04</v>
          </cell>
        </row>
        <row r="128">
          <cell r="A128" t="str">
            <v>I6417</v>
          </cell>
          <cell r="B128" t="str">
            <v>SEINFRA/CE</v>
          </cell>
          <cell r="C128" t="str">
            <v>ANEL BORRACHA P/ FoFo JUNTA ELÁSTICA DN 1200 P/ ÁGUA</v>
          </cell>
          <cell r="D128" t="str">
            <v>UN</v>
          </cell>
          <cell r="E128">
            <v>731.34</v>
          </cell>
        </row>
        <row r="129">
          <cell r="A129" t="str">
            <v>I4173</v>
          </cell>
          <cell r="B129" t="str">
            <v>SEINFRA/CE</v>
          </cell>
          <cell r="C129" t="str">
            <v>ANEL BORRACHA P/ FoFo JUNTA ELÁSTICA DN 1200 P/ ESGOTO</v>
          </cell>
          <cell r="D129" t="str">
            <v>UN</v>
          </cell>
          <cell r="E129">
            <v>2159.4</v>
          </cell>
        </row>
        <row r="130">
          <cell r="A130" t="str">
            <v>I8217</v>
          </cell>
          <cell r="B130" t="str">
            <v>SEINFRA/CE</v>
          </cell>
          <cell r="C130" t="str">
            <v>ANEL BORRACHA P/ FoFo JUNTA ELÁSTICA DN 150 P/ ÁGUA</v>
          </cell>
          <cell r="D130" t="str">
            <v>UN</v>
          </cell>
          <cell r="E130">
            <v>20.13</v>
          </cell>
        </row>
        <row r="131">
          <cell r="A131" t="str">
            <v>I4160</v>
          </cell>
          <cell r="B131" t="str">
            <v>SEINFRA/CE</v>
          </cell>
          <cell r="C131" t="str">
            <v>ANEL BORRACHA P/ FoFo JUNTA ELÁSTICA DN 150 P/ ESGOTO</v>
          </cell>
          <cell r="D131" t="str">
            <v>UN</v>
          </cell>
          <cell r="E131">
            <v>49.13</v>
          </cell>
        </row>
        <row r="132">
          <cell r="A132" t="str">
            <v>I8218</v>
          </cell>
          <cell r="B132" t="str">
            <v>SEINFRA/CE</v>
          </cell>
          <cell r="C132" t="str">
            <v>ANEL BORRACHA P/ FoFo JUNTA ELÁSTICA DN 200 P/ ÁGUA</v>
          </cell>
          <cell r="D132" t="str">
            <v>UN</v>
          </cell>
          <cell r="E132">
            <v>25.69</v>
          </cell>
        </row>
        <row r="133">
          <cell r="A133" t="str">
            <v>I4161</v>
          </cell>
          <cell r="B133" t="str">
            <v>SEINFRA/CE</v>
          </cell>
          <cell r="C133" t="str">
            <v>ANEL BORRACHA P/ FoFo JUNTA ELÁSTICA DN 200 P/ ESGOTO</v>
          </cell>
          <cell r="D133" t="str">
            <v>UN</v>
          </cell>
          <cell r="E133">
            <v>96.39</v>
          </cell>
        </row>
        <row r="134">
          <cell r="A134" t="str">
            <v>I8219</v>
          </cell>
          <cell r="B134" t="str">
            <v>SEINFRA/CE</v>
          </cell>
          <cell r="C134" t="str">
            <v>ANEL BORRACHA P/ FoFo JUNTA ELÁSTICA DN 250 P/ ÁGUA</v>
          </cell>
          <cell r="D134" t="str">
            <v>UN</v>
          </cell>
          <cell r="E134">
            <v>33.28</v>
          </cell>
        </row>
        <row r="135">
          <cell r="A135" t="str">
            <v>I4162</v>
          </cell>
          <cell r="B135" t="str">
            <v>SEINFRA/CE</v>
          </cell>
          <cell r="C135" t="str">
            <v>ANEL BORRACHA P/ FoFo JUNTA ELÁSTICA DN 250 P/ ESGOTO</v>
          </cell>
          <cell r="D135" t="str">
            <v>UN</v>
          </cell>
          <cell r="E135">
            <v>118.84</v>
          </cell>
        </row>
        <row r="136">
          <cell r="A136" t="str">
            <v>I8220</v>
          </cell>
          <cell r="B136" t="str">
            <v>SEINFRA/CE</v>
          </cell>
          <cell r="C136" t="str">
            <v>ANEL BORRACHA P/ FoFo JUNTA ELÁSTICA DN 300 P/ ÁGUA</v>
          </cell>
          <cell r="D136" t="str">
            <v>UN</v>
          </cell>
          <cell r="E136">
            <v>47.51</v>
          </cell>
        </row>
        <row r="137">
          <cell r="A137" t="str">
            <v>I4163</v>
          </cell>
          <cell r="B137" t="str">
            <v>SEINFRA/CE</v>
          </cell>
          <cell r="C137" t="str">
            <v>ANEL BORRACHA P/ FoFo JUNTA ELÁSTICA DN 300 P/ ESGOTO</v>
          </cell>
          <cell r="D137" t="str">
            <v>UN</v>
          </cell>
          <cell r="E137">
            <v>133.07</v>
          </cell>
        </row>
        <row r="138">
          <cell r="A138" t="str">
            <v>I8221</v>
          </cell>
          <cell r="B138" t="str">
            <v>SEINFRA/CE</v>
          </cell>
          <cell r="C138" t="str">
            <v>ANEL BORRACHA P/ FoFo JUNTA ELÁSTICA DN 350 P/ ÁGUA</v>
          </cell>
          <cell r="D138" t="str">
            <v>UN</v>
          </cell>
          <cell r="E138">
            <v>74.66</v>
          </cell>
        </row>
        <row r="139">
          <cell r="A139" t="str">
            <v>I4164</v>
          </cell>
          <cell r="B139" t="str">
            <v>SEINFRA/CE</v>
          </cell>
          <cell r="C139" t="str">
            <v>ANEL BORRACHA P/ FoFo JUNTA ELÁSTICA DN 350 P/ ESGOTO</v>
          </cell>
          <cell r="D139" t="str">
            <v>UN</v>
          </cell>
          <cell r="E139">
            <v>140.41999999999999</v>
          </cell>
        </row>
        <row r="140">
          <cell r="A140" t="str">
            <v>I6400</v>
          </cell>
          <cell r="B140" t="str">
            <v>SEINFRA/CE</v>
          </cell>
          <cell r="C140" t="str">
            <v>ANEL BORRACHA P/ FoFo JUNTA ELÁSTICA DN 400 P/ ÁGUA</v>
          </cell>
          <cell r="D140" t="str">
            <v>UN</v>
          </cell>
          <cell r="E140">
            <v>65.38</v>
          </cell>
        </row>
        <row r="141">
          <cell r="A141" t="str">
            <v>I4165</v>
          </cell>
          <cell r="B141" t="str">
            <v>SEINFRA/CE</v>
          </cell>
          <cell r="C141" t="str">
            <v>ANEL BORRACHA P/ FoFo JUNTA ELÁSTICA DN 400 P/ ESGOTO</v>
          </cell>
          <cell r="D141" t="str">
            <v>UN</v>
          </cell>
          <cell r="E141">
            <v>170.32</v>
          </cell>
        </row>
        <row r="142">
          <cell r="A142" t="str">
            <v>I6402</v>
          </cell>
          <cell r="B142" t="str">
            <v>SEINFRA/CE</v>
          </cell>
          <cell r="C142" t="str">
            <v>ANEL BORRACHA P/ FoFo JUNTA ELÁSTICA DN 450 P/ ÁGUA</v>
          </cell>
          <cell r="D142" t="str">
            <v>UN</v>
          </cell>
          <cell r="E142">
            <v>102.54</v>
          </cell>
        </row>
        <row r="143">
          <cell r="A143" t="str">
            <v>I4166</v>
          </cell>
          <cell r="B143" t="str">
            <v>SEINFRA/CE</v>
          </cell>
          <cell r="C143" t="str">
            <v>ANEL BORRACHA P/ FoFo JUNTA ELÁSTICA DN 450 P/ ESGOTO</v>
          </cell>
          <cell r="D143" t="str">
            <v>UN</v>
          </cell>
          <cell r="E143">
            <v>204.79</v>
          </cell>
        </row>
        <row r="144">
          <cell r="A144" t="str">
            <v>I4157</v>
          </cell>
          <cell r="B144" t="str">
            <v>SEINFRA/CE</v>
          </cell>
          <cell r="C144" t="str">
            <v>ANEL BORRACHA P/ FoFo JUNTA ELÁSTICA DN 50 P/ ESGOTO</v>
          </cell>
          <cell r="D144" t="str">
            <v>UN</v>
          </cell>
          <cell r="E144">
            <v>2.27</v>
          </cell>
        </row>
        <row r="145">
          <cell r="A145" t="str">
            <v>I6403</v>
          </cell>
          <cell r="B145" t="str">
            <v>SEINFRA/CE</v>
          </cell>
          <cell r="C145" t="str">
            <v>ANEL BORRACHA P/ FoFo JUNTA ELÁSTICA DN 500 P/ ÁGUA</v>
          </cell>
          <cell r="D145" t="str">
            <v>UN</v>
          </cell>
          <cell r="E145">
            <v>98.29</v>
          </cell>
        </row>
        <row r="146">
          <cell r="A146" t="str">
            <v>I4167</v>
          </cell>
          <cell r="B146" t="str">
            <v>SEINFRA/CE</v>
          </cell>
          <cell r="C146" t="str">
            <v>ANEL BORRACHA P/ FoFo JUNTA ELÁSTICA DN 500 P/ ESGOTO</v>
          </cell>
          <cell r="D146" t="str">
            <v>UN</v>
          </cell>
          <cell r="E146">
            <v>268.57</v>
          </cell>
        </row>
        <row r="147">
          <cell r="A147" t="str">
            <v>I6404</v>
          </cell>
          <cell r="B147" t="str">
            <v>SEINFRA/CE</v>
          </cell>
          <cell r="C147" t="str">
            <v>ANEL BORRACHA P/ FoFo JUNTA ELÁSTICA DN 600 P/ ÁGUA</v>
          </cell>
          <cell r="D147" t="str">
            <v>UN</v>
          </cell>
          <cell r="E147">
            <v>128.93</v>
          </cell>
        </row>
        <row r="148">
          <cell r="A148" t="str">
            <v>I4168</v>
          </cell>
          <cell r="B148" t="str">
            <v>SEINFRA/CE</v>
          </cell>
          <cell r="C148" t="str">
            <v>ANEL BORRACHA P/ FoFo JUNTA ELÁSTICA DN 600 P/ ESGOTO</v>
          </cell>
          <cell r="D148" t="str">
            <v>UN</v>
          </cell>
          <cell r="E148">
            <v>307.27</v>
          </cell>
        </row>
        <row r="149">
          <cell r="A149" t="str">
            <v>I6405</v>
          </cell>
          <cell r="B149" t="str">
            <v>SEINFRA/CE</v>
          </cell>
          <cell r="C149" t="str">
            <v>ANEL BORRACHA P/ FoFo JUNTA ELÁSTICA DN 700 P/ ÁGUA</v>
          </cell>
          <cell r="D149" t="str">
            <v>UN</v>
          </cell>
          <cell r="E149">
            <v>270.67</v>
          </cell>
        </row>
        <row r="150">
          <cell r="A150" t="str">
            <v>I4169</v>
          </cell>
          <cell r="B150" t="str">
            <v>SEINFRA/CE</v>
          </cell>
          <cell r="C150" t="str">
            <v>ANEL BORRACHA P/ FoFo JUNTA ELÁSTICA DN 700 P/ ESGOTO</v>
          </cell>
          <cell r="D150" t="str">
            <v>UN</v>
          </cell>
          <cell r="E150">
            <v>713.5</v>
          </cell>
        </row>
        <row r="151">
          <cell r="A151" t="str">
            <v>I8215</v>
          </cell>
          <cell r="B151" t="str">
            <v>SEINFRA/CE</v>
          </cell>
          <cell r="C151" t="str">
            <v>ANEL BORRACHA P/ FoFo JUNTA ELÁSTICA DN 80 P/ ÁGUA</v>
          </cell>
          <cell r="D151" t="str">
            <v>UN</v>
          </cell>
          <cell r="E151">
            <v>8.48</v>
          </cell>
        </row>
        <row r="152">
          <cell r="A152" t="str">
            <v>I7095</v>
          </cell>
          <cell r="B152" t="str">
            <v>SEINFRA/CE</v>
          </cell>
          <cell r="C152" t="str">
            <v>ANEL BORRACHA P/ FoFo JUNTA ELÁSTICA DN 80 P/ ESGOTO</v>
          </cell>
          <cell r="D152" t="str">
            <v>UN</v>
          </cell>
          <cell r="E152">
            <v>19.809999999999999</v>
          </cell>
        </row>
        <row r="153">
          <cell r="A153" t="str">
            <v>I6406</v>
          </cell>
          <cell r="B153" t="str">
            <v>SEINFRA/CE</v>
          </cell>
          <cell r="C153" t="str">
            <v>ANEL BORRACHA P/ FoFo JUNTA ELÁSTICA DN 800 P/ ÁGUA</v>
          </cell>
          <cell r="D153" t="str">
            <v>UN</v>
          </cell>
          <cell r="E153">
            <v>313.14999999999998</v>
          </cell>
        </row>
        <row r="154">
          <cell r="A154" t="str">
            <v>I4170</v>
          </cell>
          <cell r="B154" t="str">
            <v>SEINFRA/CE</v>
          </cell>
          <cell r="C154" t="str">
            <v>ANEL BORRACHA P/ FoFo JUNTA ELÁSTICA DN 800 P/ ESGOTO</v>
          </cell>
          <cell r="D154" t="str">
            <v>UN</v>
          </cell>
          <cell r="E154">
            <v>820.67</v>
          </cell>
        </row>
        <row r="155">
          <cell r="A155" t="str">
            <v>I6407</v>
          </cell>
          <cell r="B155" t="str">
            <v>SEINFRA/CE</v>
          </cell>
          <cell r="C155" t="str">
            <v>ANEL BORRACHA P/ FoFo JUNTA ELÁSTICA DN 900 P/ ÁGUA</v>
          </cell>
          <cell r="D155" t="str">
            <v>UN</v>
          </cell>
          <cell r="E155">
            <v>369.88</v>
          </cell>
        </row>
        <row r="156">
          <cell r="A156" t="str">
            <v>I4171</v>
          </cell>
          <cell r="B156" t="str">
            <v>SEINFRA/CE</v>
          </cell>
          <cell r="C156" t="str">
            <v>ANEL BORRACHA P/ FoFo JUNTA ELÁSTICA DN 900 P/ ESGOTO</v>
          </cell>
          <cell r="D156" t="str">
            <v>UN</v>
          </cell>
          <cell r="E156">
            <v>972.75</v>
          </cell>
        </row>
        <row r="157">
          <cell r="A157" t="str">
            <v>I2965</v>
          </cell>
          <cell r="B157" t="str">
            <v>SEINFRA/CE</v>
          </cell>
          <cell r="C157" t="str">
            <v>ANEL DE BORRACHA OCRE DN 100</v>
          </cell>
          <cell r="D157" t="str">
            <v>UN</v>
          </cell>
          <cell r="E157">
            <v>3.91</v>
          </cell>
        </row>
        <row r="158">
          <cell r="A158" t="str">
            <v>I2966</v>
          </cell>
          <cell r="B158" t="str">
            <v>SEINFRA/CE</v>
          </cell>
          <cell r="C158" t="str">
            <v>ANEL DE BORRACHA OCRE DN 125</v>
          </cell>
          <cell r="D158" t="str">
            <v>UN</v>
          </cell>
          <cell r="E158">
            <v>6.58</v>
          </cell>
        </row>
        <row r="159">
          <cell r="A159" t="str">
            <v>I2967</v>
          </cell>
          <cell r="B159" t="str">
            <v>SEINFRA/CE</v>
          </cell>
          <cell r="C159" t="str">
            <v>ANEL DE BORRACHA OCRE DN 150</v>
          </cell>
          <cell r="D159" t="str">
            <v>UN</v>
          </cell>
          <cell r="E159">
            <v>9.4700000000000006</v>
          </cell>
        </row>
        <row r="160">
          <cell r="A160" t="str">
            <v>I2968</v>
          </cell>
          <cell r="B160" t="str">
            <v>SEINFRA/CE</v>
          </cell>
          <cell r="C160" t="str">
            <v>ANEL DE BORRACHA OCRE DN 200</v>
          </cell>
          <cell r="D160" t="str">
            <v>UN</v>
          </cell>
          <cell r="E160">
            <v>10.09</v>
          </cell>
        </row>
        <row r="161">
          <cell r="A161" t="str">
            <v>I2969</v>
          </cell>
          <cell r="B161" t="str">
            <v>SEINFRA/CE</v>
          </cell>
          <cell r="C161" t="str">
            <v>ANEL DE BORRACHA OCRE DN 250</v>
          </cell>
          <cell r="D161" t="str">
            <v>UN</v>
          </cell>
          <cell r="E161">
            <v>21.95</v>
          </cell>
        </row>
        <row r="162">
          <cell r="A162" t="str">
            <v>I2970</v>
          </cell>
          <cell r="B162" t="str">
            <v>SEINFRA/CE</v>
          </cell>
          <cell r="C162" t="str">
            <v>ANEL DE BORRACHA OCRE DN 300</v>
          </cell>
          <cell r="D162" t="str">
            <v>UN</v>
          </cell>
          <cell r="E162">
            <v>20.76</v>
          </cell>
        </row>
        <row r="163">
          <cell r="A163" t="str">
            <v>I2971</v>
          </cell>
          <cell r="B163" t="str">
            <v>SEINFRA/CE</v>
          </cell>
          <cell r="C163" t="str">
            <v>ANEL DE BORRACHA OCRE DN 350</v>
          </cell>
          <cell r="D163" t="str">
            <v>UN</v>
          </cell>
          <cell r="E163">
            <v>42.55</v>
          </cell>
        </row>
        <row r="164">
          <cell r="A164" t="str">
            <v>I2972</v>
          </cell>
          <cell r="B164" t="str">
            <v>SEINFRA/CE</v>
          </cell>
          <cell r="C164" t="str">
            <v>ANEL DE BORRACHA OCRE DN 400</v>
          </cell>
          <cell r="D164" t="str">
            <v>UN</v>
          </cell>
          <cell r="E164">
            <v>46.18</v>
          </cell>
        </row>
        <row r="165">
          <cell r="A165" t="str">
            <v>I3094</v>
          </cell>
          <cell r="B165" t="str">
            <v>SEINFRA/CE</v>
          </cell>
          <cell r="C165" t="str">
            <v>ANEL DE BORRACHA P/ TUBO DE FoFo 1MPa DN 100</v>
          </cell>
          <cell r="D165" t="str">
            <v>UN</v>
          </cell>
          <cell r="E165">
            <v>7.79</v>
          </cell>
        </row>
        <row r="166">
          <cell r="A166" t="str">
            <v>I3095</v>
          </cell>
          <cell r="B166" t="str">
            <v>SEINFRA/CE</v>
          </cell>
          <cell r="C166" t="str">
            <v>ANEL DE BORRACHA P/ TUBO DE FoFo 1MPa DN 150</v>
          </cell>
          <cell r="D166" t="str">
            <v>UN</v>
          </cell>
          <cell r="E166">
            <v>11.97</v>
          </cell>
        </row>
        <row r="167">
          <cell r="A167" t="str">
            <v>I3096</v>
          </cell>
          <cell r="B167" t="str">
            <v>SEINFRA/CE</v>
          </cell>
          <cell r="C167" t="str">
            <v>ANEL DE BORRACHA P/ TUBO DE FoFo 1MPa DN 200</v>
          </cell>
          <cell r="D167" t="str">
            <v>UN</v>
          </cell>
          <cell r="E167">
            <v>25.81</v>
          </cell>
        </row>
        <row r="168">
          <cell r="A168" t="str">
            <v>I3097</v>
          </cell>
          <cell r="B168" t="str">
            <v>SEINFRA/CE</v>
          </cell>
          <cell r="C168" t="str">
            <v>ANEL DE BORRACHA P/ TUBO DE FoFo 1MPa DN 250</v>
          </cell>
          <cell r="D168" t="str">
            <v>UN</v>
          </cell>
          <cell r="E168">
            <v>67.709999999999994</v>
          </cell>
        </row>
        <row r="169">
          <cell r="A169" t="str">
            <v>I3098</v>
          </cell>
          <cell r="B169" t="str">
            <v>SEINFRA/CE</v>
          </cell>
          <cell r="C169" t="str">
            <v>ANEL DE BORRACHA P/ TUBO DE FoFo 1MPa DN 300</v>
          </cell>
          <cell r="D169" t="str">
            <v>UN</v>
          </cell>
          <cell r="E169">
            <v>80.290000000000006</v>
          </cell>
        </row>
        <row r="170">
          <cell r="A170" t="str">
            <v>I3091</v>
          </cell>
          <cell r="B170" t="str">
            <v>SEINFRA/CE</v>
          </cell>
          <cell r="C170" t="str">
            <v>ANEL DE BORRACHA P/ TUBO PBA DN 100</v>
          </cell>
          <cell r="D170" t="str">
            <v>UN</v>
          </cell>
          <cell r="E170">
            <v>6.67</v>
          </cell>
        </row>
        <row r="171">
          <cell r="A171" t="str">
            <v>I3089</v>
          </cell>
          <cell r="B171" t="str">
            <v>SEINFRA/CE</v>
          </cell>
          <cell r="C171" t="str">
            <v>ANEL DE BORRACHA P/ TUBO PBA DN 50</v>
          </cell>
          <cell r="D171" t="str">
            <v>UN</v>
          </cell>
          <cell r="E171">
            <v>2.2599999999999998</v>
          </cell>
        </row>
        <row r="172">
          <cell r="A172" t="str">
            <v>I3090</v>
          </cell>
          <cell r="B172" t="str">
            <v>SEINFRA/CE</v>
          </cell>
          <cell r="C172" t="str">
            <v>ANEL DE BORRACHA P/ TUBO PBA DN 75</v>
          </cell>
          <cell r="D172" t="str">
            <v>UN</v>
          </cell>
          <cell r="E172">
            <v>6.52</v>
          </cell>
        </row>
        <row r="173">
          <cell r="A173" t="str">
            <v>I0069</v>
          </cell>
          <cell r="B173" t="str">
            <v>SEINFRA/CE</v>
          </cell>
          <cell r="C173" t="str">
            <v>ANEL DE BORRACHA P/ TUBOS E CONEXÕES F.F. 100M</v>
          </cell>
          <cell r="D173" t="str">
            <v>UN</v>
          </cell>
          <cell r="E173">
            <v>22.07</v>
          </cell>
        </row>
        <row r="174">
          <cell r="A174" t="str">
            <v>I0070</v>
          </cell>
          <cell r="B174" t="str">
            <v>SEINFRA/CE</v>
          </cell>
          <cell r="C174" t="str">
            <v>ANEL DE BORRACHA P/ TUBOS E CONEXÕES F.F. 150MM</v>
          </cell>
          <cell r="D174" t="str">
            <v>UN</v>
          </cell>
          <cell r="E174">
            <v>28.69</v>
          </cell>
        </row>
        <row r="175">
          <cell r="A175" t="str">
            <v>I0071</v>
          </cell>
          <cell r="B175" t="str">
            <v>SEINFRA/CE</v>
          </cell>
          <cell r="C175" t="str">
            <v>ANEL DE BORRACHA P/ TUBOS E CONEXÕES F.F. 50MM</v>
          </cell>
          <cell r="D175" t="str">
            <v>UN</v>
          </cell>
          <cell r="E175">
            <v>16.600000000000001</v>
          </cell>
        </row>
        <row r="176">
          <cell r="A176" t="str">
            <v>I0072</v>
          </cell>
          <cell r="B176" t="str">
            <v>SEINFRA/CE</v>
          </cell>
          <cell r="C176" t="str">
            <v>ANEL DE BORRACHA P/ TUBOS E CONEXÕES F.F. 75MM</v>
          </cell>
          <cell r="D176" t="str">
            <v>UN</v>
          </cell>
          <cell r="E176">
            <v>18.8</v>
          </cell>
        </row>
        <row r="177">
          <cell r="A177" t="str">
            <v>I0073</v>
          </cell>
          <cell r="B177" t="str">
            <v>SEINFRA/CE</v>
          </cell>
          <cell r="C177" t="str">
            <v>ANEL DE BORRACHA P/TUBO PVC 100MM (4'')</v>
          </cell>
          <cell r="D177" t="str">
            <v>UN</v>
          </cell>
          <cell r="E177">
            <v>3.45</v>
          </cell>
        </row>
        <row r="178">
          <cell r="A178" t="str">
            <v>I0074</v>
          </cell>
          <cell r="B178" t="str">
            <v>SEINFRA/CE</v>
          </cell>
          <cell r="C178" t="str">
            <v>ANEL DE BORRACHA P/TUBO PVC 150MM (6'')</v>
          </cell>
          <cell r="D178" t="str">
            <v>UN</v>
          </cell>
          <cell r="E178">
            <v>11.35</v>
          </cell>
        </row>
        <row r="179">
          <cell r="A179" t="str">
            <v>I0075</v>
          </cell>
          <cell r="B179" t="str">
            <v>SEINFRA/CE</v>
          </cell>
          <cell r="C179" t="str">
            <v>ANEL DE BORRACHA P/TUBO PVC 40MM</v>
          </cell>
          <cell r="D179" t="str">
            <v>UN</v>
          </cell>
          <cell r="E179">
            <v>1.48</v>
          </cell>
        </row>
        <row r="180">
          <cell r="A180" t="str">
            <v>I0076</v>
          </cell>
          <cell r="B180" t="str">
            <v>SEINFRA/CE</v>
          </cell>
          <cell r="C180" t="str">
            <v>ANEL DE BORRACHA P/TUBO PVC 50MM (2'')</v>
          </cell>
          <cell r="D180" t="str">
            <v>UN</v>
          </cell>
          <cell r="E180">
            <v>1.54</v>
          </cell>
        </row>
        <row r="181">
          <cell r="A181" t="str">
            <v>I0077</v>
          </cell>
          <cell r="B181" t="str">
            <v>SEINFRA/CE</v>
          </cell>
          <cell r="C181" t="str">
            <v>ANEL DE BORRACHA P/TUBO PVC 75MM (3'')</v>
          </cell>
          <cell r="D181" t="str">
            <v>UN</v>
          </cell>
          <cell r="E181">
            <v>1.83</v>
          </cell>
        </row>
        <row r="182">
          <cell r="A182" t="str">
            <v>I0078</v>
          </cell>
          <cell r="B182" t="str">
            <v>SEINFRA/CE</v>
          </cell>
          <cell r="C182" t="str">
            <v>ANEL DE BORRACHA P/TUBO PVC REFORÇADO DE 100MM</v>
          </cell>
          <cell r="D182" t="str">
            <v>UN</v>
          </cell>
          <cell r="E182">
            <v>5.38</v>
          </cell>
        </row>
        <row r="183">
          <cell r="A183" t="str">
            <v>I0079</v>
          </cell>
          <cell r="B183" t="str">
            <v>SEINFRA/CE</v>
          </cell>
          <cell r="C183" t="str">
            <v>ANEL DE BORRACHA P/TUBO PVC REFORÇADO DE 150MM</v>
          </cell>
          <cell r="D183" t="str">
            <v>UN</v>
          </cell>
          <cell r="E183">
            <v>8.08</v>
          </cell>
        </row>
        <row r="184">
          <cell r="A184" t="str">
            <v>I0080</v>
          </cell>
          <cell r="B184" t="str">
            <v>SEINFRA/CE</v>
          </cell>
          <cell r="C184" t="str">
            <v>ANEL DE BORRACHA P/TUBO PVC REFORÇADO DE 50MM</v>
          </cell>
          <cell r="D184" t="str">
            <v>UN</v>
          </cell>
          <cell r="E184">
            <v>2.39</v>
          </cell>
        </row>
        <row r="185">
          <cell r="A185" t="str">
            <v>I0081</v>
          </cell>
          <cell r="B185" t="str">
            <v>SEINFRA/CE</v>
          </cell>
          <cell r="C185" t="str">
            <v>ANEL DE BORRACHA P/TUBO PVC REFORÇADO DE 75MM</v>
          </cell>
          <cell r="D185" t="str">
            <v>UN</v>
          </cell>
          <cell r="E185">
            <v>3.53</v>
          </cell>
        </row>
        <row r="186">
          <cell r="A186" t="str">
            <v>I2964</v>
          </cell>
          <cell r="B186" t="str">
            <v>SEINFRA/CE</v>
          </cell>
          <cell r="C186" t="str">
            <v>ANEL DE BORRACHA P/TUBO VFORT.PAREDE DUPLA DN 150</v>
          </cell>
          <cell r="D186" t="str">
            <v>UN</v>
          </cell>
          <cell r="E186">
            <v>6.02</v>
          </cell>
        </row>
        <row r="187">
          <cell r="A187" t="str">
            <v>I0082</v>
          </cell>
          <cell r="B187" t="str">
            <v>SEINFRA/CE</v>
          </cell>
          <cell r="C187" t="str">
            <v>ANEL DE BORRACHA PARA BACIA</v>
          </cell>
          <cell r="D187" t="str">
            <v>UN</v>
          </cell>
          <cell r="E187">
            <v>2.2999999999999998</v>
          </cell>
        </row>
        <row r="188">
          <cell r="A188" t="str">
            <v>I6847</v>
          </cell>
          <cell r="B188" t="str">
            <v>SEINFRA/CE</v>
          </cell>
          <cell r="C188" t="str">
            <v>ANEL DE BORRACHA TIL REDE 150</v>
          </cell>
          <cell r="D188" t="str">
            <v>UN</v>
          </cell>
          <cell r="E188">
            <v>59.29</v>
          </cell>
        </row>
        <row r="189">
          <cell r="A189" t="str">
            <v>I6848</v>
          </cell>
          <cell r="B189" t="str">
            <v>SEINFRA/CE</v>
          </cell>
          <cell r="C189" t="str">
            <v>ANEL DE BORRACHA TIL REDE 300</v>
          </cell>
          <cell r="D189" t="str">
            <v>UN</v>
          </cell>
          <cell r="E189">
            <v>162.02000000000001</v>
          </cell>
        </row>
        <row r="190">
          <cell r="A190" t="str">
            <v>I7412</v>
          </cell>
          <cell r="B190" t="str">
            <v>SEINFRA/CE</v>
          </cell>
          <cell r="C190" t="str">
            <v>ANEL DE PROTEÇÃO DIAZED</v>
          </cell>
          <cell r="D190" t="str">
            <v>UN</v>
          </cell>
          <cell r="E190">
            <v>1.22</v>
          </cell>
        </row>
        <row r="191">
          <cell r="A191" t="str">
            <v>I5803</v>
          </cell>
          <cell r="B191" t="str">
            <v>SEINFRA/CE</v>
          </cell>
          <cell r="C191" t="str">
            <v>ANEL EDUTOR O-RING DN 40</v>
          </cell>
          <cell r="D191" t="str">
            <v>UN</v>
          </cell>
          <cell r="E191">
            <v>0.45</v>
          </cell>
        </row>
        <row r="192">
          <cell r="A192" t="str">
            <v>I5804</v>
          </cell>
          <cell r="B192" t="str">
            <v>SEINFRA/CE</v>
          </cell>
          <cell r="C192" t="str">
            <v>ANEL EDUTOR O-RING DN 50</v>
          </cell>
          <cell r="D192" t="str">
            <v>UN</v>
          </cell>
          <cell r="E192">
            <v>0.82</v>
          </cell>
        </row>
        <row r="193">
          <cell r="A193" t="str">
            <v>I5805</v>
          </cell>
          <cell r="B193" t="str">
            <v>SEINFRA/CE</v>
          </cell>
          <cell r="C193" t="str">
            <v>ANEL EDUTOR O-RING DN 65</v>
          </cell>
          <cell r="D193" t="str">
            <v>UN</v>
          </cell>
          <cell r="E193">
            <v>1.34</v>
          </cell>
        </row>
        <row r="194">
          <cell r="A194" t="str">
            <v>I0083</v>
          </cell>
          <cell r="B194" t="str">
            <v>SEINFRA/CE</v>
          </cell>
          <cell r="C194" t="str">
            <v>ANEL PRE-MOLDADO DE CONCRETO D=0.60M, h = 0.80M</v>
          </cell>
          <cell r="D194" t="str">
            <v>UN</v>
          </cell>
          <cell r="E194">
            <v>64.37</v>
          </cell>
        </row>
        <row r="195">
          <cell r="A195" t="str">
            <v>I7964</v>
          </cell>
          <cell r="B195" t="str">
            <v>SEINFRA/CE</v>
          </cell>
          <cell r="C195" t="str">
            <v>ANEL PRE-MOLDADO DE CONCRETO D=1,20M, h=0,50M</v>
          </cell>
          <cell r="D195" t="str">
            <v>UN</v>
          </cell>
          <cell r="E195">
            <v>108.35</v>
          </cell>
        </row>
        <row r="196">
          <cell r="A196" t="str">
            <v>I6244</v>
          </cell>
          <cell r="B196" t="str">
            <v>SEINFRA/CE</v>
          </cell>
          <cell r="C196" t="str">
            <v>ANEL PRÉ-MOLDADO DE CONCRETO,  D=1,50M, H = 0.50M</v>
          </cell>
          <cell r="D196" t="str">
            <v>UN</v>
          </cell>
          <cell r="E196">
            <v>153.72999999999999</v>
          </cell>
        </row>
        <row r="197">
          <cell r="A197" t="str">
            <v>I6410</v>
          </cell>
          <cell r="B197" t="str">
            <v>SEINFRA/CE</v>
          </cell>
          <cell r="C197" t="str">
            <v>ANEL PRÉ-MOLDADO DE CONCRETO,  D=4,00M, ESP=12CM</v>
          </cell>
          <cell r="D197" t="str">
            <v>UN</v>
          </cell>
          <cell r="E197">
            <v>597.22</v>
          </cell>
        </row>
        <row r="198">
          <cell r="A198" t="str">
            <v>I6063</v>
          </cell>
          <cell r="B198" t="str">
            <v>SEINFRA/CE</v>
          </cell>
          <cell r="C198" t="str">
            <v>ANEL PRE-MOLDADO DE CONCRETO, D = 0,60M (LIGA. PREDIAL)</v>
          </cell>
          <cell r="D198" t="str">
            <v>UN</v>
          </cell>
          <cell r="E198">
            <v>100.67</v>
          </cell>
        </row>
        <row r="199">
          <cell r="A199" t="str">
            <v>I6061</v>
          </cell>
          <cell r="B199" t="str">
            <v>SEINFRA/CE</v>
          </cell>
          <cell r="C199" t="str">
            <v>ANEL PRE-MOLDADO DE CONCRETO, D = 0,60M, H  =  0,50M</v>
          </cell>
          <cell r="D199" t="str">
            <v>UN</v>
          </cell>
          <cell r="E199">
            <v>45.94</v>
          </cell>
        </row>
        <row r="200">
          <cell r="A200" t="str">
            <v>I6062</v>
          </cell>
          <cell r="B200" t="str">
            <v>SEINFRA/CE</v>
          </cell>
          <cell r="C200" t="str">
            <v>ANEL PRE-MOLDADO DE CONCRETO, D = 0,60M, H  =  0,70M</v>
          </cell>
          <cell r="D200" t="str">
            <v>UN</v>
          </cell>
          <cell r="E200">
            <v>61.47</v>
          </cell>
        </row>
        <row r="201">
          <cell r="A201" t="str">
            <v>I6064</v>
          </cell>
          <cell r="B201" t="str">
            <v>SEINFRA/CE</v>
          </cell>
          <cell r="C201" t="str">
            <v>ANEL PRE-MOLDADO DE CONCRETO, D = 0,60M, H  =  1,00M</v>
          </cell>
          <cell r="D201" t="str">
            <v>UN</v>
          </cell>
          <cell r="E201">
            <v>87.08</v>
          </cell>
        </row>
        <row r="202">
          <cell r="A202" t="str">
            <v>I6065</v>
          </cell>
          <cell r="B202" t="str">
            <v>SEINFRA/CE</v>
          </cell>
          <cell r="C202" t="str">
            <v>ANEL PRE-MOLDADO DE CONCRETO, D = 1,00M,  H  =  0,50M</v>
          </cell>
          <cell r="D202" t="str">
            <v>UN</v>
          </cell>
          <cell r="E202">
            <v>105.9</v>
          </cell>
        </row>
        <row r="203">
          <cell r="A203" t="str">
            <v>I6066</v>
          </cell>
          <cell r="B203" t="str">
            <v>SEINFRA/CE</v>
          </cell>
          <cell r="C203" t="str">
            <v>ANEL PRE-MOLDADO DE CONCRETO, D = 2,00M, H  =  0,50M</v>
          </cell>
          <cell r="D203" t="str">
            <v>UN</v>
          </cell>
          <cell r="E203">
            <v>317.63</v>
          </cell>
        </row>
        <row r="204">
          <cell r="A204" t="str">
            <v>I6067</v>
          </cell>
          <cell r="B204" t="str">
            <v>SEINFRA/CE</v>
          </cell>
          <cell r="C204" t="str">
            <v>ANEL PRE-MOLDADO DE CONCRETO, D = 2,50M, H  =  0,50M</v>
          </cell>
          <cell r="D204" t="str">
            <v>UN</v>
          </cell>
          <cell r="E204">
            <v>343.83</v>
          </cell>
        </row>
        <row r="205">
          <cell r="A205" t="str">
            <v>I6068</v>
          </cell>
          <cell r="B205" t="str">
            <v>SEINFRA/CE</v>
          </cell>
          <cell r="C205" t="str">
            <v>ANEL PRE-MOLDADO DE CONCRETO, D = 3,00M, H  =  0,50M</v>
          </cell>
          <cell r="D205" t="str">
            <v>UN</v>
          </cell>
          <cell r="E205">
            <v>472.31</v>
          </cell>
        </row>
        <row r="206">
          <cell r="A206" t="str">
            <v>I6069</v>
          </cell>
          <cell r="B206" t="str">
            <v>SEINFRA/CE</v>
          </cell>
          <cell r="C206" t="str">
            <v>ANEL PRE-MOLDADO DE CONCRETO, D = 3,50M, h= 0,50M</v>
          </cell>
          <cell r="D206" t="str">
            <v>UN</v>
          </cell>
          <cell r="E206">
            <v>566.44000000000005</v>
          </cell>
        </row>
        <row r="207">
          <cell r="A207" t="str">
            <v>I0084</v>
          </cell>
          <cell r="B207" t="str">
            <v>SEINFRA/CE</v>
          </cell>
          <cell r="C207" t="str">
            <v>ANEL PRE-MOLDADO DE CONCRETO, D=0.80M, h = 0.50M</v>
          </cell>
          <cell r="D207" t="str">
            <v>UN</v>
          </cell>
          <cell r="E207">
            <v>88.13</v>
          </cell>
        </row>
        <row r="208">
          <cell r="A208" t="str">
            <v>I0085</v>
          </cell>
          <cell r="B208" t="str">
            <v>SEINFRA/CE</v>
          </cell>
          <cell r="C208" t="str">
            <v>ANEL PRE-MOLDADO DE CONCRETO, D=0.80M, h = 1.00M</v>
          </cell>
          <cell r="D208" t="str">
            <v>UN</v>
          </cell>
          <cell r="E208">
            <v>90.5</v>
          </cell>
        </row>
        <row r="209">
          <cell r="A209" t="str">
            <v>I6411</v>
          </cell>
          <cell r="B209" t="str">
            <v>SEINFRA/CE</v>
          </cell>
          <cell r="C209" t="str">
            <v>ANEL PRÉ-MOLDADO DE CONCRETO, D=5,00M, esp.=15CM</v>
          </cell>
          <cell r="D209" t="str">
            <v>UN</v>
          </cell>
          <cell r="E209">
            <v>934.14</v>
          </cell>
        </row>
        <row r="210">
          <cell r="A210" t="str">
            <v>I6050</v>
          </cell>
          <cell r="B210" t="str">
            <v>SEINFRA/CE</v>
          </cell>
          <cell r="C210" t="str">
            <v>ANTRACITO TE  =  0,9; CU  =  1,4 A 1,6</v>
          </cell>
          <cell r="D210" t="str">
            <v>M3</v>
          </cell>
          <cell r="E210">
            <v>3939.61</v>
          </cell>
        </row>
        <row r="211">
          <cell r="A211" t="str">
            <v>I0086</v>
          </cell>
          <cell r="B211" t="str">
            <v>SEINFRA/CE</v>
          </cell>
          <cell r="C211" t="str">
            <v>APARELHO DE APOIO EM NEOPRENE</v>
          </cell>
          <cell r="D211" t="str">
            <v>DM3</v>
          </cell>
          <cell r="E211">
            <v>70</v>
          </cell>
        </row>
        <row r="212">
          <cell r="A212" t="str">
            <v>I7357</v>
          </cell>
          <cell r="B212" t="str">
            <v>SEINFRA/CE</v>
          </cell>
          <cell r="C212" t="str">
            <v>APARELHO DE JANELA - CAP 10.000 BTU (FORN. E MONTAGEM)</v>
          </cell>
          <cell r="D212" t="str">
            <v>UN</v>
          </cell>
          <cell r="E212">
            <v>1233.1199999999999</v>
          </cell>
        </row>
        <row r="213">
          <cell r="A213" t="str">
            <v>I7358</v>
          </cell>
          <cell r="B213" t="str">
            <v>SEINFRA/CE</v>
          </cell>
          <cell r="C213" t="str">
            <v>APARELHO DE JANELA - CAP 12.000 BTU (FORN. E MONTAGEM)</v>
          </cell>
          <cell r="D213" t="str">
            <v>UN</v>
          </cell>
          <cell r="E213">
            <v>1345.22</v>
          </cell>
        </row>
        <row r="214">
          <cell r="A214" t="str">
            <v>I7360</v>
          </cell>
          <cell r="B214" t="str">
            <v>SEINFRA/CE</v>
          </cell>
          <cell r="C214" t="str">
            <v>APARELHO DE JANELA - CAP 18.000 BTU (FORN. E MONTAGEM)</v>
          </cell>
          <cell r="D214" t="str">
            <v>UN</v>
          </cell>
          <cell r="E214">
            <v>1824.67</v>
          </cell>
        </row>
        <row r="215">
          <cell r="A215" t="str">
            <v>I7361</v>
          </cell>
          <cell r="B215" t="str">
            <v>SEINFRA/CE</v>
          </cell>
          <cell r="C215" t="str">
            <v>APARELHO DE JANELA - CAP 21.000 BTU (FORN. E MONTAGEM)</v>
          </cell>
          <cell r="D215" t="str">
            <v>UN</v>
          </cell>
          <cell r="E215">
            <v>2017.83</v>
          </cell>
        </row>
        <row r="216">
          <cell r="A216" t="str">
            <v>I7362</v>
          </cell>
          <cell r="B216" t="str">
            <v>SEINFRA/CE</v>
          </cell>
          <cell r="C216" t="str">
            <v>APARELHO DE JANELA - CAP 30.000 BTU (FORN. E MONTAGEM)</v>
          </cell>
          <cell r="D216" t="str">
            <v>UN</v>
          </cell>
          <cell r="E216">
            <v>3138.85</v>
          </cell>
        </row>
        <row r="217">
          <cell r="A217" t="str">
            <v>I7356</v>
          </cell>
          <cell r="B217" t="str">
            <v>SEINFRA/CE</v>
          </cell>
          <cell r="C217" t="str">
            <v>APARELHO DE JANELA - CAP 7.500 BTU (FORN. E MONTAGEM)</v>
          </cell>
          <cell r="D217" t="str">
            <v>UN</v>
          </cell>
          <cell r="E217">
            <v>952.86</v>
          </cell>
        </row>
        <row r="218">
          <cell r="A218" t="str">
            <v>I8087</v>
          </cell>
          <cell r="B218" t="str">
            <v>SEINFRA/CE</v>
          </cell>
          <cell r="C218" t="str">
            <v>APARELHO DE MUDANÇA DE VIA TR 45, TIPO 1:10, COMPLETO, INCLUINDO TODAS AS FIXAÇÕES E A DORMENTAÇÃO ESPECIAL (MADEIRA)</v>
          </cell>
          <cell r="D218" t="str">
            <v>UN</v>
          </cell>
          <cell r="E218">
            <v>183853.94</v>
          </cell>
        </row>
        <row r="219">
          <cell r="A219" t="str">
            <v>I8088</v>
          </cell>
          <cell r="B219" t="str">
            <v>SEINFRA/CE</v>
          </cell>
          <cell r="C219" t="str">
            <v>APARELHO DE MUDANÇA DE VIA TR 45, TIPO 1:12, COMPLETO, INCLUINDO TODAS AS FIXAÇÕES E A DORMENTAÇÃO ESPECIAL (MADEIRA)</v>
          </cell>
          <cell r="D219" t="str">
            <v>UN</v>
          </cell>
          <cell r="E219">
            <v>200900</v>
          </cell>
        </row>
        <row r="220">
          <cell r="A220" t="str">
            <v>I8089</v>
          </cell>
          <cell r="B220" t="str">
            <v>SEINFRA/CE</v>
          </cell>
          <cell r="C220" t="str">
            <v>APARELHO DE MUDANÇA DE VIA TR 45, TIPO 1:14, COMPLETO, INCLUINDO TODAS AS FIXAÇÕES E A DORMENTAÇÃO ESPECIAL (MADEIRA)</v>
          </cell>
          <cell r="D220" t="str">
            <v>UN</v>
          </cell>
          <cell r="E220">
            <v>225251.51</v>
          </cell>
        </row>
        <row r="221">
          <cell r="A221" t="str">
            <v>I8086</v>
          </cell>
          <cell r="B221" t="str">
            <v>SEINFRA/CE</v>
          </cell>
          <cell r="C221" t="str">
            <v>APARELHO DE MUDANÇA DE VIA TR 45, TIPO 1:8, COMPLETO, INCLUINDO TODAS AS FIXAÇÕES E A DORMENTAÇÃO ESPECIAL (MADEIRA)</v>
          </cell>
          <cell r="D221" t="str">
            <v>UN</v>
          </cell>
          <cell r="E221">
            <v>172895.76</v>
          </cell>
        </row>
        <row r="222">
          <cell r="A222" t="str">
            <v>I0087</v>
          </cell>
          <cell r="B222" t="str">
            <v>SEINFRA/CE</v>
          </cell>
          <cell r="C222" t="str">
            <v>APARELHO MISTURADOR DE MESA PARA PIA</v>
          </cell>
          <cell r="D222" t="str">
            <v>UN</v>
          </cell>
          <cell r="E222">
            <v>369.02</v>
          </cell>
        </row>
        <row r="223">
          <cell r="A223" t="str">
            <v>I0088</v>
          </cell>
          <cell r="B223" t="str">
            <v>SEINFRA/CE</v>
          </cell>
          <cell r="C223" t="str">
            <v>APARELHO MISTURADOR DE PAREDE PARA PIA</v>
          </cell>
          <cell r="D223" t="str">
            <v>UN</v>
          </cell>
          <cell r="E223">
            <v>336.53</v>
          </cell>
        </row>
        <row r="224">
          <cell r="A224" t="str">
            <v>I0089</v>
          </cell>
          <cell r="B224" t="str">
            <v>SEINFRA/CE</v>
          </cell>
          <cell r="C224" t="str">
            <v>APARELHO MISTURADOR PARA LAVATORIO</v>
          </cell>
          <cell r="D224" t="str">
            <v>UN</v>
          </cell>
          <cell r="E224">
            <v>332.11</v>
          </cell>
        </row>
        <row r="225">
          <cell r="A225" t="str">
            <v>I7459</v>
          </cell>
          <cell r="B225" t="str">
            <v>SEINFRA/CE</v>
          </cell>
          <cell r="C225" t="str">
            <v>APARELHO OXI-ACETILENO</v>
          </cell>
          <cell r="D225" t="str">
            <v>H</v>
          </cell>
          <cell r="E225">
            <v>0.16</v>
          </cell>
        </row>
        <row r="226">
          <cell r="A226" t="str">
            <v>I0090</v>
          </cell>
          <cell r="B226" t="str">
            <v>SEINFRA/CE</v>
          </cell>
          <cell r="C226" t="str">
            <v>APARELHO SINALIZADOR OBSTACULOS</v>
          </cell>
          <cell r="D226" t="str">
            <v>UN</v>
          </cell>
          <cell r="E226">
            <v>58.16</v>
          </cell>
        </row>
        <row r="227">
          <cell r="A227" t="str">
            <v>I6359</v>
          </cell>
          <cell r="B227" t="str">
            <v>SEINFRA/CE</v>
          </cell>
          <cell r="C227" t="str">
            <v>APARELHO TELEFÔNICO DIGITAL PARA LIGAÇÃO JNA CPCT EXISTENTE</v>
          </cell>
          <cell r="D227" t="str">
            <v>UN</v>
          </cell>
          <cell r="E227">
            <v>161.41999999999999</v>
          </cell>
        </row>
        <row r="228">
          <cell r="A228" t="str">
            <v>I0093</v>
          </cell>
          <cell r="B228" t="str">
            <v>SEINFRA/CE</v>
          </cell>
          <cell r="C228" t="str">
            <v>APLICAÇÃO DE PONTE DE ADERÊNCIA NITOBOND</v>
          </cell>
          <cell r="D228" t="str">
            <v>M2</v>
          </cell>
          <cell r="E228">
            <v>5.52</v>
          </cell>
        </row>
        <row r="229">
          <cell r="A229" t="str">
            <v>I8574</v>
          </cell>
          <cell r="B229" t="str">
            <v>SEINFRA/CE</v>
          </cell>
          <cell r="C229" t="str">
            <v>APLICADOR FLEXÍVEL P/ CÁPSULA DE SUPRESSÃO</v>
          </cell>
          <cell r="D229" t="str">
            <v>UN</v>
          </cell>
          <cell r="E229">
            <v>168</v>
          </cell>
        </row>
        <row r="230">
          <cell r="A230" t="str">
            <v>I0091</v>
          </cell>
          <cell r="B230" t="str">
            <v>SEINFRA/CE</v>
          </cell>
          <cell r="C230" t="str">
            <v>APLICADOR IMPERMEABILIZAÇÃO</v>
          </cell>
          <cell r="D230" t="str">
            <v>H</v>
          </cell>
          <cell r="E230">
            <v>5.55</v>
          </cell>
        </row>
        <row r="231">
          <cell r="A231" t="str">
            <v>I0092</v>
          </cell>
          <cell r="B231" t="str">
            <v>SEINFRA/CE</v>
          </cell>
          <cell r="C231" t="str">
            <v>APLICADOR REVESTIMENTO</v>
          </cell>
          <cell r="D231" t="str">
            <v>H</v>
          </cell>
          <cell r="E231">
            <v>5.55</v>
          </cell>
        </row>
        <row r="232">
          <cell r="A232" t="str">
            <v>I8414</v>
          </cell>
          <cell r="B232" t="str">
            <v>SEINFRA/CE</v>
          </cell>
          <cell r="C232" t="str">
            <v>APOIO DO PORTA DENTE P/ FRESADORA</v>
          </cell>
          <cell r="D232" t="str">
            <v>UN</v>
          </cell>
          <cell r="E232">
            <v>765.58</v>
          </cell>
        </row>
        <row r="233">
          <cell r="A233" t="str">
            <v>I8599</v>
          </cell>
          <cell r="B233" t="str">
            <v>SEINFRA/CE</v>
          </cell>
          <cell r="C233" t="str">
            <v>APONTADOR</v>
          </cell>
          <cell r="D233" t="str">
            <v>HxMÊS</v>
          </cell>
          <cell r="E233">
            <v>1841.23</v>
          </cell>
        </row>
        <row r="234">
          <cell r="A234" t="str">
            <v>I0094</v>
          </cell>
          <cell r="B234" t="str">
            <v>SEINFRA/CE</v>
          </cell>
          <cell r="C234" t="str">
            <v>AQUECEDOR A GAS 150L</v>
          </cell>
          <cell r="D234" t="str">
            <v>UN</v>
          </cell>
          <cell r="E234">
            <v>2947.38</v>
          </cell>
        </row>
        <row r="235">
          <cell r="A235" t="str">
            <v>I0095</v>
          </cell>
          <cell r="B235" t="str">
            <v>SEINFRA/CE</v>
          </cell>
          <cell r="C235" t="str">
            <v>AQUECEDOR CENTRAL ELETROAUTOMATICO 220 V</v>
          </cell>
          <cell r="D235" t="str">
            <v>UN</v>
          </cell>
          <cell r="E235">
            <v>862.9</v>
          </cell>
        </row>
        <row r="236">
          <cell r="A236" t="str">
            <v>I2595</v>
          </cell>
          <cell r="B236" t="str">
            <v>SEINFRA/CE</v>
          </cell>
          <cell r="C236" t="str">
            <v>AQUECEDOR DE FLUIDO TÉRMICO</v>
          </cell>
          <cell r="D236" t="str">
            <v>UN</v>
          </cell>
          <cell r="E236">
            <v>278250</v>
          </cell>
        </row>
        <row r="237">
          <cell r="A237" t="str">
            <v>I0096</v>
          </cell>
          <cell r="B237" t="str">
            <v>SEINFRA/CE</v>
          </cell>
          <cell r="C237" t="str">
            <v>AQUECEDOR ELETRICO AGUA CAPAC 200 L</v>
          </cell>
          <cell r="D237" t="str">
            <v>UN</v>
          </cell>
          <cell r="E237">
            <v>3379.19</v>
          </cell>
        </row>
        <row r="238">
          <cell r="A238" t="str">
            <v>I0564</v>
          </cell>
          <cell r="B238" t="str">
            <v>SEINFRA/CE</v>
          </cell>
          <cell r="C238" t="str">
            <v>AQUECEDOR FLUIDO TÉRMICO (CHI)</v>
          </cell>
          <cell r="D238" t="str">
            <v>H</v>
          </cell>
          <cell r="E238">
            <v>17.288671874999999</v>
          </cell>
        </row>
        <row r="239">
          <cell r="A239" t="str">
            <v>I0678</v>
          </cell>
          <cell r="B239" t="str">
            <v>SEINFRA/CE</v>
          </cell>
          <cell r="C239" t="str">
            <v>AQUECEDOR FLUIDO TÉRMICO (CHP)</v>
          </cell>
          <cell r="D239" t="str">
            <v>H</v>
          </cell>
          <cell r="E239">
            <v>137.15683593750001</v>
          </cell>
        </row>
        <row r="240">
          <cell r="A240" t="str">
            <v>I0097</v>
          </cell>
          <cell r="B240" t="str">
            <v>SEINFRA/CE</v>
          </cell>
          <cell r="C240" t="str">
            <v>ARAME FARPADO FIO 16 BWG</v>
          </cell>
          <cell r="D240" t="str">
            <v>M</v>
          </cell>
          <cell r="E240">
            <v>0.45</v>
          </cell>
        </row>
        <row r="241">
          <cell r="A241" t="str">
            <v>I0098</v>
          </cell>
          <cell r="B241" t="str">
            <v>SEINFRA/CE</v>
          </cell>
          <cell r="C241" t="str">
            <v>ARAME GALVANIZADO N.10 BWG</v>
          </cell>
          <cell r="D241" t="str">
            <v>KG</v>
          </cell>
          <cell r="E241">
            <v>6.93</v>
          </cell>
        </row>
        <row r="242">
          <cell r="A242" t="str">
            <v>I0100</v>
          </cell>
          <cell r="B242" t="str">
            <v>SEINFRA/CE</v>
          </cell>
          <cell r="C242" t="str">
            <v>ARAME GALVANIZADO N.14 BWG</v>
          </cell>
          <cell r="D242" t="str">
            <v>KG</v>
          </cell>
          <cell r="E242">
            <v>7.78</v>
          </cell>
        </row>
        <row r="243">
          <cell r="A243" t="str">
            <v>I0101</v>
          </cell>
          <cell r="B243" t="str">
            <v>SEINFRA/CE</v>
          </cell>
          <cell r="C243" t="str">
            <v>ARAME GALVANIZADO N.16 BWG</v>
          </cell>
          <cell r="D243" t="str">
            <v>KG</v>
          </cell>
          <cell r="E243">
            <v>9.56</v>
          </cell>
        </row>
        <row r="244">
          <cell r="A244" t="str">
            <v>I0102</v>
          </cell>
          <cell r="B244" t="str">
            <v>SEINFRA/CE</v>
          </cell>
          <cell r="C244" t="str">
            <v>ARAME GALVANIZADO N.18 BWG</v>
          </cell>
          <cell r="D244" t="str">
            <v>KG</v>
          </cell>
          <cell r="E244">
            <v>11.25</v>
          </cell>
        </row>
        <row r="245">
          <cell r="A245" t="str">
            <v>I0103</v>
          </cell>
          <cell r="B245" t="str">
            <v>SEINFRA/CE</v>
          </cell>
          <cell r="C245" t="str">
            <v>ARAME RECOZIDO N.18 BWG</v>
          </cell>
          <cell r="D245" t="str">
            <v>KG</v>
          </cell>
          <cell r="E245">
            <v>9.14</v>
          </cell>
        </row>
        <row r="246">
          <cell r="A246" t="str">
            <v>I0104</v>
          </cell>
          <cell r="B246" t="str">
            <v>SEINFRA/CE</v>
          </cell>
          <cell r="C246" t="str">
            <v>ARAME ZINCADO DE 2,7MM AMARRAÇÃO DE GABIÕES</v>
          </cell>
          <cell r="D246" t="str">
            <v>KG</v>
          </cell>
          <cell r="E246">
            <v>7.76</v>
          </cell>
        </row>
        <row r="247">
          <cell r="A247" t="str">
            <v>I7935</v>
          </cell>
          <cell r="B247" t="str">
            <v>SEINFRA/CE</v>
          </cell>
          <cell r="C247" t="str">
            <v>ARANDELA APLICADA NA LATERAL DO PILAR EM ALUMÍNIO FUNDIDO PINTADO COM REFLETOR EM ALUMÍNIO ANODIZADO E DIFUSOR EM VIDRO PLANO TEMPERADO TRANSPARENTE PARA LÂMPADA VAPOR METÁLICO 400W MAIS REATOR E IGNITOR</v>
          </cell>
          <cell r="D247" t="str">
            <v>UN</v>
          </cell>
          <cell r="E247">
            <v>668.71</v>
          </cell>
        </row>
        <row r="248">
          <cell r="A248" t="str">
            <v>I8223</v>
          </cell>
          <cell r="B248" t="str">
            <v>SEINFRA/CE</v>
          </cell>
          <cell r="C248" t="str">
            <v>ARANDELA BLINDADA</v>
          </cell>
          <cell r="D248" t="str">
            <v>UN</v>
          </cell>
          <cell r="E248">
            <v>172.35</v>
          </cell>
        </row>
        <row r="249">
          <cell r="A249" t="str">
            <v>I7927</v>
          </cell>
          <cell r="B249" t="str">
            <v>SEINFRA/CE</v>
          </cell>
          <cell r="C249" t="str">
            <v>ARANDELA PARA FLUORESCENTE COMPACTA 18W EM ALUMÍNIO ANODIZADO E PINTADO POR PROCESSO ELETROSTÁTICO COM DOIS VISORES EM VIDRO FOSCO</v>
          </cell>
          <cell r="D249" t="str">
            <v>UN</v>
          </cell>
          <cell r="E249">
            <v>160.86000000000001</v>
          </cell>
        </row>
        <row r="250">
          <cell r="A250" t="str">
            <v>I7926</v>
          </cell>
          <cell r="B250" t="str">
            <v>SEINFRA/CE</v>
          </cell>
          <cell r="C250" t="str">
            <v>ARANDELA PARA FLUORESCENTE COMPACTA 18W EM ALUMÍNIO ANODIZADO E PINTADO POR PROCESSO ELETROSTÁTICO COM UM VISOR EM VIDRO FOSCO</v>
          </cell>
          <cell r="D250" t="str">
            <v>UN</v>
          </cell>
          <cell r="E250">
            <v>134.43</v>
          </cell>
        </row>
        <row r="251">
          <cell r="A251" t="str">
            <v>I7928</v>
          </cell>
          <cell r="B251" t="str">
            <v>SEINFRA/CE</v>
          </cell>
          <cell r="C251" t="str">
            <v>ARANDELA PARA LÂMPADA INCANDESCENTE 60W EM ALUMÍNIO ANODIZADO E PINTADO POR PROCESSO ELETROSTÁTICO COM REFLETOR EM ALUMÍNIO ANODIZADO ALTO BRILHO</v>
          </cell>
          <cell r="D251" t="str">
            <v>UN</v>
          </cell>
          <cell r="E251">
            <v>86.18</v>
          </cell>
        </row>
        <row r="252">
          <cell r="A252" t="str">
            <v>I0105</v>
          </cell>
          <cell r="B252" t="str">
            <v>SEINFRA/CE</v>
          </cell>
          <cell r="C252" t="str">
            <v>ARBUSTO ORNAMENTAL</v>
          </cell>
          <cell r="D252" t="str">
            <v>UN</v>
          </cell>
          <cell r="E252">
            <v>10.8</v>
          </cell>
        </row>
        <row r="253">
          <cell r="A253" t="str">
            <v>I0106</v>
          </cell>
          <cell r="B253" t="str">
            <v>SEINFRA/CE</v>
          </cell>
          <cell r="C253" t="str">
            <v>AREIA ASFÁLTICA USINADA A QUENTE - AAUQ</v>
          </cell>
          <cell r="D253" t="str">
            <v>T</v>
          </cell>
          <cell r="E253">
            <v>208.85</v>
          </cell>
        </row>
        <row r="254">
          <cell r="A254" t="str">
            <v>I0107</v>
          </cell>
          <cell r="B254" t="str">
            <v>SEINFRA/CE</v>
          </cell>
          <cell r="C254" t="str">
            <v>AREIA FINA</v>
          </cell>
          <cell r="D254" t="str">
            <v>M3</v>
          </cell>
          <cell r="E254">
            <v>23</v>
          </cell>
        </row>
        <row r="255">
          <cell r="A255" t="str">
            <v>I0108</v>
          </cell>
          <cell r="B255" t="str">
            <v>SEINFRA/CE</v>
          </cell>
          <cell r="C255" t="str">
            <v>AREIA GROSSA</v>
          </cell>
          <cell r="D255" t="str">
            <v>M3</v>
          </cell>
          <cell r="E255">
            <v>35</v>
          </cell>
        </row>
        <row r="256">
          <cell r="A256" t="str">
            <v>I0109</v>
          </cell>
          <cell r="B256" t="str">
            <v>SEINFRA/CE</v>
          </cell>
          <cell r="C256" t="str">
            <v>AREIA MEDIA</v>
          </cell>
          <cell r="D256" t="str">
            <v>M3</v>
          </cell>
          <cell r="E256">
            <v>35</v>
          </cell>
        </row>
        <row r="257">
          <cell r="A257" t="str">
            <v>I0110</v>
          </cell>
          <cell r="B257" t="str">
            <v>SEINFRA/CE</v>
          </cell>
          <cell r="C257" t="str">
            <v>AREIA QUARTZOSA FINA (FILLER P/COMP.5) O.BAUMGART</v>
          </cell>
          <cell r="D257" t="str">
            <v>KG</v>
          </cell>
          <cell r="E257">
            <v>3.32</v>
          </cell>
        </row>
        <row r="258">
          <cell r="A258" t="str">
            <v>I6049</v>
          </cell>
          <cell r="B258" t="str">
            <v>SEINFRA/CE</v>
          </cell>
          <cell r="C258" t="str">
            <v>AREIA SILTOSA, TE  =  0,45 A 0,50; CU  =  1,4 a 1,6</v>
          </cell>
          <cell r="D258" t="str">
            <v>M3</v>
          </cell>
          <cell r="E258">
            <v>680</v>
          </cell>
        </row>
        <row r="259">
          <cell r="A259" t="str">
            <v>I0111</v>
          </cell>
          <cell r="B259" t="str">
            <v>SEINFRA/CE</v>
          </cell>
          <cell r="C259" t="str">
            <v>AREIA VERMELHA</v>
          </cell>
          <cell r="D259" t="str">
            <v>M3</v>
          </cell>
          <cell r="E259">
            <v>34</v>
          </cell>
        </row>
        <row r="260">
          <cell r="A260" t="str">
            <v>I0112</v>
          </cell>
          <cell r="B260" t="str">
            <v>SEINFRA/CE</v>
          </cell>
          <cell r="C260" t="str">
            <v>ARENOSO</v>
          </cell>
          <cell r="D260" t="str">
            <v>M3</v>
          </cell>
          <cell r="E260">
            <v>24</v>
          </cell>
        </row>
        <row r="261">
          <cell r="A261" t="str">
            <v>I6508</v>
          </cell>
          <cell r="B261" t="str">
            <v>SEINFRA/CE</v>
          </cell>
          <cell r="C261" t="str">
            <v>ARGAMASSA COLANTE PRÉ-FABRICADA P/ CERÂMICAS E PORCELANATOS</v>
          </cell>
          <cell r="D261" t="str">
            <v>KG</v>
          </cell>
          <cell r="E261">
            <v>1.78</v>
          </cell>
        </row>
        <row r="262">
          <cell r="A262" t="str">
            <v>I0113</v>
          </cell>
          <cell r="B262" t="str">
            <v>SEINFRA/CE</v>
          </cell>
          <cell r="C262" t="str">
            <v>ARGAMASSA COLANTE PRE-MISTURADA</v>
          </cell>
          <cell r="D262" t="str">
            <v>KG</v>
          </cell>
          <cell r="E262">
            <v>1.1100000000000001</v>
          </cell>
        </row>
        <row r="263">
          <cell r="A263" t="str">
            <v>I0114</v>
          </cell>
          <cell r="B263" t="str">
            <v>SEINFRA/CE</v>
          </cell>
          <cell r="C263" t="str">
            <v>ARGAMASSA DE ALTA RESIST.INICIAL/FINAL P/GRAUT</v>
          </cell>
          <cell r="D263" t="str">
            <v>KG</v>
          </cell>
          <cell r="E263">
            <v>1.4</v>
          </cell>
        </row>
        <row r="264">
          <cell r="A264" t="str">
            <v>I0115</v>
          </cell>
          <cell r="B264" t="str">
            <v>SEINFRA/CE</v>
          </cell>
          <cell r="C264" t="str">
            <v>ARGAMASSA EPÓXIDA</v>
          </cell>
          <cell r="D264" t="str">
            <v>M3</v>
          </cell>
          <cell r="E264">
            <v>2262</v>
          </cell>
        </row>
        <row r="265">
          <cell r="A265" t="str">
            <v>I8359</v>
          </cell>
          <cell r="B265" t="str">
            <v>SEINFRA/CE</v>
          </cell>
          <cell r="C265" t="str">
            <v>ARGAMASSA FIXABLOCK</v>
          </cell>
          <cell r="D265" t="str">
            <v>KG</v>
          </cell>
          <cell r="E265">
            <v>1.4</v>
          </cell>
        </row>
        <row r="266">
          <cell r="A266" t="str">
            <v>I0117</v>
          </cell>
          <cell r="B266" t="str">
            <v>SEINFRA/CE</v>
          </cell>
          <cell r="C266" t="str">
            <v>ARGAMASSA PRE-FABRICADA PARA REBOCO</v>
          </cell>
          <cell r="D266" t="str">
            <v>KG</v>
          </cell>
          <cell r="E266">
            <v>0.37</v>
          </cell>
        </row>
        <row r="267">
          <cell r="A267" t="str">
            <v>I0118</v>
          </cell>
          <cell r="B267" t="str">
            <v>SEINFRA/CE</v>
          </cell>
          <cell r="C267" t="str">
            <v>ARGAMASSA PRE-FABRICADA PARA REJUNTAMENTO</v>
          </cell>
          <cell r="D267" t="str">
            <v>KG</v>
          </cell>
          <cell r="E267">
            <v>1.72</v>
          </cell>
        </row>
        <row r="268">
          <cell r="A268" t="str">
            <v>I8287</v>
          </cell>
          <cell r="B268" t="str">
            <v>SEINFRA/CE</v>
          </cell>
          <cell r="C268" t="str">
            <v>ARGAMASSA PRÉ-FABRICADA PARA REJUNTAMENTO A BASE DE EPÓXI</v>
          </cell>
          <cell r="D268" t="str">
            <v>KG</v>
          </cell>
          <cell r="E268">
            <v>1.72</v>
          </cell>
        </row>
        <row r="269">
          <cell r="A269" t="str">
            <v>I0119</v>
          </cell>
          <cell r="B269" t="str">
            <v>SEINFRA/CE</v>
          </cell>
          <cell r="C269" t="str">
            <v>ARGAMASSA PRE-FABRICADA TIPO MASSA FINA</v>
          </cell>
          <cell r="D269" t="str">
            <v>KG</v>
          </cell>
          <cell r="E269">
            <v>1.39</v>
          </cell>
        </row>
        <row r="270">
          <cell r="A270" t="str">
            <v>I0120</v>
          </cell>
          <cell r="B270" t="str">
            <v>SEINFRA/CE</v>
          </cell>
          <cell r="C270" t="str">
            <v>ARGILA EXPANDIDA</v>
          </cell>
          <cell r="D270" t="str">
            <v>M3</v>
          </cell>
          <cell r="E270">
            <v>204</v>
          </cell>
        </row>
        <row r="271">
          <cell r="A271" t="str">
            <v>I0125</v>
          </cell>
          <cell r="B271" t="str">
            <v>SEINFRA/CE</v>
          </cell>
          <cell r="C271" t="str">
            <v>ARMAÇÃO REX TRIFASICA COM ROLDANA</v>
          </cell>
          <cell r="D271" t="str">
            <v>UN</v>
          </cell>
          <cell r="E271">
            <v>52.45</v>
          </cell>
        </row>
        <row r="272">
          <cell r="A272" t="str">
            <v>I6470</v>
          </cell>
          <cell r="B272" t="str">
            <v>SEINFRA/CE</v>
          </cell>
          <cell r="C272" t="str">
            <v>ARMAÇÃO SECUNDÁRIA COM ISOLADOR TIPO ROLDANA</v>
          </cell>
          <cell r="D272" t="str">
            <v>UN</v>
          </cell>
          <cell r="E272">
            <v>17.899999999999999</v>
          </cell>
        </row>
        <row r="273">
          <cell r="A273" t="str">
            <v>I6222</v>
          </cell>
          <cell r="B273" t="str">
            <v>SEINFRA/CE</v>
          </cell>
          <cell r="C273" t="str">
            <v>ARMADOR DE EMBUTIR</v>
          </cell>
          <cell r="D273" t="str">
            <v>UN</v>
          </cell>
          <cell r="E273">
            <v>17.100000000000001</v>
          </cell>
        </row>
        <row r="274">
          <cell r="A274" t="str">
            <v>I6118</v>
          </cell>
          <cell r="B274" t="str">
            <v>SEINFRA/CE</v>
          </cell>
          <cell r="C274" t="str">
            <v>ARMADOR RABO DE ANDORINHA F.G. (PADRÃO MUTIRÃO)</v>
          </cell>
          <cell r="D274" t="str">
            <v>UN</v>
          </cell>
          <cell r="E274">
            <v>2</v>
          </cell>
        </row>
        <row r="275">
          <cell r="A275" t="str">
            <v>I6223</v>
          </cell>
          <cell r="B275" t="str">
            <v>SEINFRA/CE</v>
          </cell>
          <cell r="C275" t="str">
            <v>ARMADOR TIPO RABO DE ANDORINHA</v>
          </cell>
          <cell r="D275" t="str">
            <v>UN</v>
          </cell>
          <cell r="E275">
            <v>9.11</v>
          </cell>
        </row>
        <row r="276">
          <cell r="A276" t="str">
            <v>I0121</v>
          </cell>
          <cell r="B276" t="str">
            <v>SEINFRA/CE</v>
          </cell>
          <cell r="C276" t="str">
            <v>ARMADOR/FERREIRO</v>
          </cell>
          <cell r="D276" t="str">
            <v>H</v>
          </cell>
          <cell r="E276">
            <v>5.55</v>
          </cell>
        </row>
        <row r="277">
          <cell r="A277" t="str">
            <v>I0122</v>
          </cell>
          <cell r="B277" t="str">
            <v>SEINFRA/CE</v>
          </cell>
          <cell r="C277" t="str">
            <v>ARMARIO DE ACO P/ UTENSILIOS (1,90X0,9X0,5)M</v>
          </cell>
          <cell r="D277" t="str">
            <v>UN</v>
          </cell>
          <cell r="E277">
            <v>417</v>
          </cell>
        </row>
        <row r="278">
          <cell r="A278" t="str">
            <v>I0123</v>
          </cell>
          <cell r="B278" t="str">
            <v>SEINFRA/CE</v>
          </cell>
          <cell r="C278" t="str">
            <v>ARMARIO DE ACO TIPO ESCANINHO - MOD. 3 PORTAS</v>
          </cell>
          <cell r="D278" t="str">
            <v>UN</v>
          </cell>
          <cell r="E278">
            <v>195.33</v>
          </cell>
        </row>
        <row r="279">
          <cell r="A279" t="str">
            <v>I0124</v>
          </cell>
          <cell r="B279" t="str">
            <v>SEINFRA/CE</v>
          </cell>
          <cell r="C279" t="str">
            <v>ARMARIO PLASTICO DE EMBUTIR 45X60CM</v>
          </cell>
          <cell r="D279" t="str">
            <v>UN</v>
          </cell>
          <cell r="E279">
            <v>59.76</v>
          </cell>
        </row>
        <row r="280">
          <cell r="A280" t="str">
            <v>I4142</v>
          </cell>
          <cell r="B280" t="str">
            <v>SEINFRA/CE</v>
          </cell>
          <cell r="C280" t="str">
            <v>ARRUELA  BORRACHA P/ FLANGES DN 100 PN10 P/ ESGOTO</v>
          </cell>
          <cell r="D280" t="str">
            <v>UN</v>
          </cell>
          <cell r="E280">
            <v>48.86</v>
          </cell>
        </row>
        <row r="281">
          <cell r="A281" t="str">
            <v>I4155</v>
          </cell>
          <cell r="B281" t="str">
            <v>SEINFRA/CE</v>
          </cell>
          <cell r="C281" t="str">
            <v>ARRUELA  BORRACHA P/ FLANGES DN 1000 PN10 P/ ESGOTO</v>
          </cell>
          <cell r="D281" t="str">
            <v>UN</v>
          </cell>
          <cell r="E281">
            <v>2150.7600000000002</v>
          </cell>
        </row>
        <row r="282">
          <cell r="A282" t="str">
            <v>I4156</v>
          </cell>
          <cell r="B282" t="str">
            <v>SEINFRA/CE</v>
          </cell>
          <cell r="C282" t="str">
            <v>ARRUELA  BORRACHA P/ FLANGES DN 1200 PN10 P/ ESGOTO</v>
          </cell>
          <cell r="D282" t="str">
            <v>UN</v>
          </cell>
          <cell r="E282">
            <v>2998.01</v>
          </cell>
        </row>
        <row r="283">
          <cell r="A283" t="str">
            <v>I4143</v>
          </cell>
          <cell r="B283" t="str">
            <v>SEINFRA/CE</v>
          </cell>
          <cell r="C283" t="str">
            <v>ARRUELA  BORRACHA P/ FLANGES DN 150 PN10 P/ ESGOTO</v>
          </cell>
          <cell r="D283" t="str">
            <v>UN</v>
          </cell>
          <cell r="E283">
            <v>98.42</v>
          </cell>
        </row>
        <row r="284">
          <cell r="A284" t="str">
            <v>I4144</v>
          </cell>
          <cell r="B284" t="str">
            <v>SEINFRA/CE</v>
          </cell>
          <cell r="C284" t="str">
            <v>ARRUELA  BORRACHA P/ FLANGES DN 200 PN10 P/ ESGOTO</v>
          </cell>
          <cell r="D284" t="str">
            <v>UN</v>
          </cell>
          <cell r="E284">
            <v>118.16</v>
          </cell>
        </row>
        <row r="285">
          <cell r="A285" t="str">
            <v>I4145</v>
          </cell>
          <cell r="B285" t="str">
            <v>SEINFRA/CE</v>
          </cell>
          <cell r="C285" t="str">
            <v>ARRUELA  BORRACHA P/ FLANGES DN 250 PN10 P/ ESGOTO</v>
          </cell>
          <cell r="D285" t="str">
            <v>UN</v>
          </cell>
          <cell r="E285">
            <v>136.79</v>
          </cell>
        </row>
        <row r="286">
          <cell r="A286" t="str">
            <v>I4146</v>
          </cell>
          <cell r="B286" t="str">
            <v>SEINFRA/CE</v>
          </cell>
          <cell r="C286" t="str">
            <v>ARRUELA  BORRACHA P/ FLANGES DN 300 PN10 P/ ESGOTO</v>
          </cell>
          <cell r="D286" t="str">
            <v>UN</v>
          </cell>
          <cell r="E286">
            <v>139.78</v>
          </cell>
        </row>
        <row r="287">
          <cell r="A287" t="str">
            <v>I4147</v>
          </cell>
          <cell r="B287" t="str">
            <v>SEINFRA/CE</v>
          </cell>
          <cell r="C287" t="str">
            <v>ARRUELA  BORRACHA P/ FLANGES DN 350 PN10 P/ ESGOTO</v>
          </cell>
          <cell r="D287" t="str">
            <v>UN</v>
          </cell>
          <cell r="E287">
            <v>171.8</v>
          </cell>
        </row>
        <row r="288">
          <cell r="A288" t="str">
            <v>I4148</v>
          </cell>
          <cell r="B288" t="str">
            <v>SEINFRA/CE</v>
          </cell>
          <cell r="C288" t="str">
            <v>ARRUELA  BORRACHA P/ FLANGES DN 400 PN10 P/ ESGOTO</v>
          </cell>
          <cell r="D288" t="str">
            <v>UN</v>
          </cell>
          <cell r="E288">
            <v>241.77</v>
          </cell>
        </row>
        <row r="289">
          <cell r="A289" t="str">
            <v>I4149</v>
          </cell>
          <cell r="B289" t="str">
            <v>SEINFRA/CE</v>
          </cell>
          <cell r="C289" t="str">
            <v>ARRUELA  BORRACHA P/ FLANGES DN 450 PN10 P/ ESGOTO</v>
          </cell>
          <cell r="D289" t="str">
            <v>UN</v>
          </cell>
          <cell r="E289">
            <v>269.32</v>
          </cell>
        </row>
        <row r="290">
          <cell r="A290" t="str">
            <v>I4140</v>
          </cell>
          <cell r="B290" t="str">
            <v>SEINFRA/CE</v>
          </cell>
          <cell r="C290" t="str">
            <v>ARRUELA  BORRACHA P/ FLANGES DN 50 PN10 P/ ESGOTO</v>
          </cell>
          <cell r="D290" t="str">
            <v>UN</v>
          </cell>
          <cell r="E290">
            <v>18.54</v>
          </cell>
        </row>
        <row r="291">
          <cell r="A291" t="str">
            <v>I4150</v>
          </cell>
          <cell r="B291" t="str">
            <v>SEINFRA/CE</v>
          </cell>
          <cell r="C291" t="str">
            <v>ARRUELA  BORRACHA P/ FLANGES DN 500 PN10 P/ ESGOTO</v>
          </cell>
          <cell r="D291" t="str">
            <v>UN</v>
          </cell>
          <cell r="E291">
            <v>303.58999999999997</v>
          </cell>
        </row>
        <row r="292">
          <cell r="A292" t="str">
            <v>I4151</v>
          </cell>
          <cell r="B292" t="str">
            <v>SEINFRA/CE</v>
          </cell>
          <cell r="C292" t="str">
            <v>ARRUELA  BORRACHA P/ FLANGES DN 600 PN10 P/ ESGOTO</v>
          </cell>
          <cell r="D292" t="str">
            <v>UN</v>
          </cell>
          <cell r="E292">
            <v>867.59</v>
          </cell>
        </row>
        <row r="293">
          <cell r="A293" t="str">
            <v>I4152</v>
          </cell>
          <cell r="B293" t="str">
            <v>SEINFRA/CE</v>
          </cell>
          <cell r="C293" t="str">
            <v>ARRUELA  BORRACHA P/ FLANGES DN 700 PN10 P/ ESGOTO</v>
          </cell>
          <cell r="D293" t="str">
            <v>UN</v>
          </cell>
          <cell r="E293">
            <v>813.26</v>
          </cell>
        </row>
        <row r="294">
          <cell r="A294" t="str">
            <v>I4141</v>
          </cell>
          <cell r="B294" t="str">
            <v>SEINFRA/CE</v>
          </cell>
          <cell r="C294" t="str">
            <v>ARRUELA  BORRACHA P/ FLANGES DN 75 PN10 P/ ESGOTO</v>
          </cell>
          <cell r="D294" t="str">
            <v>UN</v>
          </cell>
          <cell r="E294">
            <v>18.36</v>
          </cell>
        </row>
        <row r="295">
          <cell r="A295" t="str">
            <v>I7096</v>
          </cell>
          <cell r="B295" t="str">
            <v>SEINFRA/CE</v>
          </cell>
          <cell r="C295" t="str">
            <v>ARRUELA  BORRACHA P/ FLANGES DN 80 PN10 P/ ESGOTO</v>
          </cell>
          <cell r="D295" t="str">
            <v>UN</v>
          </cell>
          <cell r="E295">
            <v>25.71</v>
          </cell>
        </row>
        <row r="296">
          <cell r="A296" t="str">
            <v>I4153</v>
          </cell>
          <cell r="B296" t="str">
            <v>SEINFRA/CE</v>
          </cell>
          <cell r="C296" t="str">
            <v>ARRUELA  BORRACHA P/ FLANGES DN 800 PN10 P/ ESGOTO</v>
          </cell>
          <cell r="D296" t="str">
            <v>UN</v>
          </cell>
          <cell r="E296">
            <v>969.44</v>
          </cell>
        </row>
        <row r="297">
          <cell r="A297" t="str">
            <v>I4154</v>
          </cell>
          <cell r="B297" t="str">
            <v>SEINFRA/CE</v>
          </cell>
          <cell r="C297" t="str">
            <v>ARRUELA  BORRACHA P/ FLANGES DN 900 PN10 P/ ESGOTO</v>
          </cell>
          <cell r="D297" t="str">
            <v>UN</v>
          </cell>
          <cell r="E297">
            <v>1070.82</v>
          </cell>
        </row>
        <row r="298">
          <cell r="A298" t="str">
            <v>I6428</v>
          </cell>
          <cell r="B298" t="str">
            <v>SEINFRA/CE</v>
          </cell>
          <cell r="C298" t="str">
            <v>ARRUELA BORRACHA P/ FLANGES DN 100 PN10 P/ ÁGUA</v>
          </cell>
          <cell r="D298" t="str">
            <v>UN</v>
          </cell>
          <cell r="E298">
            <v>30.51</v>
          </cell>
        </row>
        <row r="299">
          <cell r="A299" t="str">
            <v>I6446</v>
          </cell>
          <cell r="B299" t="str">
            <v>SEINFRA/CE</v>
          </cell>
          <cell r="C299" t="str">
            <v>ARRUELA BORRACHA P/ FLANGES DN 1000 PN10 P/ ÁGUA</v>
          </cell>
          <cell r="D299" t="str">
            <v>UN</v>
          </cell>
          <cell r="E299">
            <v>1046.1600000000001</v>
          </cell>
        </row>
        <row r="300">
          <cell r="A300" t="str">
            <v>I6447</v>
          </cell>
          <cell r="B300" t="str">
            <v>SEINFRA/CE</v>
          </cell>
          <cell r="C300" t="str">
            <v>ARRUELA BORRACHA P/ FLANGES DN 1200 PN10 P/ ÁGUA</v>
          </cell>
          <cell r="D300" t="str">
            <v>UN</v>
          </cell>
          <cell r="E300">
            <v>1463.49</v>
          </cell>
        </row>
        <row r="301">
          <cell r="A301" t="str">
            <v>I6429</v>
          </cell>
          <cell r="B301" t="str">
            <v>SEINFRA/CE</v>
          </cell>
          <cell r="C301" t="str">
            <v>ARRUELA BORRACHA P/ FLANGES DN 150 PN10 P/ ÁGUA</v>
          </cell>
          <cell r="D301" t="str">
            <v>UN</v>
          </cell>
          <cell r="E301">
            <v>37.43</v>
          </cell>
        </row>
        <row r="302">
          <cell r="A302" t="str">
            <v>I6430</v>
          </cell>
          <cell r="B302" t="str">
            <v>SEINFRA/CE</v>
          </cell>
          <cell r="C302" t="str">
            <v>ARRUELA BORRACHA P/ FLANGES DN 200 PN10 P/ ÁGUA</v>
          </cell>
          <cell r="D302" t="str">
            <v>UN</v>
          </cell>
          <cell r="E302">
            <v>51.38</v>
          </cell>
        </row>
        <row r="303">
          <cell r="A303" t="str">
            <v>I6436</v>
          </cell>
          <cell r="B303" t="str">
            <v>SEINFRA/CE</v>
          </cell>
          <cell r="C303" t="str">
            <v>ARRUELA BORRACHA P/ FLANGES DN 250 PN10 P/ ÁGUA</v>
          </cell>
          <cell r="D303" t="str">
            <v>UN</v>
          </cell>
          <cell r="E303">
            <v>93.5</v>
          </cell>
        </row>
        <row r="304">
          <cell r="A304" t="str">
            <v>I6437</v>
          </cell>
          <cell r="B304" t="str">
            <v>SEINFRA/CE</v>
          </cell>
          <cell r="C304" t="str">
            <v>ARRUELA BORRACHA P/ FLANGES DN 300 PN10 P/ ÁGUA</v>
          </cell>
          <cell r="D304" t="str">
            <v>UN</v>
          </cell>
          <cell r="E304">
            <v>116.68</v>
          </cell>
        </row>
        <row r="305">
          <cell r="A305" t="str">
            <v>I6438</v>
          </cell>
          <cell r="B305" t="str">
            <v>SEINFRA/CE</v>
          </cell>
          <cell r="C305" t="str">
            <v>ARRUELA BORRACHA P/ FLANGES DN 350 PN10 P/ ÁGUA</v>
          </cell>
          <cell r="D305" t="str">
            <v>UN</v>
          </cell>
          <cell r="E305">
            <v>124.53</v>
          </cell>
        </row>
        <row r="306">
          <cell r="A306" t="str">
            <v>I6439</v>
          </cell>
          <cell r="B306" t="str">
            <v>SEINFRA/CE</v>
          </cell>
          <cell r="C306" t="str">
            <v>ARRUELA BORRACHA P/ FLANGES DN 400 PN10 P/ ÁGUA</v>
          </cell>
          <cell r="D306" t="str">
            <v>UN</v>
          </cell>
          <cell r="E306">
            <v>129.66</v>
          </cell>
        </row>
        <row r="307">
          <cell r="A307" t="str">
            <v>I6440</v>
          </cell>
          <cell r="B307" t="str">
            <v>SEINFRA/CE</v>
          </cell>
          <cell r="C307" t="str">
            <v>ARRUELA BORRACHA P/ FLANGES DN 450 PN10 P/ ÁGUA</v>
          </cell>
          <cell r="D307" t="str">
            <v>UN</v>
          </cell>
          <cell r="E307">
            <v>127.77</v>
          </cell>
        </row>
        <row r="308">
          <cell r="A308" t="str">
            <v>I6418</v>
          </cell>
          <cell r="B308" t="str">
            <v>SEINFRA/CE</v>
          </cell>
          <cell r="C308" t="str">
            <v>ARRUELA BORRACHA P/ FLANGES DN 50 PN10 P/ ÁGUA</v>
          </cell>
          <cell r="D308" t="str">
            <v>UN</v>
          </cell>
          <cell r="E308">
            <v>16.53</v>
          </cell>
        </row>
        <row r="309">
          <cell r="A309" t="str">
            <v>I6441</v>
          </cell>
          <cell r="B309" t="str">
            <v>SEINFRA/CE</v>
          </cell>
          <cell r="C309" t="str">
            <v>ARRUELA BORRACHA P/ FLANGES DN 500 PN10 P/ ÁGUA</v>
          </cell>
          <cell r="D309" t="str">
            <v>UN</v>
          </cell>
          <cell r="E309">
            <v>264.98</v>
          </cell>
        </row>
        <row r="310">
          <cell r="A310" t="str">
            <v>I6442</v>
          </cell>
          <cell r="B310" t="str">
            <v>SEINFRA/CE</v>
          </cell>
          <cell r="C310" t="str">
            <v>ARRUELA BORRACHA P/ FLANGES DN 600 PN10 P/ ÁGUA</v>
          </cell>
          <cell r="D310" t="str">
            <v>UN</v>
          </cell>
          <cell r="E310">
            <v>640.17999999999995</v>
          </cell>
        </row>
        <row r="311">
          <cell r="A311" t="str">
            <v>I6443</v>
          </cell>
          <cell r="B311" t="str">
            <v>SEINFRA/CE</v>
          </cell>
          <cell r="C311" t="str">
            <v>ARRUELA BORRACHA P/ FLANGES DN 700 PN10 P/ ÁGUA</v>
          </cell>
          <cell r="D311" t="str">
            <v>UN</v>
          </cell>
          <cell r="E311">
            <v>915.22</v>
          </cell>
        </row>
        <row r="312">
          <cell r="A312" t="str">
            <v>I6419</v>
          </cell>
          <cell r="B312" t="str">
            <v>SEINFRA/CE</v>
          </cell>
          <cell r="C312" t="str">
            <v>ARRUELA BORRACHA P/ FLANGES DN 75 PN10 P/ ÁGUA</v>
          </cell>
          <cell r="D312" t="str">
            <v>UN</v>
          </cell>
          <cell r="E312">
            <v>21.65</v>
          </cell>
        </row>
        <row r="313">
          <cell r="A313" t="str">
            <v>I6420</v>
          </cell>
          <cell r="B313" t="str">
            <v>SEINFRA/CE</v>
          </cell>
          <cell r="C313" t="str">
            <v>ARRUELA BORRACHA P/ FLANGES DN 80 PN10 P/ ÁGUA</v>
          </cell>
          <cell r="D313" t="str">
            <v>UN</v>
          </cell>
          <cell r="E313">
            <v>19.100000000000001</v>
          </cell>
        </row>
        <row r="314">
          <cell r="A314" t="str">
            <v>I6444</v>
          </cell>
          <cell r="B314" t="str">
            <v>SEINFRA/CE</v>
          </cell>
          <cell r="C314" t="str">
            <v>ARRUELA BORRACHA P/ FLANGES DN 800 PN10 P/ ÁGUA</v>
          </cell>
          <cell r="D314" t="str">
            <v>UN</v>
          </cell>
          <cell r="E314">
            <v>798.58</v>
          </cell>
        </row>
        <row r="315">
          <cell r="A315" t="str">
            <v>I6445</v>
          </cell>
          <cell r="B315" t="str">
            <v>SEINFRA/CE</v>
          </cell>
          <cell r="C315" t="str">
            <v>ARRUELA BORRACHA P/ FLANGES DN 900 PN10 P/ ÁGUA</v>
          </cell>
          <cell r="D315" t="str">
            <v>UN</v>
          </cell>
          <cell r="E315">
            <v>945.29</v>
          </cell>
        </row>
        <row r="316">
          <cell r="A316" t="str">
            <v>I6467</v>
          </cell>
          <cell r="B316" t="str">
            <v>SEINFRA/CE</v>
          </cell>
          <cell r="C316" t="str">
            <v>ARRUELA DE ALUMÍNIO PARA ELETRODUTO DN 1  1/2"</v>
          </cell>
          <cell r="D316" t="str">
            <v>UN</v>
          </cell>
          <cell r="E316">
            <v>0.56999999999999995</v>
          </cell>
        </row>
        <row r="317">
          <cell r="A317" t="str">
            <v>I0126</v>
          </cell>
          <cell r="B317" t="str">
            <v>SEINFRA/CE</v>
          </cell>
          <cell r="C317" t="str">
            <v>ARRUELA DE FERRO GALVANIZADO 1 1/2''</v>
          </cell>
          <cell r="D317" t="str">
            <v>UN</v>
          </cell>
          <cell r="E317">
            <v>0.71</v>
          </cell>
        </row>
        <row r="318">
          <cell r="A318" t="str">
            <v>I0127</v>
          </cell>
          <cell r="B318" t="str">
            <v>SEINFRA/CE</v>
          </cell>
          <cell r="C318" t="str">
            <v>ARRUELA DE FERRO GALVANIZADO 1 1/4''</v>
          </cell>
          <cell r="D318" t="str">
            <v>UN</v>
          </cell>
          <cell r="E318">
            <v>0.61</v>
          </cell>
        </row>
        <row r="319">
          <cell r="A319" t="str">
            <v>I0128</v>
          </cell>
          <cell r="B319" t="str">
            <v>SEINFRA/CE</v>
          </cell>
          <cell r="C319" t="str">
            <v>ARRUELA DE FERRO GALVANIZADO 1''</v>
          </cell>
          <cell r="D319" t="str">
            <v>UN</v>
          </cell>
          <cell r="E319">
            <v>0.41</v>
          </cell>
        </row>
        <row r="320">
          <cell r="A320" t="str">
            <v>I0129</v>
          </cell>
          <cell r="B320" t="str">
            <v>SEINFRA/CE</v>
          </cell>
          <cell r="C320" t="str">
            <v>ARRUELA DE FERRO GALVANIZADO 1/2''</v>
          </cell>
          <cell r="D320" t="str">
            <v>UN</v>
          </cell>
          <cell r="E320">
            <v>0.16</v>
          </cell>
        </row>
        <row r="321">
          <cell r="A321" t="str">
            <v>I0130</v>
          </cell>
          <cell r="B321" t="str">
            <v>SEINFRA/CE</v>
          </cell>
          <cell r="C321" t="str">
            <v>ARRUELA DE FERRO GALVANIZADO 2 1/2''</v>
          </cell>
          <cell r="D321" t="str">
            <v>UN</v>
          </cell>
          <cell r="E321">
            <v>1.77</v>
          </cell>
        </row>
        <row r="322">
          <cell r="A322" t="str">
            <v>I0131</v>
          </cell>
          <cell r="B322" t="str">
            <v>SEINFRA/CE</v>
          </cell>
          <cell r="C322" t="str">
            <v>ARRUELA DE FERRO GALVANIZADO 2''</v>
          </cell>
          <cell r="D322" t="str">
            <v>UN</v>
          </cell>
          <cell r="E322">
            <v>0.95</v>
          </cell>
        </row>
        <row r="323">
          <cell r="A323" t="str">
            <v>I0132</v>
          </cell>
          <cell r="B323" t="str">
            <v>SEINFRA/CE</v>
          </cell>
          <cell r="C323" t="str">
            <v>ARRUELA DE FERRO GALVANIZADO 3 1/2''</v>
          </cell>
          <cell r="D323" t="str">
            <v>UN</v>
          </cell>
          <cell r="E323">
            <v>3.07</v>
          </cell>
        </row>
        <row r="324">
          <cell r="A324" t="str">
            <v>I0133</v>
          </cell>
          <cell r="B324" t="str">
            <v>SEINFRA/CE</v>
          </cell>
          <cell r="C324" t="str">
            <v>ARRUELA DE FERRO GALVANIZADO 3''</v>
          </cell>
          <cell r="D324" t="str">
            <v>UN</v>
          </cell>
          <cell r="E324">
            <v>2.65</v>
          </cell>
        </row>
        <row r="325">
          <cell r="A325" t="str">
            <v>I0134</v>
          </cell>
          <cell r="B325" t="str">
            <v>SEINFRA/CE</v>
          </cell>
          <cell r="C325" t="str">
            <v>ARRUELA DE FERRO GALVANIZADO 3/4''</v>
          </cell>
          <cell r="D325" t="str">
            <v>UN</v>
          </cell>
          <cell r="E325">
            <v>0.25</v>
          </cell>
        </row>
        <row r="326">
          <cell r="A326" t="str">
            <v>I0135</v>
          </cell>
          <cell r="B326" t="str">
            <v>SEINFRA/CE</v>
          </cell>
          <cell r="C326" t="str">
            <v>ARRUELA DE FERRO GALVANIZADO 4''</v>
          </cell>
          <cell r="D326" t="str">
            <v>UN</v>
          </cell>
          <cell r="E326">
            <v>3.14</v>
          </cell>
        </row>
        <row r="327">
          <cell r="A327" t="str">
            <v>I0136</v>
          </cell>
          <cell r="B327" t="str">
            <v>SEINFRA/CE</v>
          </cell>
          <cell r="C327" t="str">
            <v>ARRUELA DE PVC RIGIDO</v>
          </cell>
          <cell r="D327" t="str">
            <v>UN</v>
          </cell>
          <cell r="E327">
            <v>0.9</v>
          </cell>
        </row>
        <row r="328">
          <cell r="A328" t="str">
            <v>I0137</v>
          </cell>
          <cell r="B328" t="str">
            <v>SEINFRA/CE</v>
          </cell>
          <cell r="C328" t="str">
            <v>ARRUELA LISA 1/4''X3/4''</v>
          </cell>
          <cell r="D328" t="str">
            <v>UN</v>
          </cell>
          <cell r="E328">
            <v>0.1</v>
          </cell>
        </row>
        <row r="329">
          <cell r="A329" t="str">
            <v>I0138</v>
          </cell>
          <cell r="B329" t="str">
            <v>SEINFRA/CE</v>
          </cell>
          <cell r="C329" t="str">
            <v>ARRUELA LISA 5/16''X5/8''</v>
          </cell>
          <cell r="D329" t="str">
            <v>UN</v>
          </cell>
          <cell r="E329">
            <v>0.1</v>
          </cell>
        </row>
        <row r="330">
          <cell r="A330" t="str">
            <v>I7396</v>
          </cell>
          <cell r="B330" t="str">
            <v>SEINFRA/CE</v>
          </cell>
          <cell r="C330" t="str">
            <v>ARRUELA LISA EM AÇO INOX 3/8"</v>
          </cell>
          <cell r="D330" t="str">
            <v>UN</v>
          </cell>
          <cell r="E330">
            <v>2.2799999999999998</v>
          </cell>
        </row>
        <row r="331">
          <cell r="A331" t="str">
            <v>I0139</v>
          </cell>
          <cell r="B331" t="str">
            <v>SEINFRA/CE</v>
          </cell>
          <cell r="C331" t="str">
            <v>ARRUELA PLASTICA 4X16</v>
          </cell>
          <cell r="D331" t="str">
            <v>UN</v>
          </cell>
          <cell r="E331">
            <v>0.75</v>
          </cell>
        </row>
        <row r="332">
          <cell r="A332" t="str">
            <v>I8070</v>
          </cell>
          <cell r="B332" t="str">
            <v>SEINFRA/CE</v>
          </cell>
          <cell r="C332" t="str">
            <v>ARRUELA QUADRADA 50 x 3mm COM FURO DE 15mm</v>
          </cell>
          <cell r="D332" t="str">
            <v>UN</v>
          </cell>
          <cell r="E332">
            <v>0.68</v>
          </cell>
        </row>
        <row r="333">
          <cell r="A333" t="str">
            <v>I0141</v>
          </cell>
          <cell r="B333" t="str">
            <v>SEINFRA/CE</v>
          </cell>
          <cell r="C333" t="str">
            <v>ARRUELA QUADRADA DE 58MM C/FURO DE 18MM</v>
          </cell>
          <cell r="D333" t="str">
            <v>UN</v>
          </cell>
          <cell r="E333">
            <v>1.5</v>
          </cell>
        </row>
        <row r="334">
          <cell r="A334" t="str">
            <v>I8071</v>
          </cell>
          <cell r="B334" t="str">
            <v>SEINFRA/CE</v>
          </cell>
          <cell r="C334" t="str">
            <v>ARRUELA REDONDA 32 x 3mm COM FURO DE 18mm</v>
          </cell>
          <cell r="D334" t="str">
            <v>UN</v>
          </cell>
          <cell r="E334">
            <v>0.47</v>
          </cell>
        </row>
        <row r="335">
          <cell r="A335" t="str">
            <v>I0142</v>
          </cell>
          <cell r="B335" t="str">
            <v>SEINFRA/CE</v>
          </cell>
          <cell r="C335" t="str">
            <v>ARVORE DE 1,50 a 2,00m C/ADUBO, TUTOR, COVA</v>
          </cell>
          <cell r="D335" t="str">
            <v>UN</v>
          </cell>
          <cell r="E335">
            <v>20.68</v>
          </cell>
        </row>
        <row r="336">
          <cell r="A336" t="str">
            <v>I0143</v>
          </cell>
          <cell r="B336" t="str">
            <v>SEINFRA/CE</v>
          </cell>
          <cell r="C336" t="str">
            <v>ARVORE ORNAMENTAL</v>
          </cell>
          <cell r="D336" t="str">
            <v>UN</v>
          </cell>
          <cell r="E336">
            <v>20.68</v>
          </cell>
        </row>
        <row r="337">
          <cell r="A337" t="str">
            <v>I8568</v>
          </cell>
          <cell r="B337" t="str">
            <v>SEINFRA/CE</v>
          </cell>
          <cell r="C337" t="str">
            <v>ASFÁLTO BORRACHA AB-8</v>
          </cell>
          <cell r="D337" t="str">
            <v>T</v>
          </cell>
          <cell r="E337">
            <v>1492</v>
          </cell>
        </row>
        <row r="338">
          <cell r="A338" t="str">
            <v>I0809</v>
          </cell>
          <cell r="B338" t="str">
            <v>SEINFRA/CE</v>
          </cell>
          <cell r="C338" t="str">
            <v>ASFALTO DILUÍDO - CM 30</v>
          </cell>
          <cell r="D338" t="str">
            <v>T</v>
          </cell>
          <cell r="E338">
            <v>1833</v>
          </cell>
        </row>
        <row r="339">
          <cell r="A339" t="str">
            <v>I0146</v>
          </cell>
          <cell r="B339" t="str">
            <v>SEINFRA/CE</v>
          </cell>
          <cell r="C339" t="str">
            <v>ASFALTO MODIFICADO</v>
          </cell>
          <cell r="D339" t="str">
            <v>KG</v>
          </cell>
          <cell r="E339">
            <v>1.47</v>
          </cell>
        </row>
        <row r="340">
          <cell r="A340" t="str">
            <v>I0145</v>
          </cell>
          <cell r="B340" t="str">
            <v>SEINFRA/CE</v>
          </cell>
          <cell r="C340" t="str">
            <v>ASFALTO OXIDADO</v>
          </cell>
          <cell r="D340" t="str">
            <v>KG</v>
          </cell>
          <cell r="E340">
            <v>3.84</v>
          </cell>
        </row>
        <row r="341">
          <cell r="A341" t="str">
            <v>I7556</v>
          </cell>
          <cell r="B341" t="str">
            <v>SEINFRA/CE</v>
          </cell>
          <cell r="C341" t="str">
            <v>ASFALTO OXIDADO (PESO ESPECÍFICO 1,02 g/cm3)</v>
          </cell>
          <cell r="D341" t="str">
            <v>KG</v>
          </cell>
          <cell r="E341">
            <v>4.21</v>
          </cell>
        </row>
        <row r="342">
          <cell r="A342" t="str">
            <v>I8641</v>
          </cell>
          <cell r="B342" t="str">
            <v>SEINFRA/CE</v>
          </cell>
          <cell r="C342" t="str">
            <v>ASSENTO ARTICULÁVEL (ASSEIO DE DEFICIENTE)</v>
          </cell>
          <cell r="D342" t="str">
            <v>UN</v>
          </cell>
          <cell r="E342">
            <v>600</v>
          </cell>
        </row>
        <row r="343">
          <cell r="A343" t="str">
            <v>I6224</v>
          </cell>
          <cell r="B343" t="str">
            <v>SEINFRA/CE</v>
          </cell>
          <cell r="C343" t="str">
            <v>ASSENTO P/BANCO EM "U" PREMOLDADO DE CONCRETO</v>
          </cell>
          <cell r="D343" t="str">
            <v>UN</v>
          </cell>
          <cell r="E343">
            <v>114.95</v>
          </cell>
        </row>
        <row r="344">
          <cell r="A344" t="str">
            <v>I8636</v>
          </cell>
          <cell r="B344" t="str">
            <v>SEINFRA/CE</v>
          </cell>
          <cell r="C344" t="str">
            <v>ASSENTO SANITÁRIO COM ABERTURA FRONTAL</v>
          </cell>
          <cell r="D344" t="str">
            <v>UN</v>
          </cell>
          <cell r="E344">
            <v>409.3</v>
          </cell>
        </row>
        <row r="345">
          <cell r="A345" t="str">
            <v>I6166</v>
          </cell>
          <cell r="B345" t="str">
            <v>SEINFRA/CE</v>
          </cell>
          <cell r="C345" t="str">
            <v>ASSOALHO DE PEROBA DE 10CM</v>
          </cell>
          <cell r="D345" t="str">
            <v>M2</v>
          </cell>
          <cell r="E345">
            <v>66</v>
          </cell>
        </row>
        <row r="346">
          <cell r="A346" t="str">
            <v>I0148</v>
          </cell>
          <cell r="B346" t="str">
            <v>SEINFRA/CE</v>
          </cell>
          <cell r="C346" t="str">
            <v>AUTOMATICO DE BOIA</v>
          </cell>
          <cell r="D346" t="str">
            <v>UN</v>
          </cell>
          <cell r="E346">
            <v>34.549999999999997</v>
          </cell>
        </row>
        <row r="347">
          <cell r="A347" t="str">
            <v>I0149</v>
          </cell>
          <cell r="B347" t="str">
            <v>SEINFRA/CE</v>
          </cell>
          <cell r="C347" t="str">
            <v>AUX. ADMINISTRATIVO</v>
          </cell>
          <cell r="D347" t="str">
            <v>H</v>
          </cell>
          <cell r="E347">
            <v>5.55</v>
          </cell>
        </row>
        <row r="348">
          <cell r="A348" t="str">
            <v>I0150</v>
          </cell>
          <cell r="B348" t="str">
            <v>SEINFRA/CE</v>
          </cell>
          <cell r="C348" t="str">
            <v>AUX. DE OPERAÇÃO INIC. CAGECE</v>
          </cell>
          <cell r="D348" t="str">
            <v>H</v>
          </cell>
          <cell r="E348">
            <v>8.94</v>
          </cell>
        </row>
        <row r="349">
          <cell r="A349" t="str">
            <v>I0151</v>
          </cell>
          <cell r="B349" t="str">
            <v>SEINFRA/CE</v>
          </cell>
          <cell r="C349" t="str">
            <v>AUX. TÉCNICO INICIAL CAGECE</v>
          </cell>
          <cell r="D349" t="str">
            <v>H</v>
          </cell>
          <cell r="E349">
            <v>14.18</v>
          </cell>
        </row>
        <row r="350">
          <cell r="A350" t="str">
            <v>I8598</v>
          </cell>
          <cell r="B350" t="str">
            <v>SEINFRA/CE</v>
          </cell>
          <cell r="C350" t="str">
            <v>AUXILIAR ADMINISTRATIVO</v>
          </cell>
          <cell r="D350" t="str">
            <v>HxMÊS</v>
          </cell>
          <cell r="E350">
            <v>1841.23</v>
          </cell>
        </row>
        <row r="351">
          <cell r="A351" t="str">
            <v>I8596</v>
          </cell>
          <cell r="B351" t="str">
            <v>SEINFRA/CE</v>
          </cell>
          <cell r="C351" t="str">
            <v>AUXILIAR DE LABORATÓRIO</v>
          </cell>
          <cell r="D351" t="str">
            <v>HxMÊS</v>
          </cell>
          <cell r="E351">
            <v>1841.23</v>
          </cell>
        </row>
        <row r="352">
          <cell r="A352" t="str">
            <v>I8595</v>
          </cell>
          <cell r="B352" t="str">
            <v>SEINFRA/CE</v>
          </cell>
          <cell r="C352" t="str">
            <v>AUXILIAR DE TOPOGRAFIA</v>
          </cell>
          <cell r="D352" t="str">
            <v>HxMÊS</v>
          </cell>
          <cell r="E352">
            <v>1841.23</v>
          </cell>
        </row>
        <row r="353">
          <cell r="A353" t="str">
            <v>I0152</v>
          </cell>
          <cell r="B353" t="str">
            <v>SEINFRA/CE</v>
          </cell>
          <cell r="C353" t="str">
            <v>AZULEJISTA</v>
          </cell>
          <cell r="D353" t="str">
            <v>H</v>
          </cell>
          <cell r="E353">
            <v>5.55</v>
          </cell>
        </row>
        <row r="354">
          <cell r="A354" t="str">
            <v>I0153</v>
          </cell>
          <cell r="B354" t="str">
            <v>SEINFRA/CE</v>
          </cell>
          <cell r="C354" t="str">
            <v>AZULEJO BRANCO 15X15CM</v>
          </cell>
          <cell r="D354" t="str">
            <v>M2</v>
          </cell>
          <cell r="E354">
            <v>22</v>
          </cell>
        </row>
        <row r="355">
          <cell r="A355" t="str">
            <v>I8651</v>
          </cell>
          <cell r="B355" t="str">
            <v>SEINFRA/CE</v>
          </cell>
          <cell r="C355" t="str">
            <v>BACIA DE LOUÇA BRANCA C/ CAIXA ACOPLADA, P/ DEFICIENTE</v>
          </cell>
          <cell r="D355" t="str">
            <v>UN</v>
          </cell>
          <cell r="E355">
            <v>310</v>
          </cell>
        </row>
        <row r="356">
          <cell r="A356" t="str">
            <v>I0170</v>
          </cell>
          <cell r="B356" t="str">
            <v>SEINFRA/CE</v>
          </cell>
          <cell r="C356" t="str">
            <v>BACIA LOUÇA BRANCA COM SAÍDA HORIZONTAL</v>
          </cell>
          <cell r="D356" t="str">
            <v>UN</v>
          </cell>
          <cell r="E356">
            <v>79.52</v>
          </cell>
        </row>
        <row r="357">
          <cell r="A357" t="str">
            <v>I0171</v>
          </cell>
          <cell r="B357" t="str">
            <v>SEINFRA/CE</v>
          </cell>
          <cell r="C357" t="str">
            <v>BACIA LOUÇA BRANCA PARA CAIXA ACOPLADA</v>
          </cell>
          <cell r="D357" t="str">
            <v>UN</v>
          </cell>
          <cell r="E357">
            <v>84.84</v>
          </cell>
        </row>
        <row r="358">
          <cell r="A358" t="str">
            <v>I0174</v>
          </cell>
          <cell r="B358" t="str">
            <v>SEINFRA/CE</v>
          </cell>
          <cell r="C358" t="str">
            <v>BACIA SIFONADA DE LOUÇA BRANCA</v>
          </cell>
          <cell r="D358" t="str">
            <v>UN</v>
          </cell>
          <cell r="E358">
            <v>79.52</v>
          </cell>
        </row>
        <row r="359">
          <cell r="A359" t="str">
            <v>I0176</v>
          </cell>
          <cell r="B359" t="str">
            <v>SEINFRA/CE</v>
          </cell>
          <cell r="C359" t="str">
            <v>BACIA SINFONADA P/ CRIANCA</v>
          </cell>
          <cell r="D359" t="str">
            <v>UN</v>
          </cell>
          <cell r="E359">
            <v>144.25</v>
          </cell>
        </row>
        <row r="360">
          <cell r="A360" t="str">
            <v>I0177</v>
          </cell>
          <cell r="B360" t="str">
            <v>SEINFRA/CE</v>
          </cell>
          <cell r="C360" t="str">
            <v>BACIA TURCA DE LOUÇA</v>
          </cell>
          <cell r="D360" t="str">
            <v>UN</v>
          </cell>
          <cell r="E360">
            <v>126.63</v>
          </cell>
        </row>
        <row r="361">
          <cell r="A361" t="str">
            <v>I0178</v>
          </cell>
          <cell r="B361" t="str">
            <v>SEINFRA/CE</v>
          </cell>
          <cell r="C361" t="str">
            <v>BAINHA METALICA D=35mm</v>
          </cell>
          <cell r="D361" t="str">
            <v>M</v>
          </cell>
          <cell r="E361">
            <v>9.4499999999999993</v>
          </cell>
        </row>
        <row r="362">
          <cell r="A362" t="str">
            <v>I0179</v>
          </cell>
          <cell r="B362" t="str">
            <v>SEINFRA/CE</v>
          </cell>
          <cell r="C362" t="str">
            <v>BAINHA METALICA D=40mm</v>
          </cell>
          <cell r="D362" t="str">
            <v>M</v>
          </cell>
          <cell r="E362">
            <v>11.5</v>
          </cell>
        </row>
        <row r="363">
          <cell r="A363" t="str">
            <v>I0180</v>
          </cell>
          <cell r="B363" t="str">
            <v>SEINFRA/CE</v>
          </cell>
          <cell r="C363" t="str">
            <v>BAINHA METALICA D=60mm</v>
          </cell>
          <cell r="D363" t="str">
            <v>M</v>
          </cell>
          <cell r="E363">
            <v>14.93</v>
          </cell>
        </row>
        <row r="364">
          <cell r="A364" t="str">
            <v>I0181</v>
          </cell>
          <cell r="B364" t="str">
            <v>SEINFRA/CE</v>
          </cell>
          <cell r="C364" t="str">
            <v>BAINHA METALICA D=70mm</v>
          </cell>
          <cell r="D364" t="str">
            <v>M</v>
          </cell>
          <cell r="E364">
            <v>17.239999999999998</v>
          </cell>
        </row>
        <row r="365">
          <cell r="A365" t="str">
            <v>I8224</v>
          </cell>
          <cell r="B365" t="str">
            <v>SEINFRA/CE</v>
          </cell>
          <cell r="C365" t="str">
            <v>BALANÇA ELETRÔNICA C/ OPLATAFORMA 18x3, CAP. 80 TON. (FORN./MONTAGEM)</v>
          </cell>
          <cell r="D365" t="str">
            <v>UN</v>
          </cell>
          <cell r="E365">
            <v>97461.18</v>
          </cell>
        </row>
        <row r="366">
          <cell r="A366" t="str">
            <v>I6714</v>
          </cell>
          <cell r="B366" t="str">
            <v>SEINFRA/CE</v>
          </cell>
          <cell r="C366" t="str">
            <v>BALANÇO ANDORINHA C/02 CADEIRAS, CONFEC. EM TUBO VAPOR E PINTURA ESMALTE SINTÉTICO</v>
          </cell>
          <cell r="D366" t="str">
            <v>UN</v>
          </cell>
          <cell r="E366">
            <v>413.64</v>
          </cell>
        </row>
        <row r="367">
          <cell r="A367" t="str">
            <v>I0182</v>
          </cell>
          <cell r="B367" t="str">
            <v>SEINFRA/CE</v>
          </cell>
          <cell r="C367" t="str">
            <v>BALANÇO ANDORINHA C/03 CADEIRAS, CONFEC. EM TUBO VAPOR E PINTURA ESMALTE SINTETICO</v>
          </cell>
          <cell r="D367" t="str">
            <v>UN</v>
          </cell>
          <cell r="E367">
            <v>552</v>
          </cell>
        </row>
        <row r="368">
          <cell r="A368" t="str">
            <v>I0183</v>
          </cell>
          <cell r="B368" t="str">
            <v>SEINFRA/CE</v>
          </cell>
          <cell r="C368" t="str">
            <v>BALDE PLASTICO DE 10L</v>
          </cell>
          <cell r="D368" t="str">
            <v>UN</v>
          </cell>
          <cell r="E368">
            <v>8.19</v>
          </cell>
        </row>
        <row r="369">
          <cell r="A369" t="str">
            <v>I0184</v>
          </cell>
          <cell r="B369" t="str">
            <v>SEINFRA/CE</v>
          </cell>
          <cell r="C369" t="str">
            <v>BANCADA DE GRANITO C/ L=0,60m E E=0,03m</v>
          </cell>
          <cell r="D369" t="str">
            <v>M2</v>
          </cell>
          <cell r="E369">
            <v>328.82</v>
          </cell>
        </row>
        <row r="370">
          <cell r="A370" t="str">
            <v>I7893</v>
          </cell>
          <cell r="B370" t="str">
            <v>SEINFRA/CE</v>
          </cell>
          <cell r="C370" t="str">
            <v>BANCADA DE GRANITO CINZA POLIDO E=2cm</v>
          </cell>
          <cell r="D370" t="str">
            <v>M2</v>
          </cell>
          <cell r="E370">
            <v>220</v>
          </cell>
        </row>
        <row r="371">
          <cell r="A371" t="str">
            <v>I7894</v>
          </cell>
          <cell r="B371" t="str">
            <v>SEINFRA/CE</v>
          </cell>
          <cell r="C371" t="str">
            <v>BANCADA DE GRANITO OUTRAS CORES E=2cm,</v>
          </cell>
          <cell r="D371" t="str">
            <v>M2</v>
          </cell>
          <cell r="E371">
            <v>246.1</v>
          </cell>
        </row>
        <row r="372">
          <cell r="A372" t="str">
            <v>I1230</v>
          </cell>
          <cell r="B372" t="str">
            <v>SEINFRA/CE</v>
          </cell>
          <cell r="C372" t="str">
            <v>BANCADA DE GRANITO OUTRAS CORES, E=3cm</v>
          </cell>
          <cell r="D372" t="str">
            <v>M2</v>
          </cell>
          <cell r="E372">
            <v>342.4</v>
          </cell>
        </row>
        <row r="373">
          <cell r="A373" t="str">
            <v>I0185</v>
          </cell>
          <cell r="B373" t="str">
            <v>SEINFRA/CE</v>
          </cell>
          <cell r="C373" t="str">
            <v>BANCADA DE GRANITO PRETO C/BOLEAMENTO DUPLO</v>
          </cell>
          <cell r="D373" t="str">
            <v>M2</v>
          </cell>
          <cell r="E373">
            <v>380.3</v>
          </cell>
        </row>
        <row r="374">
          <cell r="A374" t="str">
            <v>I0188</v>
          </cell>
          <cell r="B374" t="str">
            <v>SEINFRA/CE</v>
          </cell>
          <cell r="C374" t="str">
            <v>BANCO DE MADEIRA C/ESTRUTURA DE FERRO - L=3,00M</v>
          </cell>
          <cell r="D374" t="str">
            <v>UN</v>
          </cell>
          <cell r="E374">
            <v>800</v>
          </cell>
        </row>
        <row r="375">
          <cell r="A375" t="str">
            <v>I2594</v>
          </cell>
          <cell r="B375" t="str">
            <v>SEINFRA/CE</v>
          </cell>
          <cell r="C375" t="str">
            <v>BANDEIRA DUPLA</v>
          </cell>
          <cell r="D375" t="str">
            <v>UN</v>
          </cell>
          <cell r="E375">
            <v>13422.55</v>
          </cell>
        </row>
        <row r="376">
          <cell r="A376" t="str">
            <v>I0189</v>
          </cell>
          <cell r="B376" t="str">
            <v>SEINFRA/CE</v>
          </cell>
          <cell r="C376" t="str">
            <v xml:space="preserve">BANDEIRA SIMPLES </v>
          </cell>
          <cell r="D376" t="str">
            <v>UN</v>
          </cell>
          <cell r="E376">
            <v>11949.57</v>
          </cell>
        </row>
        <row r="377">
          <cell r="A377" t="str">
            <v>I8447</v>
          </cell>
          <cell r="B377" t="str">
            <v>SEINFRA/CE</v>
          </cell>
          <cell r="C377" t="str">
            <v>BANDEJA MÓVEL, PADRÃO 19"</v>
          </cell>
          <cell r="D377" t="str">
            <v>UN</v>
          </cell>
          <cell r="E377">
            <v>40.4</v>
          </cell>
        </row>
        <row r="378">
          <cell r="A378" t="str">
            <v>I6738</v>
          </cell>
          <cell r="B378" t="str">
            <v>SEINFRA/CE</v>
          </cell>
          <cell r="C378" t="str">
            <v>BANHEIRA HOSPITAL C/TAMPO E CUBA DE AÇO INOX DIMENSÃO 1800 X600MM</v>
          </cell>
          <cell r="D378" t="str">
            <v>UN</v>
          </cell>
          <cell r="E378">
            <v>1511.04</v>
          </cell>
        </row>
        <row r="379">
          <cell r="A379" t="str">
            <v>I0190</v>
          </cell>
          <cell r="B379" t="str">
            <v>SEINFRA/CE</v>
          </cell>
          <cell r="C379" t="str">
            <v>BARITA</v>
          </cell>
          <cell r="D379" t="str">
            <v>KG</v>
          </cell>
          <cell r="E379">
            <v>2.88</v>
          </cell>
        </row>
        <row r="380">
          <cell r="A380" t="str">
            <v>I8642</v>
          </cell>
          <cell r="B380" t="str">
            <v>SEINFRA/CE</v>
          </cell>
          <cell r="C380" t="str">
            <v>BARRA ANTI-PÂNICO C/ TRAVA EM AÇO INOX</v>
          </cell>
          <cell r="D380" t="str">
            <v>CJ</v>
          </cell>
          <cell r="E380">
            <v>1080</v>
          </cell>
        </row>
        <row r="381">
          <cell r="A381" t="str">
            <v>I7551</v>
          </cell>
          <cell r="B381" t="str">
            <v>SEINFRA/CE</v>
          </cell>
          <cell r="C381" t="str">
            <v>BARRA CHATA ALUM. 1" ESP. 1/4 COM 6m</v>
          </cell>
          <cell r="D381" t="str">
            <v>UN</v>
          </cell>
          <cell r="E381">
            <v>50.38</v>
          </cell>
        </row>
        <row r="382">
          <cell r="A382" t="str">
            <v>I0192</v>
          </cell>
          <cell r="B382" t="str">
            <v>SEINFRA/CE</v>
          </cell>
          <cell r="C382" t="str">
            <v>BARRAMENTO DE COBRE 3/8''</v>
          </cell>
          <cell r="D382" t="str">
            <v>M</v>
          </cell>
          <cell r="E382">
            <v>33.659999999999997</v>
          </cell>
        </row>
        <row r="383">
          <cell r="A383" t="str">
            <v>I7416</v>
          </cell>
          <cell r="B383" t="str">
            <v>SEINFRA/CE</v>
          </cell>
          <cell r="C383" t="str">
            <v>BARRAMENTO DE COBRE NÚ 3/4"x 1/4"</v>
          </cell>
          <cell r="D383" t="str">
            <v>M</v>
          </cell>
          <cell r="E383">
            <v>71.13</v>
          </cell>
        </row>
        <row r="384">
          <cell r="A384" t="str">
            <v>I7478</v>
          </cell>
          <cell r="B384" t="str">
            <v>SEINFRA/CE</v>
          </cell>
          <cell r="C384" t="str">
            <v>BARRAMENTO DE MÉDIA TENSÃO - FASE - 13,8 kV</v>
          </cell>
          <cell r="D384" t="str">
            <v>UN</v>
          </cell>
          <cell r="E384">
            <v>32.4</v>
          </cell>
        </row>
        <row r="385">
          <cell r="A385" t="str">
            <v>I7479</v>
          </cell>
          <cell r="B385" t="str">
            <v>SEINFRA/CE</v>
          </cell>
          <cell r="C385" t="str">
            <v>BARRAMENTO DE MÉDIA TENSÃO - NEUTRO - 13,8 kV</v>
          </cell>
          <cell r="D385" t="str">
            <v>UN</v>
          </cell>
          <cell r="E385">
            <v>31.53</v>
          </cell>
        </row>
        <row r="386">
          <cell r="A386" t="str">
            <v>I0193</v>
          </cell>
          <cell r="B386" t="str">
            <v>SEINFRA/CE</v>
          </cell>
          <cell r="C386" t="str">
            <v>BARRAMENTO NEUTRO P/ BAIXA TENSÃO</v>
          </cell>
          <cell r="D386" t="str">
            <v>UN</v>
          </cell>
          <cell r="E386">
            <v>30.6</v>
          </cell>
        </row>
        <row r="387">
          <cell r="A387" t="str">
            <v>I0194</v>
          </cell>
          <cell r="B387" t="str">
            <v>SEINFRA/CE</v>
          </cell>
          <cell r="C387" t="str">
            <v>BARRAMENTO PRINCIPAL P/ BAIXA TENSÃO</v>
          </cell>
          <cell r="D387" t="str">
            <v>UN</v>
          </cell>
          <cell r="E387">
            <v>30.1</v>
          </cell>
        </row>
        <row r="388">
          <cell r="A388" t="str">
            <v>I0195</v>
          </cell>
          <cell r="B388" t="str">
            <v>SEINFRA/CE</v>
          </cell>
          <cell r="C388" t="str">
            <v>BARRAMENTO TERRA P/ BAIXA TENSÃO</v>
          </cell>
          <cell r="D388" t="str">
            <v>UN</v>
          </cell>
          <cell r="E388">
            <v>23.65</v>
          </cell>
        </row>
        <row r="389">
          <cell r="A389" t="str">
            <v>I0196</v>
          </cell>
          <cell r="B389" t="str">
            <v>SEINFRA/CE</v>
          </cell>
          <cell r="C389" t="str">
            <v>BARROTE DE 2 1/2"x2 1/2"</v>
          </cell>
          <cell r="D389" t="str">
            <v>M</v>
          </cell>
          <cell r="E389">
            <v>6.73</v>
          </cell>
        </row>
        <row r="390">
          <cell r="A390" t="str">
            <v>I0197</v>
          </cell>
          <cell r="B390" t="str">
            <v>SEINFRA/CE</v>
          </cell>
          <cell r="C390" t="str">
            <v>BARROTE DE 2"x2"</v>
          </cell>
          <cell r="D390" t="str">
            <v>M</v>
          </cell>
          <cell r="E390">
            <v>4.71</v>
          </cell>
        </row>
        <row r="391">
          <cell r="A391" t="str">
            <v>I6520</v>
          </cell>
          <cell r="B391" t="str">
            <v>SEINFRA/CE</v>
          </cell>
          <cell r="C391" t="str">
            <v>BARROTE DE MASSARANDUBA 2" x 2"</v>
          </cell>
          <cell r="D391" t="str">
            <v>M</v>
          </cell>
          <cell r="E391">
            <v>5.88</v>
          </cell>
        </row>
        <row r="392">
          <cell r="A392" t="str">
            <v>I8648</v>
          </cell>
          <cell r="B392" t="str">
            <v>SEINFRA/CE</v>
          </cell>
          <cell r="C392" t="str">
            <v>BASE DE FIXAÇÃO COM PARAFUSOS</v>
          </cell>
          <cell r="D392" t="str">
            <v>UN</v>
          </cell>
          <cell r="E392">
            <v>36</v>
          </cell>
        </row>
        <row r="393">
          <cell r="A393" t="str">
            <v>I0199</v>
          </cell>
          <cell r="B393" t="str">
            <v>SEINFRA/CE</v>
          </cell>
          <cell r="C393" t="str">
            <v>BASE FUSIVEL DIAZED 25A. COMPLETA</v>
          </cell>
          <cell r="D393" t="str">
            <v>UN</v>
          </cell>
          <cell r="E393">
            <v>21.21</v>
          </cell>
        </row>
        <row r="394">
          <cell r="A394" t="str">
            <v>I0200</v>
          </cell>
          <cell r="B394" t="str">
            <v>SEINFRA/CE</v>
          </cell>
          <cell r="C394" t="str">
            <v>BASE FUSIVEL DIAZED 63A. COMPLETA</v>
          </cell>
          <cell r="D394" t="str">
            <v>UN</v>
          </cell>
          <cell r="E394">
            <v>27.97</v>
          </cell>
        </row>
        <row r="395">
          <cell r="A395" t="str">
            <v>I0201</v>
          </cell>
          <cell r="B395" t="str">
            <v>SEINFRA/CE</v>
          </cell>
          <cell r="C395" t="str">
            <v>BASE FUSIVEL NH 00 - 125A</v>
          </cell>
          <cell r="D395" t="str">
            <v>UN</v>
          </cell>
          <cell r="E395">
            <v>17.05</v>
          </cell>
        </row>
        <row r="396">
          <cell r="A396" t="str">
            <v>I0202</v>
          </cell>
          <cell r="B396" t="str">
            <v>SEINFRA/CE</v>
          </cell>
          <cell r="C396" t="str">
            <v>BASE FUSIVEL NH 1 - 250A</v>
          </cell>
          <cell r="D396" t="str">
            <v>UN</v>
          </cell>
          <cell r="E396">
            <v>66.5</v>
          </cell>
        </row>
        <row r="397">
          <cell r="A397" t="str">
            <v>I0203</v>
          </cell>
          <cell r="B397" t="str">
            <v>SEINFRA/CE</v>
          </cell>
          <cell r="C397" t="str">
            <v>BASE FUSIVEL NH 2 - 400A</v>
          </cell>
          <cell r="D397" t="str">
            <v>UN</v>
          </cell>
          <cell r="E397">
            <v>74.739999999999995</v>
          </cell>
        </row>
        <row r="398">
          <cell r="A398" t="str">
            <v>I0204</v>
          </cell>
          <cell r="B398" t="str">
            <v>SEINFRA/CE</v>
          </cell>
          <cell r="C398" t="str">
            <v>BASE FUSIVEL NH 3 - 630A</v>
          </cell>
          <cell r="D398" t="str">
            <v>UN</v>
          </cell>
          <cell r="E398">
            <v>120.2</v>
          </cell>
        </row>
        <row r="399">
          <cell r="A399" t="str">
            <v>I0205</v>
          </cell>
          <cell r="B399" t="str">
            <v>SEINFRA/CE</v>
          </cell>
          <cell r="C399" t="str">
            <v>BASE FUSIVEL NH 4 - 1250A</v>
          </cell>
          <cell r="D399" t="str">
            <v>UN</v>
          </cell>
          <cell r="E399">
            <v>428.79</v>
          </cell>
        </row>
        <row r="400">
          <cell r="A400" t="str">
            <v>I6367</v>
          </cell>
          <cell r="B400" t="str">
            <v>SEINFRA/CE</v>
          </cell>
          <cell r="C400" t="str">
            <v>BASE ISOLADORA PARA DETECTOR</v>
          </cell>
          <cell r="D400" t="str">
            <v>UN</v>
          </cell>
          <cell r="E400">
            <v>41.36</v>
          </cell>
        </row>
        <row r="401">
          <cell r="A401" t="str">
            <v>I7374</v>
          </cell>
          <cell r="B401" t="str">
            <v>SEINFRA/CE</v>
          </cell>
          <cell r="C401" t="str">
            <v>BASE METÁLICA P/ LUMINÁRIA ELEVADA SN-05</v>
          </cell>
          <cell r="D401" t="str">
            <v>UN</v>
          </cell>
          <cell r="E401">
            <v>315.33</v>
          </cell>
        </row>
        <row r="402">
          <cell r="A402" t="str">
            <v>I0206</v>
          </cell>
          <cell r="B402" t="str">
            <v>SEINFRA/CE</v>
          </cell>
          <cell r="C402" t="str">
            <v>BASE PARA MASTRO DE PARA-RAIOS</v>
          </cell>
          <cell r="D402" t="str">
            <v>UN</v>
          </cell>
          <cell r="E402">
            <v>39.880000000000003</v>
          </cell>
        </row>
        <row r="403">
          <cell r="A403" t="str">
            <v>I2693</v>
          </cell>
          <cell r="B403" t="str">
            <v>SEINFRA/CE</v>
          </cell>
          <cell r="C403" t="str">
            <v>BATE ESTACA</v>
          </cell>
          <cell r="D403" t="str">
            <v>UN</v>
          </cell>
          <cell r="E403">
            <v>215250</v>
          </cell>
        </row>
        <row r="404">
          <cell r="A404" t="str">
            <v>I0565</v>
          </cell>
          <cell r="B404" t="str">
            <v>SEINFRA/CE</v>
          </cell>
          <cell r="C404" t="str">
            <v>BATE ESTACA (CHI)</v>
          </cell>
          <cell r="D404" t="str">
            <v>H</v>
          </cell>
          <cell r="E404">
            <v>22.375</v>
          </cell>
        </row>
        <row r="405">
          <cell r="A405" t="str">
            <v>I0679</v>
          </cell>
          <cell r="B405" t="str">
            <v>SEINFRA/CE</v>
          </cell>
          <cell r="C405" t="str">
            <v>BATE ESTACA (CHP)</v>
          </cell>
          <cell r="D405" t="str">
            <v>H</v>
          </cell>
          <cell r="E405">
            <v>71.081666666666663</v>
          </cell>
        </row>
        <row r="406">
          <cell r="A406" t="str">
            <v>I6108</v>
          </cell>
          <cell r="B406" t="str">
            <v>SEINFRA/CE</v>
          </cell>
          <cell r="C406" t="str">
            <v>BATEDOR DE MADEIRA MISTA 2 X 2 CM (PADRÃO MUTIRÃO)</v>
          </cell>
          <cell r="D406" t="str">
            <v>M</v>
          </cell>
          <cell r="E406">
            <v>1.22</v>
          </cell>
        </row>
        <row r="407">
          <cell r="A407" t="str">
            <v>I0207</v>
          </cell>
          <cell r="B407" t="str">
            <v>SEINFRA/CE</v>
          </cell>
          <cell r="C407" t="str">
            <v>BATENTE ALUMINIO  L 1.1/2X1X1/8 ANOD 60X210</v>
          </cell>
          <cell r="D407" t="str">
            <v>UN</v>
          </cell>
          <cell r="E407">
            <v>49.82</v>
          </cell>
        </row>
        <row r="408">
          <cell r="A408" t="str">
            <v>I0208</v>
          </cell>
          <cell r="B408" t="str">
            <v>SEINFRA/CE</v>
          </cell>
          <cell r="C408" t="str">
            <v>BATENTE DE FERRO</v>
          </cell>
          <cell r="D408" t="str">
            <v>M</v>
          </cell>
          <cell r="E408">
            <v>17.899999999999999</v>
          </cell>
        </row>
        <row r="409">
          <cell r="A409" t="str">
            <v>I0209</v>
          </cell>
          <cell r="B409" t="str">
            <v>SEINFRA/CE</v>
          </cell>
          <cell r="C409" t="str">
            <v>BATENTE DE PEROBA PARA PORTA 1FL.</v>
          </cell>
          <cell r="D409" t="str">
            <v>UN</v>
          </cell>
          <cell r="E409">
            <v>80.09</v>
          </cell>
        </row>
        <row r="410">
          <cell r="A410" t="str">
            <v>I0210</v>
          </cell>
          <cell r="B410" t="str">
            <v>SEINFRA/CE</v>
          </cell>
          <cell r="C410" t="str">
            <v>BATENTE DE PEROBA PARA PORTA 2FL.</v>
          </cell>
          <cell r="D410" t="str">
            <v>UN</v>
          </cell>
          <cell r="E410">
            <v>95.57</v>
          </cell>
        </row>
        <row r="411">
          <cell r="A411" t="str">
            <v>I0211</v>
          </cell>
          <cell r="B411" t="str">
            <v>SEINFRA/CE</v>
          </cell>
          <cell r="C411" t="str">
            <v>BATENTE EM AÇO, L = 12CM (BATENTAÇO)</v>
          </cell>
          <cell r="D411" t="str">
            <v>M</v>
          </cell>
          <cell r="E411">
            <v>29.03</v>
          </cell>
        </row>
        <row r="412">
          <cell r="A412" t="str">
            <v>I0212</v>
          </cell>
          <cell r="B412" t="str">
            <v>SEINFRA/CE</v>
          </cell>
          <cell r="C412" t="str">
            <v>BATERIA ALCALINA 9V</v>
          </cell>
          <cell r="D412" t="str">
            <v>UN</v>
          </cell>
          <cell r="E412">
            <v>16.690000000000001</v>
          </cell>
        </row>
        <row r="413">
          <cell r="A413" t="str">
            <v>I0213</v>
          </cell>
          <cell r="B413" t="str">
            <v>SEINFRA/CE</v>
          </cell>
          <cell r="C413" t="str">
            <v>BATERIA PARA CARRO A GASOLINA TIPO 45A</v>
          </cell>
          <cell r="D413" t="str">
            <v>UN</v>
          </cell>
          <cell r="E413">
            <v>207.19</v>
          </cell>
        </row>
        <row r="414">
          <cell r="A414" t="str">
            <v>I0214</v>
          </cell>
          <cell r="B414" t="str">
            <v>SEINFRA/CE</v>
          </cell>
          <cell r="C414" t="str">
            <v>BATERIA SELADA 12V/7,5AH, P/ LUMIN.AUTOMAS</v>
          </cell>
          <cell r="D414" t="str">
            <v>UN</v>
          </cell>
          <cell r="E414">
            <v>161.06</v>
          </cell>
        </row>
        <row r="415">
          <cell r="A415" t="str">
            <v>I0215</v>
          </cell>
          <cell r="B415" t="str">
            <v>SEINFRA/CE</v>
          </cell>
          <cell r="C415" t="str">
            <v>BEBEDOURO EM AÇO INOX COM 1,60M</v>
          </cell>
          <cell r="D415" t="str">
            <v>UN</v>
          </cell>
          <cell r="E415">
            <v>1819</v>
          </cell>
        </row>
        <row r="416">
          <cell r="A416" t="str">
            <v>I6522</v>
          </cell>
          <cell r="B416" t="str">
            <v>SEINFRA/CE</v>
          </cell>
          <cell r="C416" t="str">
            <v>BEIRAL DE MASSARANDUBA 1,2 x 10 CM ( 1/2" x 4" )</v>
          </cell>
          <cell r="D416" t="str">
            <v>M</v>
          </cell>
          <cell r="E416">
            <v>7.5</v>
          </cell>
        </row>
        <row r="417">
          <cell r="A417" t="str">
            <v>I0216</v>
          </cell>
          <cell r="B417" t="str">
            <v>SEINFRA/CE</v>
          </cell>
          <cell r="C417" t="str">
            <v>BERÇO DE HIDROASFALTO E BORRACHA MOIDA</v>
          </cell>
          <cell r="D417" t="str">
            <v>KG</v>
          </cell>
          <cell r="E417">
            <v>3.96</v>
          </cell>
        </row>
        <row r="418">
          <cell r="A418" t="str">
            <v>I0566</v>
          </cell>
          <cell r="B418" t="str">
            <v>SEINFRA/CE</v>
          </cell>
          <cell r="C418" t="str">
            <v>BETONEIRA COM MOTOR A DIESEL (CHI)</v>
          </cell>
          <cell r="D418" t="str">
            <v>H</v>
          </cell>
          <cell r="E418">
            <v>6.0459360000000002</v>
          </cell>
        </row>
        <row r="419">
          <cell r="A419" t="str">
            <v>I0680</v>
          </cell>
          <cell r="B419" t="str">
            <v>SEINFRA/CE</v>
          </cell>
          <cell r="C419" t="str">
            <v>BETONEIRA COM MOTOR A DIESEL (CHP)</v>
          </cell>
          <cell r="D419" t="str">
            <v>H</v>
          </cell>
          <cell r="E419">
            <v>10.743456</v>
          </cell>
        </row>
        <row r="420">
          <cell r="A420" t="str">
            <v>I2596</v>
          </cell>
          <cell r="B420" t="str">
            <v>SEINFRA/CE</v>
          </cell>
          <cell r="C420" t="str">
            <v>BETONEIRA COM MOTOR DIESEL</v>
          </cell>
          <cell r="D420" t="str">
            <v>UN</v>
          </cell>
          <cell r="E420">
            <v>8610</v>
          </cell>
        </row>
        <row r="421">
          <cell r="A421" t="str">
            <v>I2665</v>
          </cell>
          <cell r="B421" t="str">
            <v>SEINFRA/CE</v>
          </cell>
          <cell r="C421" t="str">
            <v>BETONEIRA ELÉTRICA 320L</v>
          </cell>
          <cell r="D421" t="str">
            <v>UN</v>
          </cell>
          <cell r="E421">
            <v>5565</v>
          </cell>
        </row>
        <row r="422">
          <cell r="A422" t="str">
            <v>I0567</v>
          </cell>
          <cell r="B422" t="str">
            <v>SEINFRA/CE</v>
          </cell>
          <cell r="C422" t="str">
            <v>BETONEIRA ELÉTRICA 320l (CHI)</v>
          </cell>
          <cell r="D422" t="str">
            <v>H</v>
          </cell>
          <cell r="E422">
            <v>5.8705439999999998</v>
          </cell>
        </row>
        <row r="423">
          <cell r="A423" t="str">
            <v>I0681</v>
          </cell>
          <cell r="B423" t="str">
            <v>SEINFRA/CE</v>
          </cell>
          <cell r="C423" t="str">
            <v>BETONEIRA ELÉTRICA 320l (CHP)</v>
          </cell>
          <cell r="D423" t="str">
            <v>H</v>
          </cell>
          <cell r="E423">
            <v>8.8491239999999998</v>
          </cell>
        </row>
        <row r="424">
          <cell r="A424" t="str">
            <v>I2666</v>
          </cell>
          <cell r="B424" t="str">
            <v>SEINFRA/CE</v>
          </cell>
          <cell r="C424" t="str">
            <v>BETONEIRA ELÉTRICA 580L</v>
          </cell>
          <cell r="D424" t="str">
            <v>UN</v>
          </cell>
          <cell r="E424">
            <v>16800</v>
          </cell>
        </row>
        <row r="425">
          <cell r="A425" t="str">
            <v>I0568</v>
          </cell>
          <cell r="B425" t="str">
            <v>SEINFRA/CE</v>
          </cell>
          <cell r="C425" t="str">
            <v>BETONEIRA ELÉTRICA 580L (CHI)</v>
          </cell>
          <cell r="D425" t="str">
            <v>H</v>
          </cell>
          <cell r="E425">
            <v>6.5176800000000004</v>
          </cell>
        </row>
        <row r="426">
          <cell r="A426" t="str">
            <v>I0682</v>
          </cell>
          <cell r="B426" t="str">
            <v>SEINFRA/CE</v>
          </cell>
          <cell r="C426" t="str">
            <v>BETONEIRA ELÉTRICA 580L (CHP)</v>
          </cell>
          <cell r="D426" t="str">
            <v>H</v>
          </cell>
          <cell r="E426">
            <v>12.946529999999999</v>
          </cell>
        </row>
        <row r="427">
          <cell r="A427" t="str">
            <v>I0217</v>
          </cell>
          <cell r="B427" t="str">
            <v>SEINFRA/CE</v>
          </cell>
          <cell r="C427" t="str">
            <v>BICO DE JATO 5/16' P/JATEAMENTO DE AREIA</v>
          </cell>
          <cell r="D427" t="str">
            <v>UN</v>
          </cell>
          <cell r="E427">
            <v>372.28</v>
          </cell>
        </row>
        <row r="428">
          <cell r="A428" t="str">
            <v>I8193</v>
          </cell>
          <cell r="B428" t="str">
            <v>SEINFRA/CE</v>
          </cell>
          <cell r="C428" t="str">
            <v>BITS P/ PERFURATRIZ</v>
          </cell>
          <cell r="D428" t="str">
            <v>UN</v>
          </cell>
          <cell r="E428">
            <v>965.16</v>
          </cell>
        </row>
        <row r="429">
          <cell r="A429" t="str">
            <v>I0221</v>
          </cell>
          <cell r="B429" t="str">
            <v>SEINFRA/CE</v>
          </cell>
          <cell r="C429" t="str">
            <v>BLASTER</v>
          </cell>
          <cell r="D429" t="str">
            <v>H</v>
          </cell>
          <cell r="E429">
            <v>8.94</v>
          </cell>
        </row>
        <row r="430">
          <cell r="A430" t="str">
            <v>I0222</v>
          </cell>
          <cell r="B430" t="str">
            <v>SEINFRA/CE</v>
          </cell>
          <cell r="C430" t="str">
            <v>BLOC.LUMINOSO AUTONOMO, INDIC.DE SETA, MOD.UNITRON</v>
          </cell>
          <cell r="D430" t="str">
            <v>UN</v>
          </cell>
          <cell r="E430">
            <v>212.12</v>
          </cell>
        </row>
        <row r="431">
          <cell r="A431" t="str">
            <v>I8569</v>
          </cell>
          <cell r="B431" t="str">
            <v>SEINFRA/CE</v>
          </cell>
          <cell r="C431" t="str">
            <v>BLOCO CERÂMICO ESTRUTURAL 14x19x29cm</v>
          </cell>
          <cell r="D431" t="str">
            <v>UN</v>
          </cell>
          <cell r="E431">
            <v>1.48</v>
          </cell>
        </row>
        <row r="432">
          <cell r="A432" t="str">
            <v>I0225</v>
          </cell>
          <cell r="B432" t="str">
            <v>SEINFRA/CE</v>
          </cell>
          <cell r="C432" t="str">
            <v>BLOCO CERAMICO ESTRUTURAL 14X19X39CM</v>
          </cell>
          <cell r="D432" t="str">
            <v>UN</v>
          </cell>
          <cell r="E432">
            <v>1.9</v>
          </cell>
        </row>
        <row r="433">
          <cell r="A433" t="str">
            <v>I0226</v>
          </cell>
          <cell r="B433" t="str">
            <v>SEINFRA/CE</v>
          </cell>
          <cell r="C433" t="str">
            <v>BLOCO CERAMICO ESTRUTURAL 19X19X39CM</v>
          </cell>
          <cell r="D433" t="str">
            <v>UN</v>
          </cell>
          <cell r="E433">
            <v>2.4700000000000002</v>
          </cell>
        </row>
        <row r="434">
          <cell r="A434" t="str">
            <v>I0227</v>
          </cell>
          <cell r="B434" t="str">
            <v>SEINFRA/CE</v>
          </cell>
          <cell r="C434" t="str">
            <v>BLOCO CERAMICO ESTRUTURAL 9X19X39CM</v>
          </cell>
          <cell r="D434" t="str">
            <v>UN</v>
          </cell>
          <cell r="E434">
            <v>1.36</v>
          </cell>
        </row>
        <row r="435">
          <cell r="A435" t="str">
            <v>I0228</v>
          </cell>
          <cell r="B435" t="str">
            <v>SEINFRA/CE</v>
          </cell>
          <cell r="C435" t="str">
            <v>BLOCO CERAMICO FURADO VEDAÇÃO - 19X19X39 CM</v>
          </cell>
          <cell r="D435" t="str">
            <v>UN</v>
          </cell>
          <cell r="E435">
            <v>2.52</v>
          </cell>
        </row>
        <row r="436">
          <cell r="A436" t="str">
            <v>I0229</v>
          </cell>
          <cell r="B436" t="str">
            <v>SEINFRA/CE</v>
          </cell>
          <cell r="C436" t="str">
            <v>BLOCO CERAMICO FURADO VEDAÇÃO - 9X19X39 CM</v>
          </cell>
          <cell r="D436" t="str">
            <v>UN</v>
          </cell>
          <cell r="E436">
            <v>1.42</v>
          </cell>
        </row>
        <row r="437">
          <cell r="A437" t="str">
            <v>I0230</v>
          </cell>
          <cell r="B437" t="str">
            <v>SEINFRA/CE</v>
          </cell>
          <cell r="C437" t="str">
            <v>BLOCO DE CONCRETO 14x19x39cm - ESTRUTURAL</v>
          </cell>
          <cell r="D437" t="str">
            <v>UN</v>
          </cell>
          <cell r="E437">
            <v>2.13</v>
          </cell>
        </row>
        <row r="438">
          <cell r="A438" t="str">
            <v>I0231</v>
          </cell>
          <cell r="B438" t="str">
            <v>SEINFRA/CE</v>
          </cell>
          <cell r="C438" t="str">
            <v>BLOCO DE CONCRETO 14x19x39cm - VEDAÇÃO</v>
          </cell>
          <cell r="D438" t="str">
            <v>UN</v>
          </cell>
          <cell r="E438">
            <v>1.85</v>
          </cell>
        </row>
        <row r="439">
          <cell r="A439" t="str">
            <v>I0232</v>
          </cell>
          <cell r="B439" t="str">
            <v>SEINFRA/CE</v>
          </cell>
          <cell r="C439" t="str">
            <v>BLOCO DE CONCRETO 19x19x39cm - ESTRUTURAL</v>
          </cell>
          <cell r="D439" t="str">
            <v>UN</v>
          </cell>
          <cell r="E439">
            <v>2.82</v>
          </cell>
        </row>
        <row r="440">
          <cell r="A440" t="str">
            <v>I0233</v>
          </cell>
          <cell r="B440" t="str">
            <v>SEINFRA/CE</v>
          </cell>
          <cell r="C440" t="str">
            <v>BLOCO DE CONCRETO 19x19x39cm - VEDAÇÃO</v>
          </cell>
          <cell r="D440" t="str">
            <v>UN</v>
          </cell>
          <cell r="E440">
            <v>2.23</v>
          </cell>
        </row>
        <row r="441">
          <cell r="A441" t="str">
            <v>I0234</v>
          </cell>
          <cell r="B441" t="str">
            <v>SEINFRA/CE</v>
          </cell>
          <cell r="C441" t="str">
            <v>BLOCO DE CONCRETO 6,7x19x39cm - VEDAÇÃO</v>
          </cell>
          <cell r="D441" t="str">
            <v>UN</v>
          </cell>
          <cell r="E441">
            <v>1.48</v>
          </cell>
        </row>
        <row r="442">
          <cell r="A442" t="str">
            <v>I6813</v>
          </cell>
          <cell r="B442" t="str">
            <v>SEINFRA/CE</v>
          </cell>
          <cell r="C442" t="str">
            <v>BLOCO DE CONCRETO 9x19x39cm - VEDAÇÃO</v>
          </cell>
          <cell r="D442" t="str">
            <v>UN</v>
          </cell>
          <cell r="E442">
            <v>1.5</v>
          </cell>
        </row>
        <row r="443">
          <cell r="A443" t="str">
            <v>I0235</v>
          </cell>
          <cell r="B443" t="str">
            <v>SEINFRA/CE</v>
          </cell>
          <cell r="C443" t="str">
            <v>BLOCO DE CONCRETO ARTICULADO 15X28X30CM</v>
          </cell>
          <cell r="D443" t="str">
            <v>UN</v>
          </cell>
          <cell r="E443">
            <v>3.11</v>
          </cell>
        </row>
        <row r="444">
          <cell r="A444" t="str">
            <v>I0236</v>
          </cell>
          <cell r="B444" t="str">
            <v>SEINFRA/CE</v>
          </cell>
          <cell r="C444" t="str">
            <v>BLOCO DE CONCRETO ARTICULADO 15X45X60CM</v>
          </cell>
          <cell r="D444" t="str">
            <v>UN</v>
          </cell>
          <cell r="E444">
            <v>10.45</v>
          </cell>
        </row>
        <row r="445">
          <cell r="A445" t="str">
            <v>I6683</v>
          </cell>
          <cell r="B445" t="str">
            <v>SEINFRA/CE</v>
          </cell>
          <cell r="C445" t="str">
            <v>BLOCO DE CONCRETO CINZA (14X19X49)cm TIPO STONE</v>
          </cell>
          <cell r="D445" t="str">
            <v>UN</v>
          </cell>
          <cell r="E445">
            <v>2.9</v>
          </cell>
        </row>
        <row r="446">
          <cell r="A446" t="str">
            <v>I6684</v>
          </cell>
          <cell r="B446" t="str">
            <v>SEINFRA/CE</v>
          </cell>
          <cell r="C446" t="str">
            <v>BLOCO DE CONCRETO COLORIDO (14X19X49)cm TIPO STONE</v>
          </cell>
          <cell r="D446" t="str">
            <v>UN</v>
          </cell>
          <cell r="E446">
            <v>4.0999999999999996</v>
          </cell>
        </row>
        <row r="447">
          <cell r="A447" t="str">
            <v>I8415</v>
          </cell>
          <cell r="B447" t="str">
            <v>SEINFRA/CE</v>
          </cell>
          <cell r="C447" t="str">
            <v>BLOCO DE DESGASTE P/ RECICLADORA</v>
          </cell>
          <cell r="D447" t="str">
            <v>UN</v>
          </cell>
          <cell r="E447">
            <v>663.5</v>
          </cell>
        </row>
        <row r="448">
          <cell r="A448" t="str">
            <v>I0237</v>
          </cell>
          <cell r="B448" t="str">
            <v>SEINFRA/CE</v>
          </cell>
          <cell r="C448" t="str">
            <v>BLOCO DE LIGAÇÃO INTERNO BLI - 10</v>
          </cell>
          <cell r="D448" t="str">
            <v>UN</v>
          </cell>
          <cell r="E448">
            <v>3.03</v>
          </cell>
        </row>
        <row r="449">
          <cell r="A449" t="str">
            <v>I0238</v>
          </cell>
          <cell r="B449" t="str">
            <v>SEINFRA/CE</v>
          </cell>
          <cell r="C449" t="str">
            <v>BLOCO DE VIDRO - 20X20X10CM</v>
          </cell>
          <cell r="D449" t="str">
            <v>UN</v>
          </cell>
          <cell r="E449">
            <v>19.3</v>
          </cell>
        </row>
        <row r="450">
          <cell r="A450" t="str">
            <v>I8446</v>
          </cell>
          <cell r="B450" t="str">
            <v>SEINFRA/CE</v>
          </cell>
          <cell r="C450" t="str">
            <v>BLOCO IDC-100 PARES INTERNO, IDC-IDC, PADRÃO 19"</v>
          </cell>
          <cell r="D450" t="str">
            <v>UN</v>
          </cell>
          <cell r="E450">
            <v>292.87</v>
          </cell>
        </row>
        <row r="451">
          <cell r="A451" t="str">
            <v>I8966</v>
          </cell>
          <cell r="B451" t="str">
            <v>SEINFRA/CE</v>
          </cell>
          <cell r="C451" t="str">
            <v>BLOCO VAZADO EM CONCRETO ESTRUTURAL, RESISTÊNCIA À COMPRESSÃO 10MPa 19,5X40X30CM (ALTURA, LARGURA E PROFUNDIDADE), COR NATURAL</v>
          </cell>
          <cell r="D451" t="str">
            <v>UN</v>
          </cell>
          <cell r="E451">
            <v>13.3</v>
          </cell>
        </row>
        <row r="452">
          <cell r="A452" t="str">
            <v>I8965</v>
          </cell>
          <cell r="B452" t="str">
            <v>SEINFRA/CE</v>
          </cell>
          <cell r="C452" t="str">
            <v>BLOCO VAZADO EM CONCRETO ESTRUTURAL, RESISTÊNCIA À COMPRESSÃO 6MPa 19,5X40X30CM (ALTURA, LARGURA E PROFUNDIDADE), COR NATURAL</v>
          </cell>
          <cell r="D452" t="str">
            <v>UN</v>
          </cell>
          <cell r="E452">
            <v>12.5</v>
          </cell>
        </row>
        <row r="453">
          <cell r="A453" t="str">
            <v>I8095</v>
          </cell>
          <cell r="B453" t="str">
            <v>SEINFRA/CE</v>
          </cell>
          <cell r="C453" t="str">
            <v>BLOCO VBV - LVT</v>
          </cell>
          <cell r="D453" t="str">
            <v>PAR</v>
          </cell>
          <cell r="E453">
            <v>389.62</v>
          </cell>
        </row>
        <row r="454">
          <cell r="A454" t="str">
            <v>I0244</v>
          </cell>
          <cell r="B454" t="str">
            <v>SEINFRA/CE</v>
          </cell>
          <cell r="C454" t="str">
            <v>BOCAL PARA CALHA FIBERGLASS</v>
          </cell>
          <cell r="D454" t="str">
            <v>M</v>
          </cell>
          <cell r="E454">
            <v>19.420000000000002</v>
          </cell>
        </row>
        <row r="455">
          <cell r="A455" t="str">
            <v>I6496</v>
          </cell>
          <cell r="B455" t="str">
            <v>SEINFRA/CE</v>
          </cell>
          <cell r="C455" t="str">
            <v>BÓIA DE NÍVEL PÊRA C/ CONTRAPESO - 10 METROS DE CABO</v>
          </cell>
          <cell r="D455" t="str">
            <v>UN</v>
          </cell>
          <cell r="E455">
            <v>217.43</v>
          </cell>
        </row>
        <row r="456">
          <cell r="A456" t="str">
            <v>I6493</v>
          </cell>
          <cell r="B456" t="str">
            <v>SEINFRA/CE</v>
          </cell>
          <cell r="C456" t="str">
            <v>BÓIA DE NÍVEL PÊRA C/ CONTRAPESO - 5 METROS DE CABO</v>
          </cell>
          <cell r="D456" t="str">
            <v>UN</v>
          </cell>
          <cell r="E456">
            <v>30.2</v>
          </cell>
        </row>
        <row r="457">
          <cell r="A457" t="str">
            <v>I0245</v>
          </cell>
          <cell r="B457" t="str">
            <v>SEINFRA/CE</v>
          </cell>
          <cell r="C457" t="str">
            <v>BOLSA DE BORRACHA DE 1 1/2'' PARA BACIA</v>
          </cell>
          <cell r="D457" t="str">
            <v>UN</v>
          </cell>
          <cell r="E457">
            <v>2.6</v>
          </cell>
        </row>
        <row r="458">
          <cell r="A458" t="str">
            <v>I0246</v>
          </cell>
          <cell r="B458" t="str">
            <v>SEINFRA/CE</v>
          </cell>
          <cell r="C458" t="str">
            <v>BOMBA CENT. PRESSURISAÇÃO HIDRANTE P=10CV</v>
          </cell>
          <cell r="D458" t="str">
            <v>UN</v>
          </cell>
          <cell r="E458">
            <v>1960</v>
          </cell>
        </row>
        <row r="459">
          <cell r="A459" t="str">
            <v>I0247</v>
          </cell>
          <cell r="B459" t="str">
            <v>SEINFRA/CE</v>
          </cell>
          <cell r="C459" t="str">
            <v>BOMBA CENT. PRESSURISAÇÃO HIDRANTE P=15CV</v>
          </cell>
          <cell r="D459" t="str">
            <v>UN</v>
          </cell>
          <cell r="E459">
            <v>2500</v>
          </cell>
        </row>
        <row r="460">
          <cell r="A460" t="str">
            <v>I0248</v>
          </cell>
          <cell r="B460" t="str">
            <v>SEINFRA/CE</v>
          </cell>
          <cell r="C460" t="str">
            <v>BOMBA CENT. PRESSURISAÇÃO HIDRANTE P=20 CV</v>
          </cell>
          <cell r="D460" t="str">
            <v>UN</v>
          </cell>
          <cell r="E460">
            <v>4518.2</v>
          </cell>
        </row>
        <row r="461">
          <cell r="A461" t="str">
            <v>I0249</v>
          </cell>
          <cell r="B461" t="str">
            <v>SEINFRA/CE</v>
          </cell>
          <cell r="C461" t="str">
            <v>BOMBA CENT. PRESSURISAÇÃO HIDRANTE P=25CV</v>
          </cell>
          <cell r="D461" t="str">
            <v>UN</v>
          </cell>
          <cell r="E461">
            <v>4700</v>
          </cell>
        </row>
        <row r="462">
          <cell r="A462" t="str">
            <v>I0250</v>
          </cell>
          <cell r="B462" t="str">
            <v>SEINFRA/CE</v>
          </cell>
          <cell r="C462" t="str">
            <v>BOMBA CENTRIFUGA P=1.5CV</v>
          </cell>
          <cell r="D462" t="str">
            <v>UN</v>
          </cell>
          <cell r="E462">
            <v>685</v>
          </cell>
        </row>
        <row r="463">
          <cell r="A463" t="str">
            <v>I0251</v>
          </cell>
          <cell r="B463" t="str">
            <v>SEINFRA/CE</v>
          </cell>
          <cell r="C463" t="str">
            <v>BOMBA CENTRIFUGA P=1/2CV</v>
          </cell>
          <cell r="D463" t="str">
            <v>UN</v>
          </cell>
          <cell r="E463">
            <v>340</v>
          </cell>
        </row>
        <row r="464">
          <cell r="A464" t="str">
            <v>I0252</v>
          </cell>
          <cell r="B464" t="str">
            <v>SEINFRA/CE</v>
          </cell>
          <cell r="C464" t="str">
            <v>BOMBA CENTRIFUGA P=1/3CV</v>
          </cell>
          <cell r="D464" t="str">
            <v>UN</v>
          </cell>
          <cell r="E464">
            <v>280</v>
          </cell>
        </row>
        <row r="465">
          <cell r="A465" t="str">
            <v>I0852</v>
          </cell>
          <cell r="B465" t="str">
            <v>SEINFRA/CE</v>
          </cell>
          <cell r="C465" t="str">
            <v>BOMBA CENTRÍFUGA P=1/4CV</v>
          </cell>
          <cell r="D465" t="str">
            <v>UN</v>
          </cell>
          <cell r="E465">
            <v>270</v>
          </cell>
        </row>
        <row r="466">
          <cell r="A466" t="str">
            <v>I0253</v>
          </cell>
          <cell r="B466" t="str">
            <v>SEINFRA/CE</v>
          </cell>
          <cell r="C466" t="str">
            <v>BOMBA CENTRIFUGA P=1CV</v>
          </cell>
          <cell r="D466" t="str">
            <v>UN</v>
          </cell>
          <cell r="E466">
            <v>545</v>
          </cell>
        </row>
        <row r="467">
          <cell r="A467" t="str">
            <v>I0254</v>
          </cell>
          <cell r="B467" t="str">
            <v>SEINFRA/CE</v>
          </cell>
          <cell r="C467" t="str">
            <v>BOMBA CENTRIFUGA P=2CV</v>
          </cell>
          <cell r="D467" t="str">
            <v>UN</v>
          </cell>
          <cell r="E467">
            <v>690</v>
          </cell>
        </row>
        <row r="468">
          <cell r="A468" t="str">
            <v>I0255</v>
          </cell>
          <cell r="B468" t="str">
            <v>SEINFRA/CE</v>
          </cell>
          <cell r="C468" t="str">
            <v>BOMBA CENTRIFUGA P=3CV</v>
          </cell>
          <cell r="D468" t="str">
            <v>UN</v>
          </cell>
          <cell r="E468">
            <v>710</v>
          </cell>
        </row>
        <row r="469">
          <cell r="A469" t="str">
            <v>I0256</v>
          </cell>
          <cell r="B469" t="str">
            <v>SEINFRA/CE</v>
          </cell>
          <cell r="C469" t="str">
            <v>BOMBA CENTRIFUGA P=5CV</v>
          </cell>
          <cell r="D469" t="str">
            <v>UN</v>
          </cell>
          <cell r="E469">
            <v>1435</v>
          </cell>
        </row>
        <row r="470">
          <cell r="A470" t="str">
            <v>I0569</v>
          </cell>
          <cell r="B470" t="str">
            <v>SEINFRA/CE</v>
          </cell>
          <cell r="C470" t="str">
            <v>BOMBA COM MOTOR A DIESEL (CHI)</v>
          </cell>
          <cell r="D470" t="str">
            <v>H</v>
          </cell>
          <cell r="E470">
            <v>5.4619999999999997</v>
          </cell>
        </row>
        <row r="471">
          <cell r="A471" t="str">
            <v>I0683</v>
          </cell>
          <cell r="B471" t="str">
            <v>SEINFRA/CE</v>
          </cell>
          <cell r="C471" t="str">
            <v>BOMBA COM MOTOR A DIESEL (CHP)</v>
          </cell>
          <cell r="D471" t="str">
            <v>H</v>
          </cell>
          <cell r="E471">
            <v>14.252000000000001</v>
          </cell>
        </row>
        <row r="472">
          <cell r="A472" t="str">
            <v>I2597</v>
          </cell>
          <cell r="B472" t="str">
            <v>SEINFRA/CE</v>
          </cell>
          <cell r="C472" t="str">
            <v>BOMBA COM MOTOR DIESEL</v>
          </cell>
          <cell r="D472" t="str">
            <v>UN</v>
          </cell>
          <cell r="E472">
            <v>26250</v>
          </cell>
        </row>
        <row r="473">
          <cell r="A473" t="str">
            <v>I7488</v>
          </cell>
          <cell r="B473" t="str">
            <v>SEINFRA/CE</v>
          </cell>
          <cell r="C473" t="str">
            <v>BOMBA DE CONCRETO</v>
          </cell>
          <cell r="D473" t="str">
            <v>H</v>
          </cell>
          <cell r="E473">
            <v>77</v>
          </cell>
        </row>
        <row r="474">
          <cell r="A474" t="str">
            <v>I2667</v>
          </cell>
          <cell r="B474" t="str">
            <v>SEINFRA/CE</v>
          </cell>
          <cell r="C474" t="str">
            <v>BOMBA ELÉTRICA P/ DRENAGEM (1,3HP)</v>
          </cell>
          <cell r="D474" t="str">
            <v>UN</v>
          </cell>
          <cell r="E474">
            <v>2782.5</v>
          </cell>
        </row>
        <row r="475">
          <cell r="A475" t="str">
            <v>I2668</v>
          </cell>
          <cell r="B475" t="str">
            <v>SEINFRA/CE</v>
          </cell>
          <cell r="C475" t="str">
            <v>BOMBA ELÉTRICA P/ DRENAGEM (3,6HP)</v>
          </cell>
          <cell r="D475" t="str">
            <v>UN</v>
          </cell>
          <cell r="E475">
            <v>4830</v>
          </cell>
        </row>
        <row r="476">
          <cell r="A476" t="str">
            <v>I0570</v>
          </cell>
          <cell r="B476" t="str">
            <v>SEINFRA/CE</v>
          </cell>
          <cell r="C476" t="str">
            <v>BOMBA ELÉTRICA P/DRENAGEM 1,3 HP (CHI)</v>
          </cell>
          <cell r="D476" t="str">
            <v>H</v>
          </cell>
          <cell r="E476">
            <v>0.12243</v>
          </cell>
        </row>
        <row r="477">
          <cell r="A477" t="str">
            <v>I0684</v>
          </cell>
          <cell r="B477" t="str">
            <v>SEINFRA/CE</v>
          </cell>
          <cell r="C477" t="str">
            <v>BOMBA ELÉTRICA P/DRENAGEM 1,3 HP (CHP)</v>
          </cell>
          <cell r="D477" t="str">
            <v>H</v>
          </cell>
          <cell r="E477">
            <v>0.867255</v>
          </cell>
        </row>
        <row r="478">
          <cell r="A478" t="str">
            <v>I0571</v>
          </cell>
          <cell r="B478" t="str">
            <v>SEINFRA/CE</v>
          </cell>
          <cell r="C478" t="str">
            <v>BOMBA ELÉTRICA P/DRENAGEM 3,6 HP (CHI)</v>
          </cell>
          <cell r="D478" t="str">
            <v>H</v>
          </cell>
          <cell r="E478">
            <v>0.21251999999999999</v>
          </cell>
        </row>
        <row r="479">
          <cell r="A479" t="str">
            <v>I0685</v>
          </cell>
          <cell r="B479" t="str">
            <v>SEINFRA/CE</v>
          </cell>
          <cell r="C479" t="str">
            <v>BOMBA ELÉTRICA P/DRENAGEM 3,6 HP (CHP)</v>
          </cell>
          <cell r="D479" t="str">
            <v>H</v>
          </cell>
          <cell r="E479">
            <v>1.95882</v>
          </cell>
        </row>
        <row r="480">
          <cell r="A480" t="str">
            <v>I0257</v>
          </cell>
          <cell r="B480" t="str">
            <v>SEINFRA/CE</v>
          </cell>
          <cell r="C480" t="str">
            <v>BOMBA INJETORA P=7,5 CV</v>
          </cell>
          <cell r="D480" t="str">
            <v>UN</v>
          </cell>
          <cell r="E480">
            <v>1634.3</v>
          </cell>
        </row>
        <row r="481">
          <cell r="A481" t="str">
            <v>I0258</v>
          </cell>
          <cell r="B481" t="str">
            <v>SEINFRA/CE</v>
          </cell>
          <cell r="C481" t="str">
            <v>BOMBA INJETORA, MONOFASICA DE 1/2 CV</v>
          </cell>
          <cell r="D481" t="str">
            <v>UN</v>
          </cell>
          <cell r="E481">
            <v>619.9</v>
          </cell>
        </row>
        <row r="482">
          <cell r="A482" t="str">
            <v>I0259</v>
          </cell>
          <cell r="B482" t="str">
            <v>SEINFRA/CE</v>
          </cell>
          <cell r="C482" t="str">
            <v>BOMBA INJETORA, MONOFASICA DE 1/3 CV</v>
          </cell>
          <cell r="D482" t="str">
            <v>UN</v>
          </cell>
          <cell r="E482">
            <v>592.29999999999995</v>
          </cell>
        </row>
        <row r="483">
          <cell r="A483" t="str">
            <v>I0260</v>
          </cell>
          <cell r="B483" t="str">
            <v>SEINFRA/CE</v>
          </cell>
          <cell r="C483" t="str">
            <v>BOMBA INJETORA, MONOFASICA DE 3/4 CV</v>
          </cell>
          <cell r="D483" t="str">
            <v>UN</v>
          </cell>
          <cell r="E483">
            <v>633.70000000000005</v>
          </cell>
        </row>
        <row r="484">
          <cell r="A484" t="str">
            <v>I0261</v>
          </cell>
          <cell r="B484" t="str">
            <v>SEINFRA/CE</v>
          </cell>
          <cell r="C484" t="str">
            <v>BOMBA INJETORA, TRIFASICA DE 1 1/2 CV</v>
          </cell>
          <cell r="D484" t="str">
            <v>UN</v>
          </cell>
          <cell r="E484">
            <v>800</v>
          </cell>
        </row>
        <row r="485">
          <cell r="A485" t="str">
            <v>I0265</v>
          </cell>
          <cell r="B485" t="str">
            <v>SEINFRA/CE</v>
          </cell>
          <cell r="C485" t="str">
            <v>BOMBA INJETORA, TRIFASICA DE 1CV</v>
          </cell>
          <cell r="D485" t="str">
            <v>UN</v>
          </cell>
          <cell r="E485">
            <v>654.39</v>
          </cell>
        </row>
        <row r="486">
          <cell r="A486" t="str">
            <v>I0262</v>
          </cell>
          <cell r="B486" t="str">
            <v>SEINFRA/CE</v>
          </cell>
          <cell r="C486" t="str">
            <v>BOMBA INJETORA, TRIFASICA DE 2  1/2 CV</v>
          </cell>
          <cell r="D486" t="str">
            <v>UN</v>
          </cell>
          <cell r="E486">
            <v>1107</v>
          </cell>
        </row>
        <row r="487">
          <cell r="A487" t="str">
            <v>I0263</v>
          </cell>
          <cell r="B487" t="str">
            <v>SEINFRA/CE</v>
          </cell>
          <cell r="C487" t="str">
            <v>BOMBA INJETORA, TRIFASICA DE 2 CV</v>
          </cell>
          <cell r="D487" t="str">
            <v>UN</v>
          </cell>
          <cell r="E487">
            <v>895.4</v>
          </cell>
        </row>
        <row r="488">
          <cell r="A488" t="str">
            <v>I0264</v>
          </cell>
          <cell r="B488" t="str">
            <v>SEINFRA/CE</v>
          </cell>
          <cell r="C488" t="str">
            <v>BOMBA INJETORA, TRIFASICA DE 3 CV</v>
          </cell>
          <cell r="D488" t="str">
            <v>UN</v>
          </cell>
          <cell r="E488">
            <v>1046.9000000000001</v>
          </cell>
        </row>
        <row r="489">
          <cell r="A489" t="str">
            <v>I2669</v>
          </cell>
          <cell r="B489" t="str">
            <v>SEINFRA/CE</v>
          </cell>
          <cell r="C489" t="str">
            <v>BOMBA SUBMERSÍVEL ABS</v>
          </cell>
          <cell r="D489" t="str">
            <v>UN</v>
          </cell>
          <cell r="E489">
            <v>4200</v>
          </cell>
        </row>
        <row r="490">
          <cell r="A490" t="str">
            <v>I0572</v>
          </cell>
          <cell r="B490" t="str">
            <v>SEINFRA/CE</v>
          </cell>
          <cell r="C490" t="str">
            <v>BOMBA SUBMERSÍVEL ABS (CHI)</v>
          </cell>
          <cell r="D490" t="str">
            <v>H</v>
          </cell>
          <cell r="E490">
            <v>0.20159999999999997</v>
          </cell>
        </row>
        <row r="491">
          <cell r="A491" t="str">
            <v>I0686</v>
          </cell>
          <cell r="B491" t="str">
            <v>SEINFRA/CE</v>
          </cell>
          <cell r="C491" t="str">
            <v>BOMBA SUBMERSÍVEL ABS (CHP)</v>
          </cell>
          <cell r="D491" t="str">
            <v>H</v>
          </cell>
          <cell r="E491">
            <v>2.4756</v>
          </cell>
        </row>
        <row r="492">
          <cell r="A492" t="str">
            <v>I2670</v>
          </cell>
          <cell r="B492" t="str">
            <v>SEINFRA/CE</v>
          </cell>
          <cell r="C492" t="str">
            <v>BOMBA SUBMERSÍVEL FLYGT</v>
          </cell>
          <cell r="D492" t="str">
            <v>UN</v>
          </cell>
          <cell r="E492">
            <v>5670</v>
          </cell>
        </row>
        <row r="493">
          <cell r="A493" t="str">
            <v>I0573</v>
          </cell>
          <cell r="B493" t="str">
            <v>SEINFRA/CE</v>
          </cell>
          <cell r="C493" t="str">
            <v>BOMBA SUBMERSÍVEL FLYGT (CHI)</v>
          </cell>
          <cell r="D493" t="str">
            <v>H</v>
          </cell>
          <cell r="E493">
            <v>0.27215999999999996</v>
          </cell>
        </row>
        <row r="494">
          <cell r="A494" t="str">
            <v>I0687</v>
          </cell>
          <cell r="B494" t="str">
            <v>SEINFRA/CE</v>
          </cell>
          <cell r="C494" t="str">
            <v>BOMBA SUBMERSÍVEL FLYGT (CHP)</v>
          </cell>
          <cell r="D494" t="str">
            <v>H</v>
          </cell>
          <cell r="E494">
            <v>2.8695599999999999</v>
          </cell>
        </row>
        <row r="495">
          <cell r="A495" t="str">
            <v>I0266</v>
          </cell>
          <cell r="B495" t="str">
            <v>SEINFRA/CE</v>
          </cell>
          <cell r="C495" t="str">
            <v>BOMBEAMENTO DE CONCRETO</v>
          </cell>
          <cell r="D495" t="str">
            <v>M3</v>
          </cell>
          <cell r="E495">
            <v>35</v>
          </cell>
        </row>
        <row r="496">
          <cell r="A496" t="str">
            <v>I0267</v>
          </cell>
          <cell r="B496" t="str">
            <v>SEINFRA/CE</v>
          </cell>
          <cell r="C496" t="str">
            <v>BORBOLETA C/CONTADOR DE ACESSO</v>
          </cell>
          <cell r="D496" t="str">
            <v>UN</v>
          </cell>
          <cell r="E496">
            <v>1913.08</v>
          </cell>
        </row>
        <row r="497">
          <cell r="A497" t="str">
            <v>I7554</v>
          </cell>
          <cell r="B497" t="str">
            <v>SEINFRA/CE</v>
          </cell>
          <cell r="C497" t="str">
            <v>BORRACHA LENÇOL SINTÉTICO 4,8mm (8,10/m)</v>
          </cell>
          <cell r="D497" t="str">
            <v>KG</v>
          </cell>
          <cell r="E497">
            <v>2.77</v>
          </cell>
        </row>
        <row r="498">
          <cell r="A498" t="str">
            <v>I7408</v>
          </cell>
          <cell r="B498" t="str">
            <v>SEINFRA/CE</v>
          </cell>
          <cell r="C498" t="str">
            <v>BOTÃO DE COMANDO DN 22,5mm 2 CONTATOS</v>
          </cell>
          <cell r="D498" t="str">
            <v>UN</v>
          </cell>
          <cell r="E498">
            <v>33.18</v>
          </cell>
        </row>
        <row r="499">
          <cell r="A499" t="str">
            <v>I0269</v>
          </cell>
          <cell r="B499" t="str">
            <v>SEINFRA/CE</v>
          </cell>
          <cell r="C499" t="str">
            <v>BOTÃO DE CORREÇÃO (1002)</v>
          </cell>
          <cell r="D499" t="str">
            <v>UN</v>
          </cell>
          <cell r="E499">
            <v>5.39</v>
          </cell>
        </row>
        <row r="500">
          <cell r="A500" t="str">
            <v>I0268</v>
          </cell>
          <cell r="B500" t="str">
            <v>SEINFRA/CE</v>
          </cell>
          <cell r="C500" t="str">
            <v>BOTOEIRA EM ALUMINIO FUNDIDO ' LIGA-DESLIGA'</v>
          </cell>
          <cell r="D500" t="str">
            <v>UN</v>
          </cell>
          <cell r="E500">
            <v>97.84</v>
          </cell>
        </row>
        <row r="501">
          <cell r="A501" t="str">
            <v>I6425</v>
          </cell>
          <cell r="B501" t="str">
            <v>SEINFRA/CE</v>
          </cell>
          <cell r="C501" t="str">
            <v>BOX RETO DE  D=1 1/2"</v>
          </cell>
          <cell r="D501" t="str">
            <v>UN</v>
          </cell>
          <cell r="E501">
            <v>4.6500000000000004</v>
          </cell>
        </row>
        <row r="502">
          <cell r="A502" t="str">
            <v>I6133</v>
          </cell>
          <cell r="B502" t="str">
            <v>SEINFRA/CE</v>
          </cell>
          <cell r="C502" t="str">
            <v>BOX RETO DE  D=1 1/4"</v>
          </cell>
          <cell r="D502" t="str">
            <v>UN</v>
          </cell>
          <cell r="E502">
            <v>4.95</v>
          </cell>
        </row>
        <row r="503">
          <cell r="A503" t="str">
            <v>I6426</v>
          </cell>
          <cell r="B503" t="str">
            <v>SEINFRA/CE</v>
          </cell>
          <cell r="C503" t="str">
            <v>BOX RETO DE  D=1"</v>
          </cell>
          <cell r="D503" t="str">
            <v>UN</v>
          </cell>
          <cell r="E503">
            <v>2.21</v>
          </cell>
        </row>
        <row r="504">
          <cell r="A504" t="str">
            <v>I6132</v>
          </cell>
          <cell r="B504" t="str">
            <v>SEINFRA/CE</v>
          </cell>
          <cell r="C504" t="str">
            <v>BOX RETO DE  D=2"</v>
          </cell>
          <cell r="D504" t="str">
            <v>UN</v>
          </cell>
          <cell r="E504">
            <v>6.78</v>
          </cell>
        </row>
        <row r="505">
          <cell r="A505" t="str">
            <v>I6427</v>
          </cell>
          <cell r="B505" t="str">
            <v>SEINFRA/CE</v>
          </cell>
          <cell r="C505" t="str">
            <v>BOX RETO DE  D=3/4"</v>
          </cell>
          <cell r="D505" t="str">
            <v>UN</v>
          </cell>
          <cell r="E505">
            <v>1.98</v>
          </cell>
        </row>
        <row r="506">
          <cell r="A506" t="str">
            <v>I0271</v>
          </cell>
          <cell r="B506" t="str">
            <v>SEINFRA/CE</v>
          </cell>
          <cell r="C506" t="str">
            <v>BRAÇADEIRA C/ISOLADOR P/TELEFONE</v>
          </cell>
          <cell r="D506" t="str">
            <v>UN</v>
          </cell>
          <cell r="E506">
            <v>6.23</v>
          </cell>
        </row>
        <row r="507">
          <cell r="A507" t="str">
            <v>I0272</v>
          </cell>
          <cell r="B507" t="str">
            <v>SEINFRA/CE</v>
          </cell>
          <cell r="C507" t="str">
            <v>BRAÇADEIRA P/FIXACAO APARELHO SINALIZADOR</v>
          </cell>
          <cell r="D507" t="str">
            <v>UN</v>
          </cell>
          <cell r="E507">
            <v>1.9</v>
          </cell>
        </row>
        <row r="508">
          <cell r="A508" t="str">
            <v>I0273</v>
          </cell>
          <cell r="B508" t="str">
            <v>SEINFRA/CE</v>
          </cell>
          <cell r="C508" t="str">
            <v>BRAÇADEIRA TIPO "D" , METALICA DE 1"</v>
          </cell>
          <cell r="D508" t="str">
            <v>UN</v>
          </cell>
          <cell r="E508">
            <v>0.92</v>
          </cell>
        </row>
        <row r="509">
          <cell r="A509" t="str">
            <v>I0274</v>
          </cell>
          <cell r="B509" t="str">
            <v>SEINFRA/CE</v>
          </cell>
          <cell r="C509" t="str">
            <v>BRAÇADEIRA TIPO "D" , METALICA DE 3"</v>
          </cell>
          <cell r="D509" t="str">
            <v>UN</v>
          </cell>
          <cell r="E509">
            <v>2.89</v>
          </cell>
        </row>
        <row r="510">
          <cell r="A510" t="str">
            <v>I0275</v>
          </cell>
          <cell r="B510" t="str">
            <v>SEINFRA/CE</v>
          </cell>
          <cell r="C510" t="str">
            <v>BRAÇADEIRA TIPO "D", METALICA DE 2"</v>
          </cell>
          <cell r="D510" t="str">
            <v>UN</v>
          </cell>
          <cell r="E510">
            <v>1.9</v>
          </cell>
        </row>
        <row r="511">
          <cell r="A511" t="str">
            <v>I0276</v>
          </cell>
          <cell r="B511" t="str">
            <v>SEINFRA/CE</v>
          </cell>
          <cell r="C511" t="str">
            <v>BRAÇADEIRA TIPO "D", METALICA DE 4''</v>
          </cell>
          <cell r="D511" t="str">
            <v>UN</v>
          </cell>
          <cell r="E511">
            <v>3.28</v>
          </cell>
        </row>
        <row r="512">
          <cell r="A512" t="str">
            <v>I0277</v>
          </cell>
          <cell r="B512" t="str">
            <v>SEINFRA/CE</v>
          </cell>
          <cell r="C512" t="str">
            <v>BRAÇO METALICO DE 3/4", P/ POSTE DE CONCRETO</v>
          </cell>
          <cell r="D512" t="str">
            <v>UN</v>
          </cell>
          <cell r="E512">
            <v>28.16</v>
          </cell>
        </row>
        <row r="513">
          <cell r="A513" t="str">
            <v>I0278</v>
          </cell>
          <cell r="B513" t="str">
            <v>SEINFRA/CE</v>
          </cell>
          <cell r="C513" t="str">
            <v>BRAÇO METALICO P/ LUMINARIA</v>
          </cell>
          <cell r="D513" t="str">
            <v>UN</v>
          </cell>
          <cell r="E513">
            <v>17.54</v>
          </cell>
        </row>
        <row r="514">
          <cell r="A514" t="str">
            <v>I0270</v>
          </cell>
          <cell r="B514" t="str">
            <v>SEINFRA/CE</v>
          </cell>
          <cell r="C514" t="str">
            <v>BRAQUETE COM 3 ISOLADORES</v>
          </cell>
          <cell r="D514" t="str">
            <v>UN</v>
          </cell>
          <cell r="E514">
            <v>23.73</v>
          </cell>
        </row>
        <row r="515">
          <cell r="A515" t="str">
            <v>I8364</v>
          </cell>
          <cell r="B515" t="str">
            <v>SEINFRA/CE</v>
          </cell>
          <cell r="C515" t="str">
            <v>BRISES EM PVC COM ESTRUTURA EM CHAPA METÁLICA - FORN. E MONT.</v>
          </cell>
          <cell r="D515" t="str">
            <v>M2</v>
          </cell>
          <cell r="E515">
            <v>532.76</v>
          </cell>
        </row>
        <row r="516">
          <cell r="A516" t="str">
            <v>I0280</v>
          </cell>
          <cell r="B516" t="str">
            <v>SEINFRA/CE</v>
          </cell>
          <cell r="C516" t="str">
            <v>BRITA</v>
          </cell>
          <cell r="D516" t="str">
            <v>M3</v>
          </cell>
          <cell r="E516">
            <v>56</v>
          </cell>
        </row>
        <row r="517">
          <cell r="A517" t="str">
            <v>I8630</v>
          </cell>
          <cell r="B517" t="str">
            <v>SEINFRA/CE</v>
          </cell>
          <cell r="C517" t="str">
            <v>BROCA 3/8"</v>
          </cell>
          <cell r="D517" t="str">
            <v>UN</v>
          </cell>
          <cell r="E517">
            <v>13</v>
          </cell>
        </row>
        <row r="518">
          <cell r="A518" t="str">
            <v>I1006</v>
          </cell>
          <cell r="B518" t="str">
            <v>SEINFRA/CE</v>
          </cell>
          <cell r="C518" t="str">
            <v>BROCA DE WIDEA DE 1"</v>
          </cell>
          <cell r="D518" t="str">
            <v>UN</v>
          </cell>
          <cell r="E518">
            <v>68</v>
          </cell>
        </row>
        <row r="519">
          <cell r="A519" t="str">
            <v>I0284</v>
          </cell>
          <cell r="B519" t="str">
            <v>SEINFRA/CE</v>
          </cell>
          <cell r="C519" t="str">
            <v>BRUMASA DE 10MM</v>
          </cell>
          <cell r="D519" t="str">
            <v>UN</v>
          </cell>
          <cell r="E519">
            <v>57</v>
          </cell>
        </row>
        <row r="520">
          <cell r="A520" t="str">
            <v>I6466</v>
          </cell>
          <cell r="B520" t="str">
            <v>SEINFRA/CE</v>
          </cell>
          <cell r="C520" t="str">
            <v>BUCHA DE ALUMÍNIO PARA ELETRODUTO DN 1 1/2"</v>
          </cell>
          <cell r="D520" t="str">
            <v>UN</v>
          </cell>
          <cell r="E520">
            <v>0.74</v>
          </cell>
        </row>
        <row r="521">
          <cell r="A521" t="str">
            <v>I0285</v>
          </cell>
          <cell r="B521" t="str">
            <v>SEINFRA/CE</v>
          </cell>
          <cell r="C521" t="str">
            <v>BUCHA DE FERRO GALVANIZADO 1 1/2''</v>
          </cell>
          <cell r="D521" t="str">
            <v>UN</v>
          </cell>
          <cell r="E521">
            <v>0.96</v>
          </cell>
        </row>
        <row r="522">
          <cell r="A522" t="str">
            <v>I0286</v>
          </cell>
          <cell r="B522" t="str">
            <v>SEINFRA/CE</v>
          </cell>
          <cell r="C522" t="str">
            <v>BUCHA DE FERRO GALVANIZADO 1 1/4''</v>
          </cell>
          <cell r="D522" t="str">
            <v>UN</v>
          </cell>
          <cell r="E522">
            <v>0.71</v>
          </cell>
        </row>
        <row r="523">
          <cell r="A523" t="str">
            <v>I0287</v>
          </cell>
          <cell r="B523" t="str">
            <v>SEINFRA/CE</v>
          </cell>
          <cell r="C523" t="str">
            <v>BUCHA DE FERRO GALVANIZADO 1''</v>
          </cell>
          <cell r="D523" t="str">
            <v>UN</v>
          </cell>
          <cell r="E523">
            <v>0.68</v>
          </cell>
        </row>
        <row r="524">
          <cell r="A524" t="str">
            <v>I0288</v>
          </cell>
          <cell r="B524" t="str">
            <v>SEINFRA/CE</v>
          </cell>
          <cell r="C524" t="str">
            <v>BUCHA DE FERRO GALVANIZADO 1/2''</v>
          </cell>
          <cell r="D524" t="str">
            <v>UN</v>
          </cell>
          <cell r="E524">
            <v>0.3</v>
          </cell>
        </row>
        <row r="525">
          <cell r="A525" t="str">
            <v>I0289</v>
          </cell>
          <cell r="B525" t="str">
            <v>SEINFRA/CE</v>
          </cell>
          <cell r="C525" t="str">
            <v>BUCHA DE FERRO GALVANIZADO 2 1/2''</v>
          </cell>
          <cell r="D525" t="str">
            <v>UN</v>
          </cell>
          <cell r="E525">
            <v>2.2000000000000002</v>
          </cell>
        </row>
        <row r="526">
          <cell r="A526" t="str">
            <v>I0290</v>
          </cell>
          <cell r="B526" t="str">
            <v>SEINFRA/CE</v>
          </cell>
          <cell r="C526" t="str">
            <v>BUCHA DE FERRO GALVANIZADO 2''</v>
          </cell>
          <cell r="D526" t="str">
            <v>UN</v>
          </cell>
          <cell r="E526">
            <v>2</v>
          </cell>
        </row>
        <row r="527">
          <cell r="A527" t="str">
            <v>I0291</v>
          </cell>
          <cell r="B527" t="str">
            <v>SEINFRA/CE</v>
          </cell>
          <cell r="C527" t="str">
            <v>BUCHA DE FERRO GALVANIZADO 3 1/2''</v>
          </cell>
          <cell r="D527" t="str">
            <v>UN</v>
          </cell>
          <cell r="E527">
            <v>6.8</v>
          </cell>
        </row>
        <row r="528">
          <cell r="A528" t="str">
            <v>I0292</v>
          </cell>
          <cell r="B528" t="str">
            <v>SEINFRA/CE</v>
          </cell>
          <cell r="C528" t="str">
            <v>BUCHA DE FERRO GALVANIZADO 3''</v>
          </cell>
          <cell r="D528" t="str">
            <v>UN</v>
          </cell>
          <cell r="E528">
            <v>3.12</v>
          </cell>
        </row>
        <row r="529">
          <cell r="A529" t="str">
            <v>I0293</v>
          </cell>
          <cell r="B529" t="str">
            <v>SEINFRA/CE</v>
          </cell>
          <cell r="C529" t="str">
            <v>BUCHA DE FERRO GALVANIZADO 3/4''</v>
          </cell>
          <cell r="D529" t="str">
            <v>UN</v>
          </cell>
          <cell r="E529">
            <v>0.5</v>
          </cell>
        </row>
        <row r="530">
          <cell r="A530" t="str">
            <v>I0294</v>
          </cell>
          <cell r="B530" t="str">
            <v>SEINFRA/CE</v>
          </cell>
          <cell r="C530" t="str">
            <v>BUCHA DE FERRO GALVANIZADO 4''</v>
          </cell>
          <cell r="D530" t="str">
            <v>UN</v>
          </cell>
          <cell r="E530">
            <v>3.72</v>
          </cell>
        </row>
        <row r="531">
          <cell r="A531" t="str">
            <v>I0299</v>
          </cell>
          <cell r="B531" t="str">
            <v>SEINFRA/CE</v>
          </cell>
          <cell r="C531" t="str">
            <v>BUCHA PARA PIVOTANTE DE DOBRADICA (1201)</v>
          </cell>
          <cell r="D531" t="str">
            <v>UN</v>
          </cell>
          <cell r="E531">
            <v>5.57</v>
          </cell>
        </row>
        <row r="532">
          <cell r="A532" t="str">
            <v>I0300</v>
          </cell>
          <cell r="B532" t="str">
            <v>SEINFRA/CE</v>
          </cell>
          <cell r="C532" t="str">
            <v>BUCHA PASSAGEM INTERNA/EXTERNA PORCEL. 15KV</v>
          </cell>
          <cell r="D532" t="str">
            <v>UN</v>
          </cell>
          <cell r="E532">
            <v>166.67</v>
          </cell>
        </row>
        <row r="533">
          <cell r="A533" t="str">
            <v>I0301</v>
          </cell>
          <cell r="B533" t="str">
            <v>SEINFRA/CE</v>
          </cell>
          <cell r="C533" t="str">
            <v>BUCHA PLASTICA 8MM</v>
          </cell>
          <cell r="D533" t="str">
            <v>UN</v>
          </cell>
          <cell r="E533">
            <v>0.14000000000000001</v>
          </cell>
        </row>
        <row r="534">
          <cell r="A534" t="str">
            <v>I8226</v>
          </cell>
          <cell r="B534" t="str">
            <v>SEINFRA/CE</v>
          </cell>
          <cell r="C534" t="str">
            <v>BUCHA REDUÇÃO DE AÇO GALVANIZADO 11/2"x 1"</v>
          </cell>
          <cell r="D534" t="str">
            <v>UN</v>
          </cell>
          <cell r="E534">
            <v>12.03</v>
          </cell>
        </row>
        <row r="535">
          <cell r="A535" t="str">
            <v>I8227</v>
          </cell>
          <cell r="B535" t="str">
            <v>SEINFRA/CE</v>
          </cell>
          <cell r="C535" t="str">
            <v>BUCHA REDUÇÃO DE AÇO GALVANIZADO 11/2"x 11/4"</v>
          </cell>
          <cell r="D535" t="str">
            <v>UN</v>
          </cell>
          <cell r="E535">
            <v>12.27</v>
          </cell>
        </row>
        <row r="536">
          <cell r="A536" t="str">
            <v>I8225</v>
          </cell>
          <cell r="B536" t="str">
            <v>SEINFRA/CE</v>
          </cell>
          <cell r="C536" t="str">
            <v>BUCHA REDUÇÃO DE AÇO GALVANIZADO 11/4"x 1"</v>
          </cell>
          <cell r="D536" t="str">
            <v>UN</v>
          </cell>
          <cell r="E536">
            <v>8.8699999999999992</v>
          </cell>
        </row>
        <row r="537">
          <cell r="A537" t="str">
            <v>I8228</v>
          </cell>
          <cell r="B537" t="str">
            <v>SEINFRA/CE</v>
          </cell>
          <cell r="C537" t="str">
            <v>BUCHA REDUÇÃO DE AÇO GALVANIZADO 2"x 1/2"</v>
          </cell>
          <cell r="D537" t="str">
            <v>UN</v>
          </cell>
          <cell r="E537">
            <v>14.5</v>
          </cell>
        </row>
        <row r="538">
          <cell r="A538" t="str">
            <v>I0296</v>
          </cell>
          <cell r="B538" t="str">
            <v>SEINFRA/CE</v>
          </cell>
          <cell r="C538" t="str">
            <v>BUCHA REDUÇÃO DE PVC P/ESGOTO 3X2''</v>
          </cell>
          <cell r="D538" t="str">
            <v>UN</v>
          </cell>
          <cell r="E538">
            <v>3.56</v>
          </cell>
        </row>
        <row r="539">
          <cell r="A539" t="str">
            <v>I0297</v>
          </cell>
          <cell r="B539" t="str">
            <v>SEINFRA/CE</v>
          </cell>
          <cell r="C539" t="str">
            <v>BUCHA REDUÇÃO DE PVC P/ESGOTO 4X3''</v>
          </cell>
          <cell r="D539" t="str">
            <v>UN</v>
          </cell>
          <cell r="E539">
            <v>4.8099999999999996</v>
          </cell>
        </row>
        <row r="540">
          <cell r="A540" t="str">
            <v>I0298</v>
          </cell>
          <cell r="B540" t="str">
            <v>SEINFRA/CE</v>
          </cell>
          <cell r="C540" t="str">
            <v>BUCHA REDUÇÃO DE PVC P/ESGOTO 6X4''</v>
          </cell>
          <cell r="D540" t="str">
            <v>UN</v>
          </cell>
          <cell r="E540">
            <v>15.44</v>
          </cell>
        </row>
        <row r="541">
          <cell r="A541" t="str">
            <v>I0322</v>
          </cell>
          <cell r="B541" t="str">
            <v>SEINFRA/CE</v>
          </cell>
          <cell r="C541" t="str">
            <v>BUCHA REDUÇÃO FERRO FUNDIDO 100X75MM</v>
          </cell>
          <cell r="D541" t="str">
            <v>UN</v>
          </cell>
          <cell r="E541">
            <v>58.2</v>
          </cell>
        </row>
        <row r="542">
          <cell r="A542" t="str">
            <v>I0323</v>
          </cell>
          <cell r="B542" t="str">
            <v>SEINFRA/CE</v>
          </cell>
          <cell r="C542" t="str">
            <v>BUCHA REDUÇÃO FERRO FUNDIDO 150X100MM</v>
          </cell>
          <cell r="D542" t="str">
            <v>UN</v>
          </cell>
          <cell r="E542">
            <v>244.44</v>
          </cell>
        </row>
        <row r="543">
          <cell r="A543" t="str">
            <v>I0324</v>
          </cell>
          <cell r="B543" t="str">
            <v>SEINFRA/CE</v>
          </cell>
          <cell r="C543" t="str">
            <v>BUCHA REDUÇÃO FERRO FUNDIDO 75X50MM</v>
          </cell>
          <cell r="D543" t="str">
            <v>UN</v>
          </cell>
          <cell r="E543">
            <v>49.86</v>
          </cell>
        </row>
        <row r="544">
          <cell r="A544" t="str">
            <v>I0325</v>
          </cell>
          <cell r="B544" t="str">
            <v>SEINFRA/CE</v>
          </cell>
          <cell r="C544" t="str">
            <v>BUCHA REDUÇÃO LONGA PVC ESGOTO 50X40MM</v>
          </cell>
          <cell r="D544" t="str">
            <v>UN</v>
          </cell>
          <cell r="E544">
            <v>2.15</v>
          </cell>
        </row>
        <row r="545">
          <cell r="A545" t="str">
            <v>I0302</v>
          </cell>
          <cell r="B545" t="str">
            <v>SEINFRA/CE</v>
          </cell>
          <cell r="C545" t="str">
            <v>BUCHA REDUCAO PVC CURTA 75X50MM - AF</v>
          </cell>
          <cell r="D545" t="str">
            <v>UN</v>
          </cell>
          <cell r="E545">
            <v>12.81</v>
          </cell>
        </row>
        <row r="546">
          <cell r="A546" t="str">
            <v>I0303</v>
          </cell>
          <cell r="B546" t="str">
            <v>SEINFRA/CE</v>
          </cell>
          <cell r="C546" t="str">
            <v>BUCHA REDUÇÃO PVC ROSCAVEL DE 1 1/2X1 1/4''</v>
          </cell>
          <cell r="D546" t="str">
            <v>UN</v>
          </cell>
          <cell r="E546">
            <v>3.51</v>
          </cell>
        </row>
        <row r="547">
          <cell r="A547" t="str">
            <v>I0304</v>
          </cell>
          <cell r="B547" t="str">
            <v>SEINFRA/CE</v>
          </cell>
          <cell r="C547" t="str">
            <v>BUCHA REDUÇÃO PVC ROSCAVEL DE 1 1/2X1''</v>
          </cell>
          <cell r="D547" t="str">
            <v>UN</v>
          </cell>
          <cell r="E547">
            <v>3.47</v>
          </cell>
        </row>
        <row r="548">
          <cell r="A548" t="str">
            <v>I0305</v>
          </cell>
          <cell r="B548" t="str">
            <v>SEINFRA/CE</v>
          </cell>
          <cell r="C548" t="str">
            <v>BUCHA REDUÇÃO PVC ROSCAVEL DE 1 1/2X1/2''</v>
          </cell>
          <cell r="D548" t="str">
            <v>UN</v>
          </cell>
          <cell r="E548">
            <v>4.51</v>
          </cell>
        </row>
        <row r="549">
          <cell r="A549" t="str">
            <v>I0306</v>
          </cell>
          <cell r="B549" t="str">
            <v>SEINFRA/CE</v>
          </cell>
          <cell r="C549" t="str">
            <v>BUCHA REDUÇÃO PVC ROSCAVEL DE 1 1/2X3/4''</v>
          </cell>
          <cell r="D549" t="str">
            <v>UN</v>
          </cell>
          <cell r="E549">
            <v>3.93</v>
          </cell>
        </row>
        <row r="550">
          <cell r="A550" t="str">
            <v>I0307</v>
          </cell>
          <cell r="B550" t="str">
            <v>SEINFRA/CE</v>
          </cell>
          <cell r="C550" t="str">
            <v>BUCHA REDUÇÃO PVC ROSCAVEL DE 1 1/4X1''</v>
          </cell>
          <cell r="D550" t="str">
            <v>UN</v>
          </cell>
          <cell r="E550">
            <v>4.49</v>
          </cell>
        </row>
        <row r="551">
          <cell r="A551" t="str">
            <v>I0308</v>
          </cell>
          <cell r="B551" t="str">
            <v>SEINFRA/CE</v>
          </cell>
          <cell r="C551" t="str">
            <v>BUCHA REDUÇÃO PVC ROSCAVEL DE 1 1/4X1/2''</v>
          </cell>
          <cell r="D551" t="str">
            <v>UN</v>
          </cell>
          <cell r="E551">
            <v>4.49</v>
          </cell>
        </row>
        <row r="552">
          <cell r="A552" t="str">
            <v>I0309</v>
          </cell>
          <cell r="B552" t="str">
            <v>SEINFRA/CE</v>
          </cell>
          <cell r="C552" t="str">
            <v>BUCHA REDUÇÃO PVC ROSCAVEL DE 1 1/4X3/4''</v>
          </cell>
          <cell r="D552" t="str">
            <v>UN</v>
          </cell>
          <cell r="E552">
            <v>4.0999999999999996</v>
          </cell>
        </row>
        <row r="553">
          <cell r="A553" t="str">
            <v>I0310</v>
          </cell>
          <cell r="B553" t="str">
            <v>SEINFRA/CE</v>
          </cell>
          <cell r="C553" t="str">
            <v>BUCHA REDUÇÃO PVC ROSCAVEL DE 1 X1/2''</v>
          </cell>
          <cell r="D553" t="str">
            <v>UN</v>
          </cell>
          <cell r="E553">
            <v>2.1</v>
          </cell>
        </row>
        <row r="554">
          <cell r="A554" t="str">
            <v>I0311</v>
          </cell>
          <cell r="B554" t="str">
            <v>SEINFRA/CE</v>
          </cell>
          <cell r="C554" t="str">
            <v>BUCHA REDUÇÃO PVC ROSCAVEL DE 1X3/4''</v>
          </cell>
          <cell r="D554" t="str">
            <v>UN</v>
          </cell>
          <cell r="E554">
            <v>1.42</v>
          </cell>
        </row>
        <row r="555">
          <cell r="A555" t="str">
            <v>I0312</v>
          </cell>
          <cell r="B555" t="str">
            <v>SEINFRA/CE</v>
          </cell>
          <cell r="C555" t="str">
            <v>BUCHA REDUÇÃO PVC ROSCAVEL DE 2 1/2X1 1/2''</v>
          </cell>
          <cell r="D555" t="str">
            <v>UN</v>
          </cell>
          <cell r="E555">
            <v>19.100000000000001</v>
          </cell>
        </row>
        <row r="556">
          <cell r="A556" t="str">
            <v>I0313</v>
          </cell>
          <cell r="B556" t="str">
            <v>SEINFRA/CE</v>
          </cell>
          <cell r="C556" t="str">
            <v>BUCHA REDUÇÃO PVC ROSCAVEL DE 2 1/2X1 1/4''</v>
          </cell>
          <cell r="D556" t="str">
            <v>UN</v>
          </cell>
          <cell r="E556">
            <v>17.53</v>
          </cell>
        </row>
        <row r="557">
          <cell r="A557" t="str">
            <v>I0314</v>
          </cell>
          <cell r="B557" t="str">
            <v>SEINFRA/CE</v>
          </cell>
          <cell r="C557" t="str">
            <v>BUCHA REDUÇÃO PVC ROSCAVEL DE 2 1/2X2''</v>
          </cell>
          <cell r="D557" t="str">
            <v>UN</v>
          </cell>
          <cell r="E557">
            <v>20.67</v>
          </cell>
        </row>
        <row r="558">
          <cell r="A558" t="str">
            <v>I0315</v>
          </cell>
          <cell r="B558" t="str">
            <v>SEINFRA/CE</v>
          </cell>
          <cell r="C558" t="str">
            <v>BUCHA REDUÇÃO PVC ROSCAVEL DE 2X1 1/2''</v>
          </cell>
          <cell r="D558" t="str">
            <v>UN</v>
          </cell>
          <cell r="E558">
            <v>6.67</v>
          </cell>
        </row>
        <row r="559">
          <cell r="A559" t="str">
            <v>I0316</v>
          </cell>
          <cell r="B559" t="str">
            <v>SEINFRA/CE</v>
          </cell>
          <cell r="C559" t="str">
            <v>BUCHA REDUÇÃO PVC ROSCAVEL DE 2X1 1/4''</v>
          </cell>
          <cell r="D559" t="str">
            <v>UN</v>
          </cell>
          <cell r="E559">
            <v>6.91</v>
          </cell>
        </row>
        <row r="560">
          <cell r="A560" t="str">
            <v>I0317</v>
          </cell>
          <cell r="B560" t="str">
            <v>SEINFRA/CE</v>
          </cell>
          <cell r="C560" t="str">
            <v>BUCHA REDUÇÃO PVC ROSCAVEL DE 2X1''</v>
          </cell>
          <cell r="D560" t="str">
            <v>UN</v>
          </cell>
          <cell r="E560">
            <v>6.66</v>
          </cell>
        </row>
        <row r="561">
          <cell r="A561" t="str">
            <v>I0318</v>
          </cell>
          <cell r="B561" t="str">
            <v>SEINFRA/CE</v>
          </cell>
          <cell r="C561" t="str">
            <v>BUCHA REDUÇÃO PVC ROSCAVEL DE 3/4X1/2''</v>
          </cell>
          <cell r="D561" t="str">
            <v>UN</v>
          </cell>
          <cell r="E561">
            <v>0.9</v>
          </cell>
        </row>
        <row r="562">
          <cell r="A562" t="str">
            <v>I0319</v>
          </cell>
          <cell r="B562" t="str">
            <v>SEINFRA/CE</v>
          </cell>
          <cell r="C562" t="str">
            <v>BUCHA REDUÇÃO PVC ROSCAVEL DE 3X1 1/2''</v>
          </cell>
          <cell r="D562" t="str">
            <v>UN</v>
          </cell>
          <cell r="E562">
            <v>18.329999999999998</v>
          </cell>
        </row>
        <row r="563">
          <cell r="A563" t="str">
            <v>I0320</v>
          </cell>
          <cell r="B563" t="str">
            <v>SEINFRA/CE</v>
          </cell>
          <cell r="C563" t="str">
            <v>BUCHA REDUÇÃO PVC ROSCAVEL DE 3X2 1/2''</v>
          </cell>
          <cell r="D563" t="str">
            <v>UN</v>
          </cell>
          <cell r="E563">
            <v>28.32</v>
          </cell>
        </row>
        <row r="564">
          <cell r="A564" t="str">
            <v>I0321</v>
          </cell>
          <cell r="B564" t="str">
            <v>SEINFRA/CE</v>
          </cell>
          <cell r="C564" t="str">
            <v>BUCHA REDUÇÃO PVC ROSCAVEL DE 4X3''</v>
          </cell>
          <cell r="D564" t="str">
            <v>UN</v>
          </cell>
          <cell r="E564">
            <v>67.8</v>
          </cell>
        </row>
        <row r="565">
          <cell r="A565" t="str">
            <v>I0326</v>
          </cell>
          <cell r="B565" t="str">
            <v>SEINFRA/CE</v>
          </cell>
          <cell r="C565" t="str">
            <v>BUJÃO AÇO GALVANIZADO 1 1/4''</v>
          </cell>
          <cell r="D565" t="str">
            <v>UN</v>
          </cell>
          <cell r="E565">
            <v>5.16</v>
          </cell>
        </row>
        <row r="566">
          <cell r="A566" t="str">
            <v>I0327</v>
          </cell>
          <cell r="B566" t="str">
            <v>SEINFRA/CE</v>
          </cell>
          <cell r="C566" t="str">
            <v>BUJÃO AÇO GALVANIZADO 1/2''</v>
          </cell>
          <cell r="D566" t="str">
            <v>UN</v>
          </cell>
          <cell r="E566">
            <v>1.17</v>
          </cell>
        </row>
        <row r="567">
          <cell r="A567" t="str">
            <v>I0328</v>
          </cell>
          <cell r="B567" t="str">
            <v>SEINFRA/CE</v>
          </cell>
          <cell r="C567" t="str">
            <v>BUJÃO AÇO GALVANIZADO 2 1/2''</v>
          </cell>
          <cell r="D567" t="str">
            <v>UN</v>
          </cell>
          <cell r="E567">
            <v>13.48</v>
          </cell>
        </row>
        <row r="568">
          <cell r="A568" t="str">
            <v>I0329</v>
          </cell>
          <cell r="B568" t="str">
            <v>SEINFRA/CE</v>
          </cell>
          <cell r="C568" t="str">
            <v>BUJÃO AÇO GALVANIZADO 4''</v>
          </cell>
          <cell r="D568" t="str">
            <v>UN</v>
          </cell>
          <cell r="E568">
            <v>27.99</v>
          </cell>
        </row>
        <row r="569">
          <cell r="A569" t="str">
            <v>I8107</v>
          </cell>
          <cell r="B569" t="str">
            <v>SEINFRA/CE</v>
          </cell>
          <cell r="C569" t="str">
            <v>BUJÃO AUTOMÁTICO</v>
          </cell>
          <cell r="D569" t="str">
            <v>UN</v>
          </cell>
          <cell r="E569">
            <v>17.07</v>
          </cell>
        </row>
        <row r="570">
          <cell r="A570" t="str">
            <v>I0330</v>
          </cell>
          <cell r="B570" t="str">
            <v>SEINFRA/CE</v>
          </cell>
          <cell r="C570" t="str">
            <v>BUQUE NIQUELADO 4 PONTAS</v>
          </cell>
          <cell r="D570" t="str">
            <v>UN</v>
          </cell>
          <cell r="E570">
            <v>38.5</v>
          </cell>
        </row>
        <row r="571">
          <cell r="A571" t="str">
            <v>I8196</v>
          </cell>
          <cell r="B571" t="str">
            <v>SEINFRA/CE</v>
          </cell>
          <cell r="C571" t="str">
            <v>CABEÇOS DE AMARRAÇÃO EM FoFo 1500 KN</v>
          </cell>
          <cell r="D571" t="str">
            <v>UN</v>
          </cell>
          <cell r="E571">
            <v>13788.02</v>
          </cell>
        </row>
        <row r="572">
          <cell r="A572" t="str">
            <v>I0332</v>
          </cell>
          <cell r="B572" t="str">
            <v>SEINFRA/CE</v>
          </cell>
          <cell r="C572" t="str">
            <v>CABEÇOTE DE ALUMINIO P/TELEFONE</v>
          </cell>
          <cell r="D572" t="str">
            <v>UN</v>
          </cell>
          <cell r="E572">
            <v>5.5</v>
          </cell>
        </row>
        <row r="573">
          <cell r="A573" t="str">
            <v>I0333</v>
          </cell>
          <cell r="B573" t="str">
            <v>SEINFRA/CE</v>
          </cell>
          <cell r="C573" t="str">
            <v>CABIDE DE LOUÇA BRANCA COM 2 GANCHOS</v>
          </cell>
          <cell r="D573" t="str">
            <v>UN</v>
          </cell>
          <cell r="E573">
            <v>4.0999999999999996</v>
          </cell>
        </row>
        <row r="574">
          <cell r="A574" t="str">
            <v>I0334</v>
          </cell>
          <cell r="B574" t="str">
            <v>SEINFRA/CE</v>
          </cell>
          <cell r="C574" t="str">
            <v>CABIDE DE LOUÇA DE 1 GANCHO</v>
          </cell>
          <cell r="D574" t="str">
            <v>UN</v>
          </cell>
          <cell r="E574">
            <v>4.2699999999999996</v>
          </cell>
        </row>
        <row r="575">
          <cell r="A575" t="str">
            <v>I0335</v>
          </cell>
          <cell r="B575" t="str">
            <v>SEINFRA/CE</v>
          </cell>
          <cell r="C575" t="str">
            <v>CABO AÇO 3/16"</v>
          </cell>
          <cell r="D575" t="str">
            <v>M</v>
          </cell>
          <cell r="E575">
            <v>3.26</v>
          </cell>
        </row>
        <row r="576">
          <cell r="A576" t="str">
            <v>I6399</v>
          </cell>
          <cell r="B576" t="str">
            <v>SEINFRA/CE</v>
          </cell>
          <cell r="C576" t="str">
            <v>CABO BLINDADO 2x18 AWG</v>
          </cell>
          <cell r="D576" t="str">
            <v>M</v>
          </cell>
          <cell r="E576">
            <v>5.15</v>
          </cell>
        </row>
        <row r="577">
          <cell r="A577" t="str">
            <v>I8500</v>
          </cell>
          <cell r="B577" t="str">
            <v>SEINFRA/CE</v>
          </cell>
          <cell r="C577" t="str">
            <v>CABO BLINDADO FLEXÍVEL TETRAPOLAR 3 x 10,0 mm² + 10,0 mm²</v>
          </cell>
          <cell r="D577" t="str">
            <v>M</v>
          </cell>
          <cell r="E577">
            <v>15.48</v>
          </cell>
        </row>
        <row r="578">
          <cell r="A578" t="str">
            <v>I8507</v>
          </cell>
          <cell r="B578" t="str">
            <v>SEINFRA/CE</v>
          </cell>
          <cell r="C578" t="str">
            <v>CABO BLINDADO FLEXÍVEL TETRAPOLAR 3 x 120,0 mm² + 70,0 mm²</v>
          </cell>
          <cell r="D578" t="str">
            <v>M</v>
          </cell>
          <cell r="E578">
            <v>134.13</v>
          </cell>
        </row>
        <row r="579">
          <cell r="A579" t="str">
            <v>I8508</v>
          </cell>
          <cell r="B579" t="str">
            <v>SEINFRA/CE</v>
          </cell>
          <cell r="C579" t="str">
            <v>CABO BLINDADO FLEXÍVEL TETRAPOLAR 3 x 150,0 mm² + 95,0 mm²</v>
          </cell>
          <cell r="D579" t="str">
            <v>M</v>
          </cell>
          <cell r="E579">
            <v>169.26</v>
          </cell>
        </row>
        <row r="580">
          <cell r="A580" t="str">
            <v>I8501</v>
          </cell>
          <cell r="B580" t="str">
            <v>SEINFRA/CE</v>
          </cell>
          <cell r="C580" t="str">
            <v>CABO BLINDADO FLEXÍVEL TETRAPOLAR 3 x 16,0 mm² + 16,0 mm²</v>
          </cell>
          <cell r="D580" t="str">
            <v>M</v>
          </cell>
          <cell r="E580">
            <v>22.9</v>
          </cell>
        </row>
        <row r="581">
          <cell r="A581" t="str">
            <v>I8509</v>
          </cell>
          <cell r="B581" t="str">
            <v>SEINFRA/CE</v>
          </cell>
          <cell r="C581" t="str">
            <v>CABO BLINDADO FLEXÍVEL TETRAPOLAR 3 x 185,0 mm² + 95,0 mm²</v>
          </cell>
          <cell r="D581" t="str">
            <v>M</v>
          </cell>
          <cell r="E581">
            <v>195.99</v>
          </cell>
        </row>
        <row r="582">
          <cell r="A582" t="str">
            <v>I8497</v>
          </cell>
          <cell r="B582" t="str">
            <v>SEINFRA/CE</v>
          </cell>
          <cell r="C582" t="str">
            <v>CABO BLINDADO FLEXÍVEL TETRAPOLAR 3 x 2,5 mm² + 2,5 mm²</v>
          </cell>
          <cell r="D582" t="str">
            <v>M</v>
          </cell>
          <cell r="E582">
            <v>3.36</v>
          </cell>
        </row>
        <row r="583">
          <cell r="A583" t="str">
            <v>I8510</v>
          </cell>
          <cell r="B583" t="str">
            <v>SEINFRA/CE</v>
          </cell>
          <cell r="C583" t="str">
            <v>CABO BLINDADO FLEXÍVEL TETRAPOLAR 3 x 240,0 mm² + 120,0 mm²</v>
          </cell>
          <cell r="D583" t="str">
            <v>M</v>
          </cell>
          <cell r="E583">
            <v>238.54</v>
          </cell>
        </row>
        <row r="584">
          <cell r="A584" t="str">
            <v>I8502</v>
          </cell>
          <cell r="B584" t="str">
            <v>SEINFRA/CE</v>
          </cell>
          <cell r="C584" t="str">
            <v>CABO BLINDADO FLEXÍVEL TETRAPOLAR 3 x 25,0 mm² + 25,0 mm²</v>
          </cell>
          <cell r="D584" t="str">
            <v>M</v>
          </cell>
          <cell r="E584">
            <v>31.17</v>
          </cell>
        </row>
        <row r="585">
          <cell r="A585" t="str">
            <v>I8503</v>
          </cell>
          <cell r="B585" t="str">
            <v>SEINFRA/CE</v>
          </cell>
          <cell r="C585" t="str">
            <v>CABO BLINDADO FLEXÍVEL TETRAPOLAR 3 x 35,0 mm² + 16,0 mm²</v>
          </cell>
          <cell r="D585" t="str">
            <v>M</v>
          </cell>
          <cell r="E585">
            <v>40.03</v>
          </cell>
        </row>
        <row r="586">
          <cell r="A586" t="str">
            <v>I8498</v>
          </cell>
          <cell r="B586" t="str">
            <v>SEINFRA/CE</v>
          </cell>
          <cell r="C586" t="str">
            <v>CABO BLINDADO FLEXÍVEL TETRAPOLAR 3 x 4,0 mm² + 4,0 mm²</v>
          </cell>
          <cell r="D586" t="str">
            <v>M</v>
          </cell>
          <cell r="E586">
            <v>8.0399999999999991</v>
          </cell>
        </row>
        <row r="587">
          <cell r="A587" t="str">
            <v>I8504</v>
          </cell>
          <cell r="B587" t="str">
            <v>SEINFRA/CE</v>
          </cell>
          <cell r="C587" t="str">
            <v>CABO BLINDADO FLEXÍVEL TETRAPOLAR 3 x 50,0 mm² + 25,0 mm²</v>
          </cell>
          <cell r="D587" t="str">
            <v>M</v>
          </cell>
          <cell r="E587">
            <v>57.3</v>
          </cell>
        </row>
        <row r="588">
          <cell r="A588" t="str">
            <v>I8499</v>
          </cell>
          <cell r="B588" t="str">
            <v>SEINFRA/CE</v>
          </cell>
          <cell r="C588" t="str">
            <v>CABO BLINDADO FLEXÍVEL TETRAPOLAR 3 x 6,0 mm² + 6,0 mm²</v>
          </cell>
          <cell r="D588" t="str">
            <v>M</v>
          </cell>
          <cell r="E588">
            <v>10.46</v>
          </cell>
        </row>
        <row r="589">
          <cell r="A589" t="str">
            <v>I8505</v>
          </cell>
          <cell r="B589" t="str">
            <v>SEINFRA/CE</v>
          </cell>
          <cell r="C589" t="str">
            <v>CABO BLINDADO FLEXÍVEL TETRAPOLAR 3 x 70,0 mm² + 35,0 mm²</v>
          </cell>
          <cell r="D589" t="str">
            <v>M</v>
          </cell>
          <cell r="E589">
            <v>82.22</v>
          </cell>
        </row>
        <row r="590">
          <cell r="A590" t="str">
            <v>I8506</v>
          </cell>
          <cell r="B590" t="str">
            <v>SEINFRA/CE</v>
          </cell>
          <cell r="C590" t="str">
            <v>CABO BLINDADO FLEXÍVEL TETRAPOLAR 3 x 95,0 mm² + 50,0 mm²</v>
          </cell>
          <cell r="D590" t="str">
            <v>M</v>
          </cell>
          <cell r="E590">
            <v>104.75</v>
          </cell>
        </row>
        <row r="591">
          <cell r="A591" t="str">
            <v>I6139</v>
          </cell>
          <cell r="B591" t="str">
            <v>SEINFRA/CE</v>
          </cell>
          <cell r="C591" t="str">
            <v>CABO CLASSE 1KV 2 X 1,5MM2</v>
          </cell>
          <cell r="D591" t="str">
            <v>M</v>
          </cell>
          <cell r="E591">
            <v>1.46</v>
          </cell>
        </row>
        <row r="592">
          <cell r="A592" t="str">
            <v>I6138</v>
          </cell>
          <cell r="B592" t="str">
            <v>SEINFRA/CE</v>
          </cell>
          <cell r="C592" t="str">
            <v>CABO CLASSE 1KV 3 X 1,5MM2</v>
          </cell>
          <cell r="D592" t="str">
            <v>M</v>
          </cell>
          <cell r="E592">
            <v>2.04</v>
          </cell>
        </row>
        <row r="593">
          <cell r="A593" t="str">
            <v>I6141</v>
          </cell>
          <cell r="B593" t="str">
            <v>SEINFRA/CE</v>
          </cell>
          <cell r="C593" t="str">
            <v>CABO CLASSE 1KV 3 X 2,5MM2</v>
          </cell>
          <cell r="D593" t="str">
            <v>M</v>
          </cell>
          <cell r="E593">
            <v>3.07</v>
          </cell>
        </row>
        <row r="594">
          <cell r="A594" t="str">
            <v>I6143</v>
          </cell>
          <cell r="B594" t="str">
            <v>SEINFRA/CE</v>
          </cell>
          <cell r="C594" t="str">
            <v>CABO CLASSE 1KV 4 X 10MM2</v>
          </cell>
          <cell r="D594" t="str">
            <v>M</v>
          </cell>
          <cell r="E594">
            <v>14.87</v>
          </cell>
        </row>
        <row r="595">
          <cell r="A595" t="str">
            <v>I6144</v>
          </cell>
          <cell r="B595" t="str">
            <v>SEINFRA/CE</v>
          </cell>
          <cell r="C595" t="str">
            <v>CABO CLASSE 1KV 4 X 16MM2</v>
          </cell>
          <cell r="D595" t="str">
            <v>M</v>
          </cell>
          <cell r="E595">
            <v>23.25</v>
          </cell>
        </row>
        <row r="596">
          <cell r="A596" t="str">
            <v>I6140</v>
          </cell>
          <cell r="B596" t="str">
            <v>SEINFRA/CE</v>
          </cell>
          <cell r="C596" t="str">
            <v>CABO CLASSE 1KV 4 X 2,5MM2</v>
          </cell>
          <cell r="D596" t="str">
            <v>M</v>
          </cell>
          <cell r="E596">
            <v>3.98</v>
          </cell>
        </row>
        <row r="597">
          <cell r="A597" t="str">
            <v>I6145</v>
          </cell>
          <cell r="B597" t="str">
            <v>SEINFRA/CE</v>
          </cell>
          <cell r="C597" t="str">
            <v>CABO CLASSE 1KV 4 X 25MM2</v>
          </cell>
          <cell r="D597" t="str">
            <v>M</v>
          </cell>
          <cell r="E597">
            <v>34.549999999999997</v>
          </cell>
        </row>
        <row r="598">
          <cell r="A598" t="str">
            <v>I6146</v>
          </cell>
          <cell r="B598" t="str">
            <v>SEINFRA/CE</v>
          </cell>
          <cell r="C598" t="str">
            <v>CABO CLASSE 1KV 4 X 35MM2</v>
          </cell>
          <cell r="D598" t="str">
            <v>M</v>
          </cell>
          <cell r="E598">
            <v>49.21</v>
          </cell>
        </row>
        <row r="599">
          <cell r="A599" t="str">
            <v>I6142</v>
          </cell>
          <cell r="B599" t="str">
            <v>SEINFRA/CE</v>
          </cell>
          <cell r="C599" t="str">
            <v>CABO CLASSE 1KV 4 X 6MM2</v>
          </cell>
          <cell r="D599" t="str">
            <v>M</v>
          </cell>
          <cell r="E599">
            <v>8.84</v>
          </cell>
        </row>
        <row r="600">
          <cell r="A600" t="str">
            <v>I6147</v>
          </cell>
          <cell r="B600" t="str">
            <v>SEINFRA/CE</v>
          </cell>
          <cell r="C600" t="str">
            <v>CABO CLASSE 1KV 4 X 70MM2</v>
          </cell>
          <cell r="D600" t="str">
            <v>M</v>
          </cell>
          <cell r="E600">
            <v>125.18</v>
          </cell>
        </row>
        <row r="601">
          <cell r="A601" t="str">
            <v>I6148</v>
          </cell>
          <cell r="B601" t="str">
            <v>SEINFRA/CE</v>
          </cell>
          <cell r="C601" t="str">
            <v>CABO CLASSE 1KV 4 X 95MM2</v>
          </cell>
          <cell r="D601" t="str">
            <v>M</v>
          </cell>
          <cell r="E601">
            <v>172.37</v>
          </cell>
        </row>
        <row r="602">
          <cell r="A602" t="str">
            <v>I0461</v>
          </cell>
          <cell r="B602" t="str">
            <v>SEINFRA/CE</v>
          </cell>
          <cell r="C602" t="str">
            <v>CABO COBRE NU  50MM2</v>
          </cell>
          <cell r="D602" t="str">
            <v>M</v>
          </cell>
          <cell r="E602">
            <v>14.18</v>
          </cell>
        </row>
        <row r="603">
          <cell r="A603" t="str">
            <v>I0336</v>
          </cell>
          <cell r="B603" t="str">
            <v>SEINFRA/CE</v>
          </cell>
          <cell r="C603" t="str">
            <v>CABO COBRE NU 10MM2</v>
          </cell>
          <cell r="D603" t="str">
            <v>M</v>
          </cell>
          <cell r="E603">
            <v>3.87</v>
          </cell>
        </row>
        <row r="604">
          <cell r="A604" t="str">
            <v>I0337</v>
          </cell>
          <cell r="B604" t="str">
            <v>SEINFRA/CE</v>
          </cell>
          <cell r="C604" t="str">
            <v>CABO COBRE NU 120MM2</v>
          </cell>
          <cell r="D604" t="str">
            <v>M</v>
          </cell>
          <cell r="E604">
            <v>43.65</v>
          </cell>
        </row>
        <row r="605">
          <cell r="A605" t="str">
            <v>I0365</v>
          </cell>
          <cell r="B605" t="str">
            <v>SEINFRA/CE</v>
          </cell>
          <cell r="C605" t="str">
            <v>CABO COBRE NU 16MM2</v>
          </cell>
          <cell r="D605" t="str">
            <v>M</v>
          </cell>
          <cell r="E605">
            <v>5.67</v>
          </cell>
        </row>
        <row r="606">
          <cell r="A606" t="str">
            <v>I0338</v>
          </cell>
          <cell r="B606" t="str">
            <v>SEINFRA/CE</v>
          </cell>
          <cell r="C606" t="str">
            <v>CABO COBRE NU 25MM2</v>
          </cell>
          <cell r="D606" t="str">
            <v>M</v>
          </cell>
          <cell r="E606">
            <v>8.2200000000000006</v>
          </cell>
        </row>
        <row r="607">
          <cell r="A607" t="str">
            <v>I0339</v>
          </cell>
          <cell r="B607" t="str">
            <v>SEINFRA/CE</v>
          </cell>
          <cell r="C607" t="str">
            <v>CABO COBRE NU 35MM2</v>
          </cell>
          <cell r="D607" t="str">
            <v>M</v>
          </cell>
          <cell r="E607">
            <v>11.03</v>
          </cell>
        </row>
        <row r="608">
          <cell r="A608" t="str">
            <v>I0340</v>
          </cell>
          <cell r="B608" t="str">
            <v>SEINFRA/CE</v>
          </cell>
          <cell r="C608" t="str">
            <v>CABO COBRE NU 6MM2</v>
          </cell>
          <cell r="D608" t="str">
            <v>M</v>
          </cell>
          <cell r="E608">
            <v>2.14</v>
          </cell>
        </row>
        <row r="609">
          <cell r="A609" t="str">
            <v>I0341</v>
          </cell>
          <cell r="B609" t="str">
            <v>SEINFRA/CE</v>
          </cell>
          <cell r="C609" t="str">
            <v>CABO COBRE NU 70MM2</v>
          </cell>
          <cell r="D609" t="str">
            <v>M</v>
          </cell>
          <cell r="E609">
            <v>21.98</v>
          </cell>
        </row>
        <row r="610">
          <cell r="A610" t="str">
            <v>I8438</v>
          </cell>
          <cell r="B610" t="str">
            <v>SEINFRA/CE</v>
          </cell>
          <cell r="C610" t="str">
            <v>CABO CORDPLAST (CABO PP) 3 x 2,50 mm²</v>
          </cell>
          <cell r="D610" t="str">
            <v>M</v>
          </cell>
          <cell r="E610">
            <v>3.23</v>
          </cell>
        </row>
        <row r="611">
          <cell r="A611" t="str">
            <v>I8158</v>
          </cell>
          <cell r="B611" t="str">
            <v>SEINFRA/CE</v>
          </cell>
          <cell r="C611" t="str">
            <v>CABO DE ALUMÍNIO COM ALMA DE AÇO, BITOLA 1/0 AWG, FORMAÇÃO 6/1 FIOS - RAVEM</v>
          </cell>
          <cell r="D611" t="str">
            <v>KM</v>
          </cell>
          <cell r="E611">
            <v>3657.56</v>
          </cell>
        </row>
        <row r="612">
          <cell r="A612" t="str">
            <v>I8157</v>
          </cell>
          <cell r="B612" t="str">
            <v>SEINFRA/CE</v>
          </cell>
          <cell r="C612" t="str">
            <v>CABO DE ALUMÍNIO COM ALMA DE AÇO, BITOLA 2 AWG, FORMAÇÃO 6/1 FIOS - SPARROW</v>
          </cell>
          <cell r="D612" t="str">
            <v>KM</v>
          </cell>
          <cell r="E612">
            <v>2292.29</v>
          </cell>
        </row>
        <row r="613">
          <cell r="A613" t="str">
            <v>I8159</v>
          </cell>
          <cell r="B613" t="str">
            <v>SEINFRA/CE</v>
          </cell>
          <cell r="C613" t="str">
            <v>CABO DE ALUMÍNIO COM ALMA DE AÇO, BITOLA 2/0 AWG, FORMAÇÃO 6/1 FIOS - QUAIL</v>
          </cell>
          <cell r="D613" t="str">
            <v>KM</v>
          </cell>
          <cell r="E613">
            <v>4601.45</v>
          </cell>
        </row>
        <row r="614">
          <cell r="A614" t="str">
            <v>I8162</v>
          </cell>
          <cell r="B614" t="str">
            <v>SEINFRA/CE</v>
          </cell>
          <cell r="C614" t="str">
            <v>CABO DE ALUMÍNIO COM ALMA DE AÇO, BITOLA 266,8 MCM, FORMAÇÃO 26/7 FIOS - PARTRIDGE</v>
          </cell>
          <cell r="D614" t="str">
            <v>KM</v>
          </cell>
          <cell r="E614">
            <v>9202.9</v>
          </cell>
        </row>
        <row r="615">
          <cell r="A615" t="str">
            <v>I8160</v>
          </cell>
          <cell r="B615" t="str">
            <v>SEINFRA/CE</v>
          </cell>
          <cell r="C615" t="str">
            <v>CABO DE ALUMÍNIO COM ALMA DE AÇO, BITOLA 3/0 AWG, FORMAÇÃO 6/1 FIOS - PIGEON</v>
          </cell>
          <cell r="D615" t="str">
            <v>KM</v>
          </cell>
          <cell r="E615">
            <v>5798.16</v>
          </cell>
        </row>
        <row r="616">
          <cell r="A616" t="str">
            <v>I8163</v>
          </cell>
          <cell r="B616" t="str">
            <v>SEINFRA/CE</v>
          </cell>
          <cell r="C616" t="str">
            <v>CABO DE ALUMÍNIO COM ALMA DE AÇO, BITOLA 300 MCM, FORMAÇÃO 26/7 FIOS - OSTRICH</v>
          </cell>
          <cell r="D616" t="str">
            <v>KM</v>
          </cell>
          <cell r="E616">
            <v>10365.9</v>
          </cell>
        </row>
        <row r="617">
          <cell r="A617" t="str">
            <v>I8164</v>
          </cell>
          <cell r="B617" t="str">
            <v>SEINFRA/CE</v>
          </cell>
          <cell r="C617" t="str">
            <v>CABO DE ALUMÍNIO COM ALMA DE AÇO, BITOLA 336,6 MCM, FORMAÇÃO 26/7 FIOS - LINNET</v>
          </cell>
          <cell r="D617" t="str">
            <v>KM</v>
          </cell>
          <cell r="E617">
            <v>11613.18</v>
          </cell>
        </row>
        <row r="618">
          <cell r="A618" t="str">
            <v>I8165</v>
          </cell>
          <cell r="B618" t="str">
            <v>SEINFRA/CE</v>
          </cell>
          <cell r="C618" t="str">
            <v>CABO DE ALUMÍNIO COM ALMA DE AÇO, BITOLA 397,5 MCM, FORMAÇÃO 26/7 FIOS - IBIS</v>
          </cell>
          <cell r="D618" t="str">
            <v>KM</v>
          </cell>
          <cell r="E618">
            <v>13719.2</v>
          </cell>
        </row>
        <row r="619">
          <cell r="A619" t="str">
            <v>I8156</v>
          </cell>
          <cell r="B619" t="str">
            <v>SEINFRA/CE</v>
          </cell>
          <cell r="C619" t="str">
            <v>CABO DE ALUMÍNIO COM ALMA DE AÇO, BITOLA 4 AWG, FORMAÇÃO 6/1 FIOS - SWAN</v>
          </cell>
          <cell r="D619" t="str">
            <v>KM</v>
          </cell>
          <cell r="E619">
            <v>1439.42</v>
          </cell>
        </row>
        <row r="620">
          <cell r="A620" t="str">
            <v>I8161</v>
          </cell>
          <cell r="B620" t="str">
            <v>SEINFRA/CE</v>
          </cell>
          <cell r="C620" t="str">
            <v>CABO DE ALUMÍNIO COM ALMA DE AÇO, BITOLA 4/0 AWG, FORMAÇÃO 6/1 FIOS - PENGUIN</v>
          </cell>
          <cell r="D620" t="str">
            <v>KM</v>
          </cell>
          <cell r="E620">
            <v>7298.27</v>
          </cell>
        </row>
        <row r="621">
          <cell r="A621" t="str">
            <v>I8166</v>
          </cell>
          <cell r="B621" t="str">
            <v>SEINFRA/CE</v>
          </cell>
          <cell r="C621" t="str">
            <v>CABO DE ALUMÍNIO COM ALMA DE AÇO, BITOLA 477 MCM, FORMAÇÃO 26/7 FIOS - HAWK</v>
          </cell>
          <cell r="D621" t="str">
            <v>KM</v>
          </cell>
          <cell r="E621">
            <v>16484.310000000001</v>
          </cell>
        </row>
        <row r="622">
          <cell r="A622" t="str">
            <v>I8167</v>
          </cell>
          <cell r="B622" t="str">
            <v>SEINFRA/CE</v>
          </cell>
          <cell r="C622" t="str">
            <v>CABO DE ALUMÍNIO COM ALMA DE AÇO, BITOLA 556,5 MCM, FORMAÇÃO 26/7 FIOS - DOVE</v>
          </cell>
          <cell r="D622" t="str">
            <v>KM</v>
          </cell>
          <cell r="E622">
            <v>19214.84</v>
          </cell>
        </row>
        <row r="623">
          <cell r="A623" t="str">
            <v>I8815</v>
          </cell>
          <cell r="B623" t="str">
            <v>SEINFRA/CE</v>
          </cell>
          <cell r="C623" t="str">
            <v>CABO DE ALUMÍNIO ISOLADO XLPE 06/1KV 10MM2</v>
          </cell>
          <cell r="D623" t="str">
            <v>M</v>
          </cell>
          <cell r="E623">
            <v>1.35</v>
          </cell>
        </row>
        <row r="624">
          <cell r="A624" t="str">
            <v>I8822</v>
          </cell>
          <cell r="B624" t="str">
            <v>SEINFRA/CE</v>
          </cell>
          <cell r="C624" t="str">
            <v>CABO DE ALUMÍNIO ISOLADO XLPE 06/1KV 120MM2</v>
          </cell>
          <cell r="D624" t="str">
            <v>M</v>
          </cell>
          <cell r="E624">
            <v>10</v>
          </cell>
        </row>
        <row r="625">
          <cell r="A625" t="str">
            <v>I8823</v>
          </cell>
          <cell r="B625" t="str">
            <v>SEINFRA/CE</v>
          </cell>
          <cell r="C625" t="str">
            <v>CABO DE ALUMÍNIO ISOLADO XLPE 06/1KV 150MM2</v>
          </cell>
          <cell r="D625" t="str">
            <v>M</v>
          </cell>
          <cell r="E625">
            <v>11.9</v>
          </cell>
        </row>
        <row r="626">
          <cell r="A626" t="str">
            <v>I8816</v>
          </cell>
          <cell r="B626" t="str">
            <v>SEINFRA/CE</v>
          </cell>
          <cell r="C626" t="str">
            <v>CABO DE ALUMÍNIO ISOLADO XLPE 06/1KV 16MM2</v>
          </cell>
          <cell r="D626" t="str">
            <v>M</v>
          </cell>
          <cell r="E626">
            <v>1.72</v>
          </cell>
        </row>
        <row r="627">
          <cell r="A627" t="str">
            <v>I8824</v>
          </cell>
          <cell r="B627" t="str">
            <v>SEINFRA/CE</v>
          </cell>
          <cell r="C627" t="str">
            <v>CABO DE ALUMÍNIO ISOLADO XLPE 06/1KV 185MM2</v>
          </cell>
          <cell r="D627" t="str">
            <v>M</v>
          </cell>
          <cell r="E627">
            <v>15.41</v>
          </cell>
        </row>
        <row r="628">
          <cell r="A628" t="str">
            <v>I8825</v>
          </cell>
          <cell r="B628" t="str">
            <v>SEINFRA/CE</v>
          </cell>
          <cell r="C628" t="str">
            <v>CABO DE ALUMÍNIO ISOLADO XLPE 06/1KV 240MM2</v>
          </cell>
          <cell r="D628" t="str">
            <v>M</v>
          </cell>
          <cell r="E628">
            <v>19.68</v>
          </cell>
        </row>
        <row r="629">
          <cell r="A629" t="str">
            <v>I8817</v>
          </cell>
          <cell r="B629" t="str">
            <v>SEINFRA/CE</v>
          </cell>
          <cell r="C629" t="str">
            <v>CABO DE ALUMÍNIO ISOLADO XLPE 06/1KV 25MM2</v>
          </cell>
          <cell r="D629" t="str">
            <v>M</v>
          </cell>
          <cell r="E629">
            <v>2.56</v>
          </cell>
        </row>
        <row r="630">
          <cell r="A630" t="str">
            <v>I8826</v>
          </cell>
          <cell r="B630" t="str">
            <v>SEINFRA/CE</v>
          </cell>
          <cell r="C630" t="str">
            <v>CABO DE ALUMÍNIO ISOLADO XLPE 06/1KV 300MM2</v>
          </cell>
          <cell r="D630" t="str">
            <v>M</v>
          </cell>
          <cell r="E630">
            <v>32.85</v>
          </cell>
        </row>
        <row r="631">
          <cell r="A631" t="str">
            <v>I8818</v>
          </cell>
          <cell r="B631" t="str">
            <v>SEINFRA/CE</v>
          </cell>
          <cell r="C631" t="str">
            <v>CABO DE ALUMÍNIO ISOLADO XLPE 06/1KV 35MM2</v>
          </cell>
          <cell r="D631" t="str">
            <v>M</v>
          </cell>
          <cell r="E631">
            <v>3.13</v>
          </cell>
        </row>
        <row r="632">
          <cell r="A632" t="str">
            <v>I8819</v>
          </cell>
          <cell r="B632" t="str">
            <v>SEINFRA/CE</v>
          </cell>
          <cell r="C632" t="str">
            <v>CABO DE ALUMÍNIO ISOLADO XLPE 06/1KV 50MM2</v>
          </cell>
          <cell r="D632" t="str">
            <v>M</v>
          </cell>
          <cell r="E632">
            <v>4.32</v>
          </cell>
        </row>
        <row r="633">
          <cell r="A633" t="str">
            <v>I8820</v>
          </cell>
          <cell r="B633" t="str">
            <v>SEINFRA/CE</v>
          </cell>
          <cell r="C633" t="str">
            <v>CABO DE ALUMÍNIO ISOLADO XLPE 06/1KV 70MM2</v>
          </cell>
          <cell r="D633" t="str">
            <v>M</v>
          </cell>
          <cell r="E633">
            <v>6.01</v>
          </cell>
        </row>
        <row r="634">
          <cell r="A634" t="str">
            <v>I8821</v>
          </cell>
          <cell r="B634" t="str">
            <v>SEINFRA/CE</v>
          </cell>
          <cell r="C634" t="str">
            <v>CABO DE ALUMÍNIO ISOLADO XLPE 06/1KV 95MM2</v>
          </cell>
          <cell r="D634" t="str">
            <v>M</v>
          </cell>
          <cell r="E634">
            <v>8.57</v>
          </cell>
        </row>
        <row r="635">
          <cell r="A635" t="str">
            <v>I8175</v>
          </cell>
          <cell r="B635" t="str">
            <v>SEINFRA/CE</v>
          </cell>
          <cell r="C635" t="str">
            <v>CABO DE ALUMÍNIO LIGA 6201, FORMAÇÃO 19 FIOS, SEÇÃO 160 mm² - BUTTE</v>
          </cell>
          <cell r="D635" t="str">
            <v>KM</v>
          </cell>
          <cell r="E635">
            <v>8186.78</v>
          </cell>
        </row>
        <row r="636">
          <cell r="A636" t="str">
            <v>I8842</v>
          </cell>
          <cell r="B636" t="str">
            <v>SEINFRA/CE</v>
          </cell>
          <cell r="C636" t="str">
            <v>CABO DE ALUMÍNIO MULTIPLEX XLPE 06/1KV 1X1X10+10MM2</v>
          </cell>
          <cell r="D636" t="str">
            <v>M</v>
          </cell>
          <cell r="E636">
            <v>1.77</v>
          </cell>
        </row>
        <row r="637">
          <cell r="A637" t="str">
            <v>I8843</v>
          </cell>
          <cell r="B637" t="str">
            <v>SEINFRA/CE</v>
          </cell>
          <cell r="C637" t="str">
            <v>CABO DE ALUMÍNIO MULTIPLEX XLPE 06/1KV 1X1X16+16MM2</v>
          </cell>
          <cell r="D637" t="str">
            <v>M</v>
          </cell>
          <cell r="E637">
            <v>2.48</v>
          </cell>
        </row>
        <row r="638">
          <cell r="A638" t="str">
            <v>I8844</v>
          </cell>
          <cell r="B638" t="str">
            <v>SEINFRA/CE</v>
          </cell>
          <cell r="C638" t="str">
            <v>CABO DE ALUMÍNIO MULTIPLEX XLPE 06/1KV 1X1X25+25MM2</v>
          </cell>
          <cell r="D638" t="str">
            <v>M</v>
          </cell>
          <cell r="E638">
            <v>3.8</v>
          </cell>
        </row>
        <row r="639">
          <cell r="A639" t="str">
            <v>I8845</v>
          </cell>
          <cell r="B639" t="str">
            <v>SEINFRA/CE</v>
          </cell>
          <cell r="C639" t="str">
            <v>CABO DE ALUMÍNIO MULTIPLEX XLPE 06/1KV 1X1X35+35MM2</v>
          </cell>
          <cell r="D639" t="str">
            <v>M</v>
          </cell>
          <cell r="E639">
            <v>5.98</v>
          </cell>
        </row>
        <row r="640">
          <cell r="A640" t="str">
            <v>I8846</v>
          </cell>
          <cell r="B640" t="str">
            <v>SEINFRA/CE</v>
          </cell>
          <cell r="C640" t="str">
            <v>CABO DE ALUMÍNIO MULTIPLEX XLPE 06/1KV 2X1X10+10MM2</v>
          </cell>
          <cell r="D640" t="str">
            <v>M</v>
          </cell>
          <cell r="E640">
            <v>2.8</v>
          </cell>
        </row>
        <row r="641">
          <cell r="A641" t="str">
            <v>I8847</v>
          </cell>
          <cell r="B641" t="str">
            <v>SEINFRA/CE</v>
          </cell>
          <cell r="C641" t="str">
            <v>CABO DE ALUMÍNIO MULTIPLEX XLPE 06/1KV 2X1X16+16MM2</v>
          </cell>
          <cell r="D641" t="str">
            <v>M</v>
          </cell>
          <cell r="E641">
            <v>3.46</v>
          </cell>
        </row>
        <row r="642">
          <cell r="A642" t="str">
            <v>I8848</v>
          </cell>
          <cell r="B642" t="str">
            <v>SEINFRA/CE</v>
          </cell>
          <cell r="C642" t="str">
            <v>CABO DE ALUMÍNIO MULTIPLEX XLPE 06/1KV 2X1X25+25MM2</v>
          </cell>
          <cell r="D642" t="str">
            <v>M</v>
          </cell>
          <cell r="E642">
            <v>5.84</v>
          </cell>
        </row>
        <row r="643">
          <cell r="A643" t="str">
            <v>I8849</v>
          </cell>
          <cell r="B643" t="str">
            <v>SEINFRA/CE</v>
          </cell>
          <cell r="C643" t="str">
            <v>CABO DE ALUMÍNIO MULTIPLEX XLPE 06/1KV 2X1X35+35MM2</v>
          </cell>
          <cell r="D643" t="str">
            <v>M</v>
          </cell>
          <cell r="E643">
            <v>8.77</v>
          </cell>
        </row>
        <row r="644">
          <cell r="A644" t="str">
            <v>I8850</v>
          </cell>
          <cell r="B644" t="str">
            <v>SEINFRA/CE</v>
          </cell>
          <cell r="C644" t="str">
            <v>CABO DE ALUMÍNIO MULTIPLEX XLPE 06/1KV 2X1X50+50MM2</v>
          </cell>
          <cell r="D644" t="str">
            <v>M</v>
          </cell>
          <cell r="E644">
            <v>11.94</v>
          </cell>
        </row>
        <row r="645">
          <cell r="A645" t="str">
            <v>I8851</v>
          </cell>
          <cell r="B645" t="str">
            <v>SEINFRA/CE</v>
          </cell>
          <cell r="C645" t="str">
            <v>CABO DE ALUMÍNIO MULTIPLEX XLPE 06/1KV 2X1X70+70MM2</v>
          </cell>
          <cell r="D645" t="str">
            <v>M</v>
          </cell>
          <cell r="E645">
            <v>16.75</v>
          </cell>
        </row>
        <row r="646">
          <cell r="A646" t="str">
            <v>I8852</v>
          </cell>
          <cell r="B646" t="str">
            <v>SEINFRA/CE</v>
          </cell>
          <cell r="C646" t="str">
            <v>CABO DE ALUMÍNIO MULTIPLEX XLPE 06/1KV 3X1X10+10MM2</v>
          </cell>
          <cell r="D646" t="str">
            <v>M</v>
          </cell>
          <cell r="E646">
            <v>3.82</v>
          </cell>
        </row>
        <row r="647">
          <cell r="A647" t="str">
            <v>I8859</v>
          </cell>
          <cell r="B647" t="str">
            <v>SEINFRA/CE</v>
          </cell>
          <cell r="C647" t="str">
            <v>CABO DE ALUMÍNIO MULTIPLEX XLPE 06/1KV 3X1X120+70MM2</v>
          </cell>
          <cell r="D647" t="str">
            <v>M</v>
          </cell>
          <cell r="E647">
            <v>33.28</v>
          </cell>
        </row>
        <row r="648">
          <cell r="A648" t="str">
            <v>I8853</v>
          </cell>
          <cell r="B648" t="str">
            <v>SEINFRA/CE</v>
          </cell>
          <cell r="C648" t="str">
            <v>CABO DE ALUMÍNIO MULTIPLEX XLPE 06/1KV 3X1X16+16MM2</v>
          </cell>
          <cell r="D648" t="str">
            <v>M</v>
          </cell>
          <cell r="E648">
            <v>5.52</v>
          </cell>
        </row>
        <row r="649">
          <cell r="A649" t="str">
            <v>I8854</v>
          </cell>
          <cell r="B649" t="str">
            <v>SEINFRA/CE</v>
          </cell>
          <cell r="C649" t="str">
            <v>CABO DE ALUMÍNIO MULTIPLEX XLPE 06/1KV 3X1X25+25MM2</v>
          </cell>
          <cell r="D649" t="str">
            <v>M</v>
          </cell>
          <cell r="E649">
            <v>7.93</v>
          </cell>
        </row>
        <row r="650">
          <cell r="A650" t="str">
            <v>I8855</v>
          </cell>
          <cell r="B650" t="str">
            <v>SEINFRA/CE</v>
          </cell>
          <cell r="C650" t="str">
            <v>CABO DE ALUMÍNIO MULTIPLEX XLPE 06/1KV 3X1X35+35MM2</v>
          </cell>
          <cell r="D650" t="str">
            <v>M</v>
          </cell>
          <cell r="E650">
            <v>11.54</v>
          </cell>
        </row>
        <row r="651">
          <cell r="A651" t="str">
            <v>I8856</v>
          </cell>
          <cell r="B651" t="str">
            <v>SEINFRA/CE</v>
          </cell>
          <cell r="C651" t="str">
            <v>CABO DE ALUMÍNIO MULTIPLEX XLPE 06/1KV 3X1X50+50MM2</v>
          </cell>
          <cell r="D651" t="str">
            <v>M</v>
          </cell>
          <cell r="E651">
            <v>15.88</v>
          </cell>
        </row>
        <row r="652">
          <cell r="A652" t="str">
            <v>I8857</v>
          </cell>
          <cell r="B652" t="str">
            <v>SEINFRA/CE</v>
          </cell>
          <cell r="C652" t="str">
            <v>CABO DE ALUMÍNIO MULTIPLEX XLPE 06/1KV 3X1X70+70MM2</v>
          </cell>
          <cell r="D652" t="str">
            <v>M</v>
          </cell>
          <cell r="E652">
            <v>22.36</v>
          </cell>
        </row>
        <row r="653">
          <cell r="A653" t="str">
            <v>I8858</v>
          </cell>
          <cell r="B653" t="str">
            <v>SEINFRA/CE</v>
          </cell>
          <cell r="C653" t="str">
            <v>CABO DE ALUMÍNIO MULTIPLEX XLPE 06/1KV 3X1X95+70MM2</v>
          </cell>
          <cell r="D653" t="str">
            <v>M</v>
          </cell>
          <cell r="E653">
            <v>28.38</v>
          </cell>
        </row>
        <row r="654">
          <cell r="A654" t="str">
            <v>I8827</v>
          </cell>
          <cell r="B654" t="str">
            <v>SEINFRA/CE</v>
          </cell>
          <cell r="C654" t="str">
            <v>CABO DE ALUMÍNIO PROTEGIDO 15KV  35MM2</v>
          </cell>
          <cell r="D654" t="str">
            <v>M</v>
          </cell>
          <cell r="E654">
            <v>5.24</v>
          </cell>
        </row>
        <row r="655">
          <cell r="A655" t="str">
            <v>I8828</v>
          </cell>
          <cell r="B655" t="str">
            <v>SEINFRA/CE</v>
          </cell>
          <cell r="C655" t="str">
            <v>CABO DE ALUMÍNIO PROTEGIDO 15KV  50MM2</v>
          </cell>
          <cell r="D655" t="str">
            <v>M</v>
          </cell>
          <cell r="E655">
            <v>6.07</v>
          </cell>
        </row>
        <row r="656">
          <cell r="A656" t="str">
            <v>I8831</v>
          </cell>
          <cell r="B656" t="str">
            <v>SEINFRA/CE</v>
          </cell>
          <cell r="C656" t="str">
            <v>CABO DE ALUMÍNIO PROTEGIDO 15KV 120MM</v>
          </cell>
          <cell r="D656" t="str">
            <v>M</v>
          </cell>
          <cell r="E656">
            <v>12.51</v>
          </cell>
        </row>
        <row r="657">
          <cell r="A657" t="str">
            <v>I8832</v>
          </cell>
          <cell r="B657" t="str">
            <v>SEINFRA/CE</v>
          </cell>
          <cell r="C657" t="str">
            <v>CABO DE ALUMÍNIO PROTEGIDO 15KV 150MM2</v>
          </cell>
          <cell r="D657" t="str">
            <v>M</v>
          </cell>
          <cell r="E657">
            <v>15.17</v>
          </cell>
        </row>
        <row r="658">
          <cell r="A658" t="str">
            <v>I8833</v>
          </cell>
          <cell r="B658" t="str">
            <v>SEINFRA/CE</v>
          </cell>
          <cell r="C658" t="str">
            <v>CABO DE ALUMÍNIO PROTEGIDO 15KV 185MM2</v>
          </cell>
          <cell r="D658" t="str">
            <v>M</v>
          </cell>
          <cell r="E658">
            <v>17.670000000000002</v>
          </cell>
        </row>
        <row r="659">
          <cell r="A659" t="str">
            <v>I8834</v>
          </cell>
          <cell r="B659" t="str">
            <v>SEINFRA/CE</v>
          </cell>
          <cell r="C659" t="str">
            <v>CABO DE ALUMÍNIO PROTEGIDO 15KV 240MM2</v>
          </cell>
          <cell r="D659" t="str">
            <v>M</v>
          </cell>
          <cell r="E659">
            <v>22.73</v>
          </cell>
        </row>
        <row r="660">
          <cell r="A660" t="str">
            <v>I8835</v>
          </cell>
          <cell r="B660" t="str">
            <v>SEINFRA/CE</v>
          </cell>
          <cell r="C660" t="str">
            <v>CABO DE ALUMÍNIO PROTEGIDO 15KV 300MM2</v>
          </cell>
          <cell r="D660" t="str">
            <v>M</v>
          </cell>
          <cell r="E660">
            <v>35.36</v>
          </cell>
        </row>
        <row r="661">
          <cell r="A661" t="str">
            <v>I8829</v>
          </cell>
          <cell r="B661" t="str">
            <v>SEINFRA/CE</v>
          </cell>
          <cell r="C661" t="str">
            <v>CABO DE ALUMÍNIO PROTEGIDO 15KV 70MM</v>
          </cell>
          <cell r="D661" t="str">
            <v>M</v>
          </cell>
          <cell r="E661">
            <v>7.91</v>
          </cell>
        </row>
        <row r="662">
          <cell r="A662" t="str">
            <v>I8830</v>
          </cell>
          <cell r="B662" t="str">
            <v>SEINFRA/CE</v>
          </cell>
          <cell r="C662" t="str">
            <v>CABO DE ALUMÍNIO PROTEGIDO 15KV 95MM</v>
          </cell>
          <cell r="D662" t="str">
            <v>M</v>
          </cell>
          <cell r="E662">
            <v>10.02</v>
          </cell>
        </row>
        <row r="663">
          <cell r="A663" t="str">
            <v>I8840</v>
          </cell>
          <cell r="B663" t="str">
            <v>SEINFRA/CE</v>
          </cell>
          <cell r="C663" t="str">
            <v>CABO DE ALUMÍNIO PROTEGIDO 25KV 150MM2</v>
          </cell>
          <cell r="D663" t="str">
            <v>M</v>
          </cell>
          <cell r="E663">
            <v>19.93</v>
          </cell>
        </row>
        <row r="664">
          <cell r="A664" t="str">
            <v>I8841</v>
          </cell>
          <cell r="B664" t="str">
            <v>SEINFRA/CE</v>
          </cell>
          <cell r="C664" t="str">
            <v>CABO DE ALUMÍNIO PROTEGIDO 25KV 185MM2</v>
          </cell>
          <cell r="D664" t="str">
            <v>M</v>
          </cell>
          <cell r="E664">
            <v>24.28</v>
          </cell>
        </row>
        <row r="665">
          <cell r="A665" t="str">
            <v>I8836</v>
          </cell>
          <cell r="B665" t="str">
            <v>SEINFRA/CE</v>
          </cell>
          <cell r="C665" t="str">
            <v>CABO DE ALUMÍNIO PROTEGIDO 25KV 35MM2</v>
          </cell>
          <cell r="D665" t="str">
            <v>M</v>
          </cell>
          <cell r="E665">
            <v>7.67</v>
          </cell>
        </row>
        <row r="666">
          <cell r="A666" t="str">
            <v>I8837</v>
          </cell>
          <cell r="B666" t="str">
            <v>SEINFRA/CE</v>
          </cell>
          <cell r="C666" t="str">
            <v>CABO DE ALUMÍNIO PROTEGIDO 25KV 50MM2</v>
          </cell>
          <cell r="D666" t="str">
            <v>M</v>
          </cell>
          <cell r="E666">
            <v>9.0500000000000007</v>
          </cell>
        </row>
        <row r="667">
          <cell r="A667" t="str">
            <v>I8838</v>
          </cell>
          <cell r="B667" t="str">
            <v>SEINFRA/CE</v>
          </cell>
          <cell r="C667" t="str">
            <v>CABO DE ALUMÍNIO PROTEGIDO 25KV 70MM2</v>
          </cell>
          <cell r="D667" t="str">
            <v>M</v>
          </cell>
          <cell r="E667">
            <v>11.81</v>
          </cell>
        </row>
        <row r="668">
          <cell r="A668" t="str">
            <v>I8839</v>
          </cell>
          <cell r="B668" t="str">
            <v>SEINFRA/CE</v>
          </cell>
          <cell r="C668" t="str">
            <v>CABO DE ALUMÍNIO PROTEGIDO 25KV 95MM2</v>
          </cell>
          <cell r="D668" t="str">
            <v>M</v>
          </cell>
          <cell r="E668">
            <v>14.53</v>
          </cell>
        </row>
        <row r="669">
          <cell r="A669" t="str">
            <v>I8170</v>
          </cell>
          <cell r="B669" t="str">
            <v>SEINFRA/CE</v>
          </cell>
          <cell r="C669" t="str">
            <v>CABO DE ALUMÍNIO SIMPLES, TIPO CA, BITOLA 1/0 AWG, FORMAÇÃO 7/3,12</v>
          </cell>
          <cell r="D669" t="str">
            <v>KM</v>
          </cell>
          <cell r="E669">
            <v>2895.34</v>
          </cell>
        </row>
        <row r="670">
          <cell r="A670" t="str">
            <v>I8169</v>
          </cell>
          <cell r="B670" t="str">
            <v>SEINFRA/CE</v>
          </cell>
          <cell r="C670" t="str">
            <v>CABO DE ALUMÍNIO SIMPLES, TIPO CA, BITOLA 2 AWG, FORMAÇÃO 7/2,47</v>
          </cell>
          <cell r="D670" t="str">
            <v>KM</v>
          </cell>
          <cell r="E670">
            <v>1819.65</v>
          </cell>
        </row>
        <row r="671">
          <cell r="A671" t="str">
            <v>I8171</v>
          </cell>
          <cell r="B671" t="str">
            <v>SEINFRA/CE</v>
          </cell>
          <cell r="C671" t="str">
            <v>CABO DE ALUMÍNIO SIMPLES, TIPO CA, BITOLA 2/0 AWG, FORMAÇÃO 7/3,50</v>
          </cell>
          <cell r="D671" t="str">
            <v>KM</v>
          </cell>
          <cell r="E671">
            <v>3469.11</v>
          </cell>
        </row>
        <row r="672">
          <cell r="A672" t="str">
            <v>I8174</v>
          </cell>
          <cell r="B672" t="str">
            <v>SEINFRA/CE</v>
          </cell>
          <cell r="C672" t="str">
            <v>CABO DE ALUMÍNIO SIMPLES, TIPO CA, BITOLA 266,8 MCM, FORMAÇÃO 7/4,96</v>
          </cell>
          <cell r="D672" t="str">
            <v>KM</v>
          </cell>
          <cell r="E672">
            <v>7319.8</v>
          </cell>
        </row>
        <row r="673">
          <cell r="A673" t="str">
            <v>I8172</v>
          </cell>
          <cell r="B673" t="str">
            <v>SEINFRA/CE</v>
          </cell>
          <cell r="C673" t="str">
            <v>CABO DE ALUMÍNIO SIMPLES, TIPO CA, BITOLA 3/0 AWG, FORMAÇÃO 7/3,93</v>
          </cell>
          <cell r="D673" t="str">
            <v>KM</v>
          </cell>
          <cell r="E673">
            <v>4603.1000000000004</v>
          </cell>
        </row>
        <row r="674">
          <cell r="A674" t="str">
            <v>I8168</v>
          </cell>
          <cell r="B674" t="str">
            <v>SEINFRA/CE</v>
          </cell>
          <cell r="C674" t="str">
            <v>CABO DE ALUMÍNIO SIMPLES, TIPO CA, BITOLA 4 AWG, FORMAÇÃO 7/1,96</v>
          </cell>
          <cell r="D674" t="str">
            <v>KM</v>
          </cell>
          <cell r="E674">
            <v>1144.3900000000001</v>
          </cell>
        </row>
        <row r="675">
          <cell r="A675" t="str">
            <v>I8173</v>
          </cell>
          <cell r="B675" t="str">
            <v>SEINFRA/CE</v>
          </cell>
          <cell r="C675" t="str">
            <v>CABO DE ALUMÍNIO SIMPLES, TIPO CA, BITOLA 4/0 AWG, FORMAÇÃO 7/4,42</v>
          </cell>
          <cell r="D675" t="str">
            <v>KM</v>
          </cell>
          <cell r="E675">
            <v>5802.46</v>
          </cell>
        </row>
        <row r="676">
          <cell r="A676" t="str">
            <v>I6276</v>
          </cell>
          <cell r="B676" t="str">
            <v>SEINFRA/CE</v>
          </cell>
          <cell r="C676" t="str">
            <v>CABO DE COBRE ISOLADO 4x4mm2 / 1KV</v>
          </cell>
          <cell r="D676" t="str">
            <v>M</v>
          </cell>
          <cell r="E676">
            <v>4.9800000000000004</v>
          </cell>
        </row>
        <row r="677">
          <cell r="A677" t="str">
            <v>I6149</v>
          </cell>
          <cell r="B677" t="str">
            <v>SEINFRA/CE</v>
          </cell>
          <cell r="C677" t="str">
            <v>CABO DE COBRE ISOLADO 750V MULTIPOLAR 2 X 1,50MM2</v>
          </cell>
          <cell r="D677" t="str">
            <v>M</v>
          </cell>
          <cell r="E677">
            <v>1.58</v>
          </cell>
        </row>
        <row r="678">
          <cell r="A678" t="str">
            <v>I8074</v>
          </cell>
          <cell r="B678" t="str">
            <v>SEINFRA/CE</v>
          </cell>
          <cell r="C678" t="str">
            <v>CABO DE COBRE NÚ 25mm²</v>
          </cell>
          <cell r="D678" t="str">
            <v>KG</v>
          </cell>
          <cell r="E678">
            <v>7.64</v>
          </cell>
        </row>
        <row r="679">
          <cell r="A679" t="str">
            <v>I6495</v>
          </cell>
          <cell r="B679" t="str">
            <v>SEINFRA/CE</v>
          </cell>
          <cell r="C679" t="str">
            <v>CABO DE COBRE NÚ PARA ATERRAMENTO, TÊMPERA MOLE, FORMAÇÃO EM FIOS ENCORDOADOS, CONFORME ESPECIFICAÇÕES DA NBR-5111 - 10 mm2</v>
          </cell>
          <cell r="D679" t="str">
            <v>M</v>
          </cell>
          <cell r="E679">
            <v>3.32</v>
          </cell>
        </row>
        <row r="680">
          <cell r="A680" t="str">
            <v>I7375</v>
          </cell>
          <cell r="B680" t="str">
            <v>SEINFRA/CE</v>
          </cell>
          <cell r="C680" t="str">
            <v>CABO DE COBRE NU, FORMAÇÃO 7 FIOS, 10mm²</v>
          </cell>
          <cell r="D680" t="str">
            <v>M</v>
          </cell>
          <cell r="E680">
            <v>3.63</v>
          </cell>
        </row>
        <row r="681">
          <cell r="A681" t="str">
            <v>I8181</v>
          </cell>
          <cell r="B681" t="str">
            <v>SEINFRA/CE</v>
          </cell>
          <cell r="C681" t="str">
            <v>CABO DE COBRE NÚ, TÊMPERA MEIO DURA, SEÇÃO 120mm², FORMAÇÃO 19 FIOS</v>
          </cell>
          <cell r="D681" t="str">
            <v>KM</v>
          </cell>
          <cell r="E681">
            <v>35662.86</v>
          </cell>
        </row>
        <row r="682">
          <cell r="A682" t="str">
            <v>I8182</v>
          </cell>
          <cell r="B682" t="str">
            <v>SEINFRA/CE</v>
          </cell>
          <cell r="C682" t="str">
            <v>CABO DE COBRE NÚ, TÊMPERA MEIO DURA, SEÇÃO 150mm², FORMAÇÃO 19 FIOS</v>
          </cell>
          <cell r="D682" t="str">
            <v>KM</v>
          </cell>
          <cell r="E682">
            <v>44792.13</v>
          </cell>
        </row>
        <row r="683">
          <cell r="A683" t="str">
            <v>I8183</v>
          </cell>
          <cell r="B683" t="str">
            <v>SEINFRA/CE</v>
          </cell>
          <cell r="C683" t="str">
            <v>CABO DE COBRE NÚ, TÊMPERA MEIO DURA, SEÇÃO 185mm², FORMAÇÃO 19 FIOS</v>
          </cell>
          <cell r="D683" t="str">
            <v>KM</v>
          </cell>
          <cell r="E683">
            <v>52125.06</v>
          </cell>
        </row>
        <row r="684">
          <cell r="A684" t="str">
            <v>I8184</v>
          </cell>
          <cell r="B684" t="str">
            <v>SEINFRA/CE</v>
          </cell>
          <cell r="C684" t="str">
            <v>CABO DE COBRE NÚ, TÊMPERA MEIO DURA, SEÇÃO 240mm², FORMAÇÃO 19 FIOS</v>
          </cell>
          <cell r="D684" t="str">
            <v>KM</v>
          </cell>
          <cell r="E684">
            <v>70138.64</v>
          </cell>
        </row>
        <row r="685">
          <cell r="A685" t="str">
            <v>I8176</v>
          </cell>
          <cell r="B685" t="str">
            <v>SEINFRA/CE</v>
          </cell>
          <cell r="C685" t="str">
            <v>CABO DE COBRE NÚ, TÊMPERA MEIO DURA, SEÇÃO 25mm², FORMAÇÃO 7 FIOS</v>
          </cell>
          <cell r="D685" t="str">
            <v>KM</v>
          </cell>
          <cell r="E685">
            <v>6569.8</v>
          </cell>
        </row>
        <row r="686">
          <cell r="A686" t="str">
            <v>I8177</v>
          </cell>
          <cell r="B686" t="str">
            <v>SEINFRA/CE</v>
          </cell>
          <cell r="C686" t="str">
            <v>CABO DE COBRE NÚ, TÊMPERA MEIO DURA, SEÇÃO 35mm², FORMAÇÃO 7 FIOS</v>
          </cell>
          <cell r="D686" t="str">
            <v>KM</v>
          </cell>
          <cell r="E686">
            <v>9678.83</v>
          </cell>
        </row>
        <row r="687">
          <cell r="A687" t="str">
            <v>I8178</v>
          </cell>
          <cell r="B687" t="str">
            <v>SEINFRA/CE</v>
          </cell>
          <cell r="C687" t="str">
            <v>CABO DE COBRE NÚ, TÊMPERA MEIO DURA, SEÇÃO 50mm², FORMAÇÃO 7 FIOS</v>
          </cell>
          <cell r="D687" t="str">
            <v>KM</v>
          </cell>
          <cell r="E687">
            <v>13937.28</v>
          </cell>
        </row>
        <row r="688">
          <cell r="A688" t="str">
            <v>I8179</v>
          </cell>
          <cell r="B688" t="str">
            <v>SEINFRA/CE</v>
          </cell>
          <cell r="C688" t="str">
            <v>CABO DE COBRE NÚ, TÊMPERA MEIO DURA, SEÇÃO 70mm², FORMAÇÃO 7 FIOS</v>
          </cell>
          <cell r="D688" t="str">
            <v>KM</v>
          </cell>
          <cell r="E688">
            <v>18431.240000000002</v>
          </cell>
        </row>
        <row r="689">
          <cell r="A689" t="str">
            <v>I8180</v>
          </cell>
          <cell r="B689" t="str">
            <v>SEINFRA/CE</v>
          </cell>
          <cell r="C689" t="str">
            <v>CABO DE COBRE NÚ, TÊMPERA MEIO DURA, SEÇÃO 95mm², FORMAÇÃO 19 FIOS</v>
          </cell>
          <cell r="D689" t="str">
            <v>KM</v>
          </cell>
          <cell r="E689">
            <v>26282.36</v>
          </cell>
        </row>
        <row r="690">
          <cell r="A690" t="str">
            <v>I6816</v>
          </cell>
          <cell r="B690" t="str">
            <v>SEINFRA/CE</v>
          </cell>
          <cell r="C690" t="str">
            <v>CABO DE FIBRA ÓTICA, 01 PAR</v>
          </cell>
          <cell r="D690" t="str">
            <v>M</v>
          </cell>
          <cell r="E690">
            <v>3.48</v>
          </cell>
        </row>
        <row r="691">
          <cell r="A691" t="str">
            <v>I6817</v>
          </cell>
          <cell r="B691" t="str">
            <v>SEINFRA/CE</v>
          </cell>
          <cell r="C691" t="str">
            <v>CABO DE FIBRA ÓTICA, 02 PARES</v>
          </cell>
          <cell r="D691" t="str">
            <v>M</v>
          </cell>
          <cell r="E691">
            <v>3.82</v>
          </cell>
        </row>
        <row r="692">
          <cell r="A692" t="str">
            <v>I6818</v>
          </cell>
          <cell r="B692" t="str">
            <v>SEINFRA/CE</v>
          </cell>
          <cell r="C692" t="str">
            <v>CABO DE FIBRA ÓTICA, 03 PARES</v>
          </cell>
          <cell r="D692" t="str">
            <v>M</v>
          </cell>
          <cell r="E692">
            <v>4.1500000000000004</v>
          </cell>
        </row>
        <row r="693">
          <cell r="A693" t="str">
            <v>I6819</v>
          </cell>
          <cell r="B693" t="str">
            <v>SEINFRA/CE</v>
          </cell>
          <cell r="C693" t="str">
            <v>CABO DE FIBRA ÓTICA, 04 PARES</v>
          </cell>
          <cell r="D693" t="str">
            <v>M</v>
          </cell>
          <cell r="E693">
            <v>4.83</v>
          </cell>
        </row>
        <row r="694">
          <cell r="A694" t="str">
            <v>I0366</v>
          </cell>
          <cell r="B694" t="str">
            <v>SEINFRA/CE</v>
          </cell>
          <cell r="C694" t="str">
            <v>CABO EM PVC 1000V 10MM2</v>
          </cell>
          <cell r="D694" t="str">
            <v>M</v>
          </cell>
          <cell r="E694">
            <v>3.96</v>
          </cell>
        </row>
        <row r="695">
          <cell r="A695" t="str">
            <v>I0367</v>
          </cell>
          <cell r="B695" t="str">
            <v>SEINFRA/CE</v>
          </cell>
          <cell r="C695" t="str">
            <v>CABO EM PVC 1000V 120MM2</v>
          </cell>
          <cell r="D695" t="str">
            <v>M</v>
          </cell>
          <cell r="E695">
            <v>40.83</v>
          </cell>
        </row>
        <row r="696">
          <cell r="A696" t="str">
            <v>I0368</v>
          </cell>
          <cell r="B696" t="str">
            <v>SEINFRA/CE</v>
          </cell>
          <cell r="C696" t="str">
            <v>CABO EM PVC 1000V 150MM2</v>
          </cell>
          <cell r="D696" t="str">
            <v>M</v>
          </cell>
          <cell r="E696">
            <v>65.900000000000006</v>
          </cell>
        </row>
        <row r="697">
          <cell r="A697" t="str">
            <v>I0369</v>
          </cell>
          <cell r="B697" t="str">
            <v>SEINFRA/CE</v>
          </cell>
          <cell r="C697" t="str">
            <v>CABO EM PVC 1000V 16MM2</v>
          </cell>
          <cell r="D697" t="str">
            <v>M</v>
          </cell>
          <cell r="E697">
            <v>5.8</v>
          </cell>
        </row>
        <row r="698">
          <cell r="A698" t="str">
            <v>I0370</v>
          </cell>
          <cell r="B698" t="str">
            <v>SEINFRA/CE</v>
          </cell>
          <cell r="C698" t="str">
            <v>CABO EM PVC 1000V 185MM2</v>
          </cell>
          <cell r="D698" t="str">
            <v>M</v>
          </cell>
          <cell r="E698">
            <v>89.43</v>
          </cell>
        </row>
        <row r="699">
          <cell r="A699" t="str">
            <v>I8229</v>
          </cell>
          <cell r="B699" t="str">
            <v>SEINFRA/CE</v>
          </cell>
          <cell r="C699" t="str">
            <v>CABO EM PVC 1000V 2,5 mm²</v>
          </cell>
          <cell r="D699" t="str">
            <v>M</v>
          </cell>
          <cell r="E699">
            <v>0.97</v>
          </cell>
        </row>
        <row r="700">
          <cell r="A700" t="str">
            <v>I0371</v>
          </cell>
          <cell r="B700" t="str">
            <v>SEINFRA/CE</v>
          </cell>
          <cell r="C700" t="str">
            <v>CABO EM PVC 1000V 240MM2</v>
          </cell>
          <cell r="D700" t="str">
            <v>M</v>
          </cell>
          <cell r="E700">
            <v>98.84</v>
          </cell>
        </row>
        <row r="701">
          <cell r="A701" t="str">
            <v>I0372</v>
          </cell>
          <cell r="B701" t="str">
            <v>SEINFRA/CE</v>
          </cell>
          <cell r="C701" t="str">
            <v>CABO EM PVC 1000V 25MM2</v>
          </cell>
          <cell r="D701" t="str">
            <v>M</v>
          </cell>
          <cell r="E701">
            <v>9.5</v>
          </cell>
        </row>
        <row r="702">
          <cell r="A702" t="str">
            <v>I0373</v>
          </cell>
          <cell r="B702" t="str">
            <v>SEINFRA/CE</v>
          </cell>
          <cell r="C702" t="str">
            <v>CABO EM PVC 1000V 35MM2</v>
          </cell>
          <cell r="D702" t="str">
            <v>M</v>
          </cell>
          <cell r="E702">
            <v>14.12</v>
          </cell>
        </row>
        <row r="703">
          <cell r="A703" t="str">
            <v>I0374</v>
          </cell>
          <cell r="B703" t="str">
            <v>SEINFRA/CE</v>
          </cell>
          <cell r="C703" t="str">
            <v>CABO EM PVC 1000V 4MM2</v>
          </cell>
          <cell r="D703" t="str">
            <v>M</v>
          </cell>
          <cell r="E703">
            <v>1.83</v>
          </cell>
        </row>
        <row r="704">
          <cell r="A704" t="str">
            <v>I0331</v>
          </cell>
          <cell r="B704" t="str">
            <v>SEINFRA/CE</v>
          </cell>
          <cell r="C704" t="str">
            <v>CABO EM PVC 1000V 50MM2</v>
          </cell>
          <cell r="D704" t="str">
            <v>M</v>
          </cell>
          <cell r="E704">
            <v>20.36</v>
          </cell>
        </row>
        <row r="705">
          <cell r="A705" t="str">
            <v>I0375</v>
          </cell>
          <cell r="B705" t="str">
            <v>SEINFRA/CE</v>
          </cell>
          <cell r="C705" t="str">
            <v>CABO EM PVC 1000V 6MM2</v>
          </cell>
          <cell r="D705" t="str">
            <v>M</v>
          </cell>
          <cell r="E705">
            <v>2.4300000000000002</v>
          </cell>
        </row>
        <row r="706">
          <cell r="A706" t="str">
            <v>I0376</v>
          </cell>
          <cell r="B706" t="str">
            <v>SEINFRA/CE</v>
          </cell>
          <cell r="C706" t="str">
            <v>CABO EM PVC 1000V 70MM2</v>
          </cell>
          <cell r="D706" t="str">
            <v>M</v>
          </cell>
          <cell r="E706">
            <v>24.92</v>
          </cell>
        </row>
        <row r="707">
          <cell r="A707" t="str">
            <v>I0377</v>
          </cell>
          <cell r="B707" t="str">
            <v>SEINFRA/CE</v>
          </cell>
          <cell r="C707" t="str">
            <v>CABO EM PVC 1000V 95MM2</v>
          </cell>
          <cell r="D707" t="str">
            <v>M</v>
          </cell>
          <cell r="E707">
            <v>31.53</v>
          </cell>
        </row>
        <row r="708">
          <cell r="A708" t="str">
            <v>I8374</v>
          </cell>
          <cell r="B708" t="str">
            <v>SEINFRA/CE</v>
          </cell>
          <cell r="C708" t="str">
            <v>CABO EM PVC 15000V 120MM2</v>
          </cell>
          <cell r="D708" t="str">
            <v>M</v>
          </cell>
          <cell r="E708">
            <v>64.010000000000005</v>
          </cell>
        </row>
        <row r="709">
          <cell r="A709" t="str">
            <v>I8373</v>
          </cell>
          <cell r="B709" t="str">
            <v>SEINFRA/CE</v>
          </cell>
          <cell r="C709" t="str">
            <v>CABO EM PVC 15000V 35MM2</v>
          </cell>
          <cell r="D709" t="str">
            <v>M</v>
          </cell>
          <cell r="E709">
            <v>37.4</v>
          </cell>
        </row>
        <row r="710">
          <cell r="A710" t="str">
            <v>I6150</v>
          </cell>
          <cell r="B710" t="str">
            <v>SEINFRA/CE</v>
          </cell>
          <cell r="C710" t="str">
            <v>CABO EPROTENAX 3 X 1.5MM2</v>
          </cell>
          <cell r="D710" t="str">
            <v>M</v>
          </cell>
          <cell r="E710">
            <v>1.8</v>
          </cell>
        </row>
        <row r="711">
          <cell r="A711" t="str">
            <v>I6152</v>
          </cell>
          <cell r="B711" t="str">
            <v>SEINFRA/CE</v>
          </cell>
          <cell r="C711" t="str">
            <v>CABO EPROTENAX 3 X 35MM2</v>
          </cell>
          <cell r="D711" t="str">
            <v>M</v>
          </cell>
          <cell r="E711">
            <v>32.08</v>
          </cell>
        </row>
        <row r="712">
          <cell r="A712" t="str">
            <v>I6151</v>
          </cell>
          <cell r="B712" t="str">
            <v>SEINFRA/CE</v>
          </cell>
          <cell r="C712" t="str">
            <v>CABO EPROTENAX 4 X 16MM2</v>
          </cell>
          <cell r="D712" t="str">
            <v>M</v>
          </cell>
          <cell r="E712">
            <v>19.52</v>
          </cell>
        </row>
        <row r="713">
          <cell r="A713" t="str">
            <v>I8451</v>
          </cell>
          <cell r="B713" t="str">
            <v>SEINFRA/CE</v>
          </cell>
          <cell r="C713" t="str">
            <v>CABO FLEXÍVEL TETRAPOLAR 4 x 1,5 mm²</v>
          </cell>
          <cell r="D713" t="str">
            <v>M</v>
          </cell>
          <cell r="E713">
            <v>2.2000000000000002</v>
          </cell>
        </row>
        <row r="714">
          <cell r="A714" t="str">
            <v>I8455</v>
          </cell>
          <cell r="B714" t="str">
            <v>SEINFRA/CE</v>
          </cell>
          <cell r="C714" t="str">
            <v>CABO FLEXÍVEL TETRAPOLAR 4 x 10,0 mm²</v>
          </cell>
          <cell r="D714" t="str">
            <v>M</v>
          </cell>
          <cell r="E714">
            <v>10.86</v>
          </cell>
        </row>
        <row r="715">
          <cell r="A715" t="str">
            <v>I8462</v>
          </cell>
          <cell r="B715" t="str">
            <v>SEINFRA/CE</v>
          </cell>
          <cell r="C715" t="str">
            <v>CABO FLEXÍVEL TETRAPOLAR 4 x 120,0 mm²</v>
          </cell>
          <cell r="D715" t="str">
            <v>M</v>
          </cell>
          <cell r="E715">
            <v>135.63999999999999</v>
          </cell>
        </row>
        <row r="716">
          <cell r="A716" t="str">
            <v>I8463</v>
          </cell>
          <cell r="B716" t="str">
            <v>SEINFRA/CE</v>
          </cell>
          <cell r="C716" t="str">
            <v>CABO FLEXÍVEL TETRAPOLAR 4 x 150,0 mm²</v>
          </cell>
          <cell r="D716" t="str">
            <v>M</v>
          </cell>
          <cell r="E716">
            <v>168.8</v>
          </cell>
        </row>
        <row r="717">
          <cell r="A717" t="str">
            <v>I8456</v>
          </cell>
          <cell r="B717" t="str">
            <v>SEINFRA/CE</v>
          </cell>
          <cell r="C717" t="str">
            <v>CABO FLEXÍVEL TETRAPOLAR 4 x 16,0 mm²</v>
          </cell>
          <cell r="D717" t="str">
            <v>M</v>
          </cell>
          <cell r="E717">
            <v>17.239999999999998</v>
          </cell>
        </row>
        <row r="718">
          <cell r="A718" t="str">
            <v>I8464</v>
          </cell>
          <cell r="B718" t="str">
            <v>SEINFRA/CE</v>
          </cell>
          <cell r="C718" t="str">
            <v>CABO FLEXÍVEL TETRAPOLAR 4 x 185,0 mm²</v>
          </cell>
          <cell r="D718" t="str">
            <v>M</v>
          </cell>
          <cell r="E718">
            <v>202.7</v>
          </cell>
        </row>
        <row r="719">
          <cell r="A719" t="str">
            <v>I8452</v>
          </cell>
          <cell r="B719" t="str">
            <v>SEINFRA/CE</v>
          </cell>
          <cell r="C719" t="str">
            <v>CABO FLEXÍVEL TETRAPOLAR 4 x 2,5 mm²</v>
          </cell>
          <cell r="D719" t="str">
            <v>M</v>
          </cell>
          <cell r="E719">
            <v>3.2</v>
          </cell>
        </row>
        <row r="720">
          <cell r="A720" t="str">
            <v>I8465</v>
          </cell>
          <cell r="B720" t="str">
            <v>SEINFRA/CE</v>
          </cell>
          <cell r="C720" t="str">
            <v>CABO FLEXÍVEL TETRAPOLAR 4 x 240,0 mm²</v>
          </cell>
          <cell r="D720" t="str">
            <v>M</v>
          </cell>
          <cell r="E720">
            <v>267.63</v>
          </cell>
        </row>
        <row r="721">
          <cell r="A721" t="str">
            <v>I8457</v>
          </cell>
          <cell r="B721" t="str">
            <v>SEINFRA/CE</v>
          </cell>
          <cell r="C721" t="str">
            <v>CABO FLEXÍVEL TETRAPOLAR 4 x 25,0 mm²</v>
          </cell>
          <cell r="D721" t="str">
            <v>M</v>
          </cell>
          <cell r="E721">
            <v>26.59</v>
          </cell>
        </row>
        <row r="722">
          <cell r="A722" t="str">
            <v>I8458</v>
          </cell>
          <cell r="B722" t="str">
            <v>SEINFRA/CE</v>
          </cell>
          <cell r="C722" t="str">
            <v>CABO FLEXÍVEL TETRAPOLAR 4 x 35,0 mm²</v>
          </cell>
          <cell r="D722" t="str">
            <v>M</v>
          </cell>
          <cell r="E722">
            <v>37.65</v>
          </cell>
        </row>
        <row r="723">
          <cell r="A723" t="str">
            <v>I8453</v>
          </cell>
          <cell r="B723" t="str">
            <v>SEINFRA/CE</v>
          </cell>
          <cell r="C723" t="str">
            <v>CABO FLEXÍVEL TETRAPOLAR 4 x 4,0 mm²</v>
          </cell>
          <cell r="D723" t="str">
            <v>M</v>
          </cell>
          <cell r="E723">
            <v>4.9000000000000004</v>
          </cell>
        </row>
        <row r="724">
          <cell r="A724" t="str">
            <v>I8459</v>
          </cell>
          <cell r="B724" t="str">
            <v>SEINFRA/CE</v>
          </cell>
          <cell r="C724" t="str">
            <v>CABO FLEXÍVEL TETRAPOLAR 4 x 50,0 mm²</v>
          </cell>
          <cell r="D724" t="str">
            <v>M</v>
          </cell>
          <cell r="E724">
            <v>57.94</v>
          </cell>
        </row>
        <row r="725">
          <cell r="A725" t="str">
            <v>I8454</v>
          </cell>
          <cell r="B725" t="str">
            <v>SEINFRA/CE</v>
          </cell>
          <cell r="C725" t="str">
            <v>CABO FLEXÍVEL TETRAPOLAR 4 x 6,0 mm²</v>
          </cell>
          <cell r="D725" t="str">
            <v>M</v>
          </cell>
          <cell r="E725">
            <v>6.58</v>
          </cell>
        </row>
        <row r="726">
          <cell r="A726" t="str">
            <v>I8460</v>
          </cell>
          <cell r="B726" t="str">
            <v>SEINFRA/CE</v>
          </cell>
          <cell r="C726" t="str">
            <v>CABO FLEXÍVEL TETRAPOLAR 4 x 70,0 mm²</v>
          </cell>
          <cell r="D726" t="str">
            <v>M</v>
          </cell>
          <cell r="E726">
            <v>77.44</v>
          </cell>
        </row>
        <row r="727">
          <cell r="A727" t="str">
            <v>I8461</v>
          </cell>
          <cell r="B727" t="str">
            <v>SEINFRA/CE</v>
          </cell>
          <cell r="C727" t="str">
            <v>CABO FLEXÍVEL TETRAPOLAR 4 x 95,0 mm²</v>
          </cell>
          <cell r="D727" t="str">
            <v>M</v>
          </cell>
          <cell r="E727">
            <v>98.38</v>
          </cell>
        </row>
        <row r="728">
          <cell r="A728" t="str">
            <v>I8472</v>
          </cell>
          <cell r="B728" t="str">
            <v>SEINFRA/CE</v>
          </cell>
          <cell r="C728" t="str">
            <v>CABO FLEXÍVEL TETRAPOLAR BLINDADO 12 x 1,0 mm²</v>
          </cell>
          <cell r="D728" t="str">
            <v>M</v>
          </cell>
          <cell r="E728">
            <v>5.99</v>
          </cell>
        </row>
        <row r="729">
          <cell r="A729" t="str">
            <v>I8479</v>
          </cell>
          <cell r="B729" t="str">
            <v>SEINFRA/CE</v>
          </cell>
          <cell r="C729" t="str">
            <v>CABO FLEXÍVEL TETRAPOLAR BLINDADO 12 x 1,5 mm²</v>
          </cell>
          <cell r="D729" t="str">
            <v>M</v>
          </cell>
          <cell r="E729">
            <v>9.67</v>
          </cell>
        </row>
        <row r="730">
          <cell r="A730" t="str">
            <v>I8486</v>
          </cell>
          <cell r="B730" t="str">
            <v>SEINFRA/CE</v>
          </cell>
          <cell r="C730" t="str">
            <v>CABO FLEXÍVEL TETRAPOLAR BLINDADO 12 x 2,5 mm²</v>
          </cell>
          <cell r="D730" t="str">
            <v>M</v>
          </cell>
          <cell r="E730">
            <v>13.1</v>
          </cell>
        </row>
        <row r="731">
          <cell r="A731" t="str">
            <v>I8493</v>
          </cell>
          <cell r="B731" t="str">
            <v>SEINFRA/CE</v>
          </cell>
          <cell r="C731" t="str">
            <v>CABO FLEXÍVEL TETRAPOLAR BLINDADO 12 x 4,0 mm²</v>
          </cell>
          <cell r="D731" t="str">
            <v>M</v>
          </cell>
          <cell r="E731">
            <v>17.02</v>
          </cell>
        </row>
        <row r="732">
          <cell r="A732" t="str">
            <v>I8473</v>
          </cell>
          <cell r="B732" t="str">
            <v>SEINFRA/CE</v>
          </cell>
          <cell r="C732" t="str">
            <v>CABO FLEXÍVEL TETRAPOLAR BLINDADO 15 x 1,0 mm²</v>
          </cell>
          <cell r="D732" t="str">
            <v>M</v>
          </cell>
          <cell r="E732">
            <v>7.49</v>
          </cell>
        </row>
        <row r="733">
          <cell r="A733" t="str">
            <v>I8480</v>
          </cell>
          <cell r="B733" t="str">
            <v>SEINFRA/CE</v>
          </cell>
          <cell r="C733" t="str">
            <v>CABO FLEXÍVEL TETRAPOLAR BLINDADO 15 x 1,5 mm²</v>
          </cell>
          <cell r="D733" t="str">
            <v>M</v>
          </cell>
          <cell r="E733">
            <v>11.52</v>
          </cell>
        </row>
        <row r="734">
          <cell r="A734" t="str">
            <v>I8487</v>
          </cell>
          <cell r="B734" t="str">
            <v>SEINFRA/CE</v>
          </cell>
          <cell r="C734" t="str">
            <v>CABO FLEXÍVEL TETRAPOLAR BLINDADO 15 x 2,5 mm²</v>
          </cell>
          <cell r="D734" t="str">
            <v>M</v>
          </cell>
          <cell r="E734">
            <v>16.53</v>
          </cell>
        </row>
        <row r="735">
          <cell r="A735" t="str">
            <v>I8494</v>
          </cell>
          <cell r="B735" t="str">
            <v>SEINFRA/CE</v>
          </cell>
          <cell r="C735" t="str">
            <v>CABO FLEXÍVEL TETRAPOLAR BLINDADO 15 x 4,0 mm²</v>
          </cell>
          <cell r="D735" t="str">
            <v>M</v>
          </cell>
          <cell r="E735">
            <v>20.97</v>
          </cell>
        </row>
        <row r="736">
          <cell r="A736" t="str">
            <v>I8466</v>
          </cell>
          <cell r="B736" t="str">
            <v>SEINFRA/CE</v>
          </cell>
          <cell r="C736" t="str">
            <v>CABO FLEXÍVEL TETRAPOLAR BLINDADO 2 x 1,0 mm²</v>
          </cell>
          <cell r="D736" t="str">
            <v>M</v>
          </cell>
          <cell r="E736">
            <v>4.4800000000000004</v>
          </cell>
        </row>
        <row r="737">
          <cell r="A737" t="str">
            <v>I8474</v>
          </cell>
          <cell r="B737" t="str">
            <v>SEINFRA/CE</v>
          </cell>
          <cell r="C737" t="str">
            <v>CABO FLEXÍVEL TETRAPOLAR BLINDADO 20 x 1,0 mm²</v>
          </cell>
          <cell r="D737" t="str">
            <v>M</v>
          </cell>
          <cell r="E737">
            <v>9.59</v>
          </cell>
        </row>
        <row r="738">
          <cell r="A738" t="str">
            <v>I8481</v>
          </cell>
          <cell r="B738" t="str">
            <v>SEINFRA/CE</v>
          </cell>
          <cell r="C738" t="str">
            <v>CABO FLEXÍVEL TETRAPOLAR BLINDADO 20 x 1,5 mm²</v>
          </cell>
          <cell r="D738" t="str">
            <v>M</v>
          </cell>
          <cell r="E738">
            <v>15.08</v>
          </cell>
        </row>
        <row r="739">
          <cell r="A739" t="str">
            <v>I8488</v>
          </cell>
          <cell r="B739" t="str">
            <v>SEINFRA/CE</v>
          </cell>
          <cell r="C739" t="str">
            <v>CABO FLEXÍVEL TETRAPOLAR BLINDADO 20 x 2,5 mm²</v>
          </cell>
          <cell r="D739" t="str">
            <v>M</v>
          </cell>
          <cell r="E739">
            <v>20.92</v>
          </cell>
        </row>
        <row r="740">
          <cell r="A740" t="str">
            <v>I8495</v>
          </cell>
          <cell r="B740" t="str">
            <v>SEINFRA/CE</v>
          </cell>
          <cell r="C740" t="str">
            <v>CABO FLEXÍVEL TETRAPOLAR BLINDADO 20 x 4,0 mm²</v>
          </cell>
          <cell r="D740" t="str">
            <v>M</v>
          </cell>
          <cell r="E740">
            <v>27.79</v>
          </cell>
        </row>
        <row r="741">
          <cell r="A741" t="str">
            <v>I8475</v>
          </cell>
          <cell r="B741" t="str">
            <v>SEINFRA/CE</v>
          </cell>
          <cell r="C741" t="str">
            <v>CABO FLEXÍVEL TETRAPOLAR BLINDADO 25 x 1,0 mm²</v>
          </cell>
          <cell r="D741" t="str">
            <v>M</v>
          </cell>
          <cell r="E741">
            <v>11.71</v>
          </cell>
        </row>
        <row r="742">
          <cell r="A742" t="str">
            <v>I8482</v>
          </cell>
          <cell r="B742" t="str">
            <v>SEINFRA/CE</v>
          </cell>
          <cell r="C742" t="str">
            <v>CABO FLEXÍVEL TETRAPOLAR BLINDADO 25 x 1,5 mm²</v>
          </cell>
          <cell r="D742" t="str">
            <v>M</v>
          </cell>
          <cell r="E742">
            <v>14.87</v>
          </cell>
        </row>
        <row r="743">
          <cell r="A743" t="str">
            <v>I8489</v>
          </cell>
          <cell r="B743" t="str">
            <v>SEINFRA/CE</v>
          </cell>
          <cell r="C743" t="str">
            <v>CABO FLEXÍVEL TETRAPOLAR BLINDADO 25 x 2,5 mm²</v>
          </cell>
          <cell r="D743" t="str">
            <v>M</v>
          </cell>
          <cell r="E743">
            <v>25.47</v>
          </cell>
        </row>
        <row r="744">
          <cell r="A744" t="str">
            <v>I8496</v>
          </cell>
          <cell r="B744" t="str">
            <v>SEINFRA/CE</v>
          </cell>
          <cell r="C744" t="str">
            <v>CABO FLEXÍVEL TETRAPOLAR BLINDADO 25 x 4,0 mm²</v>
          </cell>
          <cell r="D744" t="str">
            <v>M</v>
          </cell>
          <cell r="E744">
            <v>34.39</v>
          </cell>
        </row>
        <row r="745">
          <cell r="A745" t="str">
            <v>I8467</v>
          </cell>
          <cell r="B745" t="str">
            <v>SEINFRA/CE</v>
          </cell>
          <cell r="C745" t="str">
            <v>CABO FLEXÍVEL TETRAPOLAR BLINDADO 3 x 1,0 mm²</v>
          </cell>
          <cell r="D745" t="str">
            <v>M</v>
          </cell>
          <cell r="E745">
            <v>4</v>
          </cell>
        </row>
        <row r="746">
          <cell r="A746" t="str">
            <v>I8468</v>
          </cell>
          <cell r="B746" t="str">
            <v>SEINFRA/CE</v>
          </cell>
          <cell r="C746" t="str">
            <v>CABO FLEXÍVEL TETRAPOLAR BLINDADO 4 x 1,0 mm²</v>
          </cell>
          <cell r="D746" t="str">
            <v>M</v>
          </cell>
          <cell r="E746">
            <v>5.9</v>
          </cell>
        </row>
        <row r="747">
          <cell r="A747" t="str">
            <v>I8469</v>
          </cell>
          <cell r="B747" t="str">
            <v>SEINFRA/CE</v>
          </cell>
          <cell r="C747" t="str">
            <v>CABO FLEXÍVEL TETRAPOLAR BLINDADO 5 x 1,0 mm²</v>
          </cell>
          <cell r="D747" t="str">
            <v>M</v>
          </cell>
          <cell r="E747">
            <v>6.32</v>
          </cell>
        </row>
        <row r="748">
          <cell r="A748" t="str">
            <v>I8476</v>
          </cell>
          <cell r="B748" t="str">
            <v>SEINFRA/CE</v>
          </cell>
          <cell r="C748" t="str">
            <v>CABO FLEXÍVEL TETRAPOLAR BLINDADO 5 x 1,5 mm²</v>
          </cell>
          <cell r="D748" t="str">
            <v>M</v>
          </cell>
          <cell r="E748">
            <v>5.3</v>
          </cell>
        </row>
        <row r="749">
          <cell r="A749" t="str">
            <v>I8483</v>
          </cell>
          <cell r="B749" t="str">
            <v>SEINFRA/CE</v>
          </cell>
          <cell r="C749" t="str">
            <v>CABO FLEXÍVEL TETRAPOLAR BLINDADO 5 x 2,5 mm²</v>
          </cell>
          <cell r="D749" t="str">
            <v>M</v>
          </cell>
          <cell r="E749">
            <v>6.53</v>
          </cell>
        </row>
        <row r="750">
          <cell r="A750" t="str">
            <v>I8490</v>
          </cell>
          <cell r="B750" t="str">
            <v>SEINFRA/CE</v>
          </cell>
          <cell r="C750" t="str">
            <v>CABO FLEXÍVEL TETRAPOLAR BLINDADO 5 x 4,0 mm²</v>
          </cell>
          <cell r="D750" t="str">
            <v>M</v>
          </cell>
          <cell r="E750">
            <v>7.9</v>
          </cell>
        </row>
        <row r="751">
          <cell r="A751" t="str">
            <v>I8470</v>
          </cell>
          <cell r="B751" t="str">
            <v>SEINFRA/CE</v>
          </cell>
          <cell r="C751" t="str">
            <v>CABO FLEXÍVEL TETRAPOLAR BLINDADO 7 x 1,0 mm²</v>
          </cell>
          <cell r="D751" t="str">
            <v>M</v>
          </cell>
          <cell r="E751">
            <v>3.86</v>
          </cell>
        </row>
        <row r="752">
          <cell r="A752" t="str">
            <v>I8477</v>
          </cell>
          <cell r="B752" t="str">
            <v>SEINFRA/CE</v>
          </cell>
          <cell r="C752" t="str">
            <v>CABO FLEXÍVEL TETRAPOLAR BLINDADO 7 x 1,5 mm²</v>
          </cell>
          <cell r="D752" t="str">
            <v>M</v>
          </cell>
          <cell r="E752">
            <v>6.39</v>
          </cell>
        </row>
        <row r="753">
          <cell r="A753" t="str">
            <v>I8484</v>
          </cell>
          <cell r="B753" t="str">
            <v>SEINFRA/CE</v>
          </cell>
          <cell r="C753" t="str">
            <v>CABO FLEXÍVEL TETRAPOLAR BLINDADO 7 x 2,5 mm²</v>
          </cell>
          <cell r="D753" t="str">
            <v>M</v>
          </cell>
          <cell r="E753">
            <v>8.44</v>
          </cell>
        </row>
        <row r="754">
          <cell r="A754" t="str">
            <v>I8491</v>
          </cell>
          <cell r="B754" t="str">
            <v>SEINFRA/CE</v>
          </cell>
          <cell r="C754" t="str">
            <v>CABO FLEXÍVEL TETRAPOLAR BLINDADO 7 x 4,0 mm²</v>
          </cell>
          <cell r="D754" t="str">
            <v>M</v>
          </cell>
          <cell r="E754">
            <v>10.42</v>
          </cell>
        </row>
        <row r="755">
          <cell r="A755" t="str">
            <v>I8471</v>
          </cell>
          <cell r="B755" t="str">
            <v>SEINFRA/CE</v>
          </cell>
          <cell r="C755" t="str">
            <v>CABO FLEXÍVEL TETRAPOLAR BLINDADO 9 x 1,0 mm²</v>
          </cell>
          <cell r="D755" t="str">
            <v>M</v>
          </cell>
          <cell r="E755">
            <v>4.6900000000000004</v>
          </cell>
        </row>
        <row r="756">
          <cell r="A756" t="str">
            <v>I8478</v>
          </cell>
          <cell r="B756" t="str">
            <v>SEINFRA/CE</v>
          </cell>
          <cell r="C756" t="str">
            <v>CABO FLEXÍVEL TETRAPOLAR BLINDADO 9 x 1,5 mm²</v>
          </cell>
          <cell r="D756" t="str">
            <v>M</v>
          </cell>
          <cell r="E756">
            <v>7.96</v>
          </cell>
        </row>
        <row r="757">
          <cell r="A757" t="str">
            <v>I8485</v>
          </cell>
          <cell r="B757" t="str">
            <v>SEINFRA/CE</v>
          </cell>
          <cell r="C757" t="str">
            <v>CABO FLEXÍVEL TETRAPOLAR BLINDADO 9 x 2,5 mm²</v>
          </cell>
          <cell r="D757" t="str">
            <v>M</v>
          </cell>
          <cell r="E757">
            <v>10.58</v>
          </cell>
        </row>
        <row r="758">
          <cell r="A758" t="str">
            <v>I8492</v>
          </cell>
          <cell r="B758" t="str">
            <v>SEINFRA/CE</v>
          </cell>
          <cell r="C758" t="str">
            <v>CABO FLEXÍVEL TETRAPOLAR BLINDADO 9 x 4,0 mm²</v>
          </cell>
          <cell r="D758" t="str">
            <v>M</v>
          </cell>
          <cell r="E758">
            <v>13.02</v>
          </cell>
        </row>
        <row r="759">
          <cell r="A759" t="str">
            <v>I0378</v>
          </cell>
          <cell r="B759" t="str">
            <v>SEINFRA/CE</v>
          </cell>
          <cell r="C759" t="str">
            <v>CABO ISOLADO DE 35MM2-15KV</v>
          </cell>
          <cell r="D759" t="str">
            <v>M</v>
          </cell>
          <cell r="E759">
            <v>34.33</v>
          </cell>
        </row>
        <row r="760">
          <cell r="A760" t="str">
            <v>I0342</v>
          </cell>
          <cell r="B760" t="str">
            <v>SEINFRA/CE</v>
          </cell>
          <cell r="C760" t="str">
            <v>CABO ISOLADO EM PVC  16MM2 - 750V</v>
          </cell>
          <cell r="D760" t="str">
            <v>M</v>
          </cell>
          <cell r="E760">
            <v>5.19</v>
          </cell>
        </row>
        <row r="761">
          <cell r="A761" t="str">
            <v>I0343</v>
          </cell>
          <cell r="B761" t="str">
            <v>SEINFRA/CE</v>
          </cell>
          <cell r="C761" t="str">
            <v>CABO ISOLADO EM PVC 120MM2 - 750V</v>
          </cell>
          <cell r="D761" t="str">
            <v>M</v>
          </cell>
          <cell r="E761">
            <v>41.56</v>
          </cell>
        </row>
        <row r="762">
          <cell r="A762" t="str">
            <v>I0344</v>
          </cell>
          <cell r="B762" t="str">
            <v>SEINFRA/CE</v>
          </cell>
          <cell r="C762" t="str">
            <v>CABO ISOLADO EM PVC 150MM2 - 750V</v>
          </cell>
          <cell r="D762" t="str">
            <v>M</v>
          </cell>
          <cell r="E762">
            <v>51.11</v>
          </cell>
        </row>
        <row r="763">
          <cell r="A763" t="str">
            <v>I0345</v>
          </cell>
          <cell r="B763" t="str">
            <v>SEINFRA/CE</v>
          </cell>
          <cell r="C763" t="str">
            <v>CABO ISOLADO EM PVC 185MM2 - 750V</v>
          </cell>
          <cell r="D763" t="str">
            <v>M</v>
          </cell>
          <cell r="E763">
            <v>64.69</v>
          </cell>
        </row>
        <row r="764">
          <cell r="A764" t="str">
            <v>I0346</v>
          </cell>
          <cell r="B764" t="str">
            <v>SEINFRA/CE</v>
          </cell>
          <cell r="C764" t="str">
            <v>CABO ISOLADO EM PVC 240MM2 - 750V</v>
          </cell>
          <cell r="D764" t="str">
            <v>M</v>
          </cell>
          <cell r="E764">
            <v>79.34</v>
          </cell>
        </row>
        <row r="765">
          <cell r="A765" t="str">
            <v>I0347</v>
          </cell>
          <cell r="B765" t="str">
            <v>SEINFRA/CE</v>
          </cell>
          <cell r="C765" t="str">
            <v>CABO ISOLADO EM PVC 25MM2 - 750V</v>
          </cell>
          <cell r="D765" t="str">
            <v>M</v>
          </cell>
          <cell r="E765">
            <v>9.14</v>
          </cell>
        </row>
        <row r="766">
          <cell r="A766" t="str">
            <v>I0348</v>
          </cell>
          <cell r="B766" t="str">
            <v>SEINFRA/CE</v>
          </cell>
          <cell r="C766" t="str">
            <v>CABO ISOLADO EM PVC 300MM2 - 750V</v>
          </cell>
          <cell r="D766" t="str">
            <v>M</v>
          </cell>
          <cell r="E766">
            <v>110.95</v>
          </cell>
        </row>
        <row r="767">
          <cell r="A767" t="str">
            <v>I0349</v>
          </cell>
          <cell r="B767" t="str">
            <v>SEINFRA/CE</v>
          </cell>
          <cell r="C767" t="str">
            <v>CABO ISOLADO EM PVC 35MM2 - 750V</v>
          </cell>
          <cell r="D767" t="str">
            <v>M</v>
          </cell>
          <cell r="E767">
            <v>12.76</v>
          </cell>
        </row>
        <row r="768">
          <cell r="A768" t="str">
            <v>I0350</v>
          </cell>
          <cell r="B768" t="str">
            <v>SEINFRA/CE</v>
          </cell>
          <cell r="C768" t="str">
            <v>CABO ISOLADO EM PVC 400MM2 - 750V</v>
          </cell>
          <cell r="D768" t="str">
            <v>M</v>
          </cell>
          <cell r="E768">
            <v>153.38</v>
          </cell>
        </row>
        <row r="769">
          <cell r="A769" t="str">
            <v>I0351</v>
          </cell>
          <cell r="B769" t="str">
            <v>SEINFRA/CE</v>
          </cell>
          <cell r="C769" t="str">
            <v>CABO ISOLADO EM PVC 500MM2 - 750V</v>
          </cell>
          <cell r="D769" t="str">
            <v>M</v>
          </cell>
          <cell r="E769">
            <v>161.02000000000001</v>
          </cell>
        </row>
        <row r="770">
          <cell r="A770" t="str">
            <v>I0352</v>
          </cell>
          <cell r="B770" t="str">
            <v>SEINFRA/CE</v>
          </cell>
          <cell r="C770" t="str">
            <v>CABO ISOLADO EM PVC 50MM2 - 750V</v>
          </cell>
          <cell r="D770" t="str">
            <v>M</v>
          </cell>
          <cell r="E770">
            <v>16</v>
          </cell>
        </row>
        <row r="771">
          <cell r="A771" t="str">
            <v>I0353</v>
          </cell>
          <cell r="B771" t="str">
            <v>SEINFRA/CE</v>
          </cell>
          <cell r="C771" t="str">
            <v>CABO ISOLADO EM PVC 70MM2 - 750V</v>
          </cell>
          <cell r="D771" t="str">
            <v>M</v>
          </cell>
          <cell r="E771">
            <v>27.79</v>
          </cell>
        </row>
        <row r="772">
          <cell r="A772" t="str">
            <v>I0354</v>
          </cell>
          <cell r="B772" t="str">
            <v>SEINFRA/CE</v>
          </cell>
          <cell r="C772" t="str">
            <v>CABO ISOLADO EM PVC 95MM2 - 750V</v>
          </cell>
          <cell r="D772" t="str">
            <v>M</v>
          </cell>
          <cell r="E772">
            <v>32.22</v>
          </cell>
        </row>
        <row r="773">
          <cell r="A773" t="str">
            <v>I0355</v>
          </cell>
          <cell r="B773" t="str">
            <v>SEINFRA/CE</v>
          </cell>
          <cell r="C773" t="str">
            <v>CABO ISOLADO PVC 750V 10MM2</v>
          </cell>
          <cell r="D773" t="str">
            <v>M</v>
          </cell>
          <cell r="E773">
            <v>3.29</v>
          </cell>
        </row>
        <row r="774">
          <cell r="A774" t="str">
            <v>I0356</v>
          </cell>
          <cell r="B774" t="str">
            <v>SEINFRA/CE</v>
          </cell>
          <cell r="C774" t="str">
            <v>CABO ISOLADO PVC 750V 2,5 MM2</v>
          </cell>
          <cell r="D774" t="str">
            <v>M</v>
          </cell>
          <cell r="E774">
            <v>0.72</v>
          </cell>
        </row>
        <row r="775">
          <cell r="A775" t="str">
            <v>I0357</v>
          </cell>
          <cell r="B775" t="str">
            <v>SEINFRA/CE</v>
          </cell>
          <cell r="C775" t="str">
            <v>CABO ISOLADO PVC 750V 4MM2</v>
          </cell>
          <cell r="D775" t="str">
            <v>M</v>
          </cell>
          <cell r="E775">
            <v>1.42</v>
          </cell>
        </row>
        <row r="776">
          <cell r="A776" t="str">
            <v>I0358</v>
          </cell>
          <cell r="B776" t="str">
            <v>SEINFRA/CE</v>
          </cell>
          <cell r="C776" t="str">
            <v>CABO ISOLADO PVC 750V 6MM2</v>
          </cell>
          <cell r="D776" t="str">
            <v>M</v>
          </cell>
          <cell r="E776">
            <v>2.13</v>
          </cell>
        </row>
        <row r="777">
          <cell r="A777" t="str">
            <v>I0359</v>
          </cell>
          <cell r="B777" t="str">
            <v>SEINFRA/CE</v>
          </cell>
          <cell r="C777" t="str">
            <v>CABO LOGICO 4 PARES, CAT. 3 - UTP (10 MBPS)</v>
          </cell>
          <cell r="D777" t="str">
            <v>M</v>
          </cell>
          <cell r="E777">
            <v>1.2</v>
          </cell>
        </row>
        <row r="778">
          <cell r="A778" t="str">
            <v>I0360</v>
          </cell>
          <cell r="B778" t="str">
            <v>SEINFRA/CE</v>
          </cell>
          <cell r="C778" t="str">
            <v>CABO LOGICO 4 PARES, CAT. 4 - UTP (20 MBPS)</v>
          </cell>
          <cell r="D778" t="str">
            <v>M</v>
          </cell>
          <cell r="E778">
            <v>1.5</v>
          </cell>
        </row>
        <row r="779">
          <cell r="A779" t="str">
            <v>I8368</v>
          </cell>
          <cell r="B779" t="str">
            <v>SEINFRA/CE</v>
          </cell>
          <cell r="C779" t="str">
            <v>CABO LÓGICO 4 PARES, CAT. 6 - UTP</v>
          </cell>
          <cell r="D779" t="str">
            <v>M</v>
          </cell>
          <cell r="E779">
            <v>2.36</v>
          </cell>
        </row>
        <row r="780">
          <cell r="A780" t="str">
            <v>I0361</v>
          </cell>
          <cell r="B780" t="str">
            <v>SEINFRA/CE</v>
          </cell>
          <cell r="C780" t="str">
            <v>CABO LOGICO 4 PARES, CAT.5 - UTP (100 MBPS)</v>
          </cell>
          <cell r="D780" t="str">
            <v>M</v>
          </cell>
          <cell r="E780">
            <v>1.86</v>
          </cell>
        </row>
        <row r="781">
          <cell r="A781" t="str">
            <v>I8369</v>
          </cell>
          <cell r="B781" t="str">
            <v>SEINFRA/CE</v>
          </cell>
          <cell r="C781" t="str">
            <v>CABO LÓGICO CTP APL-100 - 50</v>
          </cell>
          <cell r="D781" t="str">
            <v>M</v>
          </cell>
          <cell r="E781">
            <v>27.47</v>
          </cell>
        </row>
        <row r="782">
          <cell r="A782" t="str">
            <v>I0362</v>
          </cell>
          <cell r="B782" t="str">
            <v>SEINFRA/CE</v>
          </cell>
          <cell r="C782" t="str">
            <v>CABO LOGICO/VIDEO COAXIAL 50 (OHMS)</v>
          </cell>
          <cell r="D782" t="str">
            <v>M</v>
          </cell>
          <cell r="E782">
            <v>1.4</v>
          </cell>
        </row>
        <row r="783">
          <cell r="A783" t="str">
            <v>I0363</v>
          </cell>
          <cell r="B783" t="str">
            <v>SEINFRA/CE</v>
          </cell>
          <cell r="C783" t="str">
            <v>CABO LOGICO/VIDEO COAXIAL 75 (OHMS)</v>
          </cell>
          <cell r="D783" t="str">
            <v>M</v>
          </cell>
          <cell r="E783">
            <v>1.42</v>
          </cell>
        </row>
        <row r="784">
          <cell r="A784" t="str">
            <v>I0364</v>
          </cell>
          <cell r="B784" t="str">
            <v>SEINFRA/CE</v>
          </cell>
          <cell r="C784" t="str">
            <v>CABO LOGICO/VIDEO COAXIAL 95 (OHMS)</v>
          </cell>
          <cell r="D784" t="str">
            <v>M</v>
          </cell>
          <cell r="E784">
            <v>1.96</v>
          </cell>
        </row>
        <row r="785">
          <cell r="A785" t="str">
            <v>I6796</v>
          </cell>
          <cell r="B785" t="str">
            <v>SEINFRA/CE</v>
          </cell>
          <cell r="C785" t="str">
            <v>CABO POLIFÁSICO - 4 X 2,5MM</v>
          </cell>
          <cell r="D785" t="str">
            <v>M</v>
          </cell>
          <cell r="E785">
            <v>4.57</v>
          </cell>
        </row>
        <row r="786">
          <cell r="A786" t="str">
            <v>I6178</v>
          </cell>
          <cell r="B786" t="str">
            <v>SEINFRA/CE</v>
          </cell>
          <cell r="C786" t="str">
            <v>CABO SINGELO ISOLAÇÃO 15 kV, DIÂMETRO 240 mm² - INSTALADO</v>
          </cell>
          <cell r="D786" t="str">
            <v>M</v>
          </cell>
          <cell r="E786">
            <v>132.9</v>
          </cell>
        </row>
        <row r="787">
          <cell r="A787" t="str">
            <v>I7429</v>
          </cell>
          <cell r="B787" t="str">
            <v>SEINFRA/CE</v>
          </cell>
          <cell r="C787" t="str">
            <v>CABO SINGELO ISOLAÇÃO 15 kV, DIÂMETRO 25 mm²</v>
          </cell>
          <cell r="D787" t="str">
            <v>M</v>
          </cell>
          <cell r="E787">
            <v>28.65</v>
          </cell>
        </row>
        <row r="788">
          <cell r="A788" t="str">
            <v>I6134</v>
          </cell>
          <cell r="B788" t="str">
            <v>SEINFRA/CE</v>
          </cell>
          <cell r="C788" t="str">
            <v>CABO SINGELO ISOLAÇÃO 15 kV, DIÂMETRO 35 mm² - INSTALADO</v>
          </cell>
          <cell r="D788" t="str">
            <v>M</v>
          </cell>
          <cell r="E788">
            <v>30.58</v>
          </cell>
        </row>
        <row r="789">
          <cell r="A789" t="str">
            <v>I6162</v>
          </cell>
          <cell r="B789" t="str">
            <v>SEINFRA/CE</v>
          </cell>
          <cell r="C789" t="str">
            <v>CABO SINGELO ISOLAÇÃO 15 kV, DIÂMETRO 70 mm² - INSTALADO</v>
          </cell>
          <cell r="D789" t="str">
            <v>M</v>
          </cell>
          <cell r="E789">
            <v>46.03</v>
          </cell>
        </row>
        <row r="790">
          <cell r="A790" t="str">
            <v>I0379</v>
          </cell>
          <cell r="B790" t="str">
            <v>SEINFRA/CE</v>
          </cell>
          <cell r="C790" t="str">
            <v>CABO TELEFONICO CCE - 2</v>
          </cell>
          <cell r="D790" t="str">
            <v>M</v>
          </cell>
          <cell r="E790">
            <v>1.1599999999999999</v>
          </cell>
        </row>
        <row r="791">
          <cell r="A791" t="str">
            <v>I0380</v>
          </cell>
          <cell r="B791" t="str">
            <v>SEINFRA/CE</v>
          </cell>
          <cell r="C791" t="str">
            <v>CABO TELEFONICO CCE - 3</v>
          </cell>
          <cell r="D791" t="str">
            <v>M</v>
          </cell>
          <cell r="E791">
            <v>1.32</v>
          </cell>
        </row>
        <row r="792">
          <cell r="A792" t="str">
            <v>I0381</v>
          </cell>
          <cell r="B792" t="str">
            <v>SEINFRA/CE</v>
          </cell>
          <cell r="C792" t="str">
            <v>CABO TELEFONICO CCI-1</v>
          </cell>
          <cell r="D792" t="str">
            <v>M</v>
          </cell>
          <cell r="E792">
            <v>0.28999999999999998</v>
          </cell>
        </row>
        <row r="793">
          <cell r="A793" t="str">
            <v>I0382</v>
          </cell>
          <cell r="B793" t="str">
            <v>SEINFRA/CE</v>
          </cell>
          <cell r="C793" t="str">
            <v>CABO TELEFONICO CCI-2</v>
          </cell>
          <cell r="D793" t="str">
            <v>M</v>
          </cell>
          <cell r="E793">
            <v>0.57999999999999996</v>
          </cell>
        </row>
        <row r="794">
          <cell r="A794" t="str">
            <v>I0383</v>
          </cell>
          <cell r="B794" t="str">
            <v>SEINFRA/CE</v>
          </cell>
          <cell r="C794" t="str">
            <v>CABO TELEFONICO CCI-3</v>
          </cell>
          <cell r="D794" t="str">
            <v>M</v>
          </cell>
          <cell r="E794">
            <v>0.87</v>
          </cell>
        </row>
        <row r="795">
          <cell r="A795" t="str">
            <v>I0384</v>
          </cell>
          <cell r="B795" t="str">
            <v>SEINFRA/CE</v>
          </cell>
          <cell r="C795" t="str">
            <v>CABO TELEFONICO CCI-4</v>
          </cell>
          <cell r="D795" t="str">
            <v>M</v>
          </cell>
          <cell r="E795">
            <v>1.1000000000000001</v>
          </cell>
        </row>
        <row r="796">
          <cell r="A796" t="str">
            <v>I0385</v>
          </cell>
          <cell r="B796" t="str">
            <v>SEINFRA/CE</v>
          </cell>
          <cell r="C796" t="str">
            <v>CABO TELEFONICO CCI-5</v>
          </cell>
          <cell r="D796" t="str">
            <v>M</v>
          </cell>
          <cell r="E796">
            <v>1.49</v>
          </cell>
        </row>
        <row r="797">
          <cell r="A797" t="str">
            <v>I0386</v>
          </cell>
          <cell r="B797" t="str">
            <v>SEINFRA/CE</v>
          </cell>
          <cell r="C797" t="str">
            <v>CABO TELEFONICO CCI-6</v>
          </cell>
          <cell r="D797" t="str">
            <v>M</v>
          </cell>
          <cell r="E797">
            <v>1.85</v>
          </cell>
        </row>
        <row r="798">
          <cell r="A798" t="str">
            <v>I0387</v>
          </cell>
          <cell r="B798" t="str">
            <v>SEINFRA/CE</v>
          </cell>
          <cell r="C798" t="str">
            <v>CABO TELEFONICO CI 50-10</v>
          </cell>
          <cell r="D798" t="str">
            <v>M</v>
          </cell>
          <cell r="E798">
            <v>4.21</v>
          </cell>
        </row>
        <row r="799">
          <cell r="A799" t="str">
            <v>I0388</v>
          </cell>
          <cell r="B799" t="str">
            <v>SEINFRA/CE</v>
          </cell>
          <cell r="C799" t="str">
            <v>CABO TELEFONICO CI 50-100</v>
          </cell>
          <cell r="D799" t="str">
            <v>M</v>
          </cell>
          <cell r="E799">
            <v>28.67</v>
          </cell>
        </row>
        <row r="800">
          <cell r="A800" t="str">
            <v>I0389</v>
          </cell>
          <cell r="B800" t="str">
            <v>SEINFRA/CE</v>
          </cell>
          <cell r="C800" t="str">
            <v>CABO TELEFONICO CI 50-20</v>
          </cell>
          <cell r="D800" t="str">
            <v>M</v>
          </cell>
          <cell r="E800">
            <v>6.84</v>
          </cell>
        </row>
        <row r="801">
          <cell r="A801" t="str">
            <v>I0390</v>
          </cell>
          <cell r="B801" t="str">
            <v>SEINFRA/CE</v>
          </cell>
          <cell r="C801" t="str">
            <v>CABO TELEFONICO CI 50-200</v>
          </cell>
          <cell r="D801" t="str">
            <v>M</v>
          </cell>
          <cell r="E801">
            <v>31.64</v>
          </cell>
        </row>
        <row r="802">
          <cell r="A802" t="str">
            <v>I0391</v>
          </cell>
          <cell r="B802" t="str">
            <v>SEINFRA/CE</v>
          </cell>
          <cell r="C802" t="str">
            <v>CABO TELEFONICO CI 50-30</v>
          </cell>
          <cell r="D802" t="str">
            <v>M</v>
          </cell>
          <cell r="E802">
            <v>7.86</v>
          </cell>
        </row>
        <row r="803">
          <cell r="A803" t="str">
            <v>I0392</v>
          </cell>
          <cell r="B803" t="str">
            <v>SEINFRA/CE</v>
          </cell>
          <cell r="C803" t="str">
            <v>CABO TELEFONICO CI 50-50</v>
          </cell>
          <cell r="D803" t="str">
            <v>M</v>
          </cell>
          <cell r="E803">
            <v>12.22</v>
          </cell>
        </row>
        <row r="804">
          <cell r="A804" t="str">
            <v>I0393</v>
          </cell>
          <cell r="B804" t="str">
            <v>SEINFRA/CE</v>
          </cell>
          <cell r="C804" t="str">
            <v>CABO TELEFONICO CTP-APL 10</v>
          </cell>
          <cell r="D804" t="str">
            <v>M</v>
          </cell>
          <cell r="E804">
            <v>3.38</v>
          </cell>
        </row>
        <row r="805">
          <cell r="A805" t="str">
            <v>I0394</v>
          </cell>
          <cell r="B805" t="str">
            <v>SEINFRA/CE</v>
          </cell>
          <cell r="C805" t="str">
            <v>CABO TELEFONICO CTP-APL 100</v>
          </cell>
          <cell r="D805" t="str">
            <v>M</v>
          </cell>
          <cell r="E805">
            <v>16.78</v>
          </cell>
        </row>
        <row r="806">
          <cell r="A806" t="str">
            <v>I0395</v>
          </cell>
          <cell r="B806" t="str">
            <v>SEINFRA/CE</v>
          </cell>
          <cell r="C806" t="str">
            <v>CABO TELEFONICO CTP-APL 20</v>
          </cell>
          <cell r="D806" t="str">
            <v>M</v>
          </cell>
          <cell r="E806">
            <v>5.72</v>
          </cell>
        </row>
        <row r="807">
          <cell r="A807" t="str">
            <v>I0396</v>
          </cell>
          <cell r="B807" t="str">
            <v>SEINFRA/CE</v>
          </cell>
          <cell r="C807" t="str">
            <v>CABO TELEFONICO CTP-APL 200</v>
          </cell>
          <cell r="D807" t="str">
            <v>M</v>
          </cell>
          <cell r="E807">
            <v>18.84</v>
          </cell>
        </row>
        <row r="808">
          <cell r="A808" t="str">
            <v>I0397</v>
          </cell>
          <cell r="B808" t="str">
            <v>SEINFRA/CE</v>
          </cell>
          <cell r="C808" t="str">
            <v>CABO TELEFONICO CTP-APL 30</v>
          </cell>
          <cell r="D808" t="str">
            <v>M</v>
          </cell>
          <cell r="E808">
            <v>9.6300000000000008</v>
          </cell>
        </row>
        <row r="809">
          <cell r="A809" t="str">
            <v>I0398</v>
          </cell>
          <cell r="B809" t="str">
            <v>SEINFRA/CE</v>
          </cell>
          <cell r="C809" t="str">
            <v>CABO TELEFONICO CTP-APL 50</v>
          </cell>
          <cell r="D809" t="str">
            <v>M</v>
          </cell>
          <cell r="E809">
            <v>13.57</v>
          </cell>
        </row>
        <row r="810">
          <cell r="A810" t="str">
            <v>I7376</v>
          </cell>
          <cell r="B810" t="str">
            <v>SEINFRA/CE</v>
          </cell>
          <cell r="C810" t="str">
            <v>CABO UNIPOLAR ISOLADO EM EPR 3,6/6kV, 10mm²</v>
          </cell>
          <cell r="D810" t="str">
            <v>M</v>
          </cell>
          <cell r="E810">
            <v>9.42</v>
          </cell>
        </row>
        <row r="811">
          <cell r="A811" t="str">
            <v>I6398</v>
          </cell>
          <cell r="B811" t="str">
            <v>SEINFRA/CE</v>
          </cell>
          <cell r="C811" t="str">
            <v>CAÇAMBA METÁLICA DE 5 M³</v>
          </cell>
          <cell r="D811" t="str">
            <v>H</v>
          </cell>
          <cell r="E811">
            <v>21</v>
          </cell>
        </row>
        <row r="812">
          <cell r="A812" t="str">
            <v>I6033</v>
          </cell>
          <cell r="B812" t="str">
            <v>SEINFRA/CE</v>
          </cell>
          <cell r="C812" t="str">
            <v>CADASTRADOR</v>
          </cell>
          <cell r="D812" t="str">
            <v>H</v>
          </cell>
          <cell r="E812">
            <v>4</v>
          </cell>
        </row>
        <row r="813">
          <cell r="A813" t="str">
            <v>I0399</v>
          </cell>
          <cell r="B813" t="str">
            <v>SEINFRA/CE</v>
          </cell>
          <cell r="C813" t="str">
            <v>CADEADO GRANDE P/ CELAS</v>
          </cell>
          <cell r="D813" t="str">
            <v>UN</v>
          </cell>
          <cell r="E813">
            <v>25.2</v>
          </cell>
        </row>
        <row r="814">
          <cell r="A814" t="str">
            <v>I0400</v>
          </cell>
          <cell r="B814" t="str">
            <v>SEINFRA/CE</v>
          </cell>
          <cell r="C814" t="str">
            <v>CADEADO MEDIO</v>
          </cell>
          <cell r="D814" t="str">
            <v>UN</v>
          </cell>
          <cell r="E814">
            <v>12.69</v>
          </cell>
        </row>
        <row r="815">
          <cell r="A815" t="str">
            <v>I0401</v>
          </cell>
          <cell r="B815" t="str">
            <v>SEINFRA/CE</v>
          </cell>
          <cell r="C815" t="str">
            <v>CADEADO PEQUENO</v>
          </cell>
          <cell r="D815" t="str">
            <v>UN</v>
          </cell>
          <cell r="E815">
            <v>8.66</v>
          </cell>
        </row>
        <row r="816">
          <cell r="A816" t="str">
            <v>I8106</v>
          </cell>
          <cell r="B816" t="str">
            <v>SEINFRA/CE</v>
          </cell>
          <cell r="C816" t="str">
            <v>CADINHO LONGA VIDA</v>
          </cell>
          <cell r="D816" t="str">
            <v>UN</v>
          </cell>
          <cell r="E816">
            <v>504.08</v>
          </cell>
        </row>
        <row r="817">
          <cell r="A817" t="str">
            <v>I8601</v>
          </cell>
          <cell r="B817" t="str">
            <v>SEINFRA/CE</v>
          </cell>
          <cell r="C817" t="str">
            <v>CADISTA</v>
          </cell>
          <cell r="D817" t="str">
            <v>HxMÊS</v>
          </cell>
          <cell r="E817">
            <v>4480.8599999999997</v>
          </cell>
        </row>
        <row r="818">
          <cell r="A818" t="str">
            <v>I0403</v>
          </cell>
          <cell r="B818" t="str">
            <v>SEINFRA/CE</v>
          </cell>
          <cell r="C818" t="str">
            <v>CAGECE - LIGAÇÃO DE ÁGUA</v>
          </cell>
          <cell r="D818" t="str">
            <v>UN</v>
          </cell>
          <cell r="E818">
            <v>79</v>
          </cell>
        </row>
        <row r="819">
          <cell r="A819" t="str">
            <v>I0402</v>
          </cell>
          <cell r="B819" t="str">
            <v>SEINFRA/CE</v>
          </cell>
          <cell r="C819" t="str">
            <v>CAGECE - LIGAÇÃO DE ESGOTO</v>
          </cell>
          <cell r="D819" t="str">
            <v>UN</v>
          </cell>
          <cell r="E819">
            <v>206</v>
          </cell>
        </row>
        <row r="820">
          <cell r="A820" t="str">
            <v>I0405</v>
          </cell>
          <cell r="B820" t="str">
            <v>SEINFRA/CE</v>
          </cell>
          <cell r="C820" t="str">
            <v>CAIBRO DE 2"x1"</v>
          </cell>
          <cell r="D820" t="str">
            <v>M</v>
          </cell>
          <cell r="E820">
            <v>2.84</v>
          </cell>
        </row>
        <row r="821">
          <cell r="A821" t="str">
            <v>I0406</v>
          </cell>
          <cell r="B821" t="str">
            <v>SEINFRA/CE</v>
          </cell>
          <cell r="C821" t="str">
            <v>CAIXA ACOPLADA DE LOUÇA BRANCA PARA BACIA</v>
          </cell>
          <cell r="D821" t="str">
            <v>UN</v>
          </cell>
          <cell r="E821">
            <v>110.6</v>
          </cell>
        </row>
        <row r="822">
          <cell r="A822" t="str">
            <v>I0407</v>
          </cell>
          <cell r="B822" t="str">
            <v>SEINFRA/CE</v>
          </cell>
          <cell r="C822" t="str">
            <v>CAIXA AQUATIC PVC RIGIDO REF. 921.07</v>
          </cell>
          <cell r="D822" t="str">
            <v>UN</v>
          </cell>
          <cell r="E822">
            <v>96.83</v>
          </cell>
        </row>
        <row r="823">
          <cell r="A823" t="str">
            <v>I0408</v>
          </cell>
          <cell r="B823" t="str">
            <v>SEINFRA/CE</v>
          </cell>
          <cell r="C823" t="str">
            <v>CAIXA AQUATIC PVC RIGIDO REF.921.06 SEM ENCAIXE</v>
          </cell>
          <cell r="D823" t="str">
            <v>UN</v>
          </cell>
          <cell r="E823">
            <v>94.16</v>
          </cell>
        </row>
        <row r="824">
          <cell r="A824" t="str">
            <v>I6249</v>
          </cell>
          <cell r="B824" t="str">
            <v>SEINFRA/CE</v>
          </cell>
          <cell r="C824" t="str">
            <v>CAIXA D'ÁGUA  EM FYBERGLASS CAP. 2000L, COM TAMPA</v>
          </cell>
          <cell r="D824" t="str">
            <v>UN</v>
          </cell>
          <cell r="E824">
            <v>614.1</v>
          </cell>
        </row>
        <row r="825">
          <cell r="A825" t="str">
            <v>I6245</v>
          </cell>
          <cell r="B825" t="str">
            <v>SEINFRA/CE</v>
          </cell>
          <cell r="C825" t="str">
            <v>CAIXA D'ÁGUA  EM FYBERGLASS CAP. 250L, COM TAMPA</v>
          </cell>
          <cell r="D825" t="str">
            <v>UN</v>
          </cell>
          <cell r="E825">
            <v>201.71</v>
          </cell>
        </row>
        <row r="826">
          <cell r="A826" t="str">
            <v>I6250</v>
          </cell>
          <cell r="B826" t="str">
            <v>SEINFRA/CE</v>
          </cell>
          <cell r="C826" t="str">
            <v>CAIXA D'ÁGUA  EM FYBERGLASS CAP. 5000L, COM TAMPA</v>
          </cell>
          <cell r="D826" t="str">
            <v>UN</v>
          </cell>
          <cell r="E826">
            <v>1283.94</v>
          </cell>
        </row>
        <row r="827">
          <cell r="A827" t="str">
            <v>I6246</v>
          </cell>
          <cell r="B827" t="str">
            <v>SEINFRA/CE</v>
          </cell>
          <cell r="C827" t="str">
            <v>CAIXA D'ÁGUA  EM FYBERGLASS CAP. 750L, COM TAMPA</v>
          </cell>
          <cell r="D827" t="str">
            <v>UN</v>
          </cell>
          <cell r="E827">
            <v>302.45999999999998</v>
          </cell>
        </row>
        <row r="828">
          <cell r="A828" t="str">
            <v>I0409</v>
          </cell>
          <cell r="B828" t="str">
            <v>SEINFRA/CE</v>
          </cell>
          <cell r="C828" t="str">
            <v>CAIXA D'AGUA DE FIBROCIMENTO DE 1000 L, COM TAMPA</v>
          </cell>
          <cell r="D828" t="str">
            <v>UN</v>
          </cell>
          <cell r="E828">
            <v>310.58</v>
          </cell>
        </row>
        <row r="829">
          <cell r="A829" t="str">
            <v>I6812</v>
          </cell>
          <cell r="B829" t="str">
            <v>SEINFRA/CE</v>
          </cell>
          <cell r="C829" t="str">
            <v>CAIXA D'ÁGUA EM FIBRA DE VIDRO CAP. 5.000 L, MONTADA EM ESTRUTURA DE CONCRETO PRE-FABRICADA COMPOSTA DE SAPATA, PILAR CIRCULAR D=0,40m, COM PÉ DIREITO DE 6,00m, LAJE DE APOIO (FORNECIMENTO E MONTAGEM)</v>
          </cell>
          <cell r="D829" t="str">
            <v>UN</v>
          </cell>
          <cell r="E829">
            <v>5126.38</v>
          </cell>
        </row>
        <row r="830">
          <cell r="A830" t="str">
            <v>I8665</v>
          </cell>
          <cell r="B830" t="str">
            <v>SEINFRA/CE</v>
          </cell>
          <cell r="C830" t="str">
            <v>CAIXA D'ÁGUA EM FYBERGLASS CAP. 1000L, COM TAMPA</v>
          </cell>
          <cell r="D830" t="str">
            <v>UN</v>
          </cell>
          <cell r="E830">
            <v>279.02999999999997</v>
          </cell>
        </row>
        <row r="831">
          <cell r="A831" t="str">
            <v>I6227</v>
          </cell>
          <cell r="B831" t="str">
            <v>SEINFRA/CE</v>
          </cell>
          <cell r="C831" t="str">
            <v>CAIXA D'ÁGUA EM FYBERGLASS CAP.1000L, COM TAMPA</v>
          </cell>
          <cell r="D831" t="str">
            <v>UN</v>
          </cell>
          <cell r="E831">
            <v>306.76</v>
          </cell>
        </row>
        <row r="832">
          <cell r="A832" t="str">
            <v>I6226</v>
          </cell>
          <cell r="B832" t="str">
            <v>SEINFRA/CE</v>
          </cell>
          <cell r="C832" t="str">
            <v>CAIXA D'ÁGUA EM FYBERGLASS CAP.500L, COM TAMPA</v>
          </cell>
          <cell r="D832" t="str">
            <v>UN</v>
          </cell>
          <cell r="E832">
            <v>182.45</v>
          </cell>
        </row>
        <row r="833">
          <cell r="A833" t="str">
            <v>I8576</v>
          </cell>
          <cell r="B833" t="str">
            <v>SEINFRA/CE</v>
          </cell>
          <cell r="C833" t="str">
            <v>CAIXA D'ÁGUA EM POLIETILENO CAP. 310 L COM TAMPA</v>
          </cell>
          <cell r="D833" t="str">
            <v>UN</v>
          </cell>
          <cell r="E833">
            <v>136.11000000000001</v>
          </cell>
        </row>
        <row r="834">
          <cell r="A834" t="str">
            <v>I6070</v>
          </cell>
          <cell r="B834" t="str">
            <v>SEINFRA/CE</v>
          </cell>
          <cell r="C834" t="str">
            <v>CAIXA D`ÁGUA DE FIBROCIMENTO DE 250 L, COM TAMPA</v>
          </cell>
          <cell r="D834" t="str">
            <v>UN</v>
          </cell>
          <cell r="E834">
            <v>128.69999999999999</v>
          </cell>
        </row>
        <row r="835">
          <cell r="A835" t="str">
            <v>I6071</v>
          </cell>
          <cell r="B835" t="str">
            <v>SEINFRA/CE</v>
          </cell>
          <cell r="C835" t="str">
            <v>CAIXA D`ÁGUA DE FIBROCIMENTO DE 500 L, COM TAMPA</v>
          </cell>
          <cell r="D835" t="str">
            <v>UN</v>
          </cell>
          <cell r="E835">
            <v>178.54</v>
          </cell>
        </row>
        <row r="836">
          <cell r="A836" t="str">
            <v>I0411</v>
          </cell>
          <cell r="B836" t="str">
            <v>SEINFRA/CE</v>
          </cell>
          <cell r="C836" t="str">
            <v>CAIXA DE AÇO 40X60CM P/RECALQUE</v>
          </cell>
          <cell r="D836" t="str">
            <v>UN</v>
          </cell>
          <cell r="E836">
            <v>208.88</v>
          </cell>
        </row>
        <row r="837">
          <cell r="A837" t="str">
            <v>I0414</v>
          </cell>
          <cell r="B837" t="str">
            <v>SEINFRA/CE</v>
          </cell>
          <cell r="C837" t="str">
            <v>CAIXA DE DESCARGA DE SOBREPOR COMPLETA</v>
          </cell>
          <cell r="D837" t="str">
            <v>UN</v>
          </cell>
          <cell r="E837">
            <v>25.11</v>
          </cell>
        </row>
        <row r="838">
          <cell r="A838" t="str">
            <v>I0415</v>
          </cell>
          <cell r="B838" t="str">
            <v>SEINFRA/CE</v>
          </cell>
          <cell r="C838" t="str">
            <v>CAIXA DE DESCARGA FIBROC. DE EMBUTIR C/REGISTRO</v>
          </cell>
          <cell r="D838" t="str">
            <v>UN</v>
          </cell>
          <cell r="E838">
            <v>167</v>
          </cell>
        </row>
        <row r="839">
          <cell r="A839" t="str">
            <v>I0416</v>
          </cell>
          <cell r="B839" t="str">
            <v>SEINFRA/CE</v>
          </cell>
          <cell r="C839" t="str">
            <v>CAIXA DE DESCARGA PLASTICA DE SOBREPOR</v>
          </cell>
          <cell r="D839" t="str">
            <v>UN</v>
          </cell>
          <cell r="E839">
            <v>20.69</v>
          </cell>
        </row>
        <row r="840">
          <cell r="A840" t="str">
            <v>I6431</v>
          </cell>
          <cell r="B840" t="str">
            <v>SEINFRA/CE</v>
          </cell>
          <cell r="C840" t="str">
            <v>CAIXA DE EMBUTIR PVC - 3X3 OCTOGONAL</v>
          </cell>
          <cell r="D840" t="str">
            <v>UN</v>
          </cell>
          <cell r="E840">
            <v>2.93</v>
          </cell>
        </row>
        <row r="841">
          <cell r="A841" t="str">
            <v>I6432</v>
          </cell>
          <cell r="B841" t="str">
            <v>SEINFRA/CE</v>
          </cell>
          <cell r="C841" t="str">
            <v>CAIXA DE EMBUTIR PVC - 4X2 RETANGULAR</v>
          </cell>
          <cell r="D841" t="str">
            <v>UN</v>
          </cell>
          <cell r="E841">
            <v>1.66</v>
          </cell>
        </row>
        <row r="842">
          <cell r="A842" t="str">
            <v>I6433</v>
          </cell>
          <cell r="B842" t="str">
            <v>SEINFRA/CE</v>
          </cell>
          <cell r="C842" t="str">
            <v>CAIXA DE EMBUTIR PVC - 4X4 QUADRADA</v>
          </cell>
          <cell r="D842" t="str">
            <v>UN</v>
          </cell>
          <cell r="E842">
            <v>2.34</v>
          </cell>
        </row>
        <row r="843">
          <cell r="A843" t="str">
            <v>I8526</v>
          </cell>
          <cell r="B843" t="str">
            <v>SEINFRA/CE</v>
          </cell>
          <cell r="C843" t="str">
            <v>CAIXA DE EQUALIZAÇÃO DE TERRA EMBUTIR COM 9 TERMINAIS</v>
          </cell>
          <cell r="D843" t="str">
            <v>UN</v>
          </cell>
          <cell r="E843">
            <v>179.07</v>
          </cell>
        </row>
        <row r="844">
          <cell r="A844" t="str">
            <v>I6123</v>
          </cell>
          <cell r="B844" t="str">
            <v>SEINFRA/CE</v>
          </cell>
          <cell r="C844" t="str">
            <v>CAIXA DE GORDURA PRÉ-MOLDADA DE CIMENTO (PADRÃO MUTIRÃO)</v>
          </cell>
          <cell r="D844" t="str">
            <v>UN</v>
          </cell>
          <cell r="E844">
            <v>11</v>
          </cell>
        </row>
        <row r="845">
          <cell r="A845" t="str">
            <v>I8233</v>
          </cell>
          <cell r="B845" t="str">
            <v>SEINFRA/CE</v>
          </cell>
          <cell r="C845" t="str">
            <v>CAIXA DE INCÊNDIO 75 x 45 x 17 cm EM ALUMÍNIO</v>
          </cell>
          <cell r="D845" t="str">
            <v>UN</v>
          </cell>
          <cell r="E845">
            <v>379.17</v>
          </cell>
        </row>
        <row r="846">
          <cell r="A846" t="str">
            <v>I8524</v>
          </cell>
          <cell r="B846" t="str">
            <v>SEINFRA/CE</v>
          </cell>
          <cell r="C846" t="str">
            <v>CAIXA DE INSPEÇÃO DE TERRA CILÍNDRICA 300x600mm</v>
          </cell>
          <cell r="D846" t="str">
            <v>UN</v>
          </cell>
          <cell r="E846">
            <v>18.96</v>
          </cell>
        </row>
        <row r="847">
          <cell r="A847" t="str">
            <v>I0417</v>
          </cell>
          <cell r="B847" t="str">
            <v>SEINFRA/CE</v>
          </cell>
          <cell r="C847" t="str">
            <v>CAIXA DE LIGAÇÃO PLASTICA, DE SOBREPOR SISTEMA "X"</v>
          </cell>
          <cell r="D847" t="str">
            <v>UN</v>
          </cell>
          <cell r="E847">
            <v>5.46</v>
          </cell>
        </row>
        <row r="848">
          <cell r="A848" t="str">
            <v>I6620</v>
          </cell>
          <cell r="B848" t="str">
            <v>SEINFRA/CE</v>
          </cell>
          <cell r="C848" t="str">
            <v>CAIXA DE MEDIÇÃO E PROTEÇÃO, PADRÃO COELCE, FABRICADA EM CHAPA METÁLICA, COM DIM. 340 X 640 X 210mm</v>
          </cell>
          <cell r="D848" t="str">
            <v>UN</v>
          </cell>
          <cell r="E848">
            <v>65.31</v>
          </cell>
        </row>
        <row r="849">
          <cell r="A849" t="str">
            <v>I2512</v>
          </cell>
          <cell r="B849" t="str">
            <v>SEINFRA/CE</v>
          </cell>
          <cell r="C849" t="str">
            <v>CAIXA DE PISO PARA DUAS TOMADAS EM LATÃO DIAM.=2"</v>
          </cell>
          <cell r="D849" t="str">
            <v>UN</v>
          </cell>
          <cell r="E849">
            <v>42.04</v>
          </cell>
        </row>
        <row r="850">
          <cell r="A850" t="str">
            <v>I6124</v>
          </cell>
          <cell r="B850" t="str">
            <v>SEINFRA/CE</v>
          </cell>
          <cell r="C850" t="str">
            <v>CAIXA DE PLÁSTICO 4" X 2" (PADRÃO MUTIRÃO)</v>
          </cell>
          <cell r="D850" t="str">
            <v>UN</v>
          </cell>
          <cell r="E850">
            <v>0.8</v>
          </cell>
        </row>
        <row r="851">
          <cell r="A851" t="str">
            <v>I0418</v>
          </cell>
          <cell r="B851" t="str">
            <v>SEINFRA/CE</v>
          </cell>
          <cell r="C851" t="str">
            <v>CAIXA DERIVACAO 300X300MM</v>
          </cell>
          <cell r="D851" t="str">
            <v>UN</v>
          </cell>
          <cell r="E851">
            <v>23.27</v>
          </cell>
        </row>
        <row r="852">
          <cell r="A852" t="str">
            <v>I2942</v>
          </cell>
          <cell r="B852" t="str">
            <v>SEINFRA/CE</v>
          </cell>
          <cell r="C852" t="str">
            <v>CAIXA EM FIBRA OU EM POLIPROPILENO - P.CAGECE-P001</v>
          </cell>
          <cell r="D852" t="str">
            <v>UN</v>
          </cell>
          <cell r="E852">
            <v>37.92</v>
          </cell>
        </row>
        <row r="853">
          <cell r="A853" t="str">
            <v>I0419</v>
          </cell>
          <cell r="B853" t="str">
            <v>SEINFRA/CE</v>
          </cell>
          <cell r="C853" t="str">
            <v>CAIXA ESTAMPADA 3"X3", 4''X2'', 4"X4" - CHAPA 18</v>
          </cell>
          <cell r="D853" t="str">
            <v>UN</v>
          </cell>
          <cell r="E853">
            <v>4.5</v>
          </cell>
        </row>
        <row r="854">
          <cell r="A854" t="str">
            <v>I0420</v>
          </cell>
          <cell r="B854" t="str">
            <v>SEINFRA/CE</v>
          </cell>
          <cell r="C854" t="str">
            <v>CAIXA ESTAMPADA 4''X6''-CHAPA 18</v>
          </cell>
          <cell r="D854" t="str">
            <v>UN</v>
          </cell>
          <cell r="E854">
            <v>4.5999999999999996</v>
          </cell>
        </row>
        <row r="855">
          <cell r="A855" t="str">
            <v>I0421</v>
          </cell>
          <cell r="B855" t="str">
            <v>SEINFRA/CE</v>
          </cell>
          <cell r="C855" t="str">
            <v>CAIXA INSPEÇÃO DO TERRA</v>
          </cell>
          <cell r="D855" t="str">
            <v>UN</v>
          </cell>
          <cell r="E855">
            <v>47.53</v>
          </cell>
        </row>
        <row r="856">
          <cell r="A856" t="str">
            <v>I0422</v>
          </cell>
          <cell r="B856" t="str">
            <v>SEINFRA/CE</v>
          </cell>
          <cell r="C856" t="str">
            <v>CAIXA LIGAÇÃO 240X180MM</v>
          </cell>
          <cell r="D856" t="str">
            <v>UN</v>
          </cell>
          <cell r="E856">
            <v>18.670000000000002</v>
          </cell>
        </row>
        <row r="857">
          <cell r="A857" t="str">
            <v>I0423</v>
          </cell>
          <cell r="B857" t="str">
            <v>SEINFRA/CE</v>
          </cell>
          <cell r="C857" t="str">
            <v>CAIXA LIGAÇÃO 250X250MM</v>
          </cell>
          <cell r="D857" t="str">
            <v>UN</v>
          </cell>
          <cell r="E857">
            <v>21.67</v>
          </cell>
        </row>
        <row r="858">
          <cell r="A858" t="str">
            <v>I0424</v>
          </cell>
          <cell r="B858" t="str">
            <v>SEINFRA/CE</v>
          </cell>
          <cell r="C858" t="str">
            <v>CAIXA LIGAÇÃO DIAM. 90MM</v>
          </cell>
          <cell r="D858" t="str">
            <v>UN</v>
          </cell>
          <cell r="E858">
            <v>25.64</v>
          </cell>
        </row>
        <row r="859">
          <cell r="A859" t="str">
            <v>I0425</v>
          </cell>
          <cell r="B859" t="str">
            <v>SEINFRA/CE</v>
          </cell>
          <cell r="C859" t="str">
            <v>CAIXA MEDIÇÃO ENERGIA ATIVA/REATIVA 60X70X25CM</v>
          </cell>
          <cell r="D859" t="str">
            <v>UN</v>
          </cell>
          <cell r="E859">
            <v>128.13</v>
          </cell>
        </row>
        <row r="860">
          <cell r="A860" t="str">
            <v>I6275</v>
          </cell>
          <cell r="B860" t="str">
            <v>SEINFRA/CE</v>
          </cell>
          <cell r="C860" t="str">
            <v>CAIXA MOLDADA PARA 12 DISJUNTORES COM BARRRAMENTO (PADRÃO COELCE)</v>
          </cell>
          <cell r="D860" t="str">
            <v>UN</v>
          </cell>
          <cell r="E860">
            <v>125.29</v>
          </cell>
        </row>
        <row r="861">
          <cell r="A861" t="str">
            <v>I6274</v>
          </cell>
          <cell r="B861" t="str">
            <v>SEINFRA/CE</v>
          </cell>
          <cell r="C861" t="str">
            <v>CAIXA MOLDADA PARA 16 DISJUNTORES COM BARRRAMENTO (PADRÃO COELCE)</v>
          </cell>
          <cell r="D861" t="str">
            <v>UN</v>
          </cell>
          <cell r="E861">
            <v>125.29</v>
          </cell>
        </row>
        <row r="862">
          <cell r="A862" t="str">
            <v>I0427</v>
          </cell>
          <cell r="B862" t="str">
            <v>SEINFRA/CE</v>
          </cell>
          <cell r="C862" t="str">
            <v>CAIXA PARA CALHA FIBERGLASS</v>
          </cell>
          <cell r="D862" t="str">
            <v>UN</v>
          </cell>
          <cell r="E862">
            <v>38.619999999999997</v>
          </cell>
        </row>
        <row r="863">
          <cell r="A863" t="str">
            <v>I0428</v>
          </cell>
          <cell r="B863" t="str">
            <v>SEINFRA/CE</v>
          </cell>
          <cell r="C863" t="str">
            <v>CAIXA PASSAG. CHAPA C/TAMPA PARAF. 100X100X80MM</v>
          </cell>
          <cell r="D863" t="str">
            <v>UN</v>
          </cell>
          <cell r="E863">
            <v>7.41</v>
          </cell>
        </row>
        <row r="864">
          <cell r="A864" t="str">
            <v>I0429</v>
          </cell>
          <cell r="B864" t="str">
            <v>SEINFRA/CE</v>
          </cell>
          <cell r="C864" t="str">
            <v>CAIXA PASSAG. CHAPA C/TAMPA PARAF. 150X150X800MM</v>
          </cell>
          <cell r="D864" t="str">
            <v>UN</v>
          </cell>
          <cell r="E864">
            <v>11.6</v>
          </cell>
        </row>
        <row r="865">
          <cell r="A865" t="str">
            <v>I0430</v>
          </cell>
          <cell r="B865" t="str">
            <v>SEINFRA/CE</v>
          </cell>
          <cell r="C865" t="str">
            <v>CAIXA PASSAG. CHAPA C/TAMPA PARAF. 200X200X100MM</v>
          </cell>
          <cell r="D865" t="str">
            <v>UN</v>
          </cell>
          <cell r="E865">
            <v>18.260000000000002</v>
          </cell>
        </row>
        <row r="866">
          <cell r="A866" t="str">
            <v>I0431</v>
          </cell>
          <cell r="B866" t="str">
            <v>SEINFRA/CE</v>
          </cell>
          <cell r="C866" t="str">
            <v>CAIXA PASSAG. CHAPA C/TAMPA PARAF. 400X400X150MM</v>
          </cell>
          <cell r="D866" t="str">
            <v>UN</v>
          </cell>
          <cell r="E866">
            <v>51.38</v>
          </cell>
        </row>
        <row r="867">
          <cell r="A867" t="str">
            <v>I0432</v>
          </cell>
          <cell r="B867" t="str">
            <v>SEINFRA/CE</v>
          </cell>
          <cell r="C867" t="str">
            <v>CAIXA PASSAG. CHAPA C/TAMPA PARAF. 500X500X150MM</v>
          </cell>
          <cell r="D867" t="str">
            <v>UN</v>
          </cell>
          <cell r="E867">
            <v>87.05</v>
          </cell>
        </row>
        <row r="868">
          <cell r="A868" t="str">
            <v>I0433</v>
          </cell>
          <cell r="B868" t="str">
            <v>SEINFRA/CE</v>
          </cell>
          <cell r="C868" t="str">
            <v>CAIXA PRE MOLDADA CONC. P/ AR CONDICIONADO</v>
          </cell>
          <cell r="D868" t="str">
            <v>UN</v>
          </cell>
          <cell r="E868">
            <v>53.78</v>
          </cell>
        </row>
        <row r="869">
          <cell r="A869" t="str">
            <v>I0434</v>
          </cell>
          <cell r="B869" t="str">
            <v>SEINFRA/CE</v>
          </cell>
          <cell r="C869" t="str">
            <v>CAIXA PRE-MOLDADA PARA LIGAÇÃO ESGOTO C/ ALMOFADA</v>
          </cell>
          <cell r="D869" t="str">
            <v>UN</v>
          </cell>
          <cell r="E869">
            <v>45.53</v>
          </cell>
        </row>
        <row r="870">
          <cell r="A870" t="str">
            <v>I0435</v>
          </cell>
          <cell r="B870" t="str">
            <v>SEINFRA/CE</v>
          </cell>
          <cell r="C870" t="str">
            <v>CAIXA SIFONADA 150 x 150 x 50 COM GRELHA</v>
          </cell>
          <cell r="D870" t="str">
            <v>UN</v>
          </cell>
          <cell r="E870">
            <v>20.399999999999999</v>
          </cell>
        </row>
        <row r="871">
          <cell r="A871" t="str">
            <v>I8234</v>
          </cell>
          <cell r="B871" t="str">
            <v>SEINFRA/CE</v>
          </cell>
          <cell r="C871" t="str">
            <v>CAIXA SIFONADA DE ÓLEO 20 cm REBOCADA C/ TAMPA</v>
          </cell>
          <cell r="D871" t="str">
            <v>UN</v>
          </cell>
          <cell r="E871">
            <v>620.46</v>
          </cell>
        </row>
        <row r="872">
          <cell r="A872" t="str">
            <v>I8230</v>
          </cell>
          <cell r="B872" t="str">
            <v>SEINFRA/CE</v>
          </cell>
          <cell r="C872" t="str">
            <v>CAIXA SIFONADA EM PVC 185 x 150 x 75 mm C/ GRELHA CROMADA</v>
          </cell>
          <cell r="D872" t="str">
            <v>UN</v>
          </cell>
          <cell r="E872">
            <v>24.46</v>
          </cell>
        </row>
        <row r="873">
          <cell r="A873" t="str">
            <v>I0436</v>
          </cell>
          <cell r="B873" t="str">
            <v>SEINFRA/CE</v>
          </cell>
          <cell r="C873" t="str">
            <v>CAIXA TIPO 'J' 50X60X27CM</v>
          </cell>
          <cell r="D873" t="str">
            <v>UN</v>
          </cell>
          <cell r="E873">
            <v>71.66</v>
          </cell>
        </row>
        <row r="874">
          <cell r="A874" t="str">
            <v>I0437</v>
          </cell>
          <cell r="B874" t="str">
            <v>SEINFRA/CE</v>
          </cell>
          <cell r="C874" t="str">
            <v>CAIXILHO DE ALUMINIO CORRER</v>
          </cell>
          <cell r="D874" t="str">
            <v>M2</v>
          </cell>
          <cell r="E874">
            <v>214.33</v>
          </cell>
        </row>
        <row r="875">
          <cell r="A875" t="str">
            <v>I0438</v>
          </cell>
          <cell r="B875" t="str">
            <v>SEINFRA/CE</v>
          </cell>
          <cell r="C875" t="str">
            <v>CAIXILHO DE FERRO BASCULANTE</v>
          </cell>
          <cell r="D875" t="str">
            <v>M2</v>
          </cell>
          <cell r="E875">
            <v>178.43</v>
          </cell>
        </row>
        <row r="876">
          <cell r="A876" t="str">
            <v>I0439</v>
          </cell>
          <cell r="B876" t="str">
            <v>SEINFRA/CE</v>
          </cell>
          <cell r="C876" t="str">
            <v>CAIXILHO DE FERRO CORRER</v>
          </cell>
          <cell r="D876" t="str">
            <v>M2</v>
          </cell>
          <cell r="E876">
            <v>178.43</v>
          </cell>
        </row>
        <row r="877">
          <cell r="A877" t="str">
            <v>I0440</v>
          </cell>
          <cell r="B877" t="str">
            <v>SEINFRA/CE</v>
          </cell>
          <cell r="C877" t="str">
            <v>CAL EM PO PARA PINTURA</v>
          </cell>
          <cell r="D877" t="str">
            <v>KG</v>
          </cell>
          <cell r="E877">
            <v>0.89</v>
          </cell>
        </row>
        <row r="878">
          <cell r="A878" t="str">
            <v>I0441</v>
          </cell>
          <cell r="B878" t="str">
            <v>SEINFRA/CE</v>
          </cell>
          <cell r="C878" t="str">
            <v>CAL HIDRATADA</v>
          </cell>
          <cell r="D878" t="str">
            <v>KG</v>
          </cell>
          <cell r="E878">
            <v>0.56999999999999995</v>
          </cell>
        </row>
        <row r="879">
          <cell r="A879" t="str">
            <v>I0442</v>
          </cell>
          <cell r="B879" t="str">
            <v>SEINFRA/CE</v>
          </cell>
          <cell r="C879" t="str">
            <v>CAL VIRGEM EM PO</v>
          </cell>
          <cell r="D879" t="str">
            <v>KG</v>
          </cell>
          <cell r="E879">
            <v>0.7</v>
          </cell>
        </row>
        <row r="880">
          <cell r="A880" t="str">
            <v>I0443</v>
          </cell>
          <cell r="B880" t="str">
            <v>SEINFRA/CE</v>
          </cell>
          <cell r="C880" t="str">
            <v>CALAFETADOR</v>
          </cell>
          <cell r="D880" t="str">
            <v>H</v>
          </cell>
          <cell r="E880">
            <v>5.55</v>
          </cell>
        </row>
        <row r="881">
          <cell r="A881" t="str">
            <v>I7457</v>
          </cell>
          <cell r="B881" t="str">
            <v>SEINFRA/CE</v>
          </cell>
          <cell r="C881" t="str">
            <v>CALANDRA ROTATIVA</v>
          </cell>
          <cell r="D881" t="str">
            <v>H</v>
          </cell>
          <cell r="E881">
            <v>13.3</v>
          </cell>
        </row>
        <row r="882">
          <cell r="A882" t="str">
            <v>I0444</v>
          </cell>
          <cell r="B882" t="str">
            <v>SEINFRA/CE</v>
          </cell>
          <cell r="C882" t="str">
            <v>CALCARIO DOLOMITICO</v>
          </cell>
          <cell r="D882" t="str">
            <v>KG</v>
          </cell>
          <cell r="E882">
            <v>0.23</v>
          </cell>
        </row>
        <row r="883">
          <cell r="A883" t="str">
            <v>I0445</v>
          </cell>
          <cell r="B883" t="str">
            <v>SEINFRA/CE</v>
          </cell>
          <cell r="C883" t="str">
            <v>CALCETEIRO</v>
          </cell>
          <cell r="D883" t="str">
            <v>H</v>
          </cell>
          <cell r="E883">
            <v>5.55</v>
          </cell>
        </row>
        <row r="884">
          <cell r="A884" t="str">
            <v>I0446</v>
          </cell>
          <cell r="B884" t="str">
            <v>SEINFRA/CE</v>
          </cell>
          <cell r="C884" t="str">
            <v>CALCO PARA TELHA DE MADEIRA COMPENSADA</v>
          </cell>
          <cell r="D884" t="str">
            <v>UN</v>
          </cell>
          <cell r="E884">
            <v>0.6</v>
          </cell>
        </row>
        <row r="885">
          <cell r="A885" t="str">
            <v>I0453</v>
          </cell>
          <cell r="B885" t="str">
            <v>SEINFRA/CE</v>
          </cell>
          <cell r="C885" t="str">
            <v>CALÇO PLASTICO</v>
          </cell>
          <cell r="D885" t="str">
            <v>UN</v>
          </cell>
          <cell r="E885">
            <v>2.99</v>
          </cell>
        </row>
        <row r="886">
          <cell r="A886" t="str">
            <v>I6784</v>
          </cell>
          <cell r="B886" t="str">
            <v>SEINFRA/CE</v>
          </cell>
          <cell r="C886" t="str">
            <v>CALHA  DUPLA DE POLIESTIRENO EXPANDIDO PARA TUBO DE 2"</v>
          </cell>
          <cell r="D886" t="str">
            <v>M</v>
          </cell>
          <cell r="E886">
            <v>7.32</v>
          </cell>
        </row>
        <row r="887">
          <cell r="A887" t="str">
            <v>I0447</v>
          </cell>
          <cell r="B887" t="str">
            <v>SEINFRA/CE</v>
          </cell>
          <cell r="C887" t="str">
            <v>CALHA DE ALUMINIO DESENVOL. DE 25CM</v>
          </cell>
          <cell r="D887" t="str">
            <v>M</v>
          </cell>
          <cell r="E887">
            <v>6.25</v>
          </cell>
        </row>
        <row r="888">
          <cell r="A888" t="str">
            <v>I2455</v>
          </cell>
          <cell r="B888" t="str">
            <v>SEINFRA/CE</v>
          </cell>
          <cell r="C888" t="str">
            <v>CALHA DE CONCRETO ARMADO D=0,30M</v>
          </cell>
          <cell r="D888" t="str">
            <v>M</v>
          </cell>
          <cell r="E888">
            <v>28</v>
          </cell>
        </row>
        <row r="889">
          <cell r="A889" t="str">
            <v>I0448</v>
          </cell>
          <cell r="B889" t="str">
            <v>SEINFRA/CE</v>
          </cell>
          <cell r="C889" t="str">
            <v>CALHA DE CONCRETO ARMADO D=0,40M</v>
          </cell>
          <cell r="D889" t="str">
            <v>M</v>
          </cell>
          <cell r="E889">
            <v>35</v>
          </cell>
        </row>
        <row r="890">
          <cell r="A890" t="str">
            <v>I2976</v>
          </cell>
          <cell r="B890" t="str">
            <v>SEINFRA/CE</v>
          </cell>
          <cell r="C890" t="str">
            <v>CALHA PARSHALL EM FIBRA DE VIDRO P/ ÁGUA W:12"</v>
          </cell>
          <cell r="D890" t="str">
            <v>UN</v>
          </cell>
          <cell r="E890">
            <v>6035.48</v>
          </cell>
        </row>
        <row r="891">
          <cell r="A891" t="str">
            <v>I2973</v>
          </cell>
          <cell r="B891" t="str">
            <v>SEINFRA/CE</v>
          </cell>
          <cell r="C891" t="str">
            <v>CALHA PARSHALL EM FIBRA DE VIDRO P/ ÁGUA W:3"</v>
          </cell>
          <cell r="D891" t="str">
            <v>UN</v>
          </cell>
          <cell r="E891">
            <v>1602.91</v>
          </cell>
        </row>
        <row r="892">
          <cell r="A892" t="str">
            <v>I2974</v>
          </cell>
          <cell r="B892" t="str">
            <v>SEINFRA/CE</v>
          </cell>
          <cell r="C892" t="str">
            <v>CALHA PARSHALL EM FIBRA DE VIDRO P/ ÁGUA W:6"</v>
          </cell>
          <cell r="D892" t="str">
            <v>UN</v>
          </cell>
          <cell r="E892">
            <v>1977.14</v>
          </cell>
        </row>
        <row r="893">
          <cell r="A893" t="str">
            <v>I2975</v>
          </cell>
          <cell r="B893" t="str">
            <v>SEINFRA/CE</v>
          </cell>
          <cell r="C893" t="str">
            <v>CALHA PARSHALL EM FIBRA DE VIDRO P/ ÁGUA W:9"</v>
          </cell>
          <cell r="D893" t="str">
            <v>UN</v>
          </cell>
          <cell r="E893">
            <v>2705.56</v>
          </cell>
        </row>
        <row r="894">
          <cell r="A894" t="str">
            <v>I7446</v>
          </cell>
          <cell r="B894" t="str">
            <v>SEINFRA/CE</v>
          </cell>
          <cell r="C894" t="str">
            <v>CALHA PARSHALL EM FIBRA DE VIDRO P/ ESGOTO W:12"</v>
          </cell>
          <cell r="D894" t="str">
            <v>UN</v>
          </cell>
          <cell r="E894">
            <v>4561.7</v>
          </cell>
        </row>
        <row r="895">
          <cell r="A895" t="str">
            <v>I7441</v>
          </cell>
          <cell r="B895" t="str">
            <v>SEINFRA/CE</v>
          </cell>
          <cell r="C895" t="str">
            <v>CALHA PARSHALL EM FIBRA DE VIDRO P/ ESGOTO W:3"</v>
          </cell>
          <cell r="D895" t="str">
            <v>UN</v>
          </cell>
          <cell r="E895">
            <v>1211.21</v>
          </cell>
        </row>
        <row r="896">
          <cell r="A896" t="str">
            <v>I7444</v>
          </cell>
          <cell r="B896" t="str">
            <v>SEINFRA/CE</v>
          </cell>
          <cell r="C896" t="str">
            <v>CALHA PARSHALL EM FIBRA DE VIDRO P/ ESGOTO W:6"</v>
          </cell>
          <cell r="D896" t="str">
            <v>UN</v>
          </cell>
          <cell r="E896">
            <v>1494.35</v>
          </cell>
        </row>
        <row r="897">
          <cell r="A897" t="str">
            <v>I7445</v>
          </cell>
          <cell r="B897" t="str">
            <v>SEINFRA/CE</v>
          </cell>
          <cell r="C897" t="str">
            <v>CALHA PARSHALL EM FIBRA DE VIDRO P/ ESGOTO W:9"</v>
          </cell>
          <cell r="D897" t="str">
            <v>UN</v>
          </cell>
          <cell r="E897">
            <v>2044.9</v>
          </cell>
        </row>
        <row r="898">
          <cell r="A898" t="str">
            <v>I0449</v>
          </cell>
          <cell r="B898" t="str">
            <v>SEINFRA/CE</v>
          </cell>
          <cell r="C898" t="str">
            <v>CALHA PARSHALL EM FIBRA DE VIDRO W:3"</v>
          </cell>
          <cell r="D898" t="str">
            <v>UN</v>
          </cell>
          <cell r="E898">
            <v>1571.87</v>
          </cell>
        </row>
        <row r="899">
          <cell r="A899" t="str">
            <v>I0450</v>
          </cell>
          <cell r="B899" t="str">
            <v>SEINFRA/CE</v>
          </cell>
          <cell r="C899" t="str">
            <v>CALHA PARSHALL EM FIBRA DE VIDRO W:6"</v>
          </cell>
          <cell r="D899" t="str">
            <v>UN</v>
          </cell>
          <cell r="E899">
            <v>2999.8</v>
          </cell>
        </row>
        <row r="900">
          <cell r="A900" t="str">
            <v>I0451</v>
          </cell>
          <cell r="B900" t="str">
            <v>SEINFRA/CE</v>
          </cell>
          <cell r="C900" t="str">
            <v>CALHA PARSHALL EM FIBRA DE VIDRO W:9"</v>
          </cell>
          <cell r="D900" t="str">
            <v>UN</v>
          </cell>
          <cell r="E900">
            <v>4454.29</v>
          </cell>
        </row>
        <row r="901">
          <cell r="A901" t="str">
            <v>I6415</v>
          </cell>
          <cell r="B901" t="str">
            <v>SEINFRA/CE</v>
          </cell>
          <cell r="C901" t="str">
            <v>CALHA PRÉ-MOLDADA COM VERTEDOURO TRIANGULAR L=4,00m</v>
          </cell>
          <cell r="D901" t="str">
            <v>UN</v>
          </cell>
          <cell r="E901">
            <v>235.47</v>
          </cell>
        </row>
        <row r="902">
          <cell r="A902" t="str">
            <v>I0452</v>
          </cell>
          <cell r="B902" t="str">
            <v>SEINFRA/CE</v>
          </cell>
          <cell r="C902" t="str">
            <v>CALHA. CORTE 300MM. EM FIBERGLASS. ESP. 2MM</v>
          </cell>
          <cell r="D902" t="str">
            <v>M</v>
          </cell>
          <cell r="E902">
            <v>16.8</v>
          </cell>
        </row>
        <row r="903">
          <cell r="A903" t="str">
            <v>I7066</v>
          </cell>
          <cell r="B903" t="str">
            <v>SEINFRA/CE</v>
          </cell>
          <cell r="C903" t="str">
            <v>CÂMARA DE CARGA PARA FILTRO DIMENSÃO 0,40 x 5,80m</v>
          </cell>
          <cell r="D903" t="str">
            <v>UN</v>
          </cell>
          <cell r="E903">
            <v>15004</v>
          </cell>
        </row>
        <row r="904">
          <cell r="A904" t="str">
            <v>I6296</v>
          </cell>
          <cell r="B904" t="str">
            <v>SEINFRA/CE</v>
          </cell>
          <cell r="C904" t="str">
            <v>CÂMARA DE CARGA PARA FILTRO DIMENSÃO 0,70 x 6,40m</v>
          </cell>
          <cell r="D904" t="str">
            <v>UN</v>
          </cell>
          <cell r="E904">
            <v>20449</v>
          </cell>
        </row>
        <row r="905">
          <cell r="A905" t="str">
            <v>I6297</v>
          </cell>
          <cell r="B905" t="str">
            <v>SEINFRA/CE</v>
          </cell>
          <cell r="C905" t="str">
            <v>CÂMARA DE CARGA PARA FILTRO DIMENSÃO 1,00 x 6,50m</v>
          </cell>
          <cell r="D905" t="str">
            <v>UN</v>
          </cell>
          <cell r="E905">
            <v>24066.9</v>
          </cell>
        </row>
        <row r="906">
          <cell r="A906" t="str">
            <v>I6298</v>
          </cell>
          <cell r="B906" t="str">
            <v>SEINFRA/CE</v>
          </cell>
          <cell r="C906" t="str">
            <v>CÂMARA DE CARGA PARA FILTRO DIMENSÃO 1,50 x 6,80m</v>
          </cell>
          <cell r="D906" t="str">
            <v>UN</v>
          </cell>
          <cell r="E906">
            <v>49392.2</v>
          </cell>
        </row>
        <row r="907">
          <cell r="A907" t="str">
            <v>I6299</v>
          </cell>
          <cell r="B907" t="str">
            <v>SEINFRA/CE</v>
          </cell>
          <cell r="C907" t="str">
            <v>CÂMARA DE CARGA PARA FILTRO DIMENSÃO 2,00 x 6,80m</v>
          </cell>
          <cell r="D907" t="str">
            <v>UN</v>
          </cell>
          <cell r="E907">
            <v>67167.100000000006</v>
          </cell>
        </row>
        <row r="908">
          <cell r="A908" t="str">
            <v>I6072</v>
          </cell>
          <cell r="B908" t="str">
            <v>SEINFRA/CE</v>
          </cell>
          <cell r="C908" t="str">
            <v>CÂMARA DE DECANTAÇÃO P/DECANTO DIGESTOR, D = 2,00M</v>
          </cell>
          <cell r="D908" t="str">
            <v>UN</v>
          </cell>
          <cell r="E908">
            <v>669.03</v>
          </cell>
        </row>
        <row r="909">
          <cell r="A909" t="str">
            <v>I6073</v>
          </cell>
          <cell r="B909" t="str">
            <v>SEINFRA/CE</v>
          </cell>
          <cell r="C909" t="str">
            <v>CÂMARA DE DECANTAÇÃO P/DECANTO DIGESTOR, D = 2,50M</v>
          </cell>
          <cell r="D909" t="str">
            <v>UN</v>
          </cell>
          <cell r="E909">
            <v>977.73</v>
          </cell>
        </row>
        <row r="910">
          <cell r="A910" t="str">
            <v>I6074</v>
          </cell>
          <cell r="B910" t="str">
            <v>SEINFRA/CE</v>
          </cell>
          <cell r="C910" t="str">
            <v>CÂMARA DE DECANTAÇÃO P/DECANTO DIGESTOR, D = 3,00M</v>
          </cell>
          <cell r="D910" t="str">
            <v>UN</v>
          </cell>
          <cell r="E910">
            <v>1106.3800000000001</v>
          </cell>
        </row>
        <row r="911">
          <cell r="A911" t="str">
            <v>I6075</v>
          </cell>
          <cell r="B911" t="str">
            <v>SEINFRA/CE</v>
          </cell>
          <cell r="C911" t="str">
            <v>CÂMARA DE DECANTAÇÃO P/DECANTO DIGESTOR, D = 3,50M</v>
          </cell>
          <cell r="D911" t="str">
            <v>UN</v>
          </cell>
          <cell r="E911">
            <v>1209.07</v>
          </cell>
        </row>
        <row r="912">
          <cell r="A912" t="str">
            <v>I6414</v>
          </cell>
          <cell r="B912" t="str">
            <v>SEINFRA/CE</v>
          </cell>
          <cell r="C912" t="str">
            <v>CÂMARA DE DECANTAÇÃO P/DECANTO DIGESTOR, D=5,00m</v>
          </cell>
          <cell r="D912" t="str">
            <v>UN</v>
          </cell>
          <cell r="E912">
            <v>1647.99</v>
          </cell>
        </row>
        <row r="913">
          <cell r="A913" t="str">
            <v>I7468</v>
          </cell>
          <cell r="B913" t="str">
            <v>SEINFRA/CE</v>
          </cell>
          <cell r="C913" t="str">
            <v>CÂMERA COLORIDA FIXA TIPO CCD 1/3", LENTE AUTO-ÍRIS, FOCO MANUAL 3,5-8mm, COM CAIXA DE PROTEÇÃO IP44 EM ALUMÍNIO, FONTE DE ALIMENTAÇÃO INCLUSA EM 220VAC/12VCC, 100VA MÁX., COM SUPORTES DE FIXAÇÃO</v>
          </cell>
          <cell r="D913" t="str">
            <v>UN</v>
          </cell>
          <cell r="E913">
            <v>718.57</v>
          </cell>
        </row>
        <row r="914">
          <cell r="A914" t="str">
            <v>I7466</v>
          </cell>
          <cell r="B914" t="str">
            <v>SEINFRA/CE</v>
          </cell>
          <cell r="C914" t="str">
            <v>CÂMERA COLORIDA MÓVEL, TIPO DOME, CÂMERA 1/4", LENTE ZOOM MOTORIZADA 72X, PAN, TILT MOTORIZADOS, LENTES DAY-NIGHT 3,5-8mm, COMPLETA COM SUPORTE DE FIXAÇÃO</v>
          </cell>
          <cell r="D914" t="str">
            <v>UN</v>
          </cell>
          <cell r="E914">
            <v>7023.17</v>
          </cell>
        </row>
        <row r="915">
          <cell r="A915" t="str">
            <v>I7987</v>
          </cell>
          <cell r="B915" t="str">
            <v>SEINFRA/CE</v>
          </cell>
          <cell r="C915" t="str">
            <v>CÂMERAS</v>
          </cell>
          <cell r="D915" t="str">
            <v>UN</v>
          </cell>
          <cell r="E915">
            <v>224.2</v>
          </cell>
        </row>
        <row r="916">
          <cell r="A916" t="str">
            <v>I2598</v>
          </cell>
          <cell r="B916" t="str">
            <v>SEINFRA/CE</v>
          </cell>
          <cell r="C916" t="str">
            <v>CAMINHÃO ADAPTADO A JATO</v>
          </cell>
          <cell r="D916" t="str">
            <v>UN</v>
          </cell>
          <cell r="E916">
            <v>231000</v>
          </cell>
        </row>
        <row r="917">
          <cell r="A917" t="str">
            <v>I0574</v>
          </cell>
          <cell r="B917" t="str">
            <v>SEINFRA/CE</v>
          </cell>
          <cell r="C917" t="str">
            <v>CAMINHÃO ADAPTADO A JATO (CHI)</v>
          </cell>
          <cell r="D917" t="str">
            <v>H</v>
          </cell>
          <cell r="E917">
            <v>17.564</v>
          </cell>
        </row>
        <row r="918">
          <cell r="A918" t="str">
            <v>I0701</v>
          </cell>
          <cell r="B918" t="str">
            <v>SEINFRA/CE</v>
          </cell>
          <cell r="C918" t="str">
            <v>CAMINHÃO ADAPTADO A JATO (CHP)</v>
          </cell>
          <cell r="D918" t="str">
            <v>H</v>
          </cell>
          <cell r="E918">
            <v>81.004000000000005</v>
          </cell>
        </row>
        <row r="919">
          <cell r="A919" t="str">
            <v>I2599</v>
          </cell>
          <cell r="B919" t="str">
            <v>SEINFRA/CE</v>
          </cell>
          <cell r="C919" t="str">
            <v>CAMINHÃO ADAPTADO A VÁCUO</v>
          </cell>
          <cell r="D919" t="str">
            <v>UN</v>
          </cell>
          <cell r="E919">
            <v>241500</v>
          </cell>
        </row>
        <row r="920">
          <cell r="A920" t="str">
            <v>I0575</v>
          </cell>
          <cell r="B920" t="str">
            <v>SEINFRA/CE</v>
          </cell>
          <cell r="C920" t="str">
            <v>CAMINHÃO ADAPTADO A VACUO (CHI)</v>
          </cell>
          <cell r="D920" t="str">
            <v>H</v>
          </cell>
          <cell r="E920">
            <v>18.026</v>
          </cell>
        </row>
        <row r="921">
          <cell r="A921" t="str">
            <v>I0702</v>
          </cell>
          <cell r="B921" t="str">
            <v>SEINFRA/CE</v>
          </cell>
          <cell r="C921" t="str">
            <v>CAMINHÃO ADAPTADO A VÁCUO (CHP)</v>
          </cell>
          <cell r="D921" t="str">
            <v>H</v>
          </cell>
          <cell r="E921">
            <v>82.866</v>
          </cell>
        </row>
        <row r="922">
          <cell r="A922" t="str">
            <v>I2600</v>
          </cell>
          <cell r="B922" t="str">
            <v>SEINFRA/CE</v>
          </cell>
          <cell r="C922" t="str">
            <v>CAMINHÃO BASCULANTE 12 M3</v>
          </cell>
          <cell r="D922" t="str">
            <v>UN</v>
          </cell>
          <cell r="E922">
            <v>288750</v>
          </cell>
        </row>
        <row r="923">
          <cell r="A923" t="str">
            <v>I0576</v>
          </cell>
          <cell r="B923" t="str">
            <v>SEINFRA/CE</v>
          </cell>
          <cell r="C923" t="str">
            <v>CAMINHÃO BASCULANTE 12 M3 (CHI)</v>
          </cell>
          <cell r="D923" t="str">
            <v>H</v>
          </cell>
          <cell r="E923">
            <v>18.865073529411767</v>
          </cell>
        </row>
        <row r="924">
          <cell r="A924" t="str">
            <v>I0688</v>
          </cell>
          <cell r="B924" t="str">
            <v>SEINFRA/CE</v>
          </cell>
          <cell r="C924" t="str">
            <v>CAMINHÃO BASCULANTE 12 M3 (CHP)</v>
          </cell>
          <cell r="D924" t="str">
            <v>H</v>
          </cell>
          <cell r="E924">
            <v>105.48830882352941</v>
          </cell>
        </row>
        <row r="925">
          <cell r="A925" t="str">
            <v>I2601</v>
          </cell>
          <cell r="B925" t="str">
            <v>SEINFRA/CE</v>
          </cell>
          <cell r="C925" t="str">
            <v>CAMINHÃO BASCULANTE 12 M3 - ALUGUEL</v>
          </cell>
          <cell r="D925" t="str">
            <v>UN</v>
          </cell>
          <cell r="E925">
            <v>288750</v>
          </cell>
        </row>
        <row r="926">
          <cell r="A926" t="str">
            <v>I0577</v>
          </cell>
          <cell r="B926" t="str">
            <v>SEINFRA/CE</v>
          </cell>
          <cell r="C926" t="str">
            <v>CAMINHÃO BASCULANTE 12m3 - ALUGUEL (CHI)</v>
          </cell>
          <cell r="D926" t="str">
            <v>H</v>
          </cell>
          <cell r="E926">
            <v>18.610294117647058</v>
          </cell>
        </row>
        <row r="927">
          <cell r="A927" t="str">
            <v>I0689</v>
          </cell>
          <cell r="B927" t="str">
            <v>SEINFRA/CE</v>
          </cell>
          <cell r="C927" t="str">
            <v>CAMINHÃO BASCULANTE 12m3 - ALUGUEL (CHP)</v>
          </cell>
          <cell r="D927" t="str">
            <v>H</v>
          </cell>
          <cell r="E927">
            <v>78.397294117647064</v>
          </cell>
        </row>
        <row r="928">
          <cell r="A928" t="str">
            <v>I2602</v>
          </cell>
          <cell r="B928" t="str">
            <v>SEINFRA/CE</v>
          </cell>
          <cell r="C928" t="str">
            <v>CAMINHÃO BASCULANTE 6 M3</v>
          </cell>
          <cell r="D928" t="str">
            <v>UN</v>
          </cell>
          <cell r="E928">
            <v>222600</v>
          </cell>
        </row>
        <row r="929">
          <cell r="A929" t="str">
            <v>I0578</v>
          </cell>
          <cell r="B929" t="str">
            <v>SEINFRA/CE</v>
          </cell>
          <cell r="C929" t="str">
            <v>CAMINHÃO BASCULANTE 6 M3 (CHI)</v>
          </cell>
          <cell r="D929" t="str">
            <v>H</v>
          </cell>
          <cell r="E929">
            <v>16.238529411764706</v>
          </cell>
        </row>
        <row r="930">
          <cell r="A930" t="str">
            <v>I0690</v>
          </cell>
          <cell r="B930" t="str">
            <v>SEINFRA/CE</v>
          </cell>
          <cell r="C930" t="str">
            <v>CAMINHÃO BASCULANTE 6 M3 (CHP)</v>
          </cell>
          <cell r="D930" t="str">
            <v>H</v>
          </cell>
          <cell r="E930">
            <v>81.613823529411761</v>
          </cell>
        </row>
        <row r="931">
          <cell r="A931" t="str">
            <v>I2603</v>
          </cell>
          <cell r="B931" t="str">
            <v>SEINFRA/CE</v>
          </cell>
          <cell r="C931" t="str">
            <v>CAMINHÃO BASCULANTE 6 M3 - ALUGUEL</v>
          </cell>
          <cell r="D931" t="str">
            <v>UN</v>
          </cell>
          <cell r="E931">
            <v>222600</v>
          </cell>
        </row>
        <row r="932">
          <cell r="A932" t="str">
            <v>I0579</v>
          </cell>
          <cell r="B932" t="str">
            <v>SEINFRA/CE</v>
          </cell>
          <cell r="C932" t="str">
            <v>CAMINHÃO BASCULANTE 6m3 - ALUGUEL (CHI)</v>
          </cell>
          <cell r="D932" t="str">
            <v>H</v>
          </cell>
          <cell r="E932">
            <v>16.042117647058824</v>
          </cell>
        </row>
        <row r="933">
          <cell r="A933" t="str">
            <v>I0691</v>
          </cell>
          <cell r="B933" t="str">
            <v>SEINFRA/CE</v>
          </cell>
          <cell r="C933" t="str">
            <v>CAMINHÃO BASCULANTE 6m3 - ALUGUEL (CHP)</v>
          </cell>
          <cell r="D933" t="str">
            <v>H</v>
          </cell>
          <cell r="E933">
            <v>61.150117647058821</v>
          </cell>
        </row>
        <row r="934">
          <cell r="A934" t="str">
            <v>I2604</v>
          </cell>
          <cell r="B934" t="str">
            <v>SEINFRA/CE</v>
          </cell>
          <cell r="C934" t="str">
            <v>CAMINHÃO BASCULANTE P/ ROCHA</v>
          </cell>
          <cell r="D934" t="str">
            <v>UN</v>
          </cell>
          <cell r="E934">
            <v>341250</v>
          </cell>
        </row>
        <row r="935">
          <cell r="A935" t="str">
            <v>I0580</v>
          </cell>
          <cell r="B935" t="str">
            <v>SEINFRA/CE</v>
          </cell>
          <cell r="C935" t="str">
            <v>CAMINHÃO BASCULANTE P/ROCHA (CHI)</v>
          </cell>
          <cell r="D935" t="str">
            <v>H</v>
          </cell>
          <cell r="E935">
            <v>20.949632352941176</v>
          </cell>
        </row>
        <row r="936">
          <cell r="A936" t="str">
            <v>I0692</v>
          </cell>
          <cell r="B936" t="str">
            <v>SEINFRA/CE</v>
          </cell>
          <cell r="C936" t="str">
            <v>CAMINHÃO BASCULANTE P/ROCHA (CHP)</v>
          </cell>
          <cell r="D936" t="str">
            <v>H</v>
          </cell>
          <cell r="E936">
            <v>115.29345588235294</v>
          </cell>
        </row>
        <row r="937">
          <cell r="A937" t="str">
            <v>I7487</v>
          </cell>
          <cell r="B937" t="str">
            <v>SEINFRA/CE</v>
          </cell>
          <cell r="C937" t="str">
            <v>CAMINHÃO BETONEIRA 5 M3</v>
          </cell>
          <cell r="D937" t="str">
            <v>H</v>
          </cell>
          <cell r="E937">
            <v>88.6</v>
          </cell>
        </row>
        <row r="938">
          <cell r="A938" t="str">
            <v>I8607</v>
          </cell>
          <cell r="B938" t="str">
            <v>SEINFRA/CE</v>
          </cell>
          <cell r="C938" t="str">
            <v>CAMINHÃO C/ CARROCERIA EQUIPADO C/ GUINDASTE COM COMBUSTÍVEL E MOTORISTA P/ TRANSPORTES NO CANTEIRO DE OBRA</v>
          </cell>
          <cell r="D938" t="str">
            <v>UNxMÊS</v>
          </cell>
          <cell r="E938">
            <v>12000</v>
          </cell>
        </row>
        <row r="939">
          <cell r="A939" t="str">
            <v>I2605</v>
          </cell>
          <cell r="B939" t="str">
            <v>SEINFRA/CE</v>
          </cell>
          <cell r="C939" t="str">
            <v>CAMINHÃO C/CARROCERIA DE MADEIRA HP 136</v>
          </cell>
          <cell r="D939" t="str">
            <v>UN</v>
          </cell>
          <cell r="E939">
            <v>168000</v>
          </cell>
        </row>
        <row r="940">
          <cell r="A940" t="str">
            <v>I0581</v>
          </cell>
          <cell r="B940" t="str">
            <v>SEINFRA/CE</v>
          </cell>
          <cell r="C940" t="str">
            <v>CAMINHÃO C/CARROCERIA DE MADEIRA HP 136 (CHI)</v>
          </cell>
          <cell r="D940" t="str">
            <v>H</v>
          </cell>
          <cell r="E940">
            <v>14.792</v>
          </cell>
        </row>
        <row r="941">
          <cell r="A941" t="str">
            <v>I0703</v>
          </cell>
          <cell r="B941" t="str">
            <v>SEINFRA/CE</v>
          </cell>
          <cell r="C941" t="str">
            <v>CAMINHÃO C/CARROCERIA DE MADEIRA HP 136 (CHP)</v>
          </cell>
          <cell r="D941" t="str">
            <v>H</v>
          </cell>
          <cell r="E941">
            <v>69.831999999999994</v>
          </cell>
        </row>
        <row r="942">
          <cell r="A942" t="str">
            <v>I2606</v>
          </cell>
          <cell r="B942" t="str">
            <v>SEINFRA/CE</v>
          </cell>
          <cell r="C942" t="str">
            <v>CAMINHÃO C/CARROCERIA DE MADEIRA HP 184</v>
          </cell>
          <cell r="D942" t="str">
            <v>UN</v>
          </cell>
          <cell r="E942">
            <v>231000</v>
          </cell>
        </row>
        <row r="943">
          <cell r="A943" t="str">
            <v>I0582</v>
          </cell>
          <cell r="B943" t="str">
            <v>SEINFRA/CE</v>
          </cell>
          <cell r="C943" t="str">
            <v>CAMINHÃO C/CARROCERIA DE MADEIRA HP 184 (CHI)</v>
          </cell>
          <cell r="D943" t="str">
            <v>H</v>
          </cell>
          <cell r="E943">
            <v>17.564</v>
          </cell>
        </row>
        <row r="944">
          <cell r="A944" t="str">
            <v>I0693</v>
          </cell>
          <cell r="B944" t="str">
            <v>SEINFRA/CE</v>
          </cell>
          <cell r="C944" t="str">
            <v>CAMINHÃO C/CARROCERIA DE MADEIRA HP 184 (CHP)</v>
          </cell>
          <cell r="D944" t="str">
            <v>H</v>
          </cell>
          <cell r="E944">
            <v>92.524000000000001</v>
          </cell>
        </row>
        <row r="945">
          <cell r="A945" t="str">
            <v>I2607</v>
          </cell>
          <cell r="B945" t="str">
            <v>SEINFRA/CE</v>
          </cell>
          <cell r="C945" t="str">
            <v>CAMINHÃO C/CARROCERIA DE MADEIRA HP 92</v>
          </cell>
          <cell r="D945" t="str">
            <v>UN</v>
          </cell>
          <cell r="E945">
            <v>117600</v>
          </cell>
        </row>
        <row r="946">
          <cell r="A946" t="str">
            <v>I0583</v>
          </cell>
          <cell r="B946" t="str">
            <v>SEINFRA/CE</v>
          </cell>
          <cell r="C946" t="str">
            <v>CAMINHÃO C/CARROCERIA DE MADEIRA HP 92 (CHI)</v>
          </cell>
          <cell r="D946" t="str">
            <v>H</v>
          </cell>
          <cell r="E946">
            <v>12.574399999999999</v>
          </cell>
        </row>
        <row r="947">
          <cell r="A947" t="str">
            <v>I0704</v>
          </cell>
          <cell r="B947" t="str">
            <v>SEINFRA/CE</v>
          </cell>
          <cell r="C947" t="str">
            <v>CAMINHÃO C/CARROCERIA DE MADEIRA HP 92 (CHP)</v>
          </cell>
          <cell r="D947" t="str">
            <v>H</v>
          </cell>
          <cell r="E947">
            <v>50.334399999999995</v>
          </cell>
        </row>
        <row r="948">
          <cell r="A948" t="str">
            <v>I0584</v>
          </cell>
          <cell r="B948" t="str">
            <v>SEINFRA/CE</v>
          </cell>
          <cell r="C948" t="str">
            <v>CAMINHÃO COMERC. EQUIP. C/GUINDASTE (CHI)</v>
          </cell>
          <cell r="D948" t="str">
            <v>H</v>
          </cell>
          <cell r="E948">
            <v>17.564</v>
          </cell>
        </row>
        <row r="949">
          <cell r="A949" t="str">
            <v>I0705</v>
          </cell>
          <cell r="B949" t="str">
            <v>SEINFRA/CE</v>
          </cell>
          <cell r="C949" t="str">
            <v>CAMINHÃO COMERC. EQUIP. C/GUINDASTE (CHP)</v>
          </cell>
          <cell r="D949" t="str">
            <v>H</v>
          </cell>
          <cell r="E949">
            <v>81.004000000000005</v>
          </cell>
        </row>
        <row r="950">
          <cell r="A950" t="str">
            <v>I2608</v>
          </cell>
          <cell r="B950" t="str">
            <v>SEINFRA/CE</v>
          </cell>
          <cell r="C950" t="str">
            <v>CAMINHÃO COMERCIAL EQUIP.C/ GUINDASTE</v>
          </cell>
          <cell r="D950" t="str">
            <v>UN</v>
          </cell>
          <cell r="E950">
            <v>231000</v>
          </cell>
        </row>
        <row r="951">
          <cell r="A951" t="str">
            <v>I2609</v>
          </cell>
          <cell r="B951" t="str">
            <v>SEINFRA/CE</v>
          </cell>
          <cell r="C951" t="str">
            <v>CAMINHÃO DISTRIBUIDOR DE LIGANTE</v>
          </cell>
          <cell r="D951" t="str">
            <v>UN</v>
          </cell>
          <cell r="E951">
            <v>315000</v>
          </cell>
        </row>
        <row r="952">
          <cell r="A952" t="str">
            <v>I0585</v>
          </cell>
          <cell r="B952" t="str">
            <v>SEINFRA/CE</v>
          </cell>
          <cell r="C952" t="str">
            <v>CAMINHÃO DISTRIBUIDOR DE LIGANTE (CHI)</v>
          </cell>
          <cell r="D952" t="str">
            <v>H</v>
          </cell>
          <cell r="E952">
            <v>31.732000000000003</v>
          </cell>
        </row>
        <row r="953">
          <cell r="A953" t="str">
            <v>I0694</v>
          </cell>
          <cell r="B953" t="str">
            <v>SEINFRA/CE</v>
          </cell>
          <cell r="C953" t="str">
            <v>CAMINHÃO DISTRIBUIDOR DE LIGANTE (CHP)</v>
          </cell>
          <cell r="D953" t="str">
            <v>H</v>
          </cell>
          <cell r="E953">
            <v>140.68299999999999</v>
          </cell>
        </row>
        <row r="954">
          <cell r="A954" t="str">
            <v>I2610</v>
          </cell>
          <cell r="B954" t="str">
            <v>SEINFRA/CE</v>
          </cell>
          <cell r="C954" t="str">
            <v>CAMINHÃO DISTRIBUIDOR DE LIGANTE - ALUGUEL</v>
          </cell>
          <cell r="D954" t="str">
            <v>UN</v>
          </cell>
          <cell r="E954">
            <v>315000</v>
          </cell>
        </row>
        <row r="955">
          <cell r="A955" t="str">
            <v>I0586</v>
          </cell>
          <cell r="B955" t="str">
            <v>SEINFRA/CE</v>
          </cell>
          <cell r="C955" t="str">
            <v>CAMINHÃO DISTRIBUIDOR DE LIGANTE - ALUGUEL (CHI)</v>
          </cell>
          <cell r="D955" t="str">
            <v>H</v>
          </cell>
          <cell r="E955">
            <v>31.48</v>
          </cell>
        </row>
        <row r="956">
          <cell r="A956" t="str">
            <v>I0695</v>
          </cell>
          <cell r="B956" t="str">
            <v>SEINFRA/CE</v>
          </cell>
          <cell r="C956" t="str">
            <v>CAMINHÃO DISTRIBUIDOR DE LIGANTE - ALUGUEL (CHP)</v>
          </cell>
          <cell r="D956" t="str">
            <v>H</v>
          </cell>
          <cell r="E956">
            <v>106.40169999999999</v>
          </cell>
        </row>
        <row r="957">
          <cell r="A957" t="str">
            <v>I0587</v>
          </cell>
          <cell r="B957" t="str">
            <v>SEINFRA/CE</v>
          </cell>
          <cell r="C957" t="str">
            <v>CAMINHÃO EQUIP. C/USINA LAMA ASF. (CHI)</v>
          </cell>
          <cell r="D957" t="str">
            <v>H</v>
          </cell>
          <cell r="E957">
            <v>38.384799999999998</v>
          </cell>
        </row>
        <row r="958">
          <cell r="A958" t="str">
            <v>I0696</v>
          </cell>
          <cell r="B958" t="str">
            <v>SEINFRA/CE</v>
          </cell>
          <cell r="C958" t="str">
            <v>CAMINHÃO EQUIP. C/USINA LAMA ASF. (CHP)</v>
          </cell>
          <cell r="D958" t="str">
            <v>H</v>
          </cell>
          <cell r="E958">
            <v>154.26579999999998</v>
          </cell>
        </row>
        <row r="959">
          <cell r="A959" t="str">
            <v>I2611</v>
          </cell>
          <cell r="B959" t="str">
            <v>SEINFRA/CE</v>
          </cell>
          <cell r="C959" t="str">
            <v>CAMINHÃO EQUIP.C/ USINA LAMA ASF.</v>
          </cell>
          <cell r="D959" t="str">
            <v>UN</v>
          </cell>
          <cell r="E959">
            <v>441000</v>
          </cell>
        </row>
        <row r="960">
          <cell r="A960" t="str">
            <v>I8650</v>
          </cell>
          <cell r="B960" t="str">
            <v>SEINFRA/CE</v>
          </cell>
          <cell r="C960" t="str">
            <v>CAMINHÃO LEVE DE CARROCERIA (92HP) C/ COMBUSTÍVEL E MOTORISTA P/ TRANSPORTES NO CANTEIRO DE OBRA</v>
          </cell>
          <cell r="D960" t="str">
            <v>UNxMÊS</v>
          </cell>
          <cell r="E960">
            <v>8270</v>
          </cell>
        </row>
        <row r="961">
          <cell r="A961" t="str">
            <v>I2671</v>
          </cell>
          <cell r="B961" t="str">
            <v>SEINFRA/CE</v>
          </cell>
          <cell r="C961" t="str">
            <v>CAMINHÃO TANQUE 6.000 l</v>
          </cell>
          <cell r="D961" t="str">
            <v>UN</v>
          </cell>
          <cell r="E961">
            <v>183750</v>
          </cell>
        </row>
        <row r="962">
          <cell r="A962" t="str">
            <v>I0588</v>
          </cell>
          <cell r="B962" t="str">
            <v>SEINFRA/CE</v>
          </cell>
          <cell r="C962" t="str">
            <v>CAMINHÃO TANQUE 6.000 l (CHI)</v>
          </cell>
          <cell r="D962" t="str">
            <v>H</v>
          </cell>
          <cell r="E962">
            <v>14.695955882352942</v>
          </cell>
        </row>
        <row r="963">
          <cell r="A963" t="str">
            <v>I0706</v>
          </cell>
          <cell r="B963" t="str">
            <v>SEINFRA/CE</v>
          </cell>
          <cell r="C963" t="str">
            <v>CAMINHÃO TANQUE 6.000 l (CHP)</v>
          </cell>
          <cell r="D963" t="str">
            <v>H</v>
          </cell>
          <cell r="E963">
            <v>74.358014705882354</v>
          </cell>
        </row>
        <row r="964">
          <cell r="A964" t="str">
            <v>I2612</v>
          </cell>
          <cell r="B964" t="str">
            <v>SEINFRA/CE</v>
          </cell>
          <cell r="C964" t="str">
            <v>CAMINHÃO TANQUE 6.000 l - ALUGUEL</v>
          </cell>
          <cell r="D964" t="str">
            <v>UN</v>
          </cell>
          <cell r="E964">
            <v>183750</v>
          </cell>
        </row>
        <row r="965">
          <cell r="A965" t="str">
            <v>I0589</v>
          </cell>
          <cell r="B965" t="str">
            <v>SEINFRA/CE</v>
          </cell>
          <cell r="C965" t="str">
            <v>CAMINHÃO TANQUE 6000 l - ALUGUEL (CHI)</v>
          </cell>
          <cell r="D965" t="str">
            <v>H</v>
          </cell>
          <cell r="E965">
            <v>14.533823529411766</v>
          </cell>
        </row>
        <row r="966">
          <cell r="A966" t="str">
            <v>I0697</v>
          </cell>
          <cell r="B966" t="str">
            <v>SEINFRA/CE</v>
          </cell>
          <cell r="C966" t="str">
            <v>CAMINHÃO TANQUE 6000 l - ALUGUEL (CHP)</v>
          </cell>
          <cell r="D966" t="str">
            <v>H</v>
          </cell>
          <cell r="E966">
            <v>55.756823529411761</v>
          </cell>
        </row>
        <row r="967">
          <cell r="A967" t="str">
            <v>I2613</v>
          </cell>
          <cell r="B967" t="str">
            <v>SEINFRA/CE</v>
          </cell>
          <cell r="C967" t="str">
            <v>CAMINHÃO TANQUE 8.000 l</v>
          </cell>
          <cell r="D967" t="str">
            <v>UN</v>
          </cell>
          <cell r="E967">
            <v>189000</v>
          </cell>
        </row>
        <row r="968">
          <cell r="A968" t="str">
            <v>I0590</v>
          </cell>
          <cell r="B968" t="str">
            <v>SEINFRA/CE</v>
          </cell>
          <cell r="C968" t="str">
            <v>CAMINHÃO TANQUE 8.000 l (CHI)</v>
          </cell>
          <cell r="D968" t="str">
            <v>H</v>
          </cell>
          <cell r="E968">
            <v>14.904411764705882</v>
          </cell>
        </row>
        <row r="969">
          <cell r="A969" t="str">
            <v>I0698</v>
          </cell>
          <cell r="B969" t="str">
            <v>SEINFRA/CE</v>
          </cell>
          <cell r="C969" t="str">
            <v>CAMINHÃO TANQUE 8.000 l (CHP)</v>
          </cell>
          <cell r="D969" t="str">
            <v>H</v>
          </cell>
          <cell r="E969">
            <v>86.858529411764707</v>
          </cell>
        </row>
        <row r="970">
          <cell r="A970" t="str">
            <v>I2614</v>
          </cell>
          <cell r="B970" t="str">
            <v>SEINFRA/CE</v>
          </cell>
          <cell r="C970" t="str">
            <v>CAMINHÃO TANQUE 8.000 l - ALUGUEL</v>
          </cell>
          <cell r="D970" t="str">
            <v>UN</v>
          </cell>
          <cell r="E970">
            <v>189000</v>
          </cell>
        </row>
        <row r="971">
          <cell r="A971" t="str">
            <v>I0591</v>
          </cell>
          <cell r="B971" t="str">
            <v>SEINFRA/CE</v>
          </cell>
          <cell r="C971" t="str">
            <v>CAMINHÃO TANQUE 8000 l - ALUGUEL (CHI)</v>
          </cell>
          <cell r="D971" t="str">
            <v>H</v>
          </cell>
          <cell r="E971">
            <v>14.73764705882353</v>
          </cell>
        </row>
        <row r="972">
          <cell r="A972" t="str">
            <v>I0699</v>
          </cell>
          <cell r="B972" t="str">
            <v>SEINFRA/CE</v>
          </cell>
          <cell r="C972" t="str">
            <v>CAMINHÃO TANQUE 8000 l - ALUGUEL (CHP)</v>
          </cell>
          <cell r="D972" t="str">
            <v>H</v>
          </cell>
          <cell r="E972">
            <v>64.549647058823538</v>
          </cell>
        </row>
        <row r="973">
          <cell r="A973" t="str">
            <v>I2672</v>
          </cell>
          <cell r="B973" t="str">
            <v>SEINFRA/CE</v>
          </cell>
          <cell r="C973" t="str">
            <v>CAMINHONETE SAVEIRO</v>
          </cell>
          <cell r="D973" t="str">
            <v>UN</v>
          </cell>
          <cell r="E973">
            <v>36750</v>
          </cell>
        </row>
        <row r="974">
          <cell r="A974" t="str">
            <v>I0592</v>
          </cell>
          <cell r="B974" t="str">
            <v>SEINFRA/CE</v>
          </cell>
          <cell r="C974" t="str">
            <v>CAMINHONETE SAVEIRO (CHI)</v>
          </cell>
          <cell r="D974" t="str">
            <v>H</v>
          </cell>
          <cell r="E974">
            <v>8.6862499999999994</v>
          </cell>
        </row>
        <row r="975">
          <cell r="A975" t="str">
            <v>I0700</v>
          </cell>
          <cell r="B975" t="str">
            <v>SEINFRA/CE</v>
          </cell>
          <cell r="C975" t="str">
            <v>CAMINHONETE SAVEIRO (CHP)</v>
          </cell>
          <cell r="D975" t="str">
            <v>H</v>
          </cell>
          <cell r="E975">
            <v>42.740250000000003</v>
          </cell>
        </row>
        <row r="976">
          <cell r="A976" t="str">
            <v>I0455</v>
          </cell>
          <cell r="B976" t="str">
            <v>SEINFRA/CE</v>
          </cell>
          <cell r="C976" t="str">
            <v>CAMISA METALICA DE 700MM ESPESSURA 1/4''</v>
          </cell>
          <cell r="D976" t="str">
            <v>M</v>
          </cell>
          <cell r="E976">
            <v>351.09</v>
          </cell>
        </row>
        <row r="977">
          <cell r="A977" t="str">
            <v>I0456</v>
          </cell>
          <cell r="B977" t="str">
            <v>SEINFRA/CE</v>
          </cell>
          <cell r="C977" t="str">
            <v>CAMPAINHA TIPO SIRENE ESCOLAR</v>
          </cell>
          <cell r="D977" t="str">
            <v>UN</v>
          </cell>
          <cell r="E977">
            <v>151.33000000000001</v>
          </cell>
        </row>
        <row r="978">
          <cell r="A978" t="str">
            <v>I2615</v>
          </cell>
          <cell r="B978" t="str">
            <v>SEINFRA/CE</v>
          </cell>
          <cell r="C978" t="str">
            <v>CAMPÂNULA DE AR COMPRIMIDO</v>
          </cell>
          <cell r="D978" t="str">
            <v>UN</v>
          </cell>
          <cell r="E978">
            <v>78750</v>
          </cell>
        </row>
        <row r="979">
          <cell r="A979" t="str">
            <v>I0593</v>
          </cell>
          <cell r="B979" t="str">
            <v>SEINFRA/CE</v>
          </cell>
          <cell r="C979" t="str">
            <v>CAMPÂNULA DE AR COMPRIMIDO (CHI)</v>
          </cell>
          <cell r="D979" t="str">
            <v>H</v>
          </cell>
          <cell r="E979">
            <v>4.0707692307692307</v>
          </cell>
        </row>
        <row r="980">
          <cell r="A980" t="str">
            <v>I0707</v>
          </cell>
          <cell r="B980" t="str">
            <v>SEINFRA/CE</v>
          </cell>
          <cell r="C980" t="str">
            <v>CAMPÂNULA DE AR COMPRIMIDO (CHP)</v>
          </cell>
          <cell r="D980" t="str">
            <v>H</v>
          </cell>
          <cell r="E980">
            <v>11.097692307692308</v>
          </cell>
        </row>
        <row r="981">
          <cell r="A981" t="str">
            <v>I0457</v>
          </cell>
          <cell r="B981" t="str">
            <v>SEINFRA/CE</v>
          </cell>
          <cell r="C981" t="str">
            <v>CANALETA 25X30MM PARA CABOS</v>
          </cell>
          <cell r="D981" t="str">
            <v>M</v>
          </cell>
          <cell r="E981">
            <v>5.56</v>
          </cell>
        </row>
        <row r="982">
          <cell r="A982" t="str">
            <v>I0458</v>
          </cell>
          <cell r="B982" t="str">
            <v>SEINFRA/CE</v>
          </cell>
          <cell r="C982" t="str">
            <v>CANALETA PLASTICA (110 X 20)MM, SISTEMA "X"</v>
          </cell>
          <cell r="D982" t="str">
            <v>M</v>
          </cell>
          <cell r="E982">
            <v>63</v>
          </cell>
        </row>
        <row r="983">
          <cell r="A983" t="str">
            <v>I0459</v>
          </cell>
          <cell r="B983" t="str">
            <v>SEINFRA/CE</v>
          </cell>
          <cell r="C983" t="str">
            <v>CANALETA PLASTICA (20 X 10)MM, SISTEMA "X"</v>
          </cell>
          <cell r="D983" t="str">
            <v>M</v>
          </cell>
          <cell r="E983">
            <v>2.89</v>
          </cell>
        </row>
        <row r="984">
          <cell r="A984" t="str">
            <v>I0460</v>
          </cell>
          <cell r="B984" t="str">
            <v>SEINFRA/CE</v>
          </cell>
          <cell r="C984" t="str">
            <v>CANALETA PLASTICA (50 X 20)MM, SISTEMA "X"</v>
          </cell>
          <cell r="D984" t="str">
            <v>M</v>
          </cell>
          <cell r="E984">
            <v>21.24</v>
          </cell>
        </row>
        <row r="985">
          <cell r="A985" t="str">
            <v>I6173</v>
          </cell>
          <cell r="B985" t="str">
            <v>SEINFRA/CE</v>
          </cell>
          <cell r="C985" t="str">
            <v xml:space="preserve">CANALETA SISTEMA DLP 60MM X 50MM </v>
          </cell>
          <cell r="D985" t="str">
            <v>M</v>
          </cell>
          <cell r="E985">
            <v>36.229999999999997</v>
          </cell>
        </row>
        <row r="986">
          <cell r="A986" t="str">
            <v>I6376</v>
          </cell>
          <cell r="B986" t="str">
            <v>SEINFRA/CE</v>
          </cell>
          <cell r="C986" t="str">
            <v>CANCELA PARA PONTE MOTORIZADA</v>
          </cell>
          <cell r="D986" t="str">
            <v>UN</v>
          </cell>
          <cell r="E986">
            <v>4641.01</v>
          </cell>
        </row>
        <row r="987">
          <cell r="A987" t="str">
            <v>I8199</v>
          </cell>
          <cell r="B987" t="str">
            <v>SEINFRA/CE</v>
          </cell>
          <cell r="C987" t="str">
            <v>CANTONEIRA DE AÇO 3" x 3" x 5/16"</v>
          </cell>
          <cell r="D987" t="str">
            <v>KG</v>
          </cell>
          <cell r="E987">
            <v>5.22</v>
          </cell>
        </row>
        <row r="988">
          <cell r="A988" t="str">
            <v>I7349</v>
          </cell>
          <cell r="B988" t="str">
            <v>SEINFRA/CE</v>
          </cell>
          <cell r="C988" t="str">
            <v>CANTONEIRA DE AÇO DE 1" x 1" x 3/16"</v>
          </cell>
          <cell r="D988" t="str">
            <v>UN</v>
          </cell>
          <cell r="E988">
            <v>5.69</v>
          </cell>
        </row>
        <row r="989">
          <cell r="A989" t="str">
            <v>I0462</v>
          </cell>
          <cell r="B989" t="str">
            <v>SEINFRA/CE</v>
          </cell>
          <cell r="C989" t="str">
            <v>CANTONEIRA DE AJUSTE</v>
          </cell>
          <cell r="D989" t="str">
            <v>UN</v>
          </cell>
          <cell r="E989">
            <v>1.72</v>
          </cell>
        </row>
        <row r="990">
          <cell r="A990" t="str">
            <v>I0464</v>
          </cell>
          <cell r="B990" t="str">
            <v>SEINFRA/CE</v>
          </cell>
          <cell r="C990" t="str">
            <v>CANTONEIRA DE ALUMÍNIO 1 1/4" X1 1/4"</v>
          </cell>
          <cell r="D990" t="str">
            <v>M</v>
          </cell>
          <cell r="E990">
            <v>8.81</v>
          </cell>
        </row>
        <row r="991">
          <cell r="A991" t="str">
            <v>I0465</v>
          </cell>
          <cell r="B991" t="str">
            <v>SEINFRA/CE</v>
          </cell>
          <cell r="C991" t="str">
            <v>CANTONEIRA DE ALUMÍNIO 1/2'' X1/2"</v>
          </cell>
          <cell r="D991" t="str">
            <v>M</v>
          </cell>
          <cell r="E991">
            <v>1.69</v>
          </cell>
        </row>
        <row r="992">
          <cell r="A992" t="str">
            <v>I0463</v>
          </cell>
          <cell r="B992" t="str">
            <v>SEINFRA/CE</v>
          </cell>
          <cell r="C992" t="str">
            <v>CANTONEIRA DE ALUMINIO PARA AZULEJO</v>
          </cell>
          <cell r="D992" t="str">
            <v>M</v>
          </cell>
          <cell r="E992">
            <v>2.27</v>
          </cell>
        </row>
        <row r="993">
          <cell r="A993" t="str">
            <v>I0466</v>
          </cell>
          <cell r="B993" t="str">
            <v>SEINFRA/CE</v>
          </cell>
          <cell r="C993" t="str">
            <v>CANTONEIRA DE FERRO 1 1/4" x 1/8"</v>
          </cell>
          <cell r="D993" t="str">
            <v>KG</v>
          </cell>
          <cell r="E993">
            <v>5.45</v>
          </cell>
        </row>
        <row r="994">
          <cell r="A994" t="str">
            <v>I0467</v>
          </cell>
          <cell r="B994" t="str">
            <v>SEINFRA/CE</v>
          </cell>
          <cell r="C994" t="str">
            <v>CANTONEIRA DE FERRO 1"x 3/16"</v>
          </cell>
          <cell r="D994" t="str">
            <v>KG</v>
          </cell>
          <cell r="E994">
            <v>5.55</v>
          </cell>
        </row>
        <row r="995">
          <cell r="A995" t="str">
            <v>I0468</v>
          </cell>
          <cell r="B995" t="str">
            <v>SEINFRA/CE</v>
          </cell>
          <cell r="C995" t="str">
            <v>CANTONEIRA DE FERRO 3/4" x 1/8"</v>
          </cell>
          <cell r="D995" t="str">
            <v>KG</v>
          </cell>
          <cell r="E995">
            <v>5.65</v>
          </cell>
        </row>
        <row r="996">
          <cell r="A996" t="str">
            <v>I0469</v>
          </cell>
          <cell r="B996" t="str">
            <v>SEINFRA/CE</v>
          </cell>
          <cell r="C996" t="str">
            <v>CANTONEIRA DE SEPARAÇÃO</v>
          </cell>
          <cell r="D996" t="str">
            <v>UN</v>
          </cell>
          <cell r="E996">
            <v>3.4</v>
          </cell>
        </row>
        <row r="997">
          <cell r="A997" t="str">
            <v>I8231</v>
          </cell>
          <cell r="B997" t="str">
            <v>SEINFRA/CE</v>
          </cell>
          <cell r="C997" t="str">
            <v>CANTONEIRA EM AÇO (6 x 6 x 1/2")</v>
          </cell>
          <cell r="D997" t="str">
            <v>KG</v>
          </cell>
          <cell r="E997">
            <v>5.16</v>
          </cell>
        </row>
        <row r="998">
          <cell r="A998" t="str">
            <v>I0470</v>
          </cell>
          <cell r="B998" t="str">
            <v>SEINFRA/CE</v>
          </cell>
          <cell r="C998" t="str">
            <v>CANTONEIRA FIBROCIMENTO (ONDULADA)</v>
          </cell>
          <cell r="D998" t="str">
            <v>M</v>
          </cell>
          <cell r="E998">
            <v>26.9</v>
          </cell>
        </row>
        <row r="999">
          <cell r="A999" t="str">
            <v>I0471</v>
          </cell>
          <cell r="B999" t="str">
            <v>SEINFRA/CE</v>
          </cell>
          <cell r="C999" t="str">
            <v>CANTONEIRA METÁLICA DE 4" X 4" X 3/8"</v>
          </cell>
          <cell r="D999" t="str">
            <v>KG</v>
          </cell>
          <cell r="E999">
            <v>6.49</v>
          </cell>
        </row>
        <row r="1000">
          <cell r="A1000" t="str">
            <v>I7694</v>
          </cell>
          <cell r="B1000" t="str">
            <v>SEINFRA/CE</v>
          </cell>
          <cell r="C1000" t="str">
            <v>CAP FoFo JTE DN 300</v>
          </cell>
          <cell r="D1000" t="str">
            <v>UN</v>
          </cell>
          <cell r="E1000">
            <v>1576.97</v>
          </cell>
        </row>
        <row r="1001">
          <cell r="A1001" t="str">
            <v>I7695</v>
          </cell>
          <cell r="B1001" t="str">
            <v>SEINFRA/CE</v>
          </cell>
          <cell r="C1001" t="str">
            <v>CAP FoFo JTE DN 350</v>
          </cell>
          <cell r="D1001" t="str">
            <v>UN</v>
          </cell>
          <cell r="E1001">
            <v>1916.06</v>
          </cell>
        </row>
        <row r="1002">
          <cell r="A1002" t="str">
            <v>I7696</v>
          </cell>
          <cell r="B1002" t="str">
            <v>SEINFRA/CE</v>
          </cell>
          <cell r="C1002" t="str">
            <v>CAP FoFo JTE DN 400</v>
          </cell>
          <cell r="D1002" t="str">
            <v>UN</v>
          </cell>
          <cell r="E1002">
            <v>2338.58</v>
          </cell>
        </row>
        <row r="1003">
          <cell r="A1003" t="str">
            <v>I7697</v>
          </cell>
          <cell r="B1003" t="str">
            <v>SEINFRA/CE</v>
          </cell>
          <cell r="C1003" t="str">
            <v>CAP FoFo JTE DN 500</v>
          </cell>
          <cell r="D1003" t="str">
            <v>UN</v>
          </cell>
          <cell r="E1003">
            <v>3546.27</v>
          </cell>
        </row>
        <row r="1004">
          <cell r="A1004" t="str">
            <v>I7698</v>
          </cell>
          <cell r="B1004" t="str">
            <v>SEINFRA/CE</v>
          </cell>
          <cell r="C1004" t="str">
            <v>CAP FoFo JTE DN 600</v>
          </cell>
          <cell r="D1004" t="str">
            <v>UN</v>
          </cell>
          <cell r="E1004">
            <v>6456.48</v>
          </cell>
        </row>
        <row r="1005">
          <cell r="A1005" t="str">
            <v>I4176</v>
          </cell>
          <cell r="B1005" t="str">
            <v>SEINFRA/CE</v>
          </cell>
          <cell r="C1005" t="str">
            <v>CAP FoFo JUNTA ELÁSTICA DN 100</v>
          </cell>
          <cell r="D1005" t="str">
            <v>UN</v>
          </cell>
          <cell r="E1005">
            <v>91.67</v>
          </cell>
        </row>
        <row r="1006">
          <cell r="A1006" t="str">
            <v>I4177</v>
          </cell>
          <cell r="B1006" t="str">
            <v>SEINFRA/CE</v>
          </cell>
          <cell r="C1006" t="str">
            <v>CAP FoFo JUNTA ELÁSTICA DN 150</v>
          </cell>
          <cell r="D1006" t="str">
            <v>UN</v>
          </cell>
          <cell r="E1006">
            <v>145.55000000000001</v>
          </cell>
        </row>
        <row r="1007">
          <cell r="A1007" t="str">
            <v>I4178</v>
          </cell>
          <cell r="B1007" t="str">
            <v>SEINFRA/CE</v>
          </cell>
          <cell r="C1007" t="str">
            <v>CAP FoFo JUNTA ELÁSTICA DN 200</v>
          </cell>
          <cell r="D1007" t="str">
            <v>UN</v>
          </cell>
          <cell r="E1007">
            <v>233.76</v>
          </cell>
        </row>
        <row r="1008">
          <cell r="A1008" t="str">
            <v>I4179</v>
          </cell>
          <cell r="B1008" t="str">
            <v>SEINFRA/CE</v>
          </cell>
          <cell r="C1008" t="str">
            <v>CAP FoFo JUNTA ELÁSTICA DN 250</v>
          </cell>
          <cell r="D1008" t="str">
            <v>UN</v>
          </cell>
          <cell r="E1008">
            <v>334.31</v>
          </cell>
        </row>
        <row r="1009">
          <cell r="A1009" t="str">
            <v>I4180</v>
          </cell>
          <cell r="B1009" t="str">
            <v>SEINFRA/CE</v>
          </cell>
          <cell r="C1009" t="str">
            <v>CAP FoFo JUNTA ELÁSTICA DN 300</v>
          </cell>
          <cell r="D1009" t="str">
            <v>UN</v>
          </cell>
          <cell r="E1009">
            <v>671.86</v>
          </cell>
        </row>
        <row r="1010">
          <cell r="A1010" t="str">
            <v>I4181</v>
          </cell>
          <cell r="B1010" t="str">
            <v>SEINFRA/CE</v>
          </cell>
          <cell r="C1010" t="str">
            <v>CAP FoFo JUNTA ELÁSTICA DN 350</v>
          </cell>
          <cell r="D1010" t="str">
            <v>UN</v>
          </cell>
          <cell r="E1010">
            <v>865.78</v>
          </cell>
        </row>
        <row r="1011">
          <cell r="A1011" t="str">
            <v>I4182</v>
          </cell>
          <cell r="B1011" t="str">
            <v>SEINFRA/CE</v>
          </cell>
          <cell r="C1011" t="str">
            <v>CAP FoFo JUNTA ELÁSTICA DN 400</v>
          </cell>
          <cell r="D1011" t="str">
            <v>UN</v>
          </cell>
          <cell r="E1011">
            <v>887.1</v>
          </cell>
        </row>
        <row r="1012">
          <cell r="A1012" t="str">
            <v>I7097</v>
          </cell>
          <cell r="B1012" t="str">
            <v>SEINFRA/CE</v>
          </cell>
          <cell r="C1012" t="str">
            <v>CAP FoFo JUNTA ELASTICA DN 450</v>
          </cell>
          <cell r="D1012" t="str">
            <v>UN</v>
          </cell>
          <cell r="E1012">
            <v>985.07</v>
          </cell>
        </row>
        <row r="1013">
          <cell r="A1013" t="str">
            <v>I4183</v>
          </cell>
          <cell r="B1013" t="str">
            <v>SEINFRA/CE</v>
          </cell>
          <cell r="C1013" t="str">
            <v>CAP FoFo JUNTA ELÁSTICA DN 500</v>
          </cell>
          <cell r="D1013" t="str">
            <v>UN</v>
          </cell>
          <cell r="E1013">
            <v>1378.82</v>
          </cell>
        </row>
        <row r="1014">
          <cell r="A1014" t="str">
            <v>I4184</v>
          </cell>
          <cell r="B1014" t="str">
            <v>SEINFRA/CE</v>
          </cell>
          <cell r="C1014" t="str">
            <v>CAP FoFo JUNTA ELÁSTICA DN 600</v>
          </cell>
          <cell r="D1014" t="str">
            <v>UN</v>
          </cell>
          <cell r="E1014">
            <v>4271.8100000000004</v>
          </cell>
        </row>
        <row r="1015">
          <cell r="A1015" t="str">
            <v>I4175</v>
          </cell>
          <cell r="B1015" t="str">
            <v>SEINFRA/CE</v>
          </cell>
          <cell r="C1015" t="str">
            <v>CAP FoFo JUNTA ELÁSTICA DN 75</v>
          </cell>
          <cell r="D1015" t="str">
            <v>UN</v>
          </cell>
          <cell r="E1015">
            <v>81.11</v>
          </cell>
        </row>
        <row r="1016">
          <cell r="A1016" t="str">
            <v>I7098</v>
          </cell>
          <cell r="B1016" t="str">
            <v>SEINFRA/CE</v>
          </cell>
          <cell r="C1016" t="str">
            <v>CAP FoFo JUNTA ELASTICA DN 80</v>
          </cell>
          <cell r="D1016" t="str">
            <v>UN</v>
          </cell>
          <cell r="E1016">
            <v>81.11</v>
          </cell>
        </row>
        <row r="1017">
          <cell r="A1017" t="str">
            <v>I3101</v>
          </cell>
          <cell r="B1017" t="str">
            <v>SEINFRA/CE</v>
          </cell>
          <cell r="C1017" t="str">
            <v>CAP PBA DN 100</v>
          </cell>
          <cell r="D1017" t="str">
            <v>UN</v>
          </cell>
          <cell r="E1017">
            <v>20.11</v>
          </cell>
        </row>
        <row r="1018">
          <cell r="A1018" t="str">
            <v>I3099</v>
          </cell>
          <cell r="B1018" t="str">
            <v>SEINFRA/CE</v>
          </cell>
          <cell r="C1018" t="str">
            <v>CAP PBA DN 50</v>
          </cell>
          <cell r="D1018" t="str">
            <v>UN</v>
          </cell>
          <cell r="E1018">
            <v>4.79</v>
          </cell>
        </row>
        <row r="1019">
          <cell r="A1019" t="str">
            <v>I3100</v>
          </cell>
          <cell r="B1019" t="str">
            <v>SEINFRA/CE</v>
          </cell>
          <cell r="C1019" t="str">
            <v>CAP PBA DN 75</v>
          </cell>
          <cell r="D1019" t="str">
            <v>UN</v>
          </cell>
          <cell r="E1019">
            <v>10.51</v>
          </cell>
        </row>
        <row r="1020">
          <cell r="A1020" t="str">
            <v>I5782</v>
          </cell>
          <cell r="B1020" t="str">
            <v>SEINFRA/CE</v>
          </cell>
          <cell r="C1020" t="str">
            <v>CAP PVC FEMEA REFORÇADO DN 115</v>
          </cell>
          <cell r="D1020" t="str">
            <v>UN</v>
          </cell>
          <cell r="E1020">
            <v>282.33</v>
          </cell>
        </row>
        <row r="1021">
          <cell r="A1021" t="str">
            <v>I5783</v>
          </cell>
          <cell r="B1021" t="str">
            <v>SEINFRA/CE</v>
          </cell>
          <cell r="C1021" t="str">
            <v>CAP PVC FEMEA REFORÇADO DN 150</v>
          </cell>
          <cell r="D1021" t="str">
            <v>UN</v>
          </cell>
          <cell r="E1021">
            <v>326.45999999999998</v>
          </cell>
        </row>
        <row r="1022">
          <cell r="A1022" t="str">
            <v>I5784</v>
          </cell>
          <cell r="B1022" t="str">
            <v>SEINFRA/CE</v>
          </cell>
          <cell r="C1022" t="str">
            <v>CAP PVC FEMEA REFORÇADO DN 200</v>
          </cell>
          <cell r="D1022" t="str">
            <v>UN</v>
          </cell>
          <cell r="E1022">
            <v>469.54</v>
          </cell>
        </row>
        <row r="1023">
          <cell r="A1023" t="str">
            <v>I5785</v>
          </cell>
          <cell r="B1023" t="str">
            <v>SEINFRA/CE</v>
          </cell>
          <cell r="C1023" t="str">
            <v>CAP PVC FEMEA STANDARD DN 100</v>
          </cell>
          <cell r="D1023" t="str">
            <v>UN</v>
          </cell>
          <cell r="E1023">
            <v>214.46</v>
          </cell>
        </row>
        <row r="1024">
          <cell r="A1024" t="str">
            <v>I5786</v>
          </cell>
          <cell r="B1024" t="str">
            <v>SEINFRA/CE</v>
          </cell>
          <cell r="C1024" t="str">
            <v>CAP PVC FEMEA STANDARD DN 154</v>
          </cell>
          <cell r="D1024" t="str">
            <v>UN</v>
          </cell>
          <cell r="E1024">
            <v>325.05</v>
          </cell>
        </row>
        <row r="1025">
          <cell r="A1025" t="str">
            <v>I5787</v>
          </cell>
          <cell r="B1025" t="str">
            <v>SEINFRA/CE</v>
          </cell>
          <cell r="C1025" t="str">
            <v>CAP PVC FEMEA STANDARD DN 206</v>
          </cell>
          <cell r="D1025" t="str">
            <v>UN</v>
          </cell>
          <cell r="E1025">
            <v>450.43</v>
          </cell>
        </row>
        <row r="1026">
          <cell r="A1026" t="str">
            <v>I5788</v>
          </cell>
          <cell r="B1026" t="str">
            <v>SEINFRA/CE</v>
          </cell>
          <cell r="C1026" t="str">
            <v>CAP PVC FEMEA STANDARD DN 250</v>
          </cell>
          <cell r="D1026" t="str">
            <v>UN</v>
          </cell>
          <cell r="E1026">
            <v>515.24</v>
          </cell>
        </row>
        <row r="1027">
          <cell r="A1027" t="str">
            <v>I5789</v>
          </cell>
          <cell r="B1027" t="str">
            <v>SEINFRA/CE</v>
          </cell>
          <cell r="C1027" t="str">
            <v>CAP PVC FEMEA STANDARD DN 300</v>
          </cell>
          <cell r="D1027" t="str">
            <v>UN</v>
          </cell>
          <cell r="E1027">
            <v>741.28</v>
          </cell>
        </row>
        <row r="1028">
          <cell r="A1028" t="str">
            <v>I5790</v>
          </cell>
          <cell r="B1028" t="str">
            <v>SEINFRA/CE</v>
          </cell>
          <cell r="C1028" t="str">
            <v>CAP PVC MACHO REFORÇADO DN 115</v>
          </cell>
          <cell r="D1028" t="str">
            <v>UN</v>
          </cell>
          <cell r="E1028">
            <v>182.66</v>
          </cell>
        </row>
        <row r="1029">
          <cell r="A1029" t="str">
            <v>I5791</v>
          </cell>
          <cell r="B1029" t="str">
            <v>SEINFRA/CE</v>
          </cell>
          <cell r="C1029" t="str">
            <v>CAP PVC MACHO REFORÇADO DN 150</v>
          </cell>
          <cell r="D1029" t="str">
            <v>UN</v>
          </cell>
          <cell r="E1029">
            <v>212.77</v>
          </cell>
        </row>
        <row r="1030">
          <cell r="A1030" t="str">
            <v>I5792</v>
          </cell>
          <cell r="B1030" t="str">
            <v>SEINFRA/CE</v>
          </cell>
          <cell r="C1030" t="str">
            <v>CAP PVC MACHO REFORÇADO DN 200</v>
          </cell>
          <cell r="D1030" t="str">
            <v>UN</v>
          </cell>
          <cell r="E1030">
            <v>317.43</v>
          </cell>
        </row>
        <row r="1031">
          <cell r="A1031" t="str">
            <v>I5793</v>
          </cell>
          <cell r="B1031" t="str">
            <v>SEINFRA/CE</v>
          </cell>
          <cell r="C1031" t="str">
            <v>CAP PVC MACHO STANDARD DN 100</v>
          </cell>
          <cell r="D1031" t="str">
            <v>UN</v>
          </cell>
          <cell r="E1031">
            <v>122.45</v>
          </cell>
        </row>
        <row r="1032">
          <cell r="A1032" t="str">
            <v>I5794</v>
          </cell>
          <cell r="B1032" t="str">
            <v>SEINFRA/CE</v>
          </cell>
          <cell r="C1032" t="str">
            <v>CAP PVC MACHO STANDARD DN 154</v>
          </cell>
          <cell r="D1032" t="str">
            <v>UN</v>
          </cell>
          <cell r="E1032">
            <v>210.9</v>
          </cell>
        </row>
        <row r="1033">
          <cell r="A1033" t="str">
            <v>I5795</v>
          </cell>
          <cell r="B1033" t="str">
            <v>SEINFRA/CE</v>
          </cell>
          <cell r="C1033" t="str">
            <v>CAP PVC MACHO STANDARD DN 206</v>
          </cell>
          <cell r="D1033" t="str">
            <v>UN</v>
          </cell>
          <cell r="E1033">
            <v>311.85000000000002</v>
          </cell>
        </row>
        <row r="1034">
          <cell r="A1034" t="str">
            <v>I5796</v>
          </cell>
          <cell r="B1034" t="str">
            <v>SEINFRA/CE</v>
          </cell>
          <cell r="C1034" t="str">
            <v>CAP PVC MACHO STANDARD DN 250</v>
          </cell>
          <cell r="D1034" t="str">
            <v>UN</v>
          </cell>
          <cell r="E1034">
            <v>421.29</v>
          </cell>
        </row>
        <row r="1035">
          <cell r="A1035" t="str">
            <v>I5797</v>
          </cell>
          <cell r="B1035" t="str">
            <v>SEINFRA/CE</v>
          </cell>
          <cell r="C1035" t="str">
            <v>CAP PVC MACHO STANDARD DN 300</v>
          </cell>
          <cell r="D1035" t="str">
            <v>UN</v>
          </cell>
          <cell r="E1035">
            <v>575.65</v>
          </cell>
        </row>
        <row r="1036">
          <cell r="A1036" t="str">
            <v>I6849</v>
          </cell>
          <cell r="B1036" t="str">
            <v>SEINFRA/CE</v>
          </cell>
          <cell r="C1036" t="str">
            <v>CAP PVC PBS DN 150</v>
          </cell>
          <cell r="D1036" t="str">
            <v>UN</v>
          </cell>
          <cell r="E1036">
            <v>334.22</v>
          </cell>
        </row>
        <row r="1037">
          <cell r="A1037" t="str">
            <v>I0482</v>
          </cell>
          <cell r="B1037" t="str">
            <v>SEINFRA/CE</v>
          </cell>
          <cell r="C1037" t="str">
            <v>CAP PVC ROSCAVEL DE 1 1/2''</v>
          </cell>
          <cell r="D1037" t="str">
            <v>UN</v>
          </cell>
          <cell r="E1037">
            <v>6.16</v>
          </cell>
        </row>
        <row r="1038">
          <cell r="A1038" t="str">
            <v>I0483</v>
          </cell>
          <cell r="B1038" t="str">
            <v>SEINFRA/CE</v>
          </cell>
          <cell r="C1038" t="str">
            <v>CAP PVC ROSCAVEL DE 1 1/4''</v>
          </cell>
          <cell r="D1038" t="str">
            <v>UN</v>
          </cell>
          <cell r="E1038">
            <v>5.62</v>
          </cell>
        </row>
        <row r="1039">
          <cell r="A1039" t="str">
            <v>I0484</v>
          </cell>
          <cell r="B1039" t="str">
            <v>SEINFRA/CE</v>
          </cell>
          <cell r="C1039" t="str">
            <v>CAP PVC ROSCAVEL DE 1''</v>
          </cell>
          <cell r="D1039" t="str">
            <v>UN</v>
          </cell>
          <cell r="E1039">
            <v>2.35</v>
          </cell>
        </row>
        <row r="1040">
          <cell r="A1040" t="str">
            <v>I0485</v>
          </cell>
          <cell r="B1040" t="str">
            <v>SEINFRA/CE</v>
          </cell>
          <cell r="C1040" t="str">
            <v>CAP PVC ROSCAVEL DE 1/2''</v>
          </cell>
          <cell r="D1040" t="str">
            <v>UN</v>
          </cell>
          <cell r="E1040">
            <v>0.84</v>
          </cell>
        </row>
        <row r="1041">
          <cell r="A1041" t="str">
            <v>I0486</v>
          </cell>
          <cell r="B1041" t="str">
            <v>SEINFRA/CE</v>
          </cell>
          <cell r="C1041" t="str">
            <v>CAP PVC ROSCAVEL DE 2 1/2''</v>
          </cell>
          <cell r="D1041" t="str">
            <v>UN</v>
          </cell>
          <cell r="E1041">
            <v>12.59</v>
          </cell>
        </row>
        <row r="1042">
          <cell r="A1042" t="str">
            <v>I0487</v>
          </cell>
          <cell r="B1042" t="str">
            <v>SEINFRA/CE</v>
          </cell>
          <cell r="C1042" t="str">
            <v>CAP PVC ROSCAVEL DE 3''</v>
          </cell>
          <cell r="D1042" t="str">
            <v>UN</v>
          </cell>
          <cell r="E1042">
            <v>15.48</v>
          </cell>
        </row>
        <row r="1043">
          <cell r="A1043" t="str">
            <v>I0488</v>
          </cell>
          <cell r="B1043" t="str">
            <v>SEINFRA/CE</v>
          </cell>
          <cell r="C1043" t="str">
            <v>CAP PVC ROSCAVEL DE 3/4''</v>
          </cell>
          <cell r="D1043" t="str">
            <v>UN</v>
          </cell>
          <cell r="E1043">
            <v>1.0900000000000001</v>
          </cell>
        </row>
        <row r="1044">
          <cell r="A1044" t="str">
            <v>I0489</v>
          </cell>
          <cell r="B1044" t="str">
            <v>SEINFRA/CE</v>
          </cell>
          <cell r="C1044" t="str">
            <v>CAP PVC ROSCAVEL DE 4''</v>
          </cell>
          <cell r="D1044" t="str">
            <v>UN</v>
          </cell>
          <cell r="E1044">
            <v>34.47</v>
          </cell>
        </row>
        <row r="1045">
          <cell r="A1045" t="str">
            <v>I0473</v>
          </cell>
          <cell r="B1045" t="str">
            <v>SEINFRA/CE</v>
          </cell>
          <cell r="C1045" t="str">
            <v>CAP PVC SOLD. MARROM DIAM. 110MM (4'')</v>
          </cell>
          <cell r="D1045" t="str">
            <v>UN</v>
          </cell>
          <cell r="E1045">
            <v>51.9</v>
          </cell>
        </row>
        <row r="1046">
          <cell r="A1046" t="str">
            <v>I0474</v>
          </cell>
          <cell r="B1046" t="str">
            <v>SEINFRA/CE</v>
          </cell>
          <cell r="C1046" t="str">
            <v>CAP PVC SOLD. MARROM DIAM. 20MM (1/2'')</v>
          </cell>
          <cell r="D1046" t="str">
            <v>UN</v>
          </cell>
          <cell r="E1046">
            <v>0.87</v>
          </cell>
        </row>
        <row r="1047">
          <cell r="A1047" t="str">
            <v>I0475</v>
          </cell>
          <cell r="B1047" t="str">
            <v>SEINFRA/CE</v>
          </cell>
          <cell r="C1047" t="str">
            <v>CAP PVC SOLD. MARROM DIAM. 25MM (3/4'')</v>
          </cell>
          <cell r="D1047" t="str">
            <v>UN</v>
          </cell>
          <cell r="E1047">
            <v>0.99</v>
          </cell>
        </row>
        <row r="1048">
          <cell r="A1048" t="str">
            <v>I0476</v>
          </cell>
          <cell r="B1048" t="str">
            <v>SEINFRA/CE</v>
          </cell>
          <cell r="C1048" t="str">
            <v>CAP PVC SOLD. MARROM DIAM. 40MM (1 1/4'')</v>
          </cell>
          <cell r="D1048" t="str">
            <v>UN</v>
          </cell>
          <cell r="E1048">
            <v>2.69</v>
          </cell>
        </row>
        <row r="1049">
          <cell r="A1049" t="str">
            <v>I0477</v>
          </cell>
          <cell r="B1049" t="str">
            <v>SEINFRA/CE</v>
          </cell>
          <cell r="C1049" t="str">
            <v>CAP PVC SOLD. MARROM DIAM. 50MM (1 1/2'')</v>
          </cell>
          <cell r="D1049" t="str">
            <v>UN</v>
          </cell>
          <cell r="E1049">
            <v>4.21</v>
          </cell>
        </row>
        <row r="1050">
          <cell r="A1050" t="str">
            <v>I0478</v>
          </cell>
          <cell r="B1050" t="str">
            <v>SEINFRA/CE</v>
          </cell>
          <cell r="C1050" t="str">
            <v>CAP PVC SOLD. MARROM DIAM. 60MM (2'')</v>
          </cell>
          <cell r="D1050" t="str">
            <v>UN</v>
          </cell>
          <cell r="E1050">
            <v>6.2</v>
          </cell>
        </row>
        <row r="1051">
          <cell r="A1051" t="str">
            <v>I0479</v>
          </cell>
          <cell r="B1051" t="str">
            <v>SEINFRA/CE</v>
          </cell>
          <cell r="C1051" t="str">
            <v>CAP PVC SOLD. MARROM DIAM. 75MM (2 1/2'')</v>
          </cell>
          <cell r="D1051" t="str">
            <v>UN</v>
          </cell>
          <cell r="E1051">
            <v>13.27</v>
          </cell>
        </row>
        <row r="1052">
          <cell r="A1052" t="str">
            <v>I0480</v>
          </cell>
          <cell r="B1052" t="str">
            <v>SEINFRA/CE</v>
          </cell>
          <cell r="C1052" t="str">
            <v>CAP PVC SOLD. MARROM DIAM. 85MM (3'')</v>
          </cell>
          <cell r="D1052" t="str">
            <v>UN</v>
          </cell>
          <cell r="E1052">
            <v>31.6</v>
          </cell>
        </row>
        <row r="1053">
          <cell r="A1053" t="str">
            <v>I0481</v>
          </cell>
          <cell r="B1053" t="str">
            <v>SEINFRA/CE</v>
          </cell>
          <cell r="C1053" t="str">
            <v>CAP PVC SOLD. MARRON DIAM. 32MM (1'')</v>
          </cell>
          <cell r="D1053" t="str">
            <v>UN</v>
          </cell>
          <cell r="E1053">
            <v>1.35</v>
          </cell>
        </row>
        <row r="1054">
          <cell r="A1054" t="str">
            <v>I7434</v>
          </cell>
          <cell r="B1054" t="str">
            <v>SEINFRA/CE</v>
          </cell>
          <cell r="C1054" t="str">
            <v>CAPACITOR 380 VAC, 25 KVAR</v>
          </cell>
          <cell r="D1054" t="str">
            <v>CJ</v>
          </cell>
          <cell r="E1054">
            <v>937.1</v>
          </cell>
        </row>
        <row r="1055">
          <cell r="A1055" t="str">
            <v>I6158</v>
          </cell>
          <cell r="B1055" t="str">
            <v>SEINFRA/CE</v>
          </cell>
          <cell r="C1055" t="str">
            <v>CAPACITOR DE 15KVA 380V</v>
          </cell>
          <cell r="D1055" t="str">
            <v>UN</v>
          </cell>
          <cell r="E1055">
            <v>188.5</v>
          </cell>
        </row>
        <row r="1056">
          <cell r="A1056" t="str">
            <v>I8860</v>
          </cell>
          <cell r="B1056" t="str">
            <v>SEINFRA/CE</v>
          </cell>
          <cell r="C1056" t="str">
            <v>CAPACITOR DE 1KVAr 380V</v>
          </cell>
          <cell r="D1056" t="str">
            <v>UN</v>
          </cell>
          <cell r="E1056">
            <v>45.21</v>
          </cell>
        </row>
        <row r="1057">
          <cell r="A1057" t="str">
            <v>I6155</v>
          </cell>
          <cell r="B1057" t="str">
            <v>SEINFRA/CE</v>
          </cell>
          <cell r="C1057" t="str">
            <v>CAPACITOR DE 2,5KVA 380V</v>
          </cell>
          <cell r="D1057" t="str">
            <v>UN</v>
          </cell>
          <cell r="E1057">
            <v>55.04</v>
          </cell>
        </row>
        <row r="1058">
          <cell r="A1058" t="str">
            <v>I6159</v>
          </cell>
          <cell r="B1058" t="str">
            <v>SEINFRA/CE</v>
          </cell>
          <cell r="C1058" t="str">
            <v>CAPACITOR DE 25KVA 380V</v>
          </cell>
          <cell r="D1058" t="str">
            <v>UN</v>
          </cell>
          <cell r="E1058">
            <v>290.86</v>
          </cell>
        </row>
        <row r="1059">
          <cell r="A1059" t="str">
            <v>I6156</v>
          </cell>
          <cell r="B1059" t="str">
            <v>SEINFRA/CE</v>
          </cell>
          <cell r="C1059" t="str">
            <v>CAPACITOR DE 5KVA 380V</v>
          </cell>
          <cell r="D1059" t="str">
            <v>UN</v>
          </cell>
          <cell r="E1059">
            <v>86.08</v>
          </cell>
        </row>
        <row r="1060">
          <cell r="A1060" t="str">
            <v>I6157</v>
          </cell>
          <cell r="B1060" t="str">
            <v>SEINFRA/CE</v>
          </cell>
          <cell r="C1060" t="str">
            <v>CAPACITOR DE 7,5KVA 380V</v>
          </cell>
          <cell r="D1060" t="str">
            <v>UN</v>
          </cell>
          <cell r="E1060">
            <v>120.82</v>
          </cell>
        </row>
        <row r="1061">
          <cell r="A1061" t="str">
            <v>I8861</v>
          </cell>
          <cell r="B1061" t="str">
            <v>SEINFRA/CE</v>
          </cell>
          <cell r="C1061" t="str">
            <v>CAPACITOR DE 9KVAr 380V</v>
          </cell>
          <cell r="D1061" t="str">
            <v>UN</v>
          </cell>
          <cell r="E1061">
            <v>175.66</v>
          </cell>
        </row>
        <row r="1062">
          <cell r="A1062" t="str">
            <v>I8862</v>
          </cell>
          <cell r="B1062" t="str">
            <v>SEINFRA/CE</v>
          </cell>
          <cell r="C1062" t="str">
            <v>CAPACITOR TRIFÁSICO DE 50KVA 440V</v>
          </cell>
          <cell r="D1062" t="str">
            <v>UN</v>
          </cell>
          <cell r="E1062">
            <v>1255.79</v>
          </cell>
        </row>
        <row r="1063">
          <cell r="A1063" t="str">
            <v>I0490</v>
          </cell>
          <cell r="B1063" t="str">
            <v>SEINFRA/CE</v>
          </cell>
          <cell r="C1063" t="str">
            <v>CAPATAZ DE AR COMPRIMIDO</v>
          </cell>
          <cell r="D1063" t="str">
            <v>H</v>
          </cell>
          <cell r="E1063">
            <v>12.94</v>
          </cell>
        </row>
        <row r="1064">
          <cell r="A1064" t="str">
            <v>I0491</v>
          </cell>
          <cell r="B1064" t="str">
            <v>SEINFRA/CE</v>
          </cell>
          <cell r="C1064" t="str">
            <v>CAPEADO DE CEREJEIRA</v>
          </cell>
          <cell r="D1064" t="str">
            <v>M2</v>
          </cell>
          <cell r="E1064">
            <v>9</v>
          </cell>
        </row>
        <row r="1065">
          <cell r="A1065" t="str">
            <v>I0492</v>
          </cell>
          <cell r="B1065" t="str">
            <v>SEINFRA/CE</v>
          </cell>
          <cell r="C1065" t="str">
            <v>CAPEADO DE MOGNO</v>
          </cell>
          <cell r="D1065" t="str">
            <v>M2</v>
          </cell>
          <cell r="E1065">
            <v>9.6</v>
          </cell>
        </row>
        <row r="1066">
          <cell r="A1066" t="str">
            <v>I0493</v>
          </cell>
          <cell r="B1066" t="str">
            <v>SEINFRA/CE</v>
          </cell>
          <cell r="C1066" t="str">
            <v>CAPEADO DE PAU-MARFIM</v>
          </cell>
          <cell r="D1066" t="str">
            <v>M2</v>
          </cell>
          <cell r="E1066">
            <v>9.41</v>
          </cell>
        </row>
        <row r="1067">
          <cell r="A1067" t="str">
            <v>I8575</v>
          </cell>
          <cell r="B1067" t="str">
            <v>SEINFRA/CE</v>
          </cell>
          <cell r="C1067" t="str">
            <v>CÁPSULA PARA SUPRESSÃO DE ÁGUA EM PVC/PEAD 3/4"</v>
          </cell>
          <cell r="D1067" t="str">
            <v>UN</v>
          </cell>
          <cell r="E1067">
            <v>3.94</v>
          </cell>
        </row>
        <row r="1068">
          <cell r="A1068" t="str">
            <v>I0494</v>
          </cell>
          <cell r="B1068" t="str">
            <v>SEINFRA/CE</v>
          </cell>
          <cell r="C1068" t="str">
            <v>CAPUCHINHO (1037)</v>
          </cell>
          <cell r="D1068" t="str">
            <v>UN</v>
          </cell>
          <cell r="E1068">
            <v>2.59</v>
          </cell>
        </row>
        <row r="1069">
          <cell r="A1069" t="str">
            <v>I0495</v>
          </cell>
          <cell r="B1069" t="str">
            <v>SEINFRA/CE</v>
          </cell>
          <cell r="C1069" t="str">
            <v>CARGA DE BATERIA A GASOLINA TIPO GOL</v>
          </cell>
          <cell r="D1069" t="str">
            <v>UN</v>
          </cell>
          <cell r="E1069">
            <v>11.03</v>
          </cell>
        </row>
        <row r="1070">
          <cell r="A1070" t="str">
            <v>I0497</v>
          </cell>
          <cell r="B1070" t="str">
            <v>SEINFRA/CE</v>
          </cell>
          <cell r="C1070" t="str">
            <v>CARPETE. ESPESSURA 4MM</v>
          </cell>
          <cell r="D1070" t="str">
            <v>M2</v>
          </cell>
          <cell r="E1070">
            <v>21.37</v>
          </cell>
        </row>
        <row r="1071">
          <cell r="A1071" t="str">
            <v>I0498</v>
          </cell>
          <cell r="B1071" t="str">
            <v>SEINFRA/CE</v>
          </cell>
          <cell r="C1071" t="str">
            <v>CARPINTEIRO</v>
          </cell>
          <cell r="D1071" t="str">
            <v>H</v>
          </cell>
          <cell r="E1071">
            <v>5.55</v>
          </cell>
        </row>
        <row r="1072">
          <cell r="A1072" t="str">
            <v>I2616</v>
          </cell>
          <cell r="B1072" t="str">
            <v>SEINFRA/CE</v>
          </cell>
          <cell r="C1072" t="str">
            <v>CARREGADEIRA DE PNEUS HP 111</v>
          </cell>
          <cell r="D1072" t="str">
            <v>UN</v>
          </cell>
          <cell r="E1072">
            <v>359100</v>
          </cell>
        </row>
        <row r="1073">
          <cell r="A1073" t="str">
            <v>I0594</v>
          </cell>
          <cell r="B1073" t="str">
            <v>SEINFRA/CE</v>
          </cell>
          <cell r="C1073" t="str">
            <v>CARREGADEIRA DE PNEUS HP 111 (CHI)</v>
          </cell>
          <cell r="D1073" t="str">
            <v>H</v>
          </cell>
          <cell r="E1073">
            <v>22.791000000000004</v>
          </cell>
        </row>
        <row r="1074">
          <cell r="A1074" t="str">
            <v>I0708</v>
          </cell>
          <cell r="B1074" t="str">
            <v>SEINFRA/CE</v>
          </cell>
          <cell r="C1074" t="str">
            <v>CARREGADEIRA DE PNEUS HP 111 (CHP)</v>
          </cell>
          <cell r="D1074" t="str">
            <v>H</v>
          </cell>
          <cell r="E1074">
            <v>114.051</v>
          </cell>
        </row>
        <row r="1075">
          <cell r="A1075" t="str">
            <v>I2617</v>
          </cell>
          <cell r="B1075" t="str">
            <v>SEINFRA/CE</v>
          </cell>
          <cell r="C1075" t="str">
            <v>CARREGADEIRA DE PNEUS HP 111 - ALUGUEL</v>
          </cell>
          <cell r="D1075" t="str">
            <v>UN</v>
          </cell>
          <cell r="E1075">
            <v>359100</v>
          </cell>
        </row>
        <row r="1076">
          <cell r="A1076" t="str">
            <v>I0595</v>
          </cell>
          <cell r="B1076" t="str">
            <v>SEINFRA/CE</v>
          </cell>
          <cell r="C1076" t="str">
            <v>CARREGADEIRA DE PNEUS HP 111 - ALUGUEL (CHI)</v>
          </cell>
          <cell r="D1076" t="str">
            <v>H</v>
          </cell>
          <cell r="E1076">
            <v>22.4832</v>
          </cell>
        </row>
        <row r="1077">
          <cell r="A1077" t="str">
            <v>I0709</v>
          </cell>
          <cell r="B1077" t="str">
            <v>SEINFRA/CE</v>
          </cell>
          <cell r="C1077" t="str">
            <v>CARREGADEIRA DE PNEUS HP 111 - ALUGUEL (CHP)</v>
          </cell>
          <cell r="D1077" t="str">
            <v>H</v>
          </cell>
          <cell r="E1077">
            <v>85.339200000000005</v>
          </cell>
        </row>
        <row r="1078">
          <cell r="A1078" t="str">
            <v>I2618</v>
          </cell>
          <cell r="B1078" t="str">
            <v>SEINFRA/CE</v>
          </cell>
          <cell r="C1078" t="str">
            <v>CARREGADEIRA DE PNEUS HP 180</v>
          </cell>
          <cell r="D1078" t="str">
            <v>UN</v>
          </cell>
          <cell r="E1078">
            <v>666750</v>
          </cell>
        </row>
        <row r="1079">
          <cell r="A1079" t="str">
            <v>I0596</v>
          </cell>
          <cell r="B1079" t="str">
            <v>SEINFRA/CE</v>
          </cell>
          <cell r="C1079" t="str">
            <v>CARREGADEIRA DE PNEUS HP 180 (CHI)</v>
          </cell>
          <cell r="D1079" t="str">
            <v>H</v>
          </cell>
          <cell r="E1079">
            <v>34.657499999999999</v>
          </cell>
        </row>
        <row r="1080">
          <cell r="A1080" t="str">
            <v>I0710</v>
          </cell>
          <cell r="B1080" t="str">
            <v>SEINFRA/CE</v>
          </cell>
          <cell r="C1080" t="str">
            <v>CARREGADEIRA DE PNEUS HP 180 (CHP)</v>
          </cell>
          <cell r="D1080" t="str">
            <v>H</v>
          </cell>
          <cell r="E1080">
            <v>194.70750000000001</v>
          </cell>
        </row>
        <row r="1081">
          <cell r="A1081" t="str">
            <v>I2619</v>
          </cell>
          <cell r="B1081" t="str">
            <v>SEINFRA/CE</v>
          </cell>
          <cell r="C1081" t="str">
            <v>CARREGADEIRA DE PNEUS HP 180 - ALUGUEL</v>
          </cell>
          <cell r="D1081" t="str">
            <v>UN</v>
          </cell>
          <cell r="E1081">
            <v>666750</v>
          </cell>
        </row>
        <row r="1082">
          <cell r="A1082" t="str">
            <v>I0597</v>
          </cell>
          <cell r="B1082" t="str">
            <v>SEINFRA/CE</v>
          </cell>
          <cell r="C1082" t="str">
            <v>CARREGADEIRA DE PNEUS HP 180 - ALUGUEL (CHI)</v>
          </cell>
          <cell r="D1082" t="str">
            <v>H</v>
          </cell>
          <cell r="E1082">
            <v>34.086000000000006</v>
          </cell>
        </row>
        <row r="1083">
          <cell r="A1083" t="str">
            <v>I0711</v>
          </cell>
          <cell r="B1083" t="str">
            <v>SEINFRA/CE</v>
          </cell>
          <cell r="C1083" t="str">
            <v>CARREGADEIRA DE PNEUS HP 180 - ALUGUEL (CHP)</v>
          </cell>
          <cell r="D1083" t="str">
            <v>H</v>
          </cell>
          <cell r="E1083">
            <v>144.21600000000001</v>
          </cell>
        </row>
        <row r="1084">
          <cell r="A1084" t="str">
            <v>I7485</v>
          </cell>
          <cell r="B1084" t="str">
            <v>SEINFRA/CE</v>
          </cell>
          <cell r="C1084" t="str">
            <v>CARRETA ESPECIAL P/TRANSP. DAS ESTACAS PRÉ-MOLDADAS</v>
          </cell>
          <cell r="D1084" t="str">
            <v>H</v>
          </cell>
          <cell r="E1084">
            <v>40</v>
          </cell>
        </row>
        <row r="1085">
          <cell r="A1085" t="str">
            <v>I4187</v>
          </cell>
          <cell r="B1085" t="str">
            <v>SEINFRA/CE</v>
          </cell>
          <cell r="C1085" t="str">
            <v>CARRETEL COMPLETO DN 100 x 250 PN10</v>
          </cell>
          <cell r="D1085" t="str">
            <v>UN</v>
          </cell>
          <cell r="E1085">
            <v>743.77</v>
          </cell>
        </row>
        <row r="1086">
          <cell r="A1086" t="str">
            <v>I4199</v>
          </cell>
          <cell r="B1086" t="str">
            <v>SEINFRA/CE</v>
          </cell>
          <cell r="C1086" t="str">
            <v>CARRETEL COMPLETO DN 1000 x 250 PN10</v>
          </cell>
          <cell r="D1086" t="str">
            <v>UN</v>
          </cell>
          <cell r="E1086">
            <v>13105.93</v>
          </cell>
        </row>
        <row r="1087">
          <cell r="A1087" t="str">
            <v>I4200</v>
          </cell>
          <cell r="B1087" t="str">
            <v>SEINFRA/CE</v>
          </cell>
          <cell r="C1087" t="str">
            <v>CARRETEL COMPLETO DN 1200 x 250 PN10</v>
          </cell>
          <cell r="D1087" t="str">
            <v>UN</v>
          </cell>
          <cell r="E1087">
            <v>16586.330000000002</v>
          </cell>
        </row>
        <row r="1088">
          <cell r="A1088" t="str">
            <v>I4188</v>
          </cell>
          <cell r="B1088" t="str">
            <v>SEINFRA/CE</v>
          </cell>
          <cell r="C1088" t="str">
            <v>CARRETEL COMPLETO DN 150 x 250 PN10</v>
          </cell>
          <cell r="D1088" t="str">
            <v>UN</v>
          </cell>
          <cell r="E1088">
            <v>974.47</v>
          </cell>
        </row>
        <row r="1089">
          <cell r="A1089" t="str">
            <v>I4189</v>
          </cell>
          <cell r="B1089" t="str">
            <v>SEINFRA/CE</v>
          </cell>
          <cell r="C1089" t="str">
            <v>CARRETEL COMPLETO DN 200 x 250 PN10</v>
          </cell>
          <cell r="D1089" t="str">
            <v>UN</v>
          </cell>
          <cell r="E1089">
            <v>1082.5899999999999</v>
          </cell>
        </row>
        <row r="1090">
          <cell r="A1090" t="str">
            <v>I4190</v>
          </cell>
          <cell r="B1090" t="str">
            <v>SEINFRA/CE</v>
          </cell>
          <cell r="C1090" t="str">
            <v>CARRETEL COMPLETO DN 250 x 250 PN10</v>
          </cell>
          <cell r="D1090" t="str">
            <v>UN</v>
          </cell>
          <cell r="E1090">
            <v>1611.23</v>
          </cell>
        </row>
        <row r="1091">
          <cell r="A1091" t="str">
            <v>I4191</v>
          </cell>
          <cell r="B1091" t="str">
            <v>SEINFRA/CE</v>
          </cell>
          <cell r="C1091" t="str">
            <v>CARRETEL COMPLETO DN 300 x 250 PN10</v>
          </cell>
          <cell r="D1091" t="str">
            <v>UN</v>
          </cell>
          <cell r="E1091">
            <v>1742.46</v>
          </cell>
        </row>
        <row r="1092">
          <cell r="A1092" t="str">
            <v>I4192</v>
          </cell>
          <cell r="B1092" t="str">
            <v>SEINFRA/CE</v>
          </cell>
          <cell r="C1092" t="str">
            <v>CARRETEL COMPLETO DN 350 x 250 PN10</v>
          </cell>
          <cell r="D1092" t="str">
            <v>UN</v>
          </cell>
          <cell r="E1092">
            <v>2248.9299999999998</v>
          </cell>
        </row>
        <row r="1093">
          <cell r="A1093" t="str">
            <v>I4193</v>
          </cell>
          <cell r="B1093" t="str">
            <v>SEINFRA/CE</v>
          </cell>
          <cell r="C1093" t="str">
            <v>CARRETEL COMPLETO DN 400 x 250 PN10</v>
          </cell>
          <cell r="D1093" t="str">
            <v>UN</v>
          </cell>
          <cell r="E1093">
            <v>2380.6799999999998</v>
          </cell>
        </row>
        <row r="1094">
          <cell r="A1094" t="str">
            <v>I4194</v>
          </cell>
          <cell r="B1094" t="str">
            <v>SEINFRA/CE</v>
          </cell>
          <cell r="C1094" t="str">
            <v>CARRETEL COMPLETO DN 500 x 250 PN10</v>
          </cell>
          <cell r="D1094" t="str">
            <v>UN</v>
          </cell>
          <cell r="E1094">
            <v>3309.33</v>
          </cell>
        </row>
        <row r="1095">
          <cell r="A1095" t="str">
            <v>I4195</v>
          </cell>
          <cell r="B1095" t="str">
            <v>SEINFRA/CE</v>
          </cell>
          <cell r="C1095" t="str">
            <v>CARRETEL COMPLETO DN 600 x 250 PN10</v>
          </cell>
          <cell r="D1095" t="str">
            <v>UN</v>
          </cell>
          <cell r="E1095">
            <v>6999.71</v>
          </cell>
        </row>
        <row r="1096">
          <cell r="A1096" t="str">
            <v>I4196</v>
          </cell>
          <cell r="B1096" t="str">
            <v>SEINFRA/CE</v>
          </cell>
          <cell r="C1096" t="str">
            <v>CARRETEL COMPLETO DN 700 x 250 PN10</v>
          </cell>
          <cell r="D1096" t="str">
            <v>UN</v>
          </cell>
          <cell r="E1096">
            <v>9152.8799999999992</v>
          </cell>
        </row>
        <row r="1097">
          <cell r="A1097" t="str">
            <v>I4186</v>
          </cell>
          <cell r="B1097" t="str">
            <v>SEINFRA/CE</v>
          </cell>
          <cell r="C1097" t="str">
            <v>CARRETEL COMPLETO DN 75 x 250 PN10</v>
          </cell>
          <cell r="D1097" t="str">
            <v>UN</v>
          </cell>
          <cell r="E1097">
            <v>410.06</v>
          </cell>
        </row>
        <row r="1098">
          <cell r="A1098" t="str">
            <v>I7100</v>
          </cell>
          <cell r="B1098" t="str">
            <v>SEINFRA/CE</v>
          </cell>
          <cell r="C1098" t="str">
            <v>CARRETEL COMPLETO DN 80 x 250 PN10</v>
          </cell>
          <cell r="D1098" t="str">
            <v>UN</v>
          </cell>
          <cell r="E1098">
            <v>410.31</v>
          </cell>
        </row>
        <row r="1099">
          <cell r="A1099" t="str">
            <v>I4197</v>
          </cell>
          <cell r="B1099" t="str">
            <v>SEINFRA/CE</v>
          </cell>
          <cell r="C1099" t="str">
            <v>CARRETEL COMPLETO DN 800 x 250 PN10</v>
          </cell>
          <cell r="D1099" t="str">
            <v>UN</v>
          </cell>
          <cell r="E1099">
            <v>10983.79</v>
          </cell>
        </row>
        <row r="1100">
          <cell r="A1100" t="str">
            <v>I4198</v>
          </cell>
          <cell r="B1100" t="str">
            <v>SEINFRA/CE</v>
          </cell>
          <cell r="C1100" t="str">
            <v>CARRETEL COMPLETO DN 900 x 250 PN10</v>
          </cell>
          <cell r="D1100" t="str">
            <v>UN</v>
          </cell>
          <cell r="E1100">
            <v>12424.91</v>
          </cell>
        </row>
        <row r="1101">
          <cell r="A1101" t="str">
            <v>I4203</v>
          </cell>
          <cell r="B1101" t="str">
            <v>SEINFRA/CE</v>
          </cell>
          <cell r="C1101" t="str">
            <v>CARRETEL SIMPLES DN 100 x 250</v>
          </cell>
          <cell r="D1101" t="str">
            <v>UN</v>
          </cell>
          <cell r="E1101">
            <v>318.77</v>
          </cell>
        </row>
        <row r="1102">
          <cell r="A1102" t="str">
            <v>I4215</v>
          </cell>
          <cell r="B1102" t="str">
            <v>SEINFRA/CE</v>
          </cell>
          <cell r="C1102" t="str">
            <v>CARRETEL SIMPLES DN 1000 x 250</v>
          </cell>
          <cell r="D1102" t="str">
            <v>UN</v>
          </cell>
          <cell r="E1102">
            <v>7088.21</v>
          </cell>
        </row>
        <row r="1103">
          <cell r="A1103" t="str">
            <v>I4216</v>
          </cell>
          <cell r="B1103" t="str">
            <v>SEINFRA/CE</v>
          </cell>
          <cell r="C1103" t="str">
            <v>CARRETEL SIMPLES DN 1200 x 250</v>
          </cell>
          <cell r="D1103" t="str">
            <v>UN</v>
          </cell>
          <cell r="E1103">
            <v>7678.22</v>
          </cell>
        </row>
        <row r="1104">
          <cell r="A1104" t="str">
            <v>I4204</v>
          </cell>
          <cell r="B1104" t="str">
            <v>SEINFRA/CE</v>
          </cell>
          <cell r="C1104" t="str">
            <v>CARRETEL SIMPLES DN 150 x 250</v>
          </cell>
          <cell r="D1104" t="str">
            <v>UN</v>
          </cell>
          <cell r="E1104">
            <v>541.09</v>
          </cell>
        </row>
        <row r="1105">
          <cell r="A1105" t="str">
            <v>I4205</v>
          </cell>
          <cell r="B1105" t="str">
            <v>SEINFRA/CE</v>
          </cell>
          <cell r="C1105" t="str">
            <v>CARRETEL SIMPLES DN 200 x 250</v>
          </cell>
          <cell r="D1105" t="str">
            <v>UN</v>
          </cell>
          <cell r="E1105">
            <v>635.82000000000005</v>
          </cell>
        </row>
        <row r="1106">
          <cell r="A1106" t="str">
            <v>I4206</v>
          </cell>
          <cell r="B1106" t="str">
            <v>SEINFRA/CE</v>
          </cell>
          <cell r="C1106" t="str">
            <v>CARRETEL SIMPLES DN 250 x 250</v>
          </cell>
          <cell r="D1106" t="str">
            <v>UN</v>
          </cell>
          <cell r="E1106">
            <v>948.42</v>
          </cell>
        </row>
        <row r="1107">
          <cell r="A1107" t="str">
            <v>I4207</v>
          </cell>
          <cell r="B1107" t="str">
            <v>SEINFRA/CE</v>
          </cell>
          <cell r="C1107" t="str">
            <v>CARRETEL SIMPLES DN 300 x 250</v>
          </cell>
          <cell r="D1107" t="str">
            <v>UN</v>
          </cell>
          <cell r="E1107">
            <v>998.86</v>
          </cell>
        </row>
        <row r="1108">
          <cell r="A1108" t="str">
            <v>I4208</v>
          </cell>
          <cell r="B1108" t="str">
            <v>SEINFRA/CE</v>
          </cell>
          <cell r="C1108" t="str">
            <v>CARRETEL SIMPLES DN 350 x 250</v>
          </cell>
          <cell r="D1108" t="str">
            <v>UN</v>
          </cell>
          <cell r="E1108">
            <v>1250.3900000000001</v>
          </cell>
        </row>
        <row r="1109">
          <cell r="A1109" t="str">
            <v>I4209</v>
          </cell>
          <cell r="B1109" t="str">
            <v>SEINFRA/CE</v>
          </cell>
          <cell r="C1109" t="str">
            <v>CARRETEL SIMPLES DN 400 x 250</v>
          </cell>
          <cell r="D1109" t="str">
            <v>UN</v>
          </cell>
          <cell r="E1109">
            <v>1332.29</v>
          </cell>
        </row>
        <row r="1110">
          <cell r="A1110" t="str">
            <v>I4210</v>
          </cell>
          <cell r="B1110" t="str">
            <v>SEINFRA/CE</v>
          </cell>
          <cell r="C1110" t="str">
            <v>CARRETEL SIMPLES DN 500 x 250</v>
          </cell>
          <cell r="D1110" t="str">
            <v>UN</v>
          </cell>
          <cell r="E1110">
            <v>2049.04</v>
          </cell>
        </row>
        <row r="1111">
          <cell r="A1111" t="str">
            <v>I4211</v>
          </cell>
          <cell r="B1111" t="str">
            <v>SEINFRA/CE</v>
          </cell>
          <cell r="C1111" t="str">
            <v>CARRETEL SIMPLES DN 600 x 250</v>
          </cell>
          <cell r="D1111" t="str">
            <v>UN</v>
          </cell>
          <cell r="E1111">
            <v>4031.1</v>
          </cell>
        </row>
        <row r="1112">
          <cell r="A1112" t="str">
            <v>I4212</v>
          </cell>
          <cell r="B1112" t="str">
            <v>SEINFRA/CE</v>
          </cell>
          <cell r="C1112" t="str">
            <v>CARRETEL SIMPLES DN 700 x 250</v>
          </cell>
          <cell r="D1112" t="str">
            <v>UN</v>
          </cell>
          <cell r="E1112">
            <v>4962.16</v>
          </cell>
        </row>
        <row r="1113">
          <cell r="A1113" t="str">
            <v>I4202</v>
          </cell>
          <cell r="B1113" t="str">
            <v>SEINFRA/CE</v>
          </cell>
          <cell r="C1113" t="str">
            <v>CARRETEL SIMPLES DN 75 x 250</v>
          </cell>
          <cell r="D1113" t="str">
            <v>UN</v>
          </cell>
          <cell r="E1113">
            <v>196.59</v>
          </cell>
        </row>
        <row r="1114">
          <cell r="A1114" t="str">
            <v>I7102</v>
          </cell>
          <cell r="B1114" t="str">
            <v>SEINFRA/CE</v>
          </cell>
          <cell r="C1114" t="str">
            <v>CARRETEL SIMPLES DN 80 x 250</v>
          </cell>
          <cell r="D1114" t="str">
            <v>UN</v>
          </cell>
          <cell r="E1114">
            <v>197.35</v>
          </cell>
        </row>
        <row r="1115">
          <cell r="A1115" t="str">
            <v>I4213</v>
          </cell>
          <cell r="B1115" t="str">
            <v>SEINFRA/CE</v>
          </cell>
          <cell r="C1115" t="str">
            <v>CARRETEL SIMPLES DN 800 x 250</v>
          </cell>
          <cell r="D1115" t="str">
            <v>UN</v>
          </cell>
          <cell r="E1115">
            <v>5453.82</v>
          </cell>
        </row>
        <row r="1116">
          <cell r="A1116" t="str">
            <v>I4214</v>
          </cell>
          <cell r="B1116" t="str">
            <v>SEINFRA/CE</v>
          </cell>
          <cell r="C1116" t="str">
            <v>CARRETEL SIMPLES DN 900 x 250</v>
          </cell>
          <cell r="D1116" t="str">
            <v>UN</v>
          </cell>
          <cell r="E1116">
            <v>5723.06</v>
          </cell>
        </row>
        <row r="1117">
          <cell r="A1117" t="str">
            <v>I2620</v>
          </cell>
          <cell r="B1117" t="str">
            <v>SEINFRA/CE</v>
          </cell>
          <cell r="C1117" t="str">
            <v>CARRINHO DE MÃO</v>
          </cell>
          <cell r="D1117" t="str">
            <v>UN</v>
          </cell>
          <cell r="E1117">
            <v>126</v>
          </cell>
        </row>
        <row r="1118">
          <cell r="A1118" t="str">
            <v>I0598</v>
          </cell>
          <cell r="B1118" t="str">
            <v>SEINFRA/CE</v>
          </cell>
          <cell r="C1118" t="str">
            <v>CARRINHO DE MÃO (CHI)</v>
          </cell>
          <cell r="D1118" t="str">
            <v>H</v>
          </cell>
          <cell r="E1118">
            <v>3.9689000000000001</v>
          </cell>
        </row>
        <row r="1119">
          <cell r="A1119" t="str">
            <v>I0712</v>
          </cell>
          <cell r="B1119" t="str">
            <v>SEINFRA/CE</v>
          </cell>
          <cell r="C1119" t="str">
            <v>CARRINHO DE MÃO (CHP)</v>
          </cell>
          <cell r="D1119" t="str">
            <v>H</v>
          </cell>
          <cell r="E1119">
            <v>4.2051499999999997</v>
          </cell>
        </row>
        <row r="1120">
          <cell r="A1120" t="str">
            <v>I0982</v>
          </cell>
          <cell r="B1120" t="str">
            <v>SEINFRA/CE</v>
          </cell>
          <cell r="C1120" t="str">
            <v>CARRO TROLLEY P/ 0,5 T</v>
          </cell>
          <cell r="D1120" t="str">
            <v>UN</v>
          </cell>
          <cell r="E1120">
            <v>1155</v>
          </cell>
        </row>
        <row r="1121">
          <cell r="A1121" t="str">
            <v>I0985</v>
          </cell>
          <cell r="B1121" t="str">
            <v>SEINFRA/CE</v>
          </cell>
          <cell r="C1121" t="str">
            <v>CARRO TROLLEY P/ 1,0 a 2,0 T</v>
          </cell>
          <cell r="D1121" t="str">
            <v>UN</v>
          </cell>
          <cell r="E1121">
            <v>1365</v>
          </cell>
        </row>
        <row r="1122">
          <cell r="A1122" t="str">
            <v>I6715</v>
          </cell>
          <cell r="B1122" t="str">
            <v>SEINFRA/CE</v>
          </cell>
          <cell r="C1122" t="str">
            <v>CARROSSEL ESPECIAL C/04 CADEIRAS, CONFEC. EM TUBO VAPOR E PINTURA ESMALTE SINTÉTICO</v>
          </cell>
          <cell r="D1122" t="str">
            <v>UN</v>
          </cell>
          <cell r="E1122">
            <v>597.48</v>
          </cell>
        </row>
        <row r="1123">
          <cell r="A1123" t="str">
            <v>I0496</v>
          </cell>
          <cell r="B1123" t="str">
            <v>SEINFRA/CE</v>
          </cell>
          <cell r="C1123" t="str">
            <v>CARROSSEL TIPO OLA</v>
          </cell>
          <cell r="D1123" t="str">
            <v>UN</v>
          </cell>
          <cell r="E1123">
            <v>551.52</v>
          </cell>
        </row>
        <row r="1124">
          <cell r="A1124" t="str">
            <v>I6716</v>
          </cell>
          <cell r="B1124" t="str">
            <v>SEINFRA/CE</v>
          </cell>
          <cell r="C1124" t="str">
            <v>CARROSSEL TIPO OLA, CONFEC. EM TUBO VAPOR E PINTURA ESMALTE SINTÉTICO</v>
          </cell>
          <cell r="D1124" t="str">
            <v>UN</v>
          </cell>
          <cell r="E1124">
            <v>551.52</v>
          </cell>
        </row>
        <row r="1125">
          <cell r="A1125" t="str">
            <v>I6248</v>
          </cell>
          <cell r="B1125" t="str">
            <v>SEINFRA/CE</v>
          </cell>
          <cell r="C1125" t="str">
            <v>CARTÃO DI COM 32 CANAIS</v>
          </cell>
          <cell r="D1125" t="str">
            <v>UN</v>
          </cell>
          <cell r="E1125">
            <v>4624.74</v>
          </cell>
        </row>
        <row r="1126">
          <cell r="A1126" t="str">
            <v>I6272</v>
          </cell>
          <cell r="B1126" t="str">
            <v>SEINFRA/CE</v>
          </cell>
          <cell r="C1126" t="str">
            <v>CARTÃO DO COM 32 CANAIS</v>
          </cell>
          <cell r="D1126" t="str">
            <v>UN</v>
          </cell>
          <cell r="E1126">
            <v>4624.74</v>
          </cell>
        </row>
        <row r="1127">
          <cell r="A1127" t="str">
            <v>I7527</v>
          </cell>
          <cell r="B1127" t="str">
            <v>SEINFRA/CE</v>
          </cell>
          <cell r="C1127" t="str">
            <v>CARTÕES</v>
          </cell>
          <cell r="D1127" t="str">
            <v>UN</v>
          </cell>
          <cell r="E1127">
            <v>7.92</v>
          </cell>
        </row>
        <row r="1128">
          <cell r="A1128" t="str">
            <v>I6154</v>
          </cell>
          <cell r="B1128" t="str">
            <v>SEINFRA/CE</v>
          </cell>
          <cell r="C1128" t="str">
            <v>CARTUCHO COM PO P/SOLDA EXOTERMICA PADRAO 115</v>
          </cell>
          <cell r="D1128" t="str">
            <v>UN</v>
          </cell>
          <cell r="E1128">
            <v>9.17</v>
          </cell>
        </row>
        <row r="1129">
          <cell r="A1129" t="str">
            <v>I6153</v>
          </cell>
          <cell r="B1129" t="str">
            <v>SEINFRA/CE</v>
          </cell>
          <cell r="C1129" t="str">
            <v>CARTUCHO COM PO P/SOLDA EXOTERMICA PADRAO 90</v>
          </cell>
          <cell r="D1129" t="str">
            <v>UN</v>
          </cell>
          <cell r="E1129">
            <v>7.38</v>
          </cell>
        </row>
        <row r="1130">
          <cell r="A1130" t="str">
            <v>I7377</v>
          </cell>
          <cell r="B1130" t="str">
            <v>SEINFRA/CE</v>
          </cell>
          <cell r="C1130" t="str">
            <v>CARTUCHO DE SOLDA EXOTÉRMICA N.º 90</v>
          </cell>
          <cell r="D1130" t="str">
            <v>UN</v>
          </cell>
          <cell r="E1130">
            <v>20.16</v>
          </cell>
        </row>
        <row r="1131">
          <cell r="A1131" t="str">
            <v>I8559</v>
          </cell>
          <cell r="B1131" t="str">
            <v>SEINFRA/CE</v>
          </cell>
          <cell r="C1131" t="str">
            <v>CATALISADOR MEK</v>
          </cell>
          <cell r="D1131" t="str">
            <v>L</v>
          </cell>
          <cell r="E1131">
            <v>120</v>
          </cell>
        </row>
        <row r="1132">
          <cell r="A1132" t="str">
            <v>I7522</v>
          </cell>
          <cell r="B1132" t="str">
            <v>SEINFRA/CE</v>
          </cell>
          <cell r="C1132" t="str">
            <v>CATRACAS</v>
          </cell>
          <cell r="D1132" t="str">
            <v>UN</v>
          </cell>
          <cell r="E1132">
            <v>3029.55</v>
          </cell>
        </row>
        <row r="1133">
          <cell r="A1133" t="str">
            <v>I0599</v>
          </cell>
          <cell r="B1133" t="str">
            <v>SEINFRA/CE</v>
          </cell>
          <cell r="C1133" t="str">
            <v>CAVALO MEC. C/PRANCHA 2 EIXOS - ALUGUEL (CHI)</v>
          </cell>
          <cell r="D1133" t="str">
            <v>H</v>
          </cell>
          <cell r="E1133">
            <v>21.559374999999999</v>
          </cell>
        </row>
        <row r="1134">
          <cell r="A1134" t="str">
            <v>I0713</v>
          </cell>
          <cell r="B1134" t="str">
            <v>SEINFRA/CE</v>
          </cell>
          <cell r="C1134" t="str">
            <v>CAVALO MEC. C/PRANCHA 2 EIXOS - ALUGUEL (CHP)</v>
          </cell>
          <cell r="D1134" t="str">
            <v>H</v>
          </cell>
          <cell r="E1134">
            <v>97.670666666666676</v>
          </cell>
        </row>
        <row r="1135">
          <cell r="A1135" t="str">
            <v>I0600</v>
          </cell>
          <cell r="B1135" t="str">
            <v>SEINFRA/CE</v>
          </cell>
          <cell r="C1135" t="str">
            <v>CAVALO MEC. C/PRANCHA 3 EIXOS - ALUGUEL (CHI)</v>
          </cell>
          <cell r="D1135" t="str">
            <v>H</v>
          </cell>
          <cell r="E1135">
            <v>22.15</v>
          </cell>
        </row>
        <row r="1136">
          <cell r="A1136" t="str">
            <v>I0714</v>
          </cell>
          <cell r="B1136" t="str">
            <v>SEINFRA/CE</v>
          </cell>
          <cell r="C1136" t="str">
            <v>CAVALO MEC. C/PRANCHA 3 EIXOS - ALUGUEL (CHP)</v>
          </cell>
          <cell r="D1136" t="str">
            <v>H</v>
          </cell>
          <cell r="E1136">
            <v>118.43266666666666</v>
          </cell>
        </row>
        <row r="1137">
          <cell r="A1137" t="str">
            <v>I2673</v>
          </cell>
          <cell r="B1137" t="str">
            <v>SEINFRA/CE</v>
          </cell>
          <cell r="C1137" t="str">
            <v>CAVALO MECÂNICO C/ PRANCHA 2 EIXOS</v>
          </cell>
          <cell r="D1137" t="str">
            <v>UN</v>
          </cell>
          <cell r="E1137">
            <v>320250</v>
          </cell>
        </row>
        <row r="1138">
          <cell r="A1138" t="str">
            <v>I2621</v>
          </cell>
          <cell r="B1138" t="str">
            <v>SEINFRA/CE</v>
          </cell>
          <cell r="C1138" t="str">
            <v>CAVALO MECÂNICO C/ PRANCHA 2 EIXOS - ALUGUEL</v>
          </cell>
          <cell r="D1138" t="str">
            <v>UN</v>
          </cell>
          <cell r="E1138">
            <v>320250</v>
          </cell>
        </row>
        <row r="1139">
          <cell r="A1139" t="str">
            <v>I2674</v>
          </cell>
          <cell r="B1139" t="str">
            <v>SEINFRA/CE</v>
          </cell>
          <cell r="C1139" t="str">
            <v>CAVALO MECÂNICO C/ PRANCHA 3 EIXOS</v>
          </cell>
          <cell r="D1139" t="str">
            <v>UN</v>
          </cell>
          <cell r="E1139">
            <v>336000</v>
          </cell>
        </row>
        <row r="1140">
          <cell r="A1140" t="str">
            <v>I2622</v>
          </cell>
          <cell r="B1140" t="str">
            <v>SEINFRA/CE</v>
          </cell>
          <cell r="C1140" t="str">
            <v>CAVALO MECÂNICO C/ PRANCHA 3 EIXOS - ALUGUEL</v>
          </cell>
          <cell r="D1140" t="str">
            <v>UN</v>
          </cell>
          <cell r="E1140">
            <v>336000</v>
          </cell>
        </row>
        <row r="1141">
          <cell r="A1141" t="str">
            <v>I0601</v>
          </cell>
          <cell r="B1141" t="str">
            <v>SEINFRA/CE</v>
          </cell>
          <cell r="C1141" t="str">
            <v>CAVALO MECÂNICO C/PRANC. 2 EIXOS (CHI)</v>
          </cell>
          <cell r="D1141" t="str">
            <v>H</v>
          </cell>
          <cell r="E1141">
            <v>22.004166666666666</v>
          </cell>
        </row>
        <row r="1142">
          <cell r="A1142" t="str">
            <v>I0715</v>
          </cell>
          <cell r="B1142" t="str">
            <v>SEINFRA/CE</v>
          </cell>
          <cell r="C1142" t="str">
            <v>CAVALO MECÂNICO C/PRANC. 2 EIXOS (CHP)</v>
          </cell>
          <cell r="D1142" t="str">
            <v>H</v>
          </cell>
          <cell r="E1142">
            <v>136.02972222222223</v>
          </cell>
        </row>
        <row r="1143">
          <cell r="A1143" t="str">
            <v>I0602</v>
          </cell>
          <cell r="B1143" t="str">
            <v>SEINFRA/CE</v>
          </cell>
          <cell r="C1143" t="str">
            <v>CAVALO MECÂNICO C/PRANC. 3 EIXOS (CHI)</v>
          </cell>
          <cell r="D1143" t="str">
            <v>H</v>
          </cell>
          <cell r="E1143">
            <v>22.616666666666667</v>
          </cell>
        </row>
        <row r="1144">
          <cell r="A1144" t="str">
            <v>I0716</v>
          </cell>
          <cell r="B1144" t="str">
            <v>SEINFRA/CE</v>
          </cell>
          <cell r="C1144" t="str">
            <v>CAVALO MECÂNICO C/PRANC. 3 EIXOS (CHP)</v>
          </cell>
          <cell r="D1144" t="str">
            <v>H</v>
          </cell>
          <cell r="E1144">
            <v>165.7188888888889</v>
          </cell>
        </row>
        <row r="1145">
          <cell r="A1145" t="str">
            <v>I0500</v>
          </cell>
          <cell r="B1145" t="str">
            <v>SEINFRA/CE</v>
          </cell>
          <cell r="C1145" t="str">
            <v>CAVOUQUEIRO</v>
          </cell>
          <cell r="D1145" t="str">
            <v>H</v>
          </cell>
          <cell r="E1145">
            <v>3.7</v>
          </cell>
        </row>
        <row r="1146">
          <cell r="A1146" t="str">
            <v>I0502</v>
          </cell>
          <cell r="B1146" t="str">
            <v>SEINFRA/CE</v>
          </cell>
          <cell r="C1146" t="str">
            <v>CELULA FOTOELETRICA P/ LAMPADA 1000W, C/ SUPORTE</v>
          </cell>
          <cell r="D1146" t="str">
            <v>UN</v>
          </cell>
          <cell r="E1146">
            <v>28.97</v>
          </cell>
        </row>
        <row r="1147">
          <cell r="A1147" t="str">
            <v>I0503</v>
          </cell>
          <cell r="B1147" t="str">
            <v>SEINFRA/CE</v>
          </cell>
          <cell r="C1147" t="str">
            <v>CELULA FOTOELETRICA P/ LAMPADA 250W, C/ SUPORTE</v>
          </cell>
          <cell r="D1147" t="str">
            <v>UN</v>
          </cell>
          <cell r="E1147">
            <v>27.8</v>
          </cell>
        </row>
        <row r="1148">
          <cell r="A1148" t="str">
            <v>I0501</v>
          </cell>
          <cell r="B1148" t="str">
            <v>SEINFRA/CE</v>
          </cell>
          <cell r="C1148" t="str">
            <v>CELULA FOTOELÉTRICA P/ LÂMPADA 400W, C/ SUPORTE</v>
          </cell>
          <cell r="D1148" t="str">
            <v>UN</v>
          </cell>
          <cell r="E1148">
            <v>27.8</v>
          </cell>
        </row>
        <row r="1149">
          <cell r="A1149" t="str">
            <v>I0505</v>
          </cell>
          <cell r="B1149" t="str">
            <v>SEINFRA/CE</v>
          </cell>
          <cell r="C1149" t="str">
            <v>CENTRAL ALARME P/12 LAÇOS SUPERV., MOD. FIRE-LITE</v>
          </cell>
          <cell r="D1149" t="str">
            <v>UN</v>
          </cell>
          <cell r="E1149">
            <v>14668.99</v>
          </cell>
        </row>
        <row r="1150">
          <cell r="A1150" t="str">
            <v>I0506</v>
          </cell>
          <cell r="B1150" t="str">
            <v>SEINFRA/CE</v>
          </cell>
          <cell r="C1150" t="str">
            <v>CENTRAL ALARME P/18 LAÇOS SUPERV., MOD. FIRE-LITE</v>
          </cell>
          <cell r="D1150" t="str">
            <v>UN</v>
          </cell>
          <cell r="E1150">
            <v>22003.49</v>
          </cell>
        </row>
        <row r="1151">
          <cell r="A1151" t="str">
            <v>I0507</v>
          </cell>
          <cell r="B1151" t="str">
            <v>SEINFRA/CE</v>
          </cell>
          <cell r="C1151" t="str">
            <v>CENTRAL ALARME P/6 LAÇOS SUPERVIS., MOD.FIRE-LITE</v>
          </cell>
          <cell r="D1151" t="str">
            <v>UN</v>
          </cell>
          <cell r="E1151">
            <v>7334.49</v>
          </cell>
        </row>
        <row r="1152">
          <cell r="A1152" t="str">
            <v>I5980</v>
          </cell>
          <cell r="B1152" t="str">
            <v>SEINFRA/CE</v>
          </cell>
          <cell r="C1152" t="str">
            <v>CENTRAL DE COMAMDO DE MOTORES TIPO CPD1005</v>
          </cell>
          <cell r="D1152" t="str">
            <v>UN</v>
          </cell>
          <cell r="E1152">
            <v>4600</v>
          </cell>
        </row>
        <row r="1153">
          <cell r="A1153" t="str">
            <v>I5981</v>
          </cell>
          <cell r="B1153" t="str">
            <v>SEINFRA/CE</v>
          </cell>
          <cell r="C1153" t="str">
            <v>CENTRAL DE COMANDO DE MOTORES TIPO CPD2005</v>
          </cell>
          <cell r="D1153" t="str">
            <v>UN</v>
          </cell>
          <cell r="E1153">
            <v>4800</v>
          </cell>
        </row>
        <row r="1154">
          <cell r="A1154" t="str">
            <v>I7544</v>
          </cell>
          <cell r="B1154" t="str">
            <v>SEINFRA/CE</v>
          </cell>
          <cell r="C1154" t="str">
            <v>CENTRAL DE CONTROLE DE DETECÇÃO E ALARME DE INCÊNDIO</v>
          </cell>
          <cell r="D1154" t="str">
            <v>UN</v>
          </cell>
          <cell r="E1154">
            <v>16766.150000000001</v>
          </cell>
        </row>
        <row r="1155">
          <cell r="A1155" t="str">
            <v>I7538</v>
          </cell>
          <cell r="B1155" t="str">
            <v>SEINFRA/CE</v>
          </cell>
          <cell r="C1155" t="str">
            <v>CENTRAL DE CONTROLE P/ SEGURANÇA COMPLETA</v>
          </cell>
          <cell r="D1155" t="str">
            <v>UN</v>
          </cell>
          <cell r="E1155">
            <v>3706.39</v>
          </cell>
        </row>
        <row r="1156">
          <cell r="A1156" t="str">
            <v>I7545</v>
          </cell>
          <cell r="B1156" t="str">
            <v>SEINFRA/CE</v>
          </cell>
          <cell r="C1156" t="str">
            <v>CENTRAL DE TELEFONIA C/ 50 RAMAIS E 10LINHAS TRONCO (FORN./MONTAGEM)</v>
          </cell>
          <cell r="D1156" t="str">
            <v>UN</v>
          </cell>
          <cell r="E1156">
            <v>18950.78</v>
          </cell>
        </row>
        <row r="1157">
          <cell r="A1157" t="str">
            <v>I7955</v>
          </cell>
          <cell r="B1157" t="str">
            <v>SEINFRA/CE</v>
          </cell>
          <cell r="C1157" t="str">
            <v>CENTRAL DOSADORA DE CONCRETO 50 M³/H C/ 4 SILOS</v>
          </cell>
          <cell r="D1157" t="str">
            <v>H</v>
          </cell>
          <cell r="E1157">
            <v>90</v>
          </cell>
        </row>
        <row r="1158">
          <cell r="A1158" t="str">
            <v>I8864</v>
          </cell>
          <cell r="B1158" t="str">
            <v>SEINFRA/CE</v>
          </cell>
          <cell r="C1158" t="str">
            <v>CENTRO DE COMANDO DE MOTORES, COMPOSTO DE 2 CHAVES TIPO SOFT STARTER, PARA MOTORES DE 100CV, TIPO CPD, CONFORME PROJETO PADRÃO</v>
          </cell>
          <cell r="D1158" t="str">
            <v>UN</v>
          </cell>
          <cell r="E1158">
            <v>37531.879999999997</v>
          </cell>
        </row>
        <row r="1159">
          <cell r="A1159" t="str">
            <v>I8863</v>
          </cell>
          <cell r="B1159" t="str">
            <v>SEINFRA/CE</v>
          </cell>
          <cell r="C1159" t="str">
            <v>CENTRO DE COMANDO DE MOTORES, COMPOSTO DE 2 CHAVES TIPO SOFT STARTER, PARA MOTORES DE 25CV, TIPO CPD, CONFORME PROJETO PADRÃO</v>
          </cell>
          <cell r="D1159" t="str">
            <v>UN</v>
          </cell>
          <cell r="E1159">
            <v>21154.19</v>
          </cell>
        </row>
        <row r="1160">
          <cell r="A1160" t="str">
            <v>I8865</v>
          </cell>
          <cell r="B1160" t="str">
            <v>SEINFRA/CE</v>
          </cell>
          <cell r="C1160" t="str">
            <v>CENTRO DE COMANDO DE MOTORES, COMPOSTO DE 3 CHAVES TIPO SOFT STARTER, PARA MOTORES DE 20CV, INCLUSIVE BANCO DE CAPACITORES</v>
          </cell>
          <cell r="D1160" t="str">
            <v>UN</v>
          </cell>
          <cell r="E1160">
            <v>33585.5</v>
          </cell>
        </row>
        <row r="1161">
          <cell r="A1161" t="str">
            <v>I0508</v>
          </cell>
          <cell r="B1161" t="str">
            <v>SEINFRA/CE</v>
          </cell>
          <cell r="C1161" t="str">
            <v>CERA</v>
          </cell>
          <cell r="D1161" t="str">
            <v>KG</v>
          </cell>
          <cell r="E1161">
            <v>14.66</v>
          </cell>
        </row>
        <row r="1162">
          <cell r="A1162" t="str">
            <v>I6500</v>
          </cell>
          <cell r="B1162" t="str">
            <v>SEINFRA/CE</v>
          </cell>
          <cell r="C1162" t="str">
            <v>CERÂMICA ESMALTADA DIMENSÕES ACIMA DE 30x30cm (900 cm²) - PEI-5/PEI-4</v>
          </cell>
          <cell r="D1162" t="str">
            <v>M2</v>
          </cell>
          <cell r="E1162">
            <v>23.2</v>
          </cell>
        </row>
        <row r="1163">
          <cell r="A1163" t="str">
            <v>I6497</v>
          </cell>
          <cell r="B1163" t="str">
            <v>SEINFRA/CE</v>
          </cell>
          <cell r="C1163" t="str">
            <v>CERÂMICA ESMALTADA DIMENSÕES ATÉ 10x10cm (100 cm²) - DECORATIVA</v>
          </cell>
          <cell r="D1163" t="str">
            <v>M2</v>
          </cell>
          <cell r="E1163">
            <v>26.8</v>
          </cell>
        </row>
        <row r="1164">
          <cell r="A1164" t="str">
            <v>I6498</v>
          </cell>
          <cell r="B1164" t="str">
            <v>SEINFRA/CE</v>
          </cell>
          <cell r="C1164" t="str">
            <v>CERÂMICA ESMALTADA DIMENSÕES ATÉ 30x30cm (900 cm²) - PEI-5/PEI-4</v>
          </cell>
          <cell r="D1164" t="str">
            <v>M2</v>
          </cell>
          <cell r="E1164">
            <v>22</v>
          </cell>
        </row>
        <row r="1165">
          <cell r="A1165" t="str">
            <v>I0519</v>
          </cell>
          <cell r="B1165" t="str">
            <v>SEINFRA/CE</v>
          </cell>
          <cell r="C1165" t="str">
            <v>CERÂMICA VERMELHA 7.5X15CM</v>
          </cell>
          <cell r="D1165" t="str">
            <v>M2</v>
          </cell>
          <cell r="E1165">
            <v>12.39</v>
          </cell>
        </row>
        <row r="1166">
          <cell r="A1166" t="str">
            <v>I8435</v>
          </cell>
          <cell r="B1166" t="str">
            <v>SEINFRA/CE</v>
          </cell>
          <cell r="C1166" t="str">
            <v>CERCA COM PAINÉIS TIPO NYLOFOR, EM AÇO REVESTIDO, COR VERDE C/ ALTURA DE 2,43 m - FORNECIMENTO E COLOCAÇÃO</v>
          </cell>
          <cell r="D1166" t="str">
            <v>M2</v>
          </cell>
          <cell r="E1166">
            <v>183.97</v>
          </cell>
        </row>
        <row r="1167">
          <cell r="A1167" t="str">
            <v>I0521</v>
          </cell>
          <cell r="B1167" t="str">
            <v>SEINFRA/CE</v>
          </cell>
          <cell r="C1167" t="str">
            <v>CHAPA AÇO INOX, ESCOVADO CHAPA 20</v>
          </cell>
          <cell r="D1167" t="str">
            <v>M2</v>
          </cell>
          <cell r="E1167">
            <v>271.39999999999998</v>
          </cell>
        </row>
        <row r="1168">
          <cell r="A1168" t="str">
            <v>I0522</v>
          </cell>
          <cell r="B1168" t="str">
            <v>SEINFRA/CE</v>
          </cell>
          <cell r="C1168" t="str">
            <v>CHAPA COBRE N.26 DESENV 0.33M</v>
          </cell>
          <cell r="D1168" t="str">
            <v>M</v>
          </cell>
          <cell r="E1168">
            <v>47.3</v>
          </cell>
        </row>
        <row r="1169">
          <cell r="A1169" t="str">
            <v>I0523</v>
          </cell>
          <cell r="B1169" t="str">
            <v>SEINFRA/CE</v>
          </cell>
          <cell r="C1169" t="str">
            <v>CHAPA COBRE N.26 DESENV 0.50M</v>
          </cell>
          <cell r="D1169" t="str">
            <v>M</v>
          </cell>
          <cell r="E1169">
            <v>69.27</v>
          </cell>
        </row>
        <row r="1170">
          <cell r="A1170" t="str">
            <v>I0524</v>
          </cell>
          <cell r="B1170" t="str">
            <v>SEINFRA/CE</v>
          </cell>
          <cell r="C1170" t="str">
            <v>CHAPA COMPENSADA PLASTIFICADA 18MM (1.22 X 2.44M)</v>
          </cell>
          <cell r="D1170" t="str">
            <v>M2</v>
          </cell>
          <cell r="E1170">
            <v>40.18</v>
          </cell>
        </row>
        <row r="1171">
          <cell r="A1171" t="str">
            <v>I0526</v>
          </cell>
          <cell r="B1171" t="str">
            <v>SEINFRA/CE</v>
          </cell>
          <cell r="C1171" t="str">
            <v>CHAPA COMPENSADO PLASTIFICADO 12MM (1.22 X 2.44M)</v>
          </cell>
          <cell r="D1171" t="str">
            <v>M2</v>
          </cell>
          <cell r="E1171">
            <v>30.23</v>
          </cell>
        </row>
        <row r="1172">
          <cell r="A1172" t="str">
            <v>I0527</v>
          </cell>
          <cell r="B1172" t="str">
            <v>SEINFRA/CE</v>
          </cell>
          <cell r="C1172" t="str">
            <v>CHAPA COMPENSADO RESINAD0 6MM (1.10 X 2.20M)</v>
          </cell>
          <cell r="D1172" t="str">
            <v>M2</v>
          </cell>
          <cell r="E1172">
            <v>19.8</v>
          </cell>
        </row>
        <row r="1173">
          <cell r="A1173" t="str">
            <v>I0528</v>
          </cell>
          <cell r="B1173" t="str">
            <v>SEINFRA/CE</v>
          </cell>
          <cell r="C1173" t="str">
            <v>CHAPA COMPENSADO RESINADO 10MM (1.10 X 2.20M)</v>
          </cell>
          <cell r="D1173" t="str">
            <v>M2</v>
          </cell>
          <cell r="E1173">
            <v>28</v>
          </cell>
        </row>
        <row r="1174">
          <cell r="A1174" t="str">
            <v>I0529</v>
          </cell>
          <cell r="B1174" t="str">
            <v>SEINFRA/CE</v>
          </cell>
          <cell r="C1174" t="str">
            <v>CHAPA COMPENSADO RESINADO 12MM (1.10 X 2.20M)</v>
          </cell>
          <cell r="D1174" t="str">
            <v>M2</v>
          </cell>
          <cell r="E1174">
            <v>31</v>
          </cell>
        </row>
        <row r="1175">
          <cell r="A1175" t="str">
            <v>I0534</v>
          </cell>
          <cell r="B1175" t="str">
            <v>SEINFRA/CE</v>
          </cell>
          <cell r="C1175" t="str">
            <v>CHAPA DE AÇO  3/16"</v>
          </cell>
          <cell r="D1175" t="str">
            <v>KG</v>
          </cell>
          <cell r="E1175">
            <v>3.81</v>
          </cell>
        </row>
        <row r="1176">
          <cell r="A1176" t="str">
            <v>I0536</v>
          </cell>
          <cell r="B1176" t="str">
            <v>SEINFRA/CE</v>
          </cell>
          <cell r="C1176" t="str">
            <v>CHAPA DE AÇO  ANTI-DERRAPANTE 1/4"</v>
          </cell>
          <cell r="D1176" t="str">
            <v>KG</v>
          </cell>
          <cell r="E1176">
            <v>3.98</v>
          </cell>
        </row>
        <row r="1177">
          <cell r="A1177" t="str">
            <v>I8194</v>
          </cell>
          <cell r="B1177" t="str">
            <v>SEINFRA/CE</v>
          </cell>
          <cell r="C1177" t="str">
            <v>CHAPA DE AÇO (3/4" - 1")</v>
          </cell>
          <cell r="D1177" t="str">
            <v>KG</v>
          </cell>
          <cell r="E1177">
            <v>5.97</v>
          </cell>
        </row>
        <row r="1178">
          <cell r="A1178" t="str">
            <v>I6043</v>
          </cell>
          <cell r="B1178" t="str">
            <v>SEINFRA/CE</v>
          </cell>
          <cell r="C1178" t="str">
            <v>CHAPA DE AÇO 1/8"</v>
          </cell>
          <cell r="D1178" t="str">
            <v>KG</v>
          </cell>
          <cell r="E1178">
            <v>3.81</v>
          </cell>
        </row>
        <row r="1179">
          <cell r="A1179" t="str">
            <v>I7480</v>
          </cell>
          <cell r="B1179" t="str">
            <v>SEINFRA/CE</v>
          </cell>
          <cell r="C1179" t="str">
            <v>CHAPA DE AÇO 10 MM</v>
          </cell>
          <cell r="D1179" t="str">
            <v>KG</v>
          </cell>
          <cell r="E1179">
            <v>3.81</v>
          </cell>
        </row>
        <row r="1180">
          <cell r="A1180" t="str">
            <v>I0532</v>
          </cell>
          <cell r="B1180" t="str">
            <v>SEINFRA/CE</v>
          </cell>
          <cell r="C1180" t="str">
            <v>CHAPA DE AÇO 3/16"</v>
          </cell>
          <cell r="D1180" t="str">
            <v>M2</v>
          </cell>
          <cell r="E1180">
            <v>143.34</v>
          </cell>
        </row>
        <row r="1181">
          <cell r="A1181" t="str">
            <v>I0531</v>
          </cell>
          <cell r="B1181" t="str">
            <v>SEINFRA/CE</v>
          </cell>
          <cell r="C1181" t="str">
            <v>CHAPA DE AÇO 7/8"</v>
          </cell>
          <cell r="D1181" t="str">
            <v>KG</v>
          </cell>
          <cell r="E1181">
            <v>5.97</v>
          </cell>
        </row>
        <row r="1182">
          <cell r="A1182" t="str">
            <v>I0533</v>
          </cell>
          <cell r="B1182" t="str">
            <v>SEINFRA/CE</v>
          </cell>
          <cell r="C1182" t="str">
            <v>CHAPA DE AÇO GALVANIZADA 2.0 x 1.0M,  ESP=1/16"</v>
          </cell>
          <cell r="D1182" t="str">
            <v>UN</v>
          </cell>
          <cell r="E1182">
            <v>169.1</v>
          </cell>
        </row>
        <row r="1183">
          <cell r="A1183" t="str">
            <v>I0537</v>
          </cell>
          <cell r="B1183" t="str">
            <v>SEINFRA/CE</v>
          </cell>
          <cell r="C1183" t="str">
            <v>CHAPA DE AÇO GALVANIZADA ESP. 0.3MM</v>
          </cell>
          <cell r="D1183" t="str">
            <v>M2</v>
          </cell>
          <cell r="E1183">
            <v>29.5</v>
          </cell>
        </row>
        <row r="1184">
          <cell r="A1184" t="str">
            <v>I0538</v>
          </cell>
          <cell r="B1184" t="str">
            <v>SEINFRA/CE</v>
          </cell>
          <cell r="C1184" t="str">
            <v>CHAPA DE AÇO GALVANIZADA N.26. DESENV 0.33M</v>
          </cell>
          <cell r="D1184" t="str">
            <v>M</v>
          </cell>
          <cell r="E1184">
            <v>13.8</v>
          </cell>
        </row>
        <row r="1185">
          <cell r="A1185" t="str">
            <v>I0539</v>
          </cell>
          <cell r="B1185" t="str">
            <v>SEINFRA/CE</v>
          </cell>
          <cell r="C1185" t="str">
            <v>CHAPA DE AÇO GALVANIZADA N.26. DESENV 0.50M</v>
          </cell>
          <cell r="D1185" t="str">
            <v>M</v>
          </cell>
          <cell r="E1185">
            <v>26.5</v>
          </cell>
        </row>
        <row r="1186">
          <cell r="A1186" t="str">
            <v>I0535</v>
          </cell>
          <cell r="B1186" t="str">
            <v>SEINFRA/CE</v>
          </cell>
          <cell r="C1186" t="str">
            <v>CHAPA DE AÇO INOX, N.300</v>
          </cell>
          <cell r="D1186" t="str">
            <v>M2</v>
          </cell>
          <cell r="E1186">
            <v>624.29999999999995</v>
          </cell>
        </row>
        <row r="1187">
          <cell r="A1187" t="str">
            <v>I8669</v>
          </cell>
          <cell r="B1187" t="str">
            <v>SEINFRA/CE</v>
          </cell>
          <cell r="C1187" t="str">
            <v>CHAPA DE AÇO PARA CAMISAS METÁLICAS</v>
          </cell>
          <cell r="D1187" t="str">
            <v>KG</v>
          </cell>
          <cell r="E1187">
            <v>2.4900000000000002</v>
          </cell>
        </row>
        <row r="1188">
          <cell r="A1188" t="str">
            <v>I0530</v>
          </cell>
          <cell r="B1188" t="str">
            <v>SEINFRA/CE</v>
          </cell>
          <cell r="C1188" t="str">
            <v>CHAPA DE ALUMINIO 2.00  x 1.00m N. 14</v>
          </cell>
          <cell r="D1188" t="str">
            <v>UN</v>
          </cell>
          <cell r="E1188">
            <v>188.63</v>
          </cell>
        </row>
        <row r="1189">
          <cell r="A1189" t="str">
            <v>I8232</v>
          </cell>
          <cell r="B1189" t="str">
            <v>SEINFRA/CE</v>
          </cell>
          <cell r="C1189" t="str">
            <v>CHAPA DE ALUMÍNIO CORRUGADA COM SUPORTE DE PERFIL EM "L"</v>
          </cell>
          <cell r="D1189" t="str">
            <v>M2</v>
          </cell>
          <cell r="E1189">
            <v>679.84</v>
          </cell>
        </row>
        <row r="1190">
          <cell r="A1190" t="str">
            <v>I8618</v>
          </cell>
          <cell r="B1190" t="str">
            <v>SEINFRA/CE</v>
          </cell>
          <cell r="C1190" t="str">
            <v>CHAPA DE ALUMÍNIO TIPO XADREZ LAVRADA ESP. 3mm</v>
          </cell>
          <cell r="D1190" t="str">
            <v>M2</v>
          </cell>
          <cell r="E1190">
            <v>452.99</v>
          </cell>
        </row>
        <row r="1191">
          <cell r="A1191" t="str">
            <v>I7546</v>
          </cell>
          <cell r="B1191" t="str">
            <v>SEINFRA/CE</v>
          </cell>
          <cell r="C1191" t="str">
            <v>CHAPA DE ALUMÍNIO XADRÊS DE 1 1/4"</v>
          </cell>
          <cell r="D1191" t="str">
            <v>M2</v>
          </cell>
          <cell r="E1191">
            <v>94.32</v>
          </cell>
        </row>
        <row r="1192">
          <cell r="A1192" t="str">
            <v>I8624</v>
          </cell>
          <cell r="B1192" t="str">
            <v>SEINFRA/CE</v>
          </cell>
          <cell r="C1192" t="str">
            <v>CHAPA EM ALUMÍNIO N.16</v>
          </cell>
          <cell r="D1192" t="str">
            <v>M2</v>
          </cell>
          <cell r="E1192">
            <v>87.45</v>
          </cell>
        </row>
        <row r="1193">
          <cell r="A1193" t="str">
            <v>I8356</v>
          </cell>
          <cell r="B1193" t="str">
            <v>SEINFRA/CE</v>
          </cell>
          <cell r="C1193" t="str">
            <v>CHAPA GALVANIZADA PERFURADA DE 2mm COM PINTURA ELETROSTÁTICA</v>
          </cell>
          <cell r="D1193" t="str">
            <v>M2</v>
          </cell>
          <cell r="E1193">
            <v>123.06</v>
          </cell>
        </row>
        <row r="1194">
          <cell r="A1194" t="str">
            <v>I0540</v>
          </cell>
          <cell r="B1194" t="str">
            <v>SEINFRA/CE</v>
          </cell>
          <cell r="C1194" t="str">
            <v>CHAPA LISA DE FIBROCIMENTO DE 6MM</v>
          </cell>
          <cell r="D1194" t="str">
            <v>M2</v>
          </cell>
          <cell r="E1194">
            <v>35.9</v>
          </cell>
        </row>
        <row r="1195">
          <cell r="A1195" t="str">
            <v>I0541</v>
          </cell>
          <cell r="B1195" t="str">
            <v>SEINFRA/CE</v>
          </cell>
          <cell r="C1195" t="str">
            <v>CHAPA MADEIRA MINERALIZADA, TIPO CELOTEX</v>
          </cell>
          <cell r="D1195" t="str">
            <v>M2</v>
          </cell>
          <cell r="E1195">
            <v>37.96</v>
          </cell>
        </row>
        <row r="1196">
          <cell r="A1196" t="str">
            <v>I7483</v>
          </cell>
          <cell r="B1196" t="str">
            <v>SEINFRA/CE</v>
          </cell>
          <cell r="C1196" t="str">
            <v>CHAPA METÁLICA EXTERNA</v>
          </cell>
          <cell r="D1196" t="str">
            <v>KG</v>
          </cell>
          <cell r="E1196">
            <v>4.99</v>
          </cell>
        </row>
        <row r="1197">
          <cell r="A1197" t="str">
            <v>I7482</v>
          </cell>
          <cell r="B1197" t="str">
            <v>SEINFRA/CE</v>
          </cell>
          <cell r="C1197" t="str">
            <v>CHAPA METÁLICA INTERNA</v>
          </cell>
          <cell r="D1197" t="str">
            <v>KG</v>
          </cell>
          <cell r="E1197">
            <v>4.99</v>
          </cell>
        </row>
        <row r="1198">
          <cell r="A1198" t="str">
            <v>I0542</v>
          </cell>
          <cell r="B1198" t="str">
            <v>SEINFRA/CE</v>
          </cell>
          <cell r="C1198" t="str">
            <v>CHAPA POLICARBONATO 4MM, FUME</v>
          </cell>
          <cell r="D1198" t="str">
            <v>M2</v>
          </cell>
          <cell r="E1198">
            <v>40.700000000000003</v>
          </cell>
        </row>
        <row r="1199">
          <cell r="A1199" t="str">
            <v>I0543</v>
          </cell>
          <cell r="B1199" t="str">
            <v>SEINFRA/CE</v>
          </cell>
          <cell r="C1199" t="str">
            <v>CHAPA POLICARBONATO 4MM, FUME C/ PELICULA REFLETIVA</v>
          </cell>
          <cell r="D1199" t="str">
            <v>UN</v>
          </cell>
          <cell r="E1199">
            <v>652.29</v>
          </cell>
        </row>
        <row r="1200">
          <cell r="A1200" t="str">
            <v>I0544</v>
          </cell>
          <cell r="B1200" t="str">
            <v>SEINFRA/CE</v>
          </cell>
          <cell r="C1200" t="str">
            <v>CHAPA POLICARBONATO 6MM,ALVEOLAR CRISTAL</v>
          </cell>
          <cell r="D1200" t="str">
            <v>M2</v>
          </cell>
          <cell r="E1200">
            <v>76</v>
          </cell>
        </row>
        <row r="1201">
          <cell r="A1201" t="str">
            <v>I0545</v>
          </cell>
          <cell r="B1201" t="str">
            <v>SEINFRA/CE</v>
          </cell>
          <cell r="C1201" t="str">
            <v>CHAPA POLICARBONATO 6MM,COMPACTO CRISTAL</v>
          </cell>
          <cell r="D1201" t="str">
            <v>M2</v>
          </cell>
          <cell r="E1201">
            <v>325</v>
          </cell>
        </row>
        <row r="1202">
          <cell r="A1202" t="str">
            <v>I6619</v>
          </cell>
          <cell r="B1202" t="str">
            <v>SEINFRA/CE</v>
          </cell>
          <cell r="C1202" t="str">
            <v>CHAPIM DE GRANITO VERDE MERUOCA</v>
          </cell>
          <cell r="D1202" t="str">
            <v>M2</v>
          </cell>
          <cell r="E1202">
            <v>282.99</v>
          </cell>
        </row>
        <row r="1203">
          <cell r="A1203" t="str">
            <v>I0546</v>
          </cell>
          <cell r="B1203" t="str">
            <v>SEINFRA/CE</v>
          </cell>
          <cell r="C1203" t="str">
            <v>CHAVE COMUTADORA P/ AMPERIMETRO/VOLTIMETRO</v>
          </cell>
          <cell r="D1203" t="str">
            <v>UN</v>
          </cell>
          <cell r="E1203">
            <v>67.14</v>
          </cell>
        </row>
        <row r="1204">
          <cell r="A1204" t="str">
            <v>I0547</v>
          </cell>
          <cell r="B1204" t="str">
            <v>SEINFRA/CE</v>
          </cell>
          <cell r="C1204" t="str">
            <v>CHAVE FACA 3X200A CLASSE 15KV</v>
          </cell>
          <cell r="D1204" t="str">
            <v>UN</v>
          </cell>
          <cell r="E1204">
            <v>934</v>
          </cell>
        </row>
        <row r="1205">
          <cell r="A1205" t="str">
            <v>I0549</v>
          </cell>
          <cell r="B1205" t="str">
            <v>SEINFRA/CE</v>
          </cell>
          <cell r="C1205" t="str">
            <v>CHAVE FUSIVEL INDICADORA 15KV/50A-RUPTURA 1200A</v>
          </cell>
          <cell r="D1205" t="str">
            <v>UN</v>
          </cell>
          <cell r="E1205">
            <v>225.33</v>
          </cell>
        </row>
        <row r="1206">
          <cell r="A1206" t="str">
            <v>I8211</v>
          </cell>
          <cell r="B1206" t="str">
            <v>SEINFRA/CE</v>
          </cell>
          <cell r="C1206" t="str">
            <v>CHAVE FUSÍVEL INDICADORA UNIPOLAR 15KV-300A CORRENTE RUPTURA 2,0 KV</v>
          </cell>
          <cell r="D1206" t="str">
            <v>UN</v>
          </cell>
          <cell r="E1206">
            <v>151.02000000000001</v>
          </cell>
        </row>
        <row r="1207">
          <cell r="A1207" t="str">
            <v>I0551</v>
          </cell>
          <cell r="B1207" t="str">
            <v>SEINFRA/CE</v>
          </cell>
          <cell r="C1207" t="str">
            <v>CHAVE GERAL 3X200A-BASE DE MARMORE</v>
          </cell>
          <cell r="D1207" t="str">
            <v>UN</v>
          </cell>
          <cell r="E1207">
            <v>304.45</v>
          </cell>
        </row>
        <row r="1208">
          <cell r="A1208" t="str">
            <v>I7537</v>
          </cell>
          <cell r="B1208" t="str">
            <v>SEINFRA/CE</v>
          </cell>
          <cell r="C1208" t="str">
            <v>CHAVE PRESSOSTÁTICA 2"</v>
          </cell>
          <cell r="D1208" t="str">
            <v>UN</v>
          </cell>
          <cell r="E1208">
            <v>328.33</v>
          </cell>
        </row>
        <row r="1209">
          <cell r="A1209" t="str">
            <v>I0552</v>
          </cell>
          <cell r="B1209" t="str">
            <v>SEINFRA/CE</v>
          </cell>
          <cell r="C1209" t="str">
            <v>CHAVE SECCIONADORA ACION. ALAVANCA 1X40A</v>
          </cell>
          <cell r="D1209" t="str">
            <v>UN</v>
          </cell>
          <cell r="E1209">
            <v>124.69</v>
          </cell>
        </row>
        <row r="1210">
          <cell r="A1210" t="str">
            <v>I0553</v>
          </cell>
          <cell r="B1210" t="str">
            <v>SEINFRA/CE</v>
          </cell>
          <cell r="C1210" t="str">
            <v>CHAVE SECCIONADORA ACION. ALAVANCA 3X100A</v>
          </cell>
          <cell r="D1210" t="str">
            <v>UN</v>
          </cell>
          <cell r="E1210">
            <v>398.2</v>
          </cell>
        </row>
        <row r="1211">
          <cell r="A1211" t="str">
            <v>I0554</v>
          </cell>
          <cell r="B1211" t="str">
            <v>SEINFRA/CE</v>
          </cell>
          <cell r="C1211" t="str">
            <v>CHAVE SECCIONADORA ACION. ALAVANCA 3X40A</v>
          </cell>
          <cell r="D1211" t="str">
            <v>UN</v>
          </cell>
          <cell r="E1211">
            <v>134.66999999999999</v>
          </cell>
        </row>
        <row r="1212">
          <cell r="A1212" t="str">
            <v>I0555</v>
          </cell>
          <cell r="B1212" t="str">
            <v>SEINFRA/CE</v>
          </cell>
          <cell r="C1212" t="str">
            <v>CHAVE SECCIONADORA ACION. ALAVANCA 3X63A</v>
          </cell>
          <cell r="D1212" t="str">
            <v>UN</v>
          </cell>
          <cell r="E1212">
            <v>224.46</v>
          </cell>
        </row>
        <row r="1213">
          <cell r="A1213" t="str">
            <v>I7431</v>
          </cell>
          <cell r="B1213" t="str">
            <v>SEINFRA/CE</v>
          </cell>
          <cell r="C1213" t="str">
            <v>CHAVE SECCIONADORA C/ FUSÍVEL, ABERTURA SOB CARGA, 15 kV, 160 A</v>
          </cell>
          <cell r="D1213" t="str">
            <v>UN</v>
          </cell>
          <cell r="E1213">
            <v>1438.04</v>
          </cell>
        </row>
        <row r="1214">
          <cell r="A1214" t="str">
            <v>I0556</v>
          </cell>
          <cell r="B1214" t="str">
            <v>SEINFRA/CE</v>
          </cell>
          <cell r="C1214" t="str">
            <v>CHAVE SECCIONADORA ROTATIVA 3X100A</v>
          </cell>
          <cell r="D1214" t="str">
            <v>UN</v>
          </cell>
          <cell r="E1214">
            <v>401.72</v>
          </cell>
        </row>
        <row r="1215">
          <cell r="A1215" t="str">
            <v>I0557</v>
          </cell>
          <cell r="B1215" t="str">
            <v>SEINFRA/CE</v>
          </cell>
          <cell r="C1215" t="str">
            <v>CHAVE SECCIONADORA ROTATIVA 3X125A</v>
          </cell>
          <cell r="D1215" t="str">
            <v>UN</v>
          </cell>
          <cell r="E1215">
            <v>483.44</v>
          </cell>
        </row>
        <row r="1216">
          <cell r="A1216" t="str">
            <v>I0558</v>
          </cell>
          <cell r="B1216" t="str">
            <v>SEINFRA/CE</v>
          </cell>
          <cell r="C1216" t="str">
            <v>CHAVE SECCIONADORA ROTATIVA 3X16A</v>
          </cell>
          <cell r="D1216" t="str">
            <v>UN</v>
          </cell>
          <cell r="E1216">
            <v>72</v>
          </cell>
        </row>
        <row r="1217">
          <cell r="A1217" t="str">
            <v>I0559</v>
          </cell>
          <cell r="B1217" t="str">
            <v>SEINFRA/CE</v>
          </cell>
          <cell r="C1217" t="str">
            <v>CHAVE SECCIONADORA ROTATIVA 3X200A</v>
          </cell>
          <cell r="D1217" t="str">
            <v>UN</v>
          </cell>
          <cell r="E1217">
            <v>285.56</v>
          </cell>
        </row>
        <row r="1218">
          <cell r="A1218" t="str">
            <v>I0560</v>
          </cell>
          <cell r="B1218" t="str">
            <v>SEINFRA/CE</v>
          </cell>
          <cell r="C1218" t="str">
            <v>CHAVE SECCIONADORA ROTATIVA 3X250A</v>
          </cell>
          <cell r="D1218" t="str">
            <v>UN</v>
          </cell>
          <cell r="E1218">
            <v>285.56</v>
          </cell>
        </row>
        <row r="1219">
          <cell r="A1219" t="str">
            <v>I0561</v>
          </cell>
          <cell r="B1219" t="str">
            <v>SEINFRA/CE</v>
          </cell>
          <cell r="C1219" t="str">
            <v>CHAVE SECCIONADORA ROTATIVA 3X25A</v>
          </cell>
          <cell r="D1219" t="str">
            <v>UN</v>
          </cell>
          <cell r="E1219">
            <v>92.85</v>
          </cell>
        </row>
        <row r="1220">
          <cell r="A1220" t="str">
            <v>I0562</v>
          </cell>
          <cell r="B1220" t="str">
            <v>SEINFRA/CE</v>
          </cell>
          <cell r="C1220" t="str">
            <v>CHAVE SECCIONADORA ROTATIVA 3X40A</v>
          </cell>
          <cell r="D1220" t="str">
            <v>UN</v>
          </cell>
          <cell r="E1220">
            <v>166.91</v>
          </cell>
        </row>
        <row r="1221">
          <cell r="A1221" t="str">
            <v>I0563</v>
          </cell>
          <cell r="B1221" t="str">
            <v>SEINFRA/CE</v>
          </cell>
          <cell r="C1221" t="str">
            <v>CHAVE SECCIONADORA ROTATIVA 3X63A</v>
          </cell>
          <cell r="D1221" t="str">
            <v>UN</v>
          </cell>
          <cell r="E1221">
            <v>224.46</v>
          </cell>
        </row>
        <row r="1222">
          <cell r="A1222" t="str">
            <v>I7437</v>
          </cell>
          <cell r="B1222" t="str">
            <v>SEINFRA/CE</v>
          </cell>
          <cell r="C1222" t="str">
            <v>CHAVE SELETORA DE 3 POSIÇÕES</v>
          </cell>
          <cell r="D1222" t="str">
            <v>UN</v>
          </cell>
          <cell r="E1222">
            <v>72.14</v>
          </cell>
        </row>
        <row r="1223">
          <cell r="A1223" t="str">
            <v>I0791</v>
          </cell>
          <cell r="B1223" t="str">
            <v>SEINFRA/CE</v>
          </cell>
          <cell r="C1223" t="str">
            <v>CHUMBADOR DE 3/8''</v>
          </cell>
          <cell r="D1223" t="str">
            <v>UN</v>
          </cell>
          <cell r="E1223">
            <v>2</v>
          </cell>
        </row>
        <row r="1224">
          <cell r="A1224" t="str">
            <v>I7552</v>
          </cell>
          <cell r="B1224" t="str">
            <v>SEINFRA/CE</v>
          </cell>
          <cell r="C1224" t="str">
            <v>CHUMBADOR FISCHER FCB 1/4"</v>
          </cell>
          <cell r="D1224" t="str">
            <v>UN</v>
          </cell>
          <cell r="E1224">
            <v>0.94</v>
          </cell>
        </row>
        <row r="1225">
          <cell r="A1225" t="str">
            <v>I0793</v>
          </cell>
          <cell r="B1225" t="str">
            <v>SEINFRA/CE</v>
          </cell>
          <cell r="C1225" t="str">
            <v>CHUMBADOR TIPO PARABOULT 1/4 X 1 3/4"</v>
          </cell>
          <cell r="D1225" t="str">
            <v>UN</v>
          </cell>
          <cell r="E1225">
            <v>1.35</v>
          </cell>
        </row>
        <row r="1226">
          <cell r="A1226" t="str">
            <v>I0990</v>
          </cell>
          <cell r="B1226" t="str">
            <v>SEINFRA/CE</v>
          </cell>
          <cell r="C1226" t="str">
            <v>CHUMBADOR TIPO PARABOULT 3/4"x6 1/4"</v>
          </cell>
          <cell r="D1226" t="str">
            <v>UN</v>
          </cell>
          <cell r="E1226">
            <v>17.73</v>
          </cell>
        </row>
        <row r="1227">
          <cell r="A1227" t="str">
            <v>I0794</v>
          </cell>
          <cell r="B1227" t="str">
            <v>SEINFRA/CE</v>
          </cell>
          <cell r="C1227" t="str">
            <v>CHUMBADOR TIPO PARABOULT 3/8 X 3 1/2"</v>
          </cell>
          <cell r="D1227" t="str">
            <v>UN</v>
          </cell>
          <cell r="E1227">
            <v>2.69</v>
          </cell>
        </row>
        <row r="1228">
          <cell r="A1228" t="str">
            <v>I6167</v>
          </cell>
          <cell r="B1228" t="str">
            <v>SEINFRA/CE</v>
          </cell>
          <cell r="C1228" t="str">
            <v>CHUVEIRO COM ARTICULAÇÃO CROMADO 1/2"</v>
          </cell>
          <cell r="D1228" t="str">
            <v>UN</v>
          </cell>
          <cell r="E1228">
            <v>40.69</v>
          </cell>
        </row>
        <row r="1229">
          <cell r="A1229" t="str">
            <v>I0795</v>
          </cell>
          <cell r="B1229" t="str">
            <v>SEINFRA/CE</v>
          </cell>
          <cell r="C1229" t="str">
            <v>CHUVEIRO ELETRICO 220V/2500W</v>
          </cell>
          <cell r="D1229" t="str">
            <v>UN</v>
          </cell>
          <cell r="E1229">
            <v>98.4</v>
          </cell>
        </row>
        <row r="1230">
          <cell r="A1230" t="str">
            <v>I0796</v>
          </cell>
          <cell r="B1230" t="str">
            <v>SEINFRA/CE</v>
          </cell>
          <cell r="C1230" t="str">
            <v>CHUVEIRO PLASTICO</v>
          </cell>
          <cell r="D1230" t="str">
            <v>UN</v>
          </cell>
          <cell r="E1230">
            <v>5.87</v>
          </cell>
        </row>
        <row r="1231">
          <cell r="A1231" t="str">
            <v>I0797</v>
          </cell>
          <cell r="B1231" t="str">
            <v>SEINFRA/CE</v>
          </cell>
          <cell r="C1231" t="str">
            <v>CHUVEIRO-DUCHA CROMADO 1/2''</v>
          </cell>
          <cell r="D1231" t="str">
            <v>UN</v>
          </cell>
          <cell r="E1231">
            <v>41.82</v>
          </cell>
        </row>
        <row r="1232">
          <cell r="A1232" t="str">
            <v>I0798</v>
          </cell>
          <cell r="B1232" t="str">
            <v>SEINFRA/CE</v>
          </cell>
          <cell r="C1232" t="str">
            <v>CIMENTO ASFALTICO CAP 50/70</v>
          </cell>
          <cell r="D1232" t="str">
            <v>T</v>
          </cell>
          <cell r="E1232">
            <v>1114</v>
          </cell>
        </row>
        <row r="1233">
          <cell r="A1233" t="str">
            <v>I0799</v>
          </cell>
          <cell r="B1233" t="str">
            <v>SEINFRA/CE</v>
          </cell>
          <cell r="C1233" t="str">
            <v>CIMENTO BRANCO</v>
          </cell>
          <cell r="D1233" t="str">
            <v>KG</v>
          </cell>
          <cell r="E1233">
            <v>1.6</v>
          </cell>
        </row>
        <row r="1234">
          <cell r="A1234" t="str">
            <v>I0800</v>
          </cell>
          <cell r="B1234" t="str">
            <v>SEINFRA/CE</v>
          </cell>
          <cell r="C1234" t="str">
            <v>CIMENTO COLANTE</v>
          </cell>
          <cell r="D1234" t="str">
            <v>KG</v>
          </cell>
          <cell r="E1234">
            <v>0.55000000000000004</v>
          </cell>
        </row>
        <row r="1235">
          <cell r="A1235" t="str">
            <v>I0801</v>
          </cell>
          <cell r="B1235" t="str">
            <v>SEINFRA/CE</v>
          </cell>
          <cell r="C1235" t="str">
            <v>CIMENTO ESPECIAL IMPERMEABILIZANTE N.1</v>
          </cell>
          <cell r="D1235" t="str">
            <v>KG</v>
          </cell>
          <cell r="E1235">
            <v>4.4000000000000004</v>
          </cell>
        </row>
        <row r="1236">
          <cell r="A1236" t="str">
            <v>I0802</v>
          </cell>
          <cell r="B1236" t="str">
            <v>SEINFRA/CE</v>
          </cell>
          <cell r="C1236" t="str">
            <v>CIMENTO ESPECIAL TIPO K11 DA HEI'DI</v>
          </cell>
          <cell r="D1236" t="str">
            <v>KG</v>
          </cell>
          <cell r="E1236">
            <v>7.25</v>
          </cell>
        </row>
        <row r="1237">
          <cell r="A1237" t="str">
            <v>I0803</v>
          </cell>
          <cell r="B1237" t="str">
            <v>SEINFRA/CE</v>
          </cell>
          <cell r="C1237" t="str">
            <v>CIMENTO ESPECIAL TIPO KZ DA HEY"DI</v>
          </cell>
          <cell r="D1237" t="str">
            <v>KG</v>
          </cell>
          <cell r="E1237">
            <v>11.4</v>
          </cell>
        </row>
        <row r="1238">
          <cell r="A1238" t="str">
            <v>I0804</v>
          </cell>
          <cell r="B1238" t="str">
            <v>SEINFRA/CE</v>
          </cell>
          <cell r="C1238" t="str">
            <v>CIMENTO IMPERMEABILIZANTE DE PEGA ULTRA RAPIDO</v>
          </cell>
          <cell r="D1238" t="str">
            <v>KG</v>
          </cell>
          <cell r="E1238">
            <v>5.3</v>
          </cell>
        </row>
        <row r="1239">
          <cell r="A1239" t="str">
            <v>I0805</v>
          </cell>
          <cell r="B1239" t="str">
            <v>SEINFRA/CE</v>
          </cell>
          <cell r="C1239" t="str">
            <v>CIMENTO PORTLAND</v>
          </cell>
          <cell r="D1239" t="str">
            <v>KG</v>
          </cell>
          <cell r="E1239">
            <v>0.46</v>
          </cell>
        </row>
        <row r="1240">
          <cell r="A1240" t="str">
            <v>I7954</v>
          </cell>
          <cell r="B1240" t="str">
            <v>SEINFRA/CE</v>
          </cell>
          <cell r="C1240" t="str">
            <v>CIMENTO PORTLAND À GRANEL</v>
          </cell>
          <cell r="D1240" t="str">
            <v>KG</v>
          </cell>
          <cell r="E1240">
            <v>0.4</v>
          </cell>
        </row>
        <row r="1241">
          <cell r="A1241" t="str">
            <v>I0806</v>
          </cell>
          <cell r="B1241" t="str">
            <v>SEINFRA/CE</v>
          </cell>
          <cell r="C1241" t="str">
            <v>CINTA DE AÇO GALVANIZADO</v>
          </cell>
          <cell r="D1241" t="str">
            <v>UN</v>
          </cell>
          <cell r="E1241">
            <v>7.37</v>
          </cell>
        </row>
        <row r="1242">
          <cell r="A1242" t="str">
            <v>I6788</v>
          </cell>
          <cell r="B1242" t="str">
            <v>SEINFRA/CE</v>
          </cell>
          <cell r="C1242" t="str">
            <v>CINTA DE ALUMINIO 1/2"</v>
          </cell>
          <cell r="D1242" t="str">
            <v>M</v>
          </cell>
          <cell r="E1242">
            <v>0.83</v>
          </cell>
        </row>
        <row r="1243">
          <cell r="A1243" t="str">
            <v>I0807</v>
          </cell>
          <cell r="B1243" t="str">
            <v>SEINFRA/CE</v>
          </cell>
          <cell r="C1243" t="str">
            <v>CITIPLAC J-2 - FORNECIMENTO E EXECUÇÃO</v>
          </cell>
          <cell r="D1243" t="str">
            <v>M2</v>
          </cell>
          <cell r="E1243">
            <v>18.8</v>
          </cell>
        </row>
        <row r="1244">
          <cell r="A1244" t="str">
            <v>I7925</v>
          </cell>
          <cell r="B1244" t="str">
            <v>SEINFRA/CE</v>
          </cell>
          <cell r="C1244" t="str">
            <v>CLARABÓIA ARTIFICIAL 60X200CM COM DIFUSOR APOIADO NO FORRO E LUMINÁRIA MAIS REATOR ELETRÔNICO APLICADOS NA LAJE PARA 2 FLUORESCENTES 32W COR QUENTE</v>
          </cell>
          <cell r="D1244" t="str">
            <v>UN</v>
          </cell>
          <cell r="E1244">
            <v>105.71</v>
          </cell>
        </row>
        <row r="1245">
          <cell r="A1245" t="str">
            <v>I0808</v>
          </cell>
          <cell r="B1245" t="str">
            <v>SEINFRA/CE</v>
          </cell>
          <cell r="C1245" t="str">
            <v>CLEATS P/LIGACAO APARENTE</v>
          </cell>
          <cell r="D1245" t="str">
            <v>UN</v>
          </cell>
          <cell r="E1245">
            <v>0.37</v>
          </cell>
        </row>
        <row r="1246">
          <cell r="A1246" t="str">
            <v>I8698</v>
          </cell>
          <cell r="B1246" t="str">
            <v>SEINFRA/CE</v>
          </cell>
          <cell r="C1246" t="str">
            <v>CLORADOR DE PASTILHA PARA CLORO ORGÂNICO - CAPACIDADE E AUTONOMIA MÍNIMA PARA TRATAR 2.500M3 DE ÁGUA POR CARGA DE CLORO</v>
          </cell>
          <cell r="D1246" t="str">
            <v>UN</v>
          </cell>
          <cell r="E1246">
            <v>2500</v>
          </cell>
        </row>
        <row r="1247">
          <cell r="A1247" t="str">
            <v>I6622</v>
          </cell>
          <cell r="B1247" t="str">
            <v>SEINFRA/CE</v>
          </cell>
          <cell r="C1247" t="str">
            <v>CLORADOR P/ CLORO GASOSO COMPLETO, CAP, ATÉ  2 kg/h</v>
          </cell>
          <cell r="D1247" t="str">
            <v>UN</v>
          </cell>
          <cell r="E1247">
            <v>1362.67</v>
          </cell>
        </row>
        <row r="1248">
          <cell r="A1248" t="str">
            <v>I6627</v>
          </cell>
          <cell r="B1248" t="str">
            <v>SEINFRA/CE</v>
          </cell>
          <cell r="C1248" t="str">
            <v>CLORADOR P/CLORO GASOSO COMPLETO,CAPACIDADE 4kg/h</v>
          </cell>
          <cell r="D1248" t="str">
            <v>UN</v>
          </cell>
          <cell r="E1248">
            <v>1362.67</v>
          </cell>
        </row>
        <row r="1249">
          <cell r="A1249" t="str">
            <v>I6628</v>
          </cell>
          <cell r="B1249" t="str">
            <v>SEINFRA/CE</v>
          </cell>
          <cell r="C1249" t="str">
            <v>CLORADOR P/CLORO GASOSO COMPLETO,CAPACIDADE10kg/h</v>
          </cell>
          <cell r="D1249" t="str">
            <v>UN</v>
          </cell>
          <cell r="E1249">
            <v>2366.92</v>
          </cell>
        </row>
        <row r="1250">
          <cell r="A1250" t="str">
            <v>I0810</v>
          </cell>
          <cell r="B1250" t="str">
            <v>SEINFRA/CE</v>
          </cell>
          <cell r="C1250" t="str">
            <v>COBOGÓ ANTI-CHUVA (50x40)CM</v>
          </cell>
          <cell r="D1250" t="str">
            <v>UN</v>
          </cell>
          <cell r="E1250">
            <v>4.21</v>
          </cell>
        </row>
        <row r="1251">
          <cell r="A1251" t="str">
            <v>I0811</v>
          </cell>
          <cell r="B1251" t="str">
            <v>SEINFRA/CE</v>
          </cell>
          <cell r="C1251" t="str">
            <v>COBOGO DE CIMENTO TIPO DIAMANTE</v>
          </cell>
          <cell r="D1251" t="str">
            <v>M2</v>
          </cell>
          <cell r="E1251">
            <v>34.69</v>
          </cell>
        </row>
        <row r="1252">
          <cell r="A1252" t="str">
            <v>I0822</v>
          </cell>
          <cell r="B1252" t="str">
            <v>SEINFRA/CE</v>
          </cell>
          <cell r="C1252" t="str">
            <v>COBOGO DE CONCRETO TIPO PESTANA (32x12x6)CM</v>
          </cell>
          <cell r="D1252" t="str">
            <v>UN</v>
          </cell>
          <cell r="E1252">
            <v>1.67</v>
          </cell>
        </row>
        <row r="1253">
          <cell r="A1253" t="str">
            <v>I0823</v>
          </cell>
          <cell r="B1253" t="str">
            <v>SEINFRA/CE</v>
          </cell>
          <cell r="C1253" t="str">
            <v>COBOGO DE CONCRETO TIPO VENEZIANO (50X50X6)CM</v>
          </cell>
          <cell r="D1253" t="str">
            <v>UN</v>
          </cell>
          <cell r="E1253">
            <v>4.07</v>
          </cell>
        </row>
        <row r="1254">
          <cell r="A1254" t="str">
            <v>I8360</v>
          </cell>
          <cell r="B1254" t="str">
            <v>SEINFRA/CE</v>
          </cell>
          <cell r="C1254" t="str">
            <v>COBOGÓ DE VIDRO 20x10x18 cm</v>
          </cell>
          <cell r="D1254" t="str">
            <v>UN</v>
          </cell>
          <cell r="E1254">
            <v>19.32</v>
          </cell>
        </row>
        <row r="1255">
          <cell r="A1255" t="str">
            <v>I0812</v>
          </cell>
          <cell r="B1255" t="str">
            <v>SEINFRA/CE</v>
          </cell>
          <cell r="C1255" t="str">
            <v>COELCE - LIGAÇÃO TRIFASICA</v>
          </cell>
          <cell r="D1255" t="str">
            <v>UN</v>
          </cell>
          <cell r="E1255">
            <v>367.38</v>
          </cell>
        </row>
        <row r="1256">
          <cell r="A1256" t="str">
            <v>I0813</v>
          </cell>
          <cell r="B1256" t="str">
            <v>SEINFRA/CE</v>
          </cell>
          <cell r="C1256" t="str">
            <v>COFRE-TRANCA PARA GRADES DE FERRO</v>
          </cell>
          <cell r="D1256" t="str">
            <v>UN</v>
          </cell>
          <cell r="E1256">
            <v>2338.2199999999998</v>
          </cell>
        </row>
        <row r="1257">
          <cell r="A1257" t="str">
            <v>I0814</v>
          </cell>
          <cell r="B1257" t="str">
            <v>SEINFRA/CE</v>
          </cell>
          <cell r="C1257" t="str">
            <v>COLA ESPECIAL 'PVA'</v>
          </cell>
          <cell r="D1257" t="str">
            <v>KG</v>
          </cell>
          <cell r="E1257">
            <v>15</v>
          </cell>
        </row>
        <row r="1258">
          <cell r="A1258" t="str">
            <v>I0815</v>
          </cell>
          <cell r="B1258" t="str">
            <v>SEINFRA/CE</v>
          </cell>
          <cell r="C1258" t="str">
            <v>COLA ESPECIAL DE NEOPRENE</v>
          </cell>
          <cell r="D1258" t="str">
            <v>KG</v>
          </cell>
          <cell r="E1258">
            <v>11.95</v>
          </cell>
        </row>
        <row r="1259">
          <cell r="A1259" t="str">
            <v>I0816</v>
          </cell>
          <cell r="B1259" t="str">
            <v>SEINFRA/CE</v>
          </cell>
          <cell r="C1259" t="str">
            <v>COLA FORMICA</v>
          </cell>
          <cell r="D1259" t="str">
            <v>KG</v>
          </cell>
          <cell r="E1259">
            <v>8.93</v>
          </cell>
        </row>
        <row r="1260">
          <cell r="A1260" t="str">
            <v>I0817</v>
          </cell>
          <cell r="B1260" t="str">
            <v>SEINFRA/CE</v>
          </cell>
          <cell r="C1260" t="str">
            <v>COLA PARA PINTURA</v>
          </cell>
          <cell r="D1260" t="str">
            <v>KG</v>
          </cell>
          <cell r="E1260">
            <v>7.97</v>
          </cell>
        </row>
        <row r="1261">
          <cell r="A1261" t="str">
            <v>I8621</v>
          </cell>
          <cell r="B1261" t="str">
            <v>SEINFRA/CE</v>
          </cell>
          <cell r="C1261" t="str">
            <v>COLA VINIL PARA PVC</v>
          </cell>
          <cell r="D1261" t="str">
            <v>KG</v>
          </cell>
          <cell r="E1261">
            <v>25.23</v>
          </cell>
        </row>
        <row r="1262">
          <cell r="A1262" t="str">
            <v>I2911</v>
          </cell>
          <cell r="B1262" t="str">
            <v>SEINFRA/CE</v>
          </cell>
          <cell r="C1262" t="str">
            <v>COLAR  DE TOMADA SAIDA ROSC. BUCHA LATÃO DN 75 x 1/2"</v>
          </cell>
          <cell r="D1262" t="str">
            <v>UN</v>
          </cell>
          <cell r="E1262">
            <v>9.27</v>
          </cell>
        </row>
        <row r="1263">
          <cell r="A1263" t="str">
            <v>I2917</v>
          </cell>
          <cell r="B1263" t="str">
            <v>SEINFRA/CE</v>
          </cell>
          <cell r="C1263" t="str">
            <v>COLAR DE TOMADA FoFo P/ TUBOS DE PVC DN 100 x 1"</v>
          </cell>
          <cell r="D1263" t="str">
            <v>UN</v>
          </cell>
          <cell r="E1263">
            <v>36.6</v>
          </cell>
        </row>
        <row r="1264">
          <cell r="A1264" t="str">
            <v>I2919</v>
          </cell>
          <cell r="B1264" t="str">
            <v>SEINFRA/CE</v>
          </cell>
          <cell r="C1264" t="str">
            <v>COLAR DE TOMADA FoFo P/ TUBOS DE PVC DN 150 x 1"</v>
          </cell>
          <cell r="D1264" t="str">
            <v>UN</v>
          </cell>
          <cell r="E1264">
            <v>45.59</v>
          </cell>
        </row>
        <row r="1265">
          <cell r="A1265" t="str">
            <v>I2918</v>
          </cell>
          <cell r="B1265" t="str">
            <v>SEINFRA/CE</v>
          </cell>
          <cell r="C1265" t="str">
            <v>COLAR DE TOMADA FoFo P/ TUBOS DE PVC DN 150 x 3/4"</v>
          </cell>
          <cell r="D1265" t="str">
            <v>UN</v>
          </cell>
          <cell r="E1265">
            <v>45.59</v>
          </cell>
        </row>
        <row r="1266">
          <cell r="A1266" t="str">
            <v>I2921</v>
          </cell>
          <cell r="B1266" t="str">
            <v>SEINFRA/CE</v>
          </cell>
          <cell r="C1266" t="str">
            <v>COLAR DE TOMADA FoFo P/ TUBOS DE PVC DN 200 x 1"</v>
          </cell>
          <cell r="D1266" t="str">
            <v>UN</v>
          </cell>
          <cell r="E1266">
            <v>71.64</v>
          </cell>
        </row>
        <row r="1267">
          <cell r="A1267" t="str">
            <v>I2920</v>
          </cell>
          <cell r="B1267" t="str">
            <v>SEINFRA/CE</v>
          </cell>
          <cell r="C1267" t="str">
            <v>COLAR DE TOMADA FoFo P/ TUBOS DE PVC DN 200 x 3/4"</v>
          </cell>
          <cell r="D1267" t="str">
            <v>UN</v>
          </cell>
          <cell r="E1267">
            <v>71.64</v>
          </cell>
        </row>
        <row r="1268">
          <cell r="A1268" t="str">
            <v>I2923</v>
          </cell>
          <cell r="B1268" t="str">
            <v>SEINFRA/CE</v>
          </cell>
          <cell r="C1268" t="str">
            <v>COLAR DE TOMADA FoFo P/ TUBOS DE PVC DN 250 x 1"</v>
          </cell>
          <cell r="D1268" t="str">
            <v>UN</v>
          </cell>
          <cell r="E1268">
            <v>79.89</v>
          </cell>
        </row>
        <row r="1269">
          <cell r="A1269" t="str">
            <v>I2922</v>
          </cell>
          <cell r="B1269" t="str">
            <v>SEINFRA/CE</v>
          </cell>
          <cell r="C1269" t="str">
            <v>COLAR DE TOMADA FoFo P/ TUBOS DE PVC DN 250 x 3/4"</v>
          </cell>
          <cell r="D1269" t="str">
            <v>UN</v>
          </cell>
          <cell r="E1269">
            <v>79.89</v>
          </cell>
        </row>
        <row r="1270">
          <cell r="A1270" t="str">
            <v>I2925</v>
          </cell>
          <cell r="B1270" t="str">
            <v>SEINFRA/CE</v>
          </cell>
          <cell r="C1270" t="str">
            <v>COLAR DE TOMADA FoFo P/ TUBOS DE PVC DN 300 x 1"</v>
          </cell>
          <cell r="D1270" t="str">
            <v>UN</v>
          </cell>
          <cell r="E1270">
            <v>88.99</v>
          </cell>
        </row>
        <row r="1271">
          <cell r="A1271" t="str">
            <v>I2924</v>
          </cell>
          <cell r="B1271" t="str">
            <v>SEINFRA/CE</v>
          </cell>
          <cell r="C1271" t="str">
            <v>COLAR DE TOMADA FoFo P/ TUBOS DE PVC DN 300 x 3/4"</v>
          </cell>
          <cell r="D1271" t="str">
            <v>UN</v>
          </cell>
          <cell r="E1271">
            <v>88.99</v>
          </cell>
        </row>
        <row r="1272">
          <cell r="A1272" t="str">
            <v>I2915</v>
          </cell>
          <cell r="B1272" t="str">
            <v>SEINFRA/CE</v>
          </cell>
          <cell r="C1272" t="str">
            <v>COLAR DE TOMADA FoFo P/ TUBOS DE PVC DN 50 x 1"</v>
          </cell>
          <cell r="D1272" t="str">
            <v>UN</v>
          </cell>
          <cell r="E1272">
            <v>26</v>
          </cell>
        </row>
        <row r="1273">
          <cell r="A1273" t="str">
            <v>I2916</v>
          </cell>
          <cell r="B1273" t="str">
            <v>SEINFRA/CE</v>
          </cell>
          <cell r="C1273" t="str">
            <v>COLAR DE TOMADA FoFo P/ TUBOS DE PVC DN 75 x 1"</v>
          </cell>
          <cell r="D1273" t="str">
            <v>UN</v>
          </cell>
          <cell r="E1273">
            <v>28.81</v>
          </cell>
        </row>
        <row r="1274">
          <cell r="A1274" t="str">
            <v>I2927</v>
          </cell>
          <cell r="B1274" t="str">
            <v>SEINFRA/CE</v>
          </cell>
          <cell r="C1274" t="str">
            <v>COLAR DE TOMADA FoFo P/TUBOS PVC / DEFoFo DN 100 x 1"</v>
          </cell>
          <cell r="D1274" t="str">
            <v>UN</v>
          </cell>
          <cell r="E1274">
            <v>36.6</v>
          </cell>
        </row>
        <row r="1275">
          <cell r="A1275" t="str">
            <v>I2926</v>
          </cell>
          <cell r="B1275" t="str">
            <v>SEINFRA/CE</v>
          </cell>
          <cell r="C1275" t="str">
            <v>COLAR DE TOMADA FoFo P/TUBOS PVC / DEFoFo DN 100 x 3/4"</v>
          </cell>
          <cell r="D1275" t="str">
            <v>UN</v>
          </cell>
          <cell r="E1275">
            <v>36.6</v>
          </cell>
        </row>
        <row r="1276">
          <cell r="A1276" t="str">
            <v>I2929</v>
          </cell>
          <cell r="B1276" t="str">
            <v>SEINFRA/CE</v>
          </cell>
          <cell r="C1276" t="str">
            <v>COLAR DE TOMADA FoFo P/TUBOS PVC / DEFoFo DN 150 x 1"</v>
          </cell>
          <cell r="D1276" t="str">
            <v>UN</v>
          </cell>
          <cell r="E1276">
            <v>45.59</v>
          </cell>
        </row>
        <row r="1277">
          <cell r="A1277" t="str">
            <v>I2928</v>
          </cell>
          <cell r="B1277" t="str">
            <v>SEINFRA/CE</v>
          </cell>
          <cell r="C1277" t="str">
            <v>COLAR DE TOMADA FoFo P/TUBOS PVC / DEFoFo DN 150 x 3/4"</v>
          </cell>
          <cell r="D1277" t="str">
            <v>UN</v>
          </cell>
          <cell r="E1277">
            <v>45.59</v>
          </cell>
        </row>
        <row r="1278">
          <cell r="A1278" t="str">
            <v>I2931</v>
          </cell>
          <cell r="B1278" t="str">
            <v>SEINFRA/CE</v>
          </cell>
          <cell r="C1278" t="str">
            <v>COLAR DE TOMADA FoFo P/TUBOS PVC / DEFoFo DN 200 x 1"</v>
          </cell>
          <cell r="D1278" t="str">
            <v>UN</v>
          </cell>
          <cell r="E1278">
            <v>71.64</v>
          </cell>
        </row>
        <row r="1279">
          <cell r="A1279" t="str">
            <v>I2930</v>
          </cell>
          <cell r="B1279" t="str">
            <v>SEINFRA/CE</v>
          </cell>
          <cell r="C1279" t="str">
            <v>COLAR DE TOMADA FoFo P/TUBOS PVC / DEFoFo DN 200 x 3/4"</v>
          </cell>
          <cell r="D1279" t="str">
            <v>UN</v>
          </cell>
          <cell r="E1279">
            <v>71.64</v>
          </cell>
        </row>
        <row r="1280">
          <cell r="A1280" t="str">
            <v>I2933</v>
          </cell>
          <cell r="B1280" t="str">
            <v>SEINFRA/CE</v>
          </cell>
          <cell r="C1280" t="str">
            <v>COLAR DE TOMADA FoFo P/TUBOS PVC / DEFoFo DN 250 x 1"</v>
          </cell>
          <cell r="D1280" t="str">
            <v>UN</v>
          </cell>
          <cell r="E1280">
            <v>79.89</v>
          </cell>
        </row>
        <row r="1281">
          <cell r="A1281" t="str">
            <v>I2932</v>
          </cell>
          <cell r="B1281" t="str">
            <v>SEINFRA/CE</v>
          </cell>
          <cell r="C1281" t="str">
            <v>COLAR DE TOMADA FoFo P/TUBOS PVC / DEFoFo DN 250 x 3/4"</v>
          </cell>
          <cell r="D1281" t="str">
            <v>UN</v>
          </cell>
          <cell r="E1281">
            <v>79.89</v>
          </cell>
        </row>
        <row r="1282">
          <cell r="A1282" t="str">
            <v>I2935</v>
          </cell>
          <cell r="B1282" t="str">
            <v>SEINFRA/CE</v>
          </cell>
          <cell r="C1282" t="str">
            <v>COLAR DE TOMADA FoFo P/TUBOS PVC / DEFoFo DN 300 x 1"</v>
          </cell>
          <cell r="D1282" t="str">
            <v>UN</v>
          </cell>
          <cell r="E1282">
            <v>88.99</v>
          </cell>
        </row>
        <row r="1283">
          <cell r="A1283" t="str">
            <v>I2934</v>
          </cell>
          <cell r="B1283" t="str">
            <v>SEINFRA/CE</v>
          </cell>
          <cell r="C1283" t="str">
            <v>COLAR DE TOMADA FoFo P/TUBOS PVC / DEFoFo DN 300 x 3/4"</v>
          </cell>
          <cell r="D1283" t="str">
            <v>UN</v>
          </cell>
          <cell r="E1283">
            <v>88.99</v>
          </cell>
        </row>
        <row r="1284">
          <cell r="A1284" t="str">
            <v>I8392</v>
          </cell>
          <cell r="B1284" t="str">
            <v>SEINFRA/CE</v>
          </cell>
          <cell r="C1284" t="str">
            <v>COLAR DE TOMADA POLIPROPILENO C/TRAVAS SAÍDA ROSC. DN 100 x 1/2"</v>
          </cell>
          <cell r="D1284" t="str">
            <v>UN</v>
          </cell>
          <cell r="E1284">
            <v>6.79</v>
          </cell>
        </row>
        <row r="1285">
          <cell r="A1285" t="str">
            <v>I8393</v>
          </cell>
          <cell r="B1285" t="str">
            <v>SEINFRA/CE</v>
          </cell>
          <cell r="C1285" t="str">
            <v>COLAR DE TOMADA POLIPROPILENO C/TRAVAS SAÍDA ROSC. DN 100 x 3/4"</v>
          </cell>
          <cell r="D1285" t="str">
            <v>UN</v>
          </cell>
          <cell r="E1285">
            <v>6.69</v>
          </cell>
        </row>
        <row r="1286">
          <cell r="A1286" t="str">
            <v>I8386</v>
          </cell>
          <cell r="B1286" t="str">
            <v>SEINFRA/CE</v>
          </cell>
          <cell r="C1286" t="str">
            <v>COLAR DE TOMADA POLIPROPILENO C/TRAVAS SAÍDA ROSC. DN 32 x 1/2"</v>
          </cell>
          <cell r="D1286" t="str">
            <v>UN</v>
          </cell>
          <cell r="E1286">
            <v>4.6900000000000004</v>
          </cell>
        </row>
        <row r="1287">
          <cell r="A1287" t="str">
            <v>I8387</v>
          </cell>
          <cell r="B1287" t="str">
            <v>SEINFRA/CE</v>
          </cell>
          <cell r="C1287" t="str">
            <v>COLAR DE TOMADA POLIPROPILENO C/TRAVAS SAÍDA ROSC. DN 32 x 3/4"</v>
          </cell>
          <cell r="D1287" t="str">
            <v>UN</v>
          </cell>
          <cell r="E1287">
            <v>4.5199999999999996</v>
          </cell>
        </row>
        <row r="1288">
          <cell r="A1288" t="str">
            <v>I8388</v>
          </cell>
          <cell r="B1288" t="str">
            <v>SEINFRA/CE</v>
          </cell>
          <cell r="C1288" t="str">
            <v>COLAR DE TOMADA POLIPROPILENO C/TRAVAS SAÍDA ROSC. DN 50 x 1/2"</v>
          </cell>
          <cell r="D1288" t="str">
            <v>UN</v>
          </cell>
          <cell r="E1288">
            <v>3.2</v>
          </cell>
        </row>
        <row r="1289">
          <cell r="A1289" t="str">
            <v>I8389</v>
          </cell>
          <cell r="B1289" t="str">
            <v>SEINFRA/CE</v>
          </cell>
          <cell r="C1289" t="str">
            <v>COLAR DE TOMADA POLIPROPILENO C/TRAVAS SAÍDA ROSC. DN 50 x 3/4"</v>
          </cell>
          <cell r="D1289" t="str">
            <v>UN</v>
          </cell>
          <cell r="E1289">
            <v>2.99</v>
          </cell>
        </row>
        <row r="1290">
          <cell r="A1290" t="str">
            <v>I8390</v>
          </cell>
          <cell r="B1290" t="str">
            <v>SEINFRA/CE</v>
          </cell>
          <cell r="C1290" t="str">
            <v>COLAR DE TOMADA POLIPROPILENO C/TRAVAS SAÍDA ROSC. DN 75 x 1/2"</v>
          </cell>
          <cell r="D1290" t="str">
            <v>UN</v>
          </cell>
          <cell r="E1290">
            <v>6.21</v>
          </cell>
        </row>
        <row r="1291">
          <cell r="A1291" t="str">
            <v>I8391</v>
          </cell>
          <cell r="B1291" t="str">
            <v>SEINFRA/CE</v>
          </cell>
          <cell r="C1291" t="str">
            <v>COLAR DE TOMADA POLIPROPILENO C/TRAVAS SAÍDA ROSC. DN 75 x 3/4"</v>
          </cell>
          <cell r="D1291" t="str">
            <v>UN</v>
          </cell>
          <cell r="E1291">
            <v>6.09</v>
          </cell>
        </row>
        <row r="1292">
          <cell r="A1292" t="str">
            <v>I2907</v>
          </cell>
          <cell r="B1292" t="str">
            <v>SEINFRA/CE</v>
          </cell>
          <cell r="C1292" t="str">
            <v>COLAR DE TOMADA PVC C/TRAVAS SAIDA ROSC. DN 100 x 1/2"</v>
          </cell>
          <cell r="D1292" t="str">
            <v>UN</v>
          </cell>
          <cell r="E1292">
            <v>6.39</v>
          </cell>
        </row>
        <row r="1293">
          <cell r="A1293" t="str">
            <v>I2908</v>
          </cell>
          <cell r="B1293" t="str">
            <v>SEINFRA/CE</v>
          </cell>
          <cell r="C1293" t="str">
            <v>COLAR DE TOMADA PVC C/TRAVAS SAIDA ROSC. DN 100 x 3/4"</v>
          </cell>
          <cell r="D1293" t="str">
            <v>UN</v>
          </cell>
          <cell r="E1293">
            <v>6.13</v>
          </cell>
        </row>
        <row r="1294">
          <cell r="A1294" t="str">
            <v>I2901</v>
          </cell>
          <cell r="B1294" t="str">
            <v>SEINFRA/CE</v>
          </cell>
          <cell r="C1294" t="str">
            <v>COLAR DE TOMADA PVC C/TRAVAS SAIDA ROSC. DN 32 x 1/2"</v>
          </cell>
          <cell r="D1294" t="str">
            <v>UN</v>
          </cell>
          <cell r="E1294">
            <v>3.3</v>
          </cell>
        </row>
        <row r="1295">
          <cell r="A1295" t="str">
            <v>I2902</v>
          </cell>
          <cell r="B1295" t="str">
            <v>SEINFRA/CE</v>
          </cell>
          <cell r="C1295" t="str">
            <v>COLAR DE TOMADA PVC C/TRAVAS SAIDA ROSC. DN 32 x 3/4"</v>
          </cell>
          <cell r="D1295" t="str">
            <v>UN</v>
          </cell>
          <cell r="E1295">
            <v>3.21</v>
          </cell>
        </row>
        <row r="1296">
          <cell r="A1296" t="str">
            <v>I2903</v>
          </cell>
          <cell r="B1296" t="str">
            <v>SEINFRA/CE</v>
          </cell>
          <cell r="C1296" t="str">
            <v>COLAR DE TOMADA PVC C/TRAVAS SAIDA ROSC. DN 50 x 1/2"</v>
          </cell>
          <cell r="D1296" t="str">
            <v>UN</v>
          </cell>
          <cell r="E1296">
            <v>3.85</v>
          </cell>
        </row>
        <row r="1297">
          <cell r="A1297" t="str">
            <v>I2904</v>
          </cell>
          <cell r="B1297" t="str">
            <v>SEINFRA/CE</v>
          </cell>
          <cell r="C1297" t="str">
            <v>COLAR DE TOMADA PVC C/TRAVAS SAIDA ROSC. DN 50 x 3/4"</v>
          </cell>
          <cell r="D1297" t="str">
            <v>UN</v>
          </cell>
          <cell r="E1297">
            <v>3.64</v>
          </cell>
        </row>
        <row r="1298">
          <cell r="A1298" t="str">
            <v>I2905</v>
          </cell>
          <cell r="B1298" t="str">
            <v>SEINFRA/CE</v>
          </cell>
          <cell r="C1298" t="str">
            <v>COLAR DE TOMADA PVC C/TRAVAS SAIDA ROSC. DN 75 x 1/2"</v>
          </cell>
          <cell r="D1298" t="str">
            <v>UN</v>
          </cell>
          <cell r="E1298">
            <v>5.24</v>
          </cell>
        </row>
        <row r="1299">
          <cell r="A1299" t="str">
            <v>I2906</v>
          </cell>
          <cell r="B1299" t="str">
            <v>SEINFRA/CE</v>
          </cell>
          <cell r="C1299" t="str">
            <v>COLAR DE TOMADA PVC C/TRAVAS SAIDA ROSC. DN 75 x 3/4"</v>
          </cell>
          <cell r="D1299" t="str">
            <v>UN</v>
          </cell>
          <cell r="E1299">
            <v>5.13</v>
          </cell>
        </row>
        <row r="1300">
          <cell r="A1300" t="str">
            <v>I2913</v>
          </cell>
          <cell r="B1300" t="str">
            <v>SEINFRA/CE</v>
          </cell>
          <cell r="C1300" t="str">
            <v>COLAR DE TOMADA SAIDA ROSC. BUCHA LATÃO DN 100 x 1/2"</v>
          </cell>
          <cell r="D1300" t="str">
            <v>UN</v>
          </cell>
          <cell r="E1300">
            <v>9.93</v>
          </cell>
        </row>
        <row r="1301">
          <cell r="A1301" t="str">
            <v>I2914</v>
          </cell>
          <cell r="B1301" t="str">
            <v>SEINFRA/CE</v>
          </cell>
          <cell r="C1301" t="str">
            <v>COLAR DE TOMADA SAIDA ROSC. BUCHA LATÃO DN 100 x 3/4"</v>
          </cell>
          <cell r="D1301" t="str">
            <v>UN</v>
          </cell>
          <cell r="E1301">
            <v>11.89</v>
          </cell>
        </row>
        <row r="1302">
          <cell r="A1302" t="str">
            <v>I2909</v>
          </cell>
          <cell r="B1302" t="str">
            <v>SEINFRA/CE</v>
          </cell>
          <cell r="C1302" t="str">
            <v>COLAR DE TOMADA SAIDA ROSC. BUCHA LATÃO DN 50 x 1/2"</v>
          </cell>
          <cell r="D1302" t="str">
            <v>UN</v>
          </cell>
          <cell r="E1302">
            <v>9.92</v>
          </cell>
        </row>
        <row r="1303">
          <cell r="A1303" t="str">
            <v>I2910</v>
          </cell>
          <cell r="B1303" t="str">
            <v>SEINFRA/CE</v>
          </cell>
          <cell r="C1303" t="str">
            <v>COLAR DE TOMADA SAIDA ROSC. BUCHA LATÃO DN 50 x 3/4"</v>
          </cell>
          <cell r="D1303" t="str">
            <v>UN</v>
          </cell>
          <cell r="E1303">
            <v>8.44</v>
          </cell>
        </row>
        <row r="1304">
          <cell r="A1304" t="str">
            <v>I2912</v>
          </cell>
          <cell r="B1304" t="str">
            <v>SEINFRA/CE</v>
          </cell>
          <cell r="C1304" t="str">
            <v>COLAR DE TOMADA SAIDA ROSC. BUCHA LATÃO DN 75 x 3/4"</v>
          </cell>
          <cell r="D1304" t="str">
            <v>UN</v>
          </cell>
          <cell r="E1304">
            <v>10.49</v>
          </cell>
        </row>
        <row r="1305">
          <cell r="A1305" t="str">
            <v>I6850</v>
          </cell>
          <cell r="B1305" t="str">
            <v>SEINFRA/CE</v>
          </cell>
          <cell r="C1305" t="str">
            <v>COLARINHO PEAD PN 10 DN 110 mm</v>
          </cell>
          <cell r="D1305" t="str">
            <v>UN</v>
          </cell>
          <cell r="E1305">
            <v>110.51</v>
          </cell>
        </row>
        <row r="1306">
          <cell r="A1306" t="str">
            <v>I6851</v>
          </cell>
          <cell r="B1306" t="str">
            <v>SEINFRA/CE</v>
          </cell>
          <cell r="C1306" t="str">
            <v>COLARINHO PEAD PN 10 DN 160 mm</v>
          </cell>
          <cell r="D1306" t="str">
            <v>UN</v>
          </cell>
          <cell r="E1306">
            <v>195.09</v>
          </cell>
        </row>
        <row r="1307">
          <cell r="A1307" t="str">
            <v>I6852</v>
          </cell>
          <cell r="B1307" t="str">
            <v>SEINFRA/CE</v>
          </cell>
          <cell r="C1307" t="str">
            <v>COLARINHO PEAD PN 10 DN 75 mm</v>
          </cell>
          <cell r="D1307" t="str">
            <v>UN</v>
          </cell>
          <cell r="E1307">
            <v>59.97</v>
          </cell>
        </row>
        <row r="1308">
          <cell r="A1308" t="str">
            <v>I6853</v>
          </cell>
          <cell r="B1308" t="str">
            <v>SEINFRA/CE</v>
          </cell>
          <cell r="C1308" t="str">
            <v>COLARINHO PEAD PN 10 DN 90 mm</v>
          </cell>
          <cell r="D1308" t="str">
            <v>UN</v>
          </cell>
          <cell r="E1308">
            <v>89.44</v>
          </cell>
        </row>
        <row r="1309">
          <cell r="A1309" t="str">
            <v>I0818</v>
          </cell>
          <cell r="B1309" t="str">
            <v>SEINFRA/CE</v>
          </cell>
          <cell r="C1309" t="str">
            <v>COLCHÃO ARAME GALV. REVEST. PVC TIPO RENO h=0,17M</v>
          </cell>
          <cell r="D1309" t="str">
            <v>M2</v>
          </cell>
          <cell r="E1309">
            <v>56.7</v>
          </cell>
        </row>
        <row r="1310">
          <cell r="A1310" t="str">
            <v>I0819</v>
          </cell>
          <cell r="B1310" t="str">
            <v>SEINFRA/CE</v>
          </cell>
          <cell r="C1310" t="str">
            <v>COLCHÃO ARAME GALV. REVEST. PVC TIPO RENO h=0,23M</v>
          </cell>
          <cell r="D1310" t="str">
            <v>M2</v>
          </cell>
          <cell r="E1310">
            <v>58</v>
          </cell>
        </row>
        <row r="1311">
          <cell r="A1311" t="str">
            <v>I0820</v>
          </cell>
          <cell r="B1311" t="str">
            <v>SEINFRA/CE</v>
          </cell>
          <cell r="C1311" t="str">
            <v>COLCHÃO ARAME GALV. REVEST. PVC TIPO RENO h=0,30M</v>
          </cell>
          <cell r="D1311" t="str">
            <v>M2</v>
          </cell>
          <cell r="E1311">
            <v>66.5</v>
          </cell>
        </row>
        <row r="1312">
          <cell r="A1312" t="str">
            <v>I8572</v>
          </cell>
          <cell r="B1312" t="str">
            <v>SEINFRA/CE</v>
          </cell>
          <cell r="C1312" t="str">
            <v>COLUNA CÔNICA COM BRAÇO PROJETADO CÔNICO</v>
          </cell>
          <cell r="D1312" t="str">
            <v>UN</v>
          </cell>
          <cell r="E1312">
            <v>8793.68</v>
          </cell>
        </row>
        <row r="1313">
          <cell r="A1313" t="str">
            <v>I0603</v>
          </cell>
          <cell r="B1313" t="str">
            <v>SEINFRA/CE</v>
          </cell>
          <cell r="C1313" t="str">
            <v>COMP. DE PNEUS PRESSÃO VAR. AUTOPR. - ALUGUEL (CHI)</v>
          </cell>
          <cell r="D1313" t="str">
            <v>H</v>
          </cell>
          <cell r="E1313">
            <v>27.14</v>
          </cell>
        </row>
        <row r="1314">
          <cell r="A1314" t="str">
            <v>I0717</v>
          </cell>
          <cell r="B1314" t="str">
            <v>SEINFRA/CE</v>
          </cell>
          <cell r="C1314" t="str">
            <v>COMP. DE PNEUS PRESSÃO VAR. AUTOPR. - ALUGUEL (CHP)</v>
          </cell>
          <cell r="D1314" t="str">
            <v>H</v>
          </cell>
          <cell r="E1314">
            <v>94.9</v>
          </cell>
        </row>
        <row r="1315">
          <cell r="A1315" t="str">
            <v>I0604</v>
          </cell>
          <cell r="B1315" t="str">
            <v>SEINFRA/CE</v>
          </cell>
          <cell r="C1315" t="str">
            <v>COMP. LISO TANDEM AUTOPROPELIDO - ALUGUEL (CHI)</v>
          </cell>
          <cell r="D1315" t="str">
            <v>H</v>
          </cell>
          <cell r="E1315">
            <v>17.585000000000001</v>
          </cell>
        </row>
        <row r="1316">
          <cell r="A1316" t="str">
            <v>I0718</v>
          </cell>
          <cell r="B1316" t="str">
            <v>SEINFRA/CE</v>
          </cell>
          <cell r="C1316" t="str">
            <v>COMP. LISO TANDEM AUTOPROPELIDO - ALUGUEL (CHP)</v>
          </cell>
          <cell r="D1316" t="str">
            <v>H</v>
          </cell>
          <cell r="E1316">
            <v>45.298000000000002</v>
          </cell>
        </row>
        <row r="1317">
          <cell r="A1317" t="str">
            <v>I0605</v>
          </cell>
          <cell r="B1317" t="str">
            <v>SEINFRA/CE</v>
          </cell>
          <cell r="C1317" t="str">
            <v>COMP. LISO VIBRATÓRIO AUTOPROPELIDO - ALUGUEL (CHI)</v>
          </cell>
          <cell r="D1317" t="str">
            <v>H</v>
          </cell>
          <cell r="E1317">
            <v>24.41</v>
          </cell>
        </row>
        <row r="1318">
          <cell r="A1318" t="str">
            <v>I0719</v>
          </cell>
          <cell r="B1318" t="str">
            <v>SEINFRA/CE</v>
          </cell>
          <cell r="C1318" t="str">
            <v>COMP. LISO VIBRATÓRIO AUTOPROPELIDO - ALUGUEL (CHP)</v>
          </cell>
          <cell r="D1318" t="str">
            <v>H</v>
          </cell>
          <cell r="E1318">
            <v>90.13066666666667</v>
          </cell>
        </row>
        <row r="1319">
          <cell r="A1319" t="str">
            <v>I0606</v>
          </cell>
          <cell r="B1319" t="str">
            <v>SEINFRA/CE</v>
          </cell>
          <cell r="C1319" t="str">
            <v>COMP. PÉ DE CARNEIRO VIB. AUTOPROPELIDO - ALUGUEL (CHI)</v>
          </cell>
          <cell r="D1319" t="str">
            <v>H</v>
          </cell>
          <cell r="E1319">
            <v>25.774999999999999</v>
          </cell>
        </row>
        <row r="1320">
          <cell r="A1320" t="str">
            <v>I0720</v>
          </cell>
          <cell r="B1320" t="str">
            <v>SEINFRA/CE</v>
          </cell>
          <cell r="C1320" t="str">
            <v>COMP. PÉ DE CARNEIRO VIB. AUTOPROPELIDO - ALUGUEL (CHP)</v>
          </cell>
          <cell r="D1320" t="str">
            <v>H</v>
          </cell>
          <cell r="E1320">
            <v>94.470666666666659</v>
          </cell>
        </row>
        <row r="1321">
          <cell r="A1321" t="str">
            <v>I0607</v>
          </cell>
          <cell r="B1321" t="str">
            <v>SEINFRA/CE</v>
          </cell>
          <cell r="C1321" t="str">
            <v>COMPAC. DE PNEUS PRES. VAR. AUTOPR. (CHI)</v>
          </cell>
          <cell r="D1321" t="str">
            <v>H</v>
          </cell>
          <cell r="E1321">
            <v>27.606666666666669</v>
          </cell>
        </row>
        <row r="1322">
          <cell r="A1322" t="str">
            <v>I0721</v>
          </cell>
          <cell r="B1322" t="str">
            <v>SEINFRA/CE</v>
          </cell>
          <cell r="C1322" t="str">
            <v>COMPAC. DE PNEUS PRES. VAR. AUTOPR. (CHP)</v>
          </cell>
          <cell r="D1322" t="str">
            <v>H</v>
          </cell>
          <cell r="E1322">
            <v>133.51777777777778</v>
          </cell>
        </row>
        <row r="1323">
          <cell r="A1323" t="str">
            <v>I0609</v>
          </cell>
          <cell r="B1323" t="str">
            <v>SEINFRA/CE</v>
          </cell>
          <cell r="C1323" t="str">
            <v>COMPAC. LISO VIBRAT. AUTOPROPELIDO (CHI)</v>
          </cell>
          <cell r="D1323" t="str">
            <v>H</v>
          </cell>
          <cell r="E1323">
            <v>24.648</v>
          </cell>
        </row>
        <row r="1324">
          <cell r="A1324" t="str">
            <v>I0722</v>
          </cell>
          <cell r="B1324" t="str">
            <v>SEINFRA/CE</v>
          </cell>
          <cell r="C1324" t="str">
            <v>COMPAC. LISO VIBRAT. AUTOPROPELIDO (CHP)</v>
          </cell>
          <cell r="D1324" t="str">
            <v>H</v>
          </cell>
          <cell r="E1324">
            <v>120.348</v>
          </cell>
        </row>
        <row r="1325">
          <cell r="A1325" t="str">
            <v>I0610</v>
          </cell>
          <cell r="B1325" t="str">
            <v>SEINFRA/CE</v>
          </cell>
          <cell r="C1325" t="str">
            <v>COMPAC. PÉ DE CARNEIRO VIBRAT. AUTOPROP. (CHI)</v>
          </cell>
          <cell r="D1325" t="str">
            <v>H</v>
          </cell>
          <cell r="E1325">
            <v>26.034000000000002</v>
          </cell>
        </row>
        <row r="1326">
          <cell r="A1326" t="str">
            <v>I0723</v>
          </cell>
          <cell r="B1326" t="str">
            <v>SEINFRA/CE</v>
          </cell>
          <cell r="C1326" t="str">
            <v>COMPAC. PÉ DE CARNEIRO VIBRAT. AUTOPROP. (CHP)</v>
          </cell>
          <cell r="D1326" t="str">
            <v>H</v>
          </cell>
          <cell r="E1326">
            <v>126.14400000000001</v>
          </cell>
        </row>
        <row r="1327">
          <cell r="A1327" t="str">
            <v>I2631</v>
          </cell>
          <cell r="B1327" t="str">
            <v>SEINFRA/CE</v>
          </cell>
          <cell r="C1327" t="str">
            <v>COMPACTADOR DE PLACA VIBRATÓRIA HP 4</v>
          </cell>
          <cell r="D1327" t="str">
            <v>UN</v>
          </cell>
          <cell r="E1327">
            <v>28350</v>
          </cell>
        </row>
        <row r="1328">
          <cell r="A1328" t="str">
            <v>I0611</v>
          </cell>
          <cell r="B1328" t="str">
            <v>SEINFRA/CE</v>
          </cell>
          <cell r="C1328" t="str">
            <v>COMPACTADOR DE PLACA VIBRATÓRIA HP 4 (CHI)</v>
          </cell>
          <cell r="D1328" t="str">
            <v>H</v>
          </cell>
          <cell r="E1328">
            <v>7.2037500000000003</v>
          </cell>
        </row>
        <row r="1329">
          <cell r="A1329" t="str">
            <v>I0724</v>
          </cell>
          <cell r="B1329" t="str">
            <v>SEINFRA/CE</v>
          </cell>
          <cell r="C1329" t="str">
            <v>COMPACTADOR DE PLACA VIBRATÓRIA HP 4 (CHP)</v>
          </cell>
          <cell r="D1329" t="str">
            <v>H</v>
          </cell>
          <cell r="E1329">
            <v>17.109375</v>
          </cell>
        </row>
        <row r="1330">
          <cell r="A1330" t="str">
            <v>I2694</v>
          </cell>
          <cell r="B1330" t="str">
            <v>SEINFRA/CE</v>
          </cell>
          <cell r="C1330" t="str">
            <v>COMPACTADOR DE PLACA VIBRATÓRIA HP 7</v>
          </cell>
          <cell r="D1330" t="str">
            <v>UN</v>
          </cell>
          <cell r="E1330">
            <v>42000</v>
          </cell>
        </row>
        <row r="1331">
          <cell r="A1331" t="str">
            <v>I0612</v>
          </cell>
          <cell r="B1331" t="str">
            <v>SEINFRA/CE</v>
          </cell>
          <cell r="C1331" t="str">
            <v>COMPACTADOR DE PLACA VIBRATÓRIA HP 7 (CHI)</v>
          </cell>
          <cell r="D1331" t="str">
            <v>H</v>
          </cell>
          <cell r="E1331">
            <v>8</v>
          </cell>
        </row>
        <row r="1332">
          <cell r="A1332" t="str">
            <v>I0725</v>
          </cell>
          <cell r="B1332" t="str">
            <v>SEINFRA/CE</v>
          </cell>
          <cell r="C1332" t="str">
            <v>COMPACTADOR DE PLACA VIBRATÓRIA HP 7 (CHP)</v>
          </cell>
          <cell r="D1332" t="str">
            <v>H</v>
          </cell>
          <cell r="E1332">
            <v>23.061666666666667</v>
          </cell>
        </row>
        <row r="1333">
          <cell r="A1333" t="str">
            <v>I2627</v>
          </cell>
          <cell r="B1333" t="str">
            <v>SEINFRA/CE</v>
          </cell>
          <cell r="C1333" t="str">
            <v>COMPACTADOR DE PNEUS PRESSÃO VAR. AUTOPROPELIDO</v>
          </cell>
          <cell r="D1333" t="str">
            <v>UN</v>
          </cell>
          <cell r="E1333">
            <v>420000</v>
          </cell>
        </row>
        <row r="1334">
          <cell r="A1334" t="str">
            <v>I2623</v>
          </cell>
          <cell r="B1334" t="str">
            <v>SEINFRA/CE</v>
          </cell>
          <cell r="C1334" t="str">
            <v>COMPACTADOR DE PNEUS PRESSÃO VAR. AUTOPROPELIDO - ALUGUEL</v>
          </cell>
          <cell r="D1334" t="str">
            <v>UN</v>
          </cell>
          <cell r="E1334">
            <v>420000</v>
          </cell>
        </row>
        <row r="1335">
          <cell r="A1335" t="str">
            <v>I2628</v>
          </cell>
          <cell r="B1335" t="str">
            <v>SEINFRA/CE</v>
          </cell>
          <cell r="C1335" t="str">
            <v>COMPACTADOR LISO TANDEM AUTOPROPELIDO</v>
          </cell>
          <cell r="D1335" t="str">
            <v>UN</v>
          </cell>
          <cell r="E1335">
            <v>199500</v>
          </cell>
        </row>
        <row r="1336">
          <cell r="A1336" t="str">
            <v>I0608</v>
          </cell>
          <cell r="B1336" t="str">
            <v>SEINFRA/CE</v>
          </cell>
          <cell r="C1336" t="str">
            <v>COMPACTADOR LISO TANDEM AUTOPROPELIDO (CHI)</v>
          </cell>
          <cell r="D1336" t="str">
            <v>H</v>
          </cell>
          <cell r="E1336">
            <v>17.806666666666668</v>
          </cell>
        </row>
        <row r="1337">
          <cell r="A1337" t="str">
            <v>I0726</v>
          </cell>
          <cell r="B1337" t="str">
            <v>SEINFRA/CE</v>
          </cell>
          <cell r="C1337" t="str">
            <v>COMPACTADOR LISO TANDEM AUTOPROPELIDO (CHP)</v>
          </cell>
          <cell r="D1337" t="str">
            <v>H</v>
          </cell>
          <cell r="E1337">
            <v>60.24666666666667</v>
          </cell>
        </row>
        <row r="1338">
          <cell r="A1338" t="str">
            <v>I2624</v>
          </cell>
          <cell r="B1338" t="str">
            <v>SEINFRA/CE</v>
          </cell>
          <cell r="C1338" t="str">
            <v>COMPACTADOR LISO TANDEM AUTOPROPELIDO - ALUGUEL</v>
          </cell>
          <cell r="D1338" t="str">
            <v>UN</v>
          </cell>
          <cell r="E1338">
            <v>199500</v>
          </cell>
        </row>
        <row r="1339">
          <cell r="A1339" t="str">
            <v>I2629</v>
          </cell>
          <cell r="B1339" t="str">
            <v>SEINFRA/CE</v>
          </cell>
          <cell r="C1339" t="str">
            <v>COMPACTADOR LISO VIBRATÓRIO AUTOPROPELIDO</v>
          </cell>
          <cell r="D1339" t="str">
            <v>UN</v>
          </cell>
          <cell r="E1339">
            <v>357000</v>
          </cell>
        </row>
        <row r="1340">
          <cell r="A1340" t="str">
            <v>I2625</v>
          </cell>
          <cell r="B1340" t="str">
            <v>SEINFRA/CE</v>
          </cell>
          <cell r="C1340" t="str">
            <v>COMPACTADOR LISO VIBRATÓRIO AUTOPROPELIDO - ALUGUEL</v>
          </cell>
          <cell r="D1340" t="str">
            <v>UN</v>
          </cell>
          <cell r="E1340">
            <v>357000</v>
          </cell>
        </row>
        <row r="1341">
          <cell r="A1341" t="str">
            <v>I2630</v>
          </cell>
          <cell r="B1341" t="str">
            <v>SEINFRA/CE</v>
          </cell>
          <cell r="C1341" t="str">
            <v>COMPACTADOR PÉ DE CARNEIRO VIBRATÓRIO AUTOPROPELIDO</v>
          </cell>
          <cell r="D1341" t="str">
            <v>UN</v>
          </cell>
          <cell r="E1341">
            <v>388500</v>
          </cell>
        </row>
        <row r="1342">
          <cell r="A1342" t="str">
            <v>I2626</v>
          </cell>
          <cell r="B1342" t="str">
            <v>SEINFRA/CE</v>
          </cell>
          <cell r="C1342" t="str">
            <v>COMPACTADOR PÉ DE CARNEIRO VIBRATÓRIO AUTOPROPELIDO - ALUGUEL</v>
          </cell>
          <cell r="D1342" t="str">
            <v>UN</v>
          </cell>
          <cell r="E1342">
            <v>388500</v>
          </cell>
        </row>
        <row r="1343">
          <cell r="A1343" t="str">
            <v>I0824</v>
          </cell>
          <cell r="B1343" t="str">
            <v>SEINFRA/CE</v>
          </cell>
          <cell r="C1343" t="str">
            <v>COMPONENTES ESTRUTURAIS DE ACO</v>
          </cell>
          <cell r="D1343" t="str">
            <v>KG</v>
          </cell>
          <cell r="E1343">
            <v>4.4400000000000004</v>
          </cell>
        </row>
        <row r="1344">
          <cell r="A1344" t="str">
            <v>I4865</v>
          </cell>
          <cell r="B1344" t="str">
            <v>SEINFRA/CE</v>
          </cell>
          <cell r="C1344" t="str">
            <v>COMPORTA CIRCULAR C/DUPLO SENT. DE FLUXO DN 1000</v>
          </cell>
          <cell r="D1344" t="str">
            <v>UN</v>
          </cell>
          <cell r="E1344">
            <v>91667.18</v>
          </cell>
        </row>
        <row r="1345">
          <cell r="A1345" t="str">
            <v>I4866</v>
          </cell>
          <cell r="B1345" t="str">
            <v>SEINFRA/CE</v>
          </cell>
          <cell r="C1345" t="str">
            <v>COMPORTA CIRCULAR C/DUPLO SENT. DE FLUXO DN 1200</v>
          </cell>
          <cell r="D1345" t="str">
            <v>UN</v>
          </cell>
          <cell r="E1345">
            <v>105850.55</v>
          </cell>
        </row>
        <row r="1346">
          <cell r="A1346" t="str">
            <v>I4867</v>
          </cell>
          <cell r="B1346" t="str">
            <v>SEINFRA/CE</v>
          </cell>
          <cell r="C1346" t="str">
            <v>COMPORTA CIRCULAR C/DUPLO SENT. DE FLUXO DN 1400</v>
          </cell>
          <cell r="D1346" t="str">
            <v>UN</v>
          </cell>
          <cell r="E1346">
            <v>116552.37</v>
          </cell>
        </row>
        <row r="1347">
          <cell r="A1347" t="str">
            <v>I4868</v>
          </cell>
          <cell r="B1347" t="str">
            <v>SEINFRA/CE</v>
          </cell>
          <cell r="C1347" t="str">
            <v>COMPORTA CIRCULAR C/DUPLO SENT. DE FLUXO DN 1500</v>
          </cell>
          <cell r="D1347" t="str">
            <v>UN</v>
          </cell>
          <cell r="E1347">
            <v>133273.62</v>
          </cell>
        </row>
        <row r="1348">
          <cell r="A1348" t="str">
            <v>I4857</v>
          </cell>
          <cell r="B1348" t="str">
            <v>SEINFRA/CE</v>
          </cell>
          <cell r="C1348" t="str">
            <v>COMPORTA CIRCULAR C/DUPLO SENT. DE FLUXO DN 200</v>
          </cell>
          <cell r="D1348" t="str">
            <v>UN</v>
          </cell>
          <cell r="E1348">
            <v>19389.099999999999</v>
          </cell>
        </row>
        <row r="1349">
          <cell r="A1349" t="str">
            <v>I4858</v>
          </cell>
          <cell r="B1349" t="str">
            <v>SEINFRA/CE</v>
          </cell>
          <cell r="C1349" t="str">
            <v>COMPORTA CIRCULAR C/DUPLO SENT. DE FLUXO DN 300</v>
          </cell>
          <cell r="D1349" t="str">
            <v>UN</v>
          </cell>
          <cell r="E1349">
            <v>31922.73</v>
          </cell>
        </row>
        <row r="1350">
          <cell r="A1350" t="str">
            <v>I4859</v>
          </cell>
          <cell r="B1350" t="str">
            <v>SEINFRA/CE</v>
          </cell>
          <cell r="C1350" t="str">
            <v>COMPORTA CIRCULAR C/DUPLO SENT. DE FLUXO DN 400</v>
          </cell>
          <cell r="D1350" t="str">
            <v>UN</v>
          </cell>
          <cell r="E1350">
            <v>36207.94</v>
          </cell>
        </row>
        <row r="1351">
          <cell r="A1351" t="str">
            <v>I4860</v>
          </cell>
          <cell r="B1351" t="str">
            <v>SEINFRA/CE</v>
          </cell>
          <cell r="C1351" t="str">
            <v>COMPORTA CIRCULAR C/DUPLO SENT. DE FLUXO DN 500</v>
          </cell>
          <cell r="D1351" t="str">
            <v>UN</v>
          </cell>
          <cell r="E1351">
            <v>41435.06</v>
          </cell>
        </row>
        <row r="1352">
          <cell r="A1352" t="str">
            <v>I4861</v>
          </cell>
          <cell r="B1352" t="str">
            <v>SEINFRA/CE</v>
          </cell>
          <cell r="C1352" t="str">
            <v>COMPORTA CIRCULAR C/DUPLO SENT. DE FLUXO DN 600</v>
          </cell>
          <cell r="D1352" t="str">
            <v>UN</v>
          </cell>
          <cell r="E1352">
            <v>48963.9</v>
          </cell>
        </row>
        <row r="1353">
          <cell r="A1353" t="str">
            <v>I4862</v>
          </cell>
          <cell r="B1353" t="str">
            <v>SEINFRA/CE</v>
          </cell>
          <cell r="C1353" t="str">
            <v>COMPORTA CIRCULAR C/DUPLO SENT. DE FLUXO DN 700</v>
          </cell>
          <cell r="D1353" t="str">
            <v>UN</v>
          </cell>
          <cell r="E1353">
            <v>62552.47</v>
          </cell>
        </row>
        <row r="1354">
          <cell r="A1354" t="str">
            <v>I4863</v>
          </cell>
          <cell r="B1354" t="str">
            <v>SEINFRA/CE</v>
          </cell>
          <cell r="C1354" t="str">
            <v>COMPORTA CIRCULAR C/DUPLO SENT. DE FLUXO DN 800</v>
          </cell>
          <cell r="D1354" t="str">
            <v>UN</v>
          </cell>
          <cell r="E1354">
            <v>67075.73</v>
          </cell>
        </row>
        <row r="1355">
          <cell r="A1355" t="str">
            <v>I4864</v>
          </cell>
          <cell r="B1355" t="str">
            <v>SEINFRA/CE</v>
          </cell>
          <cell r="C1355" t="str">
            <v>COMPORTA CIRCULAR C/DUPLO SENT. DE FLUXO DN 900</v>
          </cell>
          <cell r="D1355" t="str">
            <v>UN</v>
          </cell>
          <cell r="E1355">
            <v>77060.97</v>
          </cell>
        </row>
        <row r="1356">
          <cell r="A1356" t="str">
            <v>I0825</v>
          </cell>
          <cell r="B1356" t="str">
            <v>SEINFRA/CE</v>
          </cell>
          <cell r="C1356" t="str">
            <v>COMPORTA EM FIBRA DE VIDRO</v>
          </cell>
          <cell r="D1356" t="str">
            <v>M2</v>
          </cell>
          <cell r="E1356">
            <v>379.18</v>
          </cell>
        </row>
        <row r="1357">
          <cell r="A1357" t="str">
            <v>I4877</v>
          </cell>
          <cell r="B1357" t="str">
            <v>SEINFRA/CE</v>
          </cell>
          <cell r="C1357" t="str">
            <v>COMPORTA QUADRADA C/DUPLO SENT. DE FLUXO DN 1000</v>
          </cell>
          <cell r="D1357" t="str">
            <v>UN</v>
          </cell>
          <cell r="E1357">
            <v>89005.95</v>
          </cell>
        </row>
        <row r="1358">
          <cell r="A1358" t="str">
            <v>I4878</v>
          </cell>
          <cell r="B1358" t="str">
            <v>SEINFRA/CE</v>
          </cell>
          <cell r="C1358" t="str">
            <v>COMPORTA QUADRADA C/DUPLO SENT. DE FLUXO DN 1200</v>
          </cell>
          <cell r="D1358" t="str">
            <v>UN</v>
          </cell>
          <cell r="E1358">
            <v>101239.56</v>
          </cell>
        </row>
        <row r="1359">
          <cell r="A1359" t="str">
            <v>I4879</v>
          </cell>
          <cell r="B1359" t="str">
            <v>SEINFRA/CE</v>
          </cell>
          <cell r="C1359" t="str">
            <v>COMPORTA QUADRADA C/DUPLO SENT. DE FLUXO DN 1400</v>
          </cell>
          <cell r="D1359" t="str">
            <v>UN</v>
          </cell>
          <cell r="E1359">
            <v>115775.26</v>
          </cell>
        </row>
        <row r="1360">
          <cell r="A1360" t="str">
            <v>I4880</v>
          </cell>
          <cell r="B1360" t="str">
            <v>SEINFRA/CE</v>
          </cell>
          <cell r="C1360" t="str">
            <v>COMPORTA QUADRADA C/DUPLO SENT. DE FLUXO DN 1500</v>
          </cell>
          <cell r="D1360" t="str">
            <v>UN</v>
          </cell>
          <cell r="E1360">
            <v>136562.65</v>
          </cell>
        </row>
        <row r="1361">
          <cell r="A1361" t="str">
            <v>I4869</v>
          </cell>
          <cell r="B1361" t="str">
            <v>SEINFRA/CE</v>
          </cell>
          <cell r="C1361" t="str">
            <v>COMPORTA QUADRADA C/DUPLO SENT. DE FLUXO DN 200</v>
          </cell>
          <cell r="D1361" t="str">
            <v>UN</v>
          </cell>
          <cell r="E1361">
            <v>19501.28</v>
          </cell>
        </row>
        <row r="1362">
          <cell r="A1362" t="str">
            <v>I4870</v>
          </cell>
          <cell r="B1362" t="str">
            <v>SEINFRA/CE</v>
          </cell>
          <cell r="C1362" t="str">
            <v>COMPORTA QUADRADA C/DUPLO SENT. DE FLUXO DN 300</v>
          </cell>
          <cell r="D1362" t="str">
            <v>UN</v>
          </cell>
          <cell r="E1362">
            <v>34038.300000000003</v>
          </cell>
        </row>
        <row r="1363">
          <cell r="A1363" t="str">
            <v>I4871</v>
          </cell>
          <cell r="B1363" t="str">
            <v>SEINFRA/CE</v>
          </cell>
          <cell r="C1363" t="str">
            <v>COMPORTA QUADRADA C/DUPLO SENT. DE FLUXO DN 400</v>
          </cell>
          <cell r="D1363" t="str">
            <v>UN</v>
          </cell>
          <cell r="E1363">
            <v>36321.64</v>
          </cell>
        </row>
        <row r="1364">
          <cell r="A1364" t="str">
            <v>I4872</v>
          </cell>
          <cell r="B1364" t="str">
            <v>SEINFRA/CE</v>
          </cell>
          <cell r="C1364" t="str">
            <v>COMPORTA QUADRADA C/DUPLO SENT. DE FLUXO DN 500</v>
          </cell>
          <cell r="D1364" t="str">
            <v>UN</v>
          </cell>
          <cell r="E1364">
            <v>41792.18</v>
          </cell>
        </row>
        <row r="1365">
          <cell r="A1365" t="str">
            <v>I4873</v>
          </cell>
          <cell r="B1365" t="str">
            <v>SEINFRA/CE</v>
          </cell>
          <cell r="C1365" t="str">
            <v>COMPORTA QUADRADA C/DUPLO SENT. DE FLUXO DN 600</v>
          </cell>
          <cell r="D1365" t="str">
            <v>UN</v>
          </cell>
          <cell r="E1365">
            <v>49253.78</v>
          </cell>
        </row>
        <row r="1366">
          <cell r="A1366" t="str">
            <v>I4874</v>
          </cell>
          <cell r="B1366" t="str">
            <v>SEINFRA/CE</v>
          </cell>
          <cell r="C1366" t="str">
            <v>COMPORTA QUADRADA C/DUPLO SENT. DE FLUXO DN 700</v>
          </cell>
          <cell r="D1366" t="str">
            <v>UN</v>
          </cell>
          <cell r="E1366">
            <v>60898.61</v>
          </cell>
        </row>
        <row r="1367">
          <cell r="A1367" t="str">
            <v>I4875</v>
          </cell>
          <cell r="B1367" t="str">
            <v>SEINFRA/CE</v>
          </cell>
          <cell r="C1367" t="str">
            <v>COMPORTA QUADRADA C/DUPLO SENT. DE FLUXO DN 800</v>
          </cell>
          <cell r="D1367" t="str">
            <v>UN</v>
          </cell>
          <cell r="E1367">
            <v>66568.649999999994</v>
          </cell>
        </row>
        <row r="1368">
          <cell r="A1368" t="str">
            <v>I4876</v>
          </cell>
          <cell r="B1368" t="str">
            <v>SEINFRA/CE</v>
          </cell>
          <cell r="C1368" t="str">
            <v>COMPORTA QUADRADA C/DUPLO SENT. DE FLUXO DN 900</v>
          </cell>
          <cell r="D1368" t="str">
            <v>UN</v>
          </cell>
          <cell r="E1368">
            <v>76864.59</v>
          </cell>
        </row>
        <row r="1369">
          <cell r="A1369" t="str">
            <v>I2632</v>
          </cell>
          <cell r="B1369" t="str">
            <v>SEINFRA/CE</v>
          </cell>
          <cell r="C1369" t="str">
            <v>COMPRESSOR DE AR 170 PCM</v>
          </cell>
          <cell r="D1369" t="str">
            <v>UN</v>
          </cell>
          <cell r="E1369">
            <v>73500</v>
          </cell>
        </row>
        <row r="1370">
          <cell r="A1370" t="str">
            <v>I0613</v>
          </cell>
          <cell r="B1370" t="str">
            <v>SEINFRA/CE</v>
          </cell>
          <cell r="C1370" t="str">
            <v>COMPRESSOR DE AR 170 PCM (CHI)</v>
          </cell>
          <cell r="D1370" t="str">
            <v>H</v>
          </cell>
          <cell r="E1370">
            <v>12.44</v>
          </cell>
        </row>
        <row r="1371">
          <cell r="A1371" t="str">
            <v>I0727</v>
          </cell>
          <cell r="B1371" t="str">
            <v>SEINFRA/CE</v>
          </cell>
          <cell r="C1371" t="str">
            <v>COMPRESSOR DE AR 170 PCM (CHP)</v>
          </cell>
          <cell r="D1371" t="str">
            <v>H</v>
          </cell>
          <cell r="E1371">
            <v>51.963333333333331</v>
          </cell>
        </row>
        <row r="1372">
          <cell r="A1372" t="str">
            <v>I2633</v>
          </cell>
          <cell r="B1372" t="str">
            <v>SEINFRA/CE</v>
          </cell>
          <cell r="C1372" t="str">
            <v>COMPRESSOR DE AR 250 PCM</v>
          </cell>
          <cell r="D1372" t="str">
            <v>UN</v>
          </cell>
          <cell r="E1372">
            <v>105000</v>
          </cell>
        </row>
        <row r="1373">
          <cell r="A1373" t="str">
            <v>I0614</v>
          </cell>
          <cell r="B1373" t="str">
            <v>SEINFRA/CE</v>
          </cell>
          <cell r="C1373" t="str">
            <v>COMPRESSOR DE AR 250 PCM (CHI)</v>
          </cell>
          <cell r="D1373" t="str">
            <v>H</v>
          </cell>
          <cell r="E1373">
            <v>13.94</v>
          </cell>
        </row>
        <row r="1374">
          <cell r="A1374" t="str">
            <v>I0728</v>
          </cell>
          <cell r="B1374" t="str">
            <v>SEINFRA/CE</v>
          </cell>
          <cell r="C1374" t="str">
            <v>COMPRESSOR DE AR 250 PCM (CHP)</v>
          </cell>
          <cell r="D1374" t="str">
            <v>H</v>
          </cell>
          <cell r="E1374">
            <v>63.61333333333333</v>
          </cell>
        </row>
        <row r="1375">
          <cell r="A1375" t="str">
            <v>I2675</v>
          </cell>
          <cell r="B1375" t="str">
            <v>SEINFRA/CE</v>
          </cell>
          <cell r="C1375" t="str">
            <v>COMPRESSOR DE AR 335 PCM</v>
          </cell>
          <cell r="D1375" t="str">
            <v>UN</v>
          </cell>
          <cell r="E1375">
            <v>115500</v>
          </cell>
        </row>
        <row r="1376">
          <cell r="A1376" t="str">
            <v>I0615</v>
          </cell>
          <cell r="B1376" t="str">
            <v>SEINFRA/CE</v>
          </cell>
          <cell r="C1376" t="str">
            <v>COMPRESSOR DE AR 335 PCM (CHI)</v>
          </cell>
          <cell r="D1376" t="str">
            <v>H</v>
          </cell>
          <cell r="E1376">
            <v>14.44</v>
          </cell>
        </row>
        <row r="1377">
          <cell r="A1377" t="str">
            <v>I0729</v>
          </cell>
          <cell r="B1377" t="str">
            <v>SEINFRA/CE</v>
          </cell>
          <cell r="C1377" t="str">
            <v>COMPRESSOR DE AR 335 PCM (CHP)</v>
          </cell>
          <cell r="D1377" t="str">
            <v>H</v>
          </cell>
          <cell r="E1377">
            <v>74.696666666666673</v>
          </cell>
        </row>
        <row r="1378">
          <cell r="A1378" t="str">
            <v>I2676</v>
          </cell>
          <cell r="B1378" t="str">
            <v>SEINFRA/CE</v>
          </cell>
          <cell r="C1378" t="str">
            <v>COMPRESSOR DE AR 765 PCM</v>
          </cell>
          <cell r="D1378" t="str">
            <v>UN</v>
          </cell>
          <cell r="E1378">
            <v>210000</v>
          </cell>
        </row>
        <row r="1379">
          <cell r="A1379" t="str">
            <v>I0616</v>
          </cell>
          <cell r="B1379" t="str">
            <v>SEINFRA/CE</v>
          </cell>
          <cell r="C1379" t="str">
            <v>COMPRESSOR DE AR 765 PCM (CHI)</v>
          </cell>
          <cell r="D1379" t="str">
            <v>H</v>
          </cell>
          <cell r="E1379">
            <v>18.940000000000001</v>
          </cell>
        </row>
        <row r="1380">
          <cell r="A1380" t="str">
            <v>I0730</v>
          </cell>
          <cell r="B1380" t="str">
            <v>SEINFRA/CE</v>
          </cell>
          <cell r="C1380" t="str">
            <v>COMPRESSOR DE AR 765 PCM (CHP)</v>
          </cell>
          <cell r="D1380" t="str">
            <v>H</v>
          </cell>
          <cell r="E1380">
            <v>147.44666666666666</v>
          </cell>
        </row>
        <row r="1381">
          <cell r="A1381" t="str">
            <v>I8682</v>
          </cell>
          <cell r="B1381" t="str">
            <v>SEINFRA/CE</v>
          </cell>
          <cell r="C1381" t="str">
            <v>COMPRESSOR DE AR COMPRIMIDO ATÉ 5 Kg/cm²</v>
          </cell>
          <cell r="D1381" t="str">
            <v>H</v>
          </cell>
          <cell r="E1381">
            <v>0.71</v>
          </cell>
        </row>
        <row r="1382">
          <cell r="A1382" t="str">
            <v>I8427</v>
          </cell>
          <cell r="B1382" t="str">
            <v>SEINFRA/CE</v>
          </cell>
          <cell r="C1382" t="str">
            <v>COMPRESSOR DE AR P/ PINTURA</v>
          </cell>
          <cell r="D1382" t="str">
            <v>H</v>
          </cell>
          <cell r="E1382">
            <v>0.71</v>
          </cell>
        </row>
        <row r="1383">
          <cell r="A1383" t="str">
            <v>I8866</v>
          </cell>
          <cell r="B1383" t="str">
            <v>SEINFRA/CE</v>
          </cell>
          <cell r="C1383" t="str">
            <v>COMPRESSOR DE AR PARA KITS DOSADORES DE DIAFRAGMA, ACIONAMENTO DIRETO E ISENTO DE ÓLEO, C/ VAZÃO MÍN. 45L/MIN E VAZÃO MÁX. 65L/MIN, PRESSÃO MÁX. 2,8 bar. POTÊNCIA DO MOTOR 1/3 HP (250 W); TENSÃO: 220V</v>
          </cell>
          <cell r="D1383" t="str">
            <v>UN</v>
          </cell>
          <cell r="E1383">
            <v>457.84</v>
          </cell>
        </row>
        <row r="1384">
          <cell r="A1384" t="str">
            <v>I8867</v>
          </cell>
          <cell r="B1384" t="str">
            <v>SEINFRA/CE</v>
          </cell>
          <cell r="C1384" t="str">
            <v>COMPRESSOR DE AR, PRESSÃO MÁX. 40 psi, POTÊNCIA 450 W, TENSÃO: 220V ROT. 1750 rpm E MANGUEIRA DE 3M</v>
          </cell>
          <cell r="D1384" t="str">
            <v>UN</v>
          </cell>
          <cell r="E1384">
            <v>404.25</v>
          </cell>
        </row>
        <row r="1385">
          <cell r="A1385" t="str">
            <v>I8610</v>
          </cell>
          <cell r="B1385" t="str">
            <v>SEINFRA/CE</v>
          </cell>
          <cell r="C1385" t="str">
            <v>COMPUTADOR</v>
          </cell>
          <cell r="D1385" t="str">
            <v>UNxMÊS</v>
          </cell>
          <cell r="E1385">
            <v>170</v>
          </cell>
        </row>
        <row r="1386">
          <cell r="A1386" t="str">
            <v>I6040</v>
          </cell>
          <cell r="B1386" t="str">
            <v>SEINFRA/CE</v>
          </cell>
          <cell r="C1386" t="str">
            <v>COMPUTADOR C/ CAD (ALUGUEL)</v>
          </cell>
          <cell r="D1386" t="str">
            <v>DIA</v>
          </cell>
          <cell r="E1386">
            <v>14.26</v>
          </cell>
        </row>
        <row r="1387">
          <cell r="A1387" t="str">
            <v>I8562</v>
          </cell>
          <cell r="B1387" t="str">
            <v>SEINFRA/CE</v>
          </cell>
          <cell r="C1387" t="str">
            <v>COMPUTADOR DE MÃO (ALUGUEL)</v>
          </cell>
          <cell r="D1387" t="str">
            <v>DIA</v>
          </cell>
          <cell r="E1387">
            <v>1.52</v>
          </cell>
        </row>
        <row r="1388">
          <cell r="A1388" t="str">
            <v>I2677</v>
          </cell>
          <cell r="B1388" t="str">
            <v>SEINFRA/CE</v>
          </cell>
          <cell r="C1388" t="str">
            <v>COMPUTADOR PENTIUM</v>
          </cell>
          <cell r="D1388" t="str">
            <v>UN</v>
          </cell>
          <cell r="E1388">
            <v>3150</v>
          </cell>
        </row>
        <row r="1389">
          <cell r="A1389" t="str">
            <v>I0617</v>
          </cell>
          <cell r="B1389" t="str">
            <v>SEINFRA/CE</v>
          </cell>
          <cell r="C1389" t="str">
            <v>COMPUTADOR PENTIUM (CHI)</v>
          </cell>
          <cell r="D1389" t="str">
            <v>H</v>
          </cell>
          <cell r="E1389">
            <v>0.16799999999999998</v>
          </cell>
        </row>
        <row r="1390">
          <cell r="A1390" t="str">
            <v>I0731</v>
          </cell>
          <cell r="B1390" t="str">
            <v>SEINFRA/CE</v>
          </cell>
          <cell r="C1390" t="str">
            <v>COMPUTADOR PENTIUM (CHP)</v>
          </cell>
          <cell r="D1390" t="str">
            <v>H</v>
          </cell>
          <cell r="E1390">
            <v>1.1355</v>
          </cell>
        </row>
        <row r="1391">
          <cell r="A1391" t="str">
            <v>I7453</v>
          </cell>
          <cell r="B1391" t="str">
            <v>SEINFRA/CE</v>
          </cell>
          <cell r="C1391" t="str">
            <v xml:space="preserve">COMPUTADOR PENTIUM 4 , 2,80 GHz, 512 K CACHE, HD 40 GB, 128 MB DDR SDRAM, INCLUINDO PLACA </v>
          </cell>
          <cell r="D1391" t="str">
            <v>UN</v>
          </cell>
          <cell r="E1391">
            <v>2771.72</v>
          </cell>
        </row>
        <row r="1392">
          <cell r="A1392" t="str">
            <v>I0826</v>
          </cell>
          <cell r="B1392" t="str">
            <v>SEINFRA/CE</v>
          </cell>
          <cell r="C1392" t="str">
            <v>CONCRETO BETUMINOSO USINADO A QUENTE - CBUQ</v>
          </cell>
          <cell r="D1392" t="str">
            <v>T</v>
          </cell>
          <cell r="E1392">
            <v>199</v>
          </cell>
        </row>
        <row r="1393">
          <cell r="A1393" t="str">
            <v>I0827</v>
          </cell>
          <cell r="B1393" t="str">
            <v>SEINFRA/CE</v>
          </cell>
          <cell r="C1393" t="str">
            <v>CONCRETO USINADO FCK=10 MPA</v>
          </cell>
          <cell r="D1393" t="str">
            <v>M3</v>
          </cell>
          <cell r="E1393">
            <v>211.67</v>
          </cell>
        </row>
        <row r="1394">
          <cell r="A1394" t="str">
            <v>I0834</v>
          </cell>
          <cell r="B1394" t="str">
            <v>SEINFRA/CE</v>
          </cell>
          <cell r="C1394" t="str">
            <v>CONCRETO USINADO FCK=15 MPA</v>
          </cell>
          <cell r="D1394" t="str">
            <v>M3</v>
          </cell>
          <cell r="E1394">
            <v>226.67</v>
          </cell>
        </row>
        <row r="1395">
          <cell r="A1395" t="str">
            <v>I0835</v>
          </cell>
          <cell r="B1395" t="str">
            <v>SEINFRA/CE</v>
          </cell>
          <cell r="C1395" t="str">
            <v>CONCRETO USINADO FCK=18 MPA</v>
          </cell>
          <cell r="D1395" t="str">
            <v>M3</v>
          </cell>
          <cell r="E1395">
            <v>230.67</v>
          </cell>
        </row>
        <row r="1396">
          <cell r="A1396" t="str">
            <v>I0836</v>
          </cell>
          <cell r="B1396" t="str">
            <v>SEINFRA/CE</v>
          </cell>
          <cell r="C1396" t="str">
            <v>CONCRETO USINADO FCK=20 MPA</v>
          </cell>
          <cell r="D1396" t="str">
            <v>M3</v>
          </cell>
          <cell r="E1396">
            <v>239.33</v>
          </cell>
        </row>
        <row r="1397">
          <cell r="A1397" t="str">
            <v>I0828</v>
          </cell>
          <cell r="B1397" t="str">
            <v>SEINFRA/CE</v>
          </cell>
          <cell r="C1397" t="str">
            <v>CONCRETO USINADO FCK=25 MPA</v>
          </cell>
          <cell r="D1397" t="str">
            <v>M3</v>
          </cell>
          <cell r="E1397">
            <v>250</v>
          </cell>
        </row>
        <row r="1398">
          <cell r="A1398" t="str">
            <v>I0829</v>
          </cell>
          <cell r="B1398" t="str">
            <v>SEINFRA/CE</v>
          </cell>
          <cell r="C1398" t="str">
            <v>CONCRETO USINADO FCK=30 MPA</v>
          </cell>
          <cell r="D1398" t="str">
            <v>M3</v>
          </cell>
          <cell r="E1398">
            <v>260.67</v>
          </cell>
        </row>
        <row r="1399">
          <cell r="A1399" t="str">
            <v>I0830</v>
          </cell>
          <cell r="B1399" t="str">
            <v>SEINFRA/CE</v>
          </cell>
          <cell r="C1399" t="str">
            <v>CONCRETO USINADO FCK=35 MPA</v>
          </cell>
          <cell r="D1399" t="str">
            <v>M3</v>
          </cell>
          <cell r="E1399">
            <v>275</v>
          </cell>
        </row>
        <row r="1400">
          <cell r="A1400" t="str">
            <v>I0831</v>
          </cell>
          <cell r="B1400" t="str">
            <v>SEINFRA/CE</v>
          </cell>
          <cell r="C1400" t="str">
            <v>CONCRETO USINADO FCK=40MPA</v>
          </cell>
          <cell r="D1400" t="str">
            <v>M3</v>
          </cell>
          <cell r="E1400">
            <v>313.5</v>
          </cell>
        </row>
        <row r="1401">
          <cell r="A1401" t="str">
            <v>I7971</v>
          </cell>
          <cell r="B1401" t="str">
            <v>SEINFRA/CE</v>
          </cell>
          <cell r="C1401" t="str">
            <v>CONCRETO USINADO FCK=50 MPA</v>
          </cell>
          <cell r="D1401" t="str">
            <v>M3</v>
          </cell>
          <cell r="E1401">
            <v>445.5</v>
          </cell>
        </row>
        <row r="1402">
          <cell r="A1402" t="str">
            <v>I7972</v>
          </cell>
          <cell r="B1402" t="str">
            <v>SEINFRA/CE</v>
          </cell>
          <cell r="C1402" t="str">
            <v>CONCRETO USINADO FCK=50 MPA - ALTO DESEMPENHO</v>
          </cell>
          <cell r="D1402" t="str">
            <v>M3</v>
          </cell>
          <cell r="E1402">
            <v>480</v>
          </cell>
        </row>
        <row r="1403">
          <cell r="A1403" t="str">
            <v>I7973</v>
          </cell>
          <cell r="B1403" t="str">
            <v>SEINFRA/CE</v>
          </cell>
          <cell r="C1403" t="str">
            <v>CONCRETO USINADO FCK=50 MPA - BOMBEAMENTO SUBMERSO</v>
          </cell>
          <cell r="D1403" t="str">
            <v>M3</v>
          </cell>
          <cell r="E1403">
            <v>530</v>
          </cell>
        </row>
        <row r="1404">
          <cell r="A1404" t="str">
            <v>I0837</v>
          </cell>
          <cell r="B1404" t="str">
            <v>SEINFRA/CE</v>
          </cell>
          <cell r="C1404" t="str">
            <v>CONDULETE DE PVC DE 1", TIPO C - E - LL - LR</v>
          </cell>
          <cell r="D1404" t="str">
            <v>UN</v>
          </cell>
          <cell r="E1404">
            <v>11.31</v>
          </cell>
        </row>
        <row r="1405">
          <cell r="A1405" t="str">
            <v>I0838</v>
          </cell>
          <cell r="B1405" t="str">
            <v>SEINFRA/CE</v>
          </cell>
          <cell r="C1405" t="str">
            <v>CONDULETE DE PVC DE 1/2" TIPO C - E - LL - LR</v>
          </cell>
          <cell r="D1405" t="str">
            <v>UN</v>
          </cell>
          <cell r="E1405">
            <v>7.23</v>
          </cell>
        </row>
        <row r="1406">
          <cell r="A1406" t="str">
            <v>I0839</v>
          </cell>
          <cell r="B1406" t="str">
            <v>SEINFRA/CE</v>
          </cell>
          <cell r="C1406" t="str">
            <v>CONDULETE DE PVC DE 3/4"TIPO C  - E - LL - LR</v>
          </cell>
          <cell r="D1406" t="str">
            <v>UN</v>
          </cell>
          <cell r="E1406">
            <v>8.7100000000000009</v>
          </cell>
        </row>
        <row r="1407">
          <cell r="A1407" t="str">
            <v>I6739</v>
          </cell>
          <cell r="B1407" t="str">
            <v>SEINFRA/CE</v>
          </cell>
          <cell r="C1407" t="str">
            <v>CONE PARA EXPURGO EM AÇO INOX</v>
          </cell>
          <cell r="D1407" t="str">
            <v>UN</v>
          </cell>
          <cell r="E1407">
            <v>1326.97</v>
          </cell>
        </row>
        <row r="1408">
          <cell r="A1408" t="str">
            <v>I7382</v>
          </cell>
          <cell r="B1408" t="str">
            <v>SEINFRA/CE</v>
          </cell>
          <cell r="C1408" t="str">
            <v>CONECTOR DE ATERRAMENTO TIPO K2C17-10mm BURDY</v>
          </cell>
          <cell r="D1408" t="str">
            <v>UN</v>
          </cell>
          <cell r="E1408">
            <v>12.85</v>
          </cell>
        </row>
        <row r="1409">
          <cell r="A1409" t="str">
            <v>I7414</v>
          </cell>
          <cell r="B1409" t="str">
            <v>SEINFRA/CE</v>
          </cell>
          <cell r="C1409" t="str">
            <v>CONECTOR DE COMPRESSÃO P/25mm²</v>
          </cell>
          <cell r="D1409" t="str">
            <v>UN</v>
          </cell>
          <cell r="E1409">
            <v>2</v>
          </cell>
        </row>
        <row r="1410">
          <cell r="A1410" t="str">
            <v>I8518</v>
          </cell>
          <cell r="B1410" t="str">
            <v>SEINFRA/CE</v>
          </cell>
          <cell r="C1410" t="str">
            <v>CONECTOR EMENDA E MEDIÇÃO PARA CABO ATÉ 50mm² 4P</v>
          </cell>
          <cell r="D1410" t="str">
            <v>UN</v>
          </cell>
          <cell r="E1410">
            <v>14.75</v>
          </cell>
        </row>
        <row r="1411">
          <cell r="A1411" t="str">
            <v>I0840</v>
          </cell>
          <cell r="B1411" t="str">
            <v>SEINFRA/CE</v>
          </cell>
          <cell r="C1411" t="str">
            <v>CONECTOR PARA CABO 10.0MM2</v>
          </cell>
          <cell r="D1411" t="str">
            <v>UN</v>
          </cell>
          <cell r="E1411">
            <v>2.0499999999999998</v>
          </cell>
        </row>
        <row r="1412">
          <cell r="A1412" t="str">
            <v>I8084</v>
          </cell>
          <cell r="B1412" t="str">
            <v>SEINFRA/CE</v>
          </cell>
          <cell r="C1412" t="str">
            <v>CONECTOR PARA CONDUTOR DE AÇO COBREADO 7 x 10 AWG</v>
          </cell>
          <cell r="D1412" t="str">
            <v>UN</v>
          </cell>
          <cell r="E1412">
            <v>14.3</v>
          </cell>
        </row>
        <row r="1413">
          <cell r="A1413" t="str">
            <v>I0841</v>
          </cell>
          <cell r="B1413" t="str">
            <v>SEINFRA/CE</v>
          </cell>
          <cell r="C1413" t="str">
            <v>CONECTOR PARA HASTE TERRA</v>
          </cell>
          <cell r="D1413" t="str">
            <v>UN</v>
          </cell>
          <cell r="E1413">
            <v>2.37</v>
          </cell>
        </row>
        <row r="1414">
          <cell r="A1414" t="str">
            <v>I0844</v>
          </cell>
          <cell r="B1414" t="str">
            <v>SEINFRA/CE</v>
          </cell>
          <cell r="C1414" t="str">
            <v>CONECTOR SPLIT - BOLT P/ CABOS ATE 12OMM2</v>
          </cell>
          <cell r="D1414" t="str">
            <v>UN</v>
          </cell>
          <cell r="E1414">
            <v>13.99</v>
          </cell>
        </row>
        <row r="1415">
          <cell r="A1415" t="str">
            <v>I0845</v>
          </cell>
          <cell r="B1415" t="str">
            <v>SEINFRA/CE</v>
          </cell>
          <cell r="C1415" t="str">
            <v>CONECTOR SPLIT-BOLT P/ CABOS ATE 500MM2</v>
          </cell>
          <cell r="D1415" t="str">
            <v>UN</v>
          </cell>
          <cell r="E1415">
            <v>78.13</v>
          </cell>
        </row>
        <row r="1416">
          <cell r="A1416" t="str">
            <v>I0846</v>
          </cell>
          <cell r="B1416" t="str">
            <v>SEINFRA/CE</v>
          </cell>
          <cell r="C1416" t="str">
            <v>CONECTOR SPLIT-BOLT P/CABO 16MM2</v>
          </cell>
          <cell r="D1416" t="str">
            <v>UN</v>
          </cell>
          <cell r="E1416">
            <v>2.95</v>
          </cell>
        </row>
        <row r="1417">
          <cell r="A1417" t="str">
            <v>I0847</v>
          </cell>
          <cell r="B1417" t="str">
            <v>SEINFRA/CE</v>
          </cell>
          <cell r="C1417" t="str">
            <v>CONECTOR SPLIT-BOLT P/CABO 35MM2</v>
          </cell>
          <cell r="D1417" t="str">
            <v>UN</v>
          </cell>
          <cell r="E1417">
            <v>4.07</v>
          </cell>
        </row>
        <row r="1418">
          <cell r="A1418" t="str">
            <v>I0848</v>
          </cell>
          <cell r="B1418" t="str">
            <v>SEINFRA/CE</v>
          </cell>
          <cell r="C1418" t="str">
            <v>CONEXÃO 4''X48MM PARA BACIA C/SAÍDA HORIZONTAL</v>
          </cell>
          <cell r="D1418" t="str">
            <v>UN</v>
          </cell>
          <cell r="E1418">
            <v>18.57</v>
          </cell>
        </row>
        <row r="1419">
          <cell r="A1419" t="str">
            <v>I6196</v>
          </cell>
          <cell r="B1419" t="str">
            <v>SEINFRA/CE</v>
          </cell>
          <cell r="C1419" t="str">
            <v>CONJUNTO DE BATERIAS</v>
          </cell>
          <cell r="D1419" t="str">
            <v>CJ</v>
          </cell>
          <cell r="E1419">
            <v>17265.830000000002</v>
          </cell>
        </row>
        <row r="1420">
          <cell r="A1420" t="str">
            <v>I8643</v>
          </cell>
          <cell r="B1420" t="str">
            <v>SEINFRA/CE</v>
          </cell>
          <cell r="C1420" t="str">
            <v>CONJUNTO DE BOTOEIRAS EM BRAILLE</v>
          </cell>
          <cell r="D1420" t="str">
            <v>CJ</v>
          </cell>
          <cell r="E1420">
            <v>340.32</v>
          </cell>
        </row>
        <row r="1421">
          <cell r="A1421" t="str">
            <v>I2634</v>
          </cell>
          <cell r="B1421" t="str">
            <v>SEINFRA/CE</v>
          </cell>
          <cell r="C1421" t="str">
            <v>CONJUNTO DE BRITAGEM 30 M3/H</v>
          </cell>
          <cell r="D1421" t="str">
            <v>UN</v>
          </cell>
          <cell r="E1421">
            <v>1470000</v>
          </cell>
        </row>
        <row r="1422">
          <cell r="A1422" t="str">
            <v>I0618</v>
          </cell>
          <cell r="B1422" t="str">
            <v>SEINFRA/CE</v>
          </cell>
          <cell r="C1422" t="str">
            <v>CONJUNTO DE BRITAGEM 30 M3/H (CHI)</v>
          </cell>
          <cell r="D1422" t="str">
            <v>H</v>
          </cell>
          <cell r="E1422">
            <v>74.88333333333334</v>
          </cell>
        </row>
        <row r="1423">
          <cell r="A1423" t="str">
            <v>I0732</v>
          </cell>
          <cell r="B1423" t="str">
            <v>SEINFRA/CE</v>
          </cell>
          <cell r="C1423" t="str">
            <v>CONJUNTO DE BRITAGEM 30 M3/H (CHP)</v>
          </cell>
          <cell r="D1423" t="str">
            <v>H</v>
          </cell>
          <cell r="E1423">
            <v>314.43888888888887</v>
          </cell>
        </row>
        <row r="1424">
          <cell r="A1424" t="str">
            <v>I8516</v>
          </cell>
          <cell r="B1424" t="str">
            <v>SEINFRA/CE</v>
          </cell>
          <cell r="C1424" t="str">
            <v>CONJUNTO DE CONTRAVENTAGEM COM CABO PARA MASTRO DE 2"</v>
          </cell>
          <cell r="D1424" t="str">
            <v>UN</v>
          </cell>
          <cell r="E1424">
            <v>57.94</v>
          </cell>
        </row>
        <row r="1425">
          <cell r="A1425" t="str">
            <v>I7975</v>
          </cell>
          <cell r="B1425" t="str">
            <v>SEINFRA/CE</v>
          </cell>
          <cell r="C1425" t="str">
            <v>CONJUNTO DE CONVERSORES (EMISSOR E RECEPTOR) DE UTP/COAXIAL COM TERMINAIS DE CONEXÃO, CAIXAS DE PROTEÇÃO E FONTE DE ALIMENTAÇÃO</v>
          </cell>
          <cell r="D1425" t="str">
            <v>UN</v>
          </cell>
          <cell r="E1425">
            <v>790.98</v>
          </cell>
        </row>
        <row r="1426">
          <cell r="A1426" t="str">
            <v>I0849</v>
          </cell>
          <cell r="B1426" t="str">
            <v>SEINFRA/CE</v>
          </cell>
          <cell r="C1426" t="str">
            <v>CONJUNTO DE EQUIPAMENTOS PARA PROTENSAO E INJECAO</v>
          </cell>
          <cell r="D1426" t="str">
            <v>KG</v>
          </cell>
          <cell r="E1426">
            <v>3.95</v>
          </cell>
        </row>
        <row r="1427">
          <cell r="A1427" t="str">
            <v>I0850</v>
          </cell>
          <cell r="B1427" t="str">
            <v>SEINFRA/CE</v>
          </cell>
          <cell r="C1427" t="str">
            <v>CONJUNTO DE ESTAIAMENTO PARA PARA-RAIOS</v>
          </cell>
          <cell r="D1427" t="str">
            <v>UN</v>
          </cell>
          <cell r="E1427">
            <v>128.72</v>
          </cell>
        </row>
        <row r="1428">
          <cell r="A1428" t="str">
            <v>I0851</v>
          </cell>
          <cell r="B1428" t="str">
            <v>SEINFRA/CE</v>
          </cell>
          <cell r="C1428" t="str">
            <v>CONJUNTO FIXAÇÃO P/TANQUE</v>
          </cell>
          <cell r="D1428" t="str">
            <v>UN</v>
          </cell>
          <cell r="E1428">
            <v>15.29</v>
          </cell>
        </row>
        <row r="1429">
          <cell r="A1429" t="str">
            <v>I8680</v>
          </cell>
          <cell r="B1429" t="str">
            <v>SEINFRA/CE</v>
          </cell>
          <cell r="C1429" t="str">
            <v>CONJUNTO MISTURADOR 180 L DE ALTA ROTAÇÃO E BOMBA DE INJEÇÃO</v>
          </cell>
          <cell r="D1429" t="str">
            <v>H</v>
          </cell>
          <cell r="E1429">
            <v>32.880000000000003</v>
          </cell>
        </row>
        <row r="1430">
          <cell r="A1430" t="str">
            <v>I6378</v>
          </cell>
          <cell r="B1430" t="str">
            <v>SEINFRA/CE</v>
          </cell>
          <cell r="C1430" t="str">
            <v>CONJUNTO MOTO-BOMBA VERTICAL C/ EIXO PROLONGADO hs=8m, ACIONADO POR MOTOR DIESEL, PAINEL DE CONTROLE DE PARTIDA E SISTEMA DE PROTEÇÃO, HMT = 10 Kgf/cm², Qmin=60m³/h, SOL</v>
          </cell>
          <cell r="D1430" t="str">
            <v>UN</v>
          </cell>
          <cell r="E1430">
            <v>295948.34999999998</v>
          </cell>
        </row>
        <row r="1431">
          <cell r="A1431" t="str">
            <v>I6380</v>
          </cell>
          <cell r="B1431" t="str">
            <v>SEINFRA/CE</v>
          </cell>
          <cell r="C1431" t="str">
            <v>CONJUNTO MOTO-BOMBA VERTICAL C/ EIXO PROLONGADO hs=8m, ACIONADO POR MOTOR ELÉTRICO POTÊNCIA 60HP, PAINEL DE CONTROLE DE PARTIDA E SISTEMA DE PROTEÇÃO, HMT = 10 Kgf/cm², Qmin=60m³/h, SOL</v>
          </cell>
          <cell r="D1431" t="str">
            <v>UN</v>
          </cell>
          <cell r="E1431">
            <v>168152.47</v>
          </cell>
        </row>
        <row r="1432">
          <cell r="A1432" t="str">
            <v>I6195</v>
          </cell>
          <cell r="B1432" t="str">
            <v>SEINFRA/CE</v>
          </cell>
          <cell r="C1432" t="str">
            <v>CONJUNTO RETIFICADOR 15 KVA, TRIFÁSICO 380 VAC - 125VCC</v>
          </cell>
          <cell r="D1432" t="str">
            <v>CJ</v>
          </cell>
          <cell r="E1432">
            <v>96687.679999999993</v>
          </cell>
        </row>
        <row r="1433">
          <cell r="A1433" t="str">
            <v>I0853</v>
          </cell>
          <cell r="B1433" t="str">
            <v>SEINFRA/CE</v>
          </cell>
          <cell r="C1433" t="str">
            <v>CONJUNTO VEDAÇÃO ELASTICA</v>
          </cell>
          <cell r="D1433" t="str">
            <v>UN</v>
          </cell>
          <cell r="E1433">
            <v>0.16</v>
          </cell>
        </row>
        <row r="1434">
          <cell r="A1434" t="str">
            <v>I0854</v>
          </cell>
          <cell r="B1434" t="str">
            <v>SEINFRA/CE</v>
          </cell>
          <cell r="C1434" t="str">
            <v>CONSERVADO "P" , IMPERMEAVEL</v>
          </cell>
          <cell r="D1434" t="str">
            <v>KG</v>
          </cell>
          <cell r="E1434">
            <v>9.4</v>
          </cell>
        </row>
        <row r="1435">
          <cell r="A1435" t="str">
            <v>I2897</v>
          </cell>
          <cell r="B1435" t="str">
            <v>SEINFRA/CE</v>
          </cell>
          <cell r="C1435" t="str">
            <v>CONSTANTE DO TRANSPORTE</v>
          </cell>
          <cell r="D1435" t="str">
            <v>UN</v>
          </cell>
          <cell r="E1435">
            <v>1</v>
          </cell>
        </row>
        <row r="1436">
          <cell r="A1436" t="str">
            <v>I0855</v>
          </cell>
          <cell r="B1436" t="str">
            <v>SEINFRA/CE</v>
          </cell>
          <cell r="C1436" t="str">
            <v>CONSULTOR DE ENGENHARIA</v>
          </cell>
          <cell r="D1436" t="str">
            <v>H</v>
          </cell>
          <cell r="E1436">
            <v>55.47</v>
          </cell>
        </row>
        <row r="1437">
          <cell r="A1437" t="str">
            <v>I8586</v>
          </cell>
          <cell r="B1437" t="str">
            <v>SEINFRA/CE</v>
          </cell>
          <cell r="C1437" t="str">
            <v>CONSULTOR DE ENGENHARIA EXTERNO</v>
          </cell>
          <cell r="D1437" t="str">
            <v>H</v>
          </cell>
          <cell r="E1437">
            <v>115.69</v>
          </cell>
        </row>
        <row r="1438">
          <cell r="A1438" t="str">
            <v>I6005</v>
          </cell>
          <cell r="B1438" t="str">
            <v>SEINFRA/CE</v>
          </cell>
          <cell r="C1438" t="str">
            <v>CONTACTOR 250A, 30Ø, 1KV</v>
          </cell>
          <cell r="D1438" t="str">
            <v>UN</v>
          </cell>
          <cell r="E1438">
            <v>2291.5</v>
          </cell>
        </row>
        <row r="1439">
          <cell r="A1439" t="str">
            <v>I7436</v>
          </cell>
          <cell r="B1439" t="str">
            <v>SEINFRA/CE</v>
          </cell>
          <cell r="C1439" t="str">
            <v>CONTACTOR 65A</v>
          </cell>
          <cell r="D1439" t="str">
            <v>UN</v>
          </cell>
          <cell r="E1439">
            <v>518.91999999999996</v>
          </cell>
        </row>
        <row r="1440">
          <cell r="A1440" t="str">
            <v>I0648</v>
          </cell>
          <cell r="B1440" t="str">
            <v>SEINFRA/CE</v>
          </cell>
          <cell r="C1440" t="str">
            <v>CONTACTOR AUXILIAR 2NA + 2NF</v>
          </cell>
          <cell r="D1440" t="str">
            <v>UN</v>
          </cell>
          <cell r="E1440">
            <v>111.3</v>
          </cell>
        </row>
        <row r="1441">
          <cell r="A1441" t="str">
            <v>I7405</v>
          </cell>
          <cell r="B1441" t="str">
            <v>SEINFRA/CE</v>
          </cell>
          <cell r="C1441" t="str">
            <v>CONTATOR DE POTÊNCIA 3TF46 45A 2NA+2NF 220V</v>
          </cell>
          <cell r="D1441" t="str">
            <v>UN</v>
          </cell>
          <cell r="E1441">
            <v>385.6</v>
          </cell>
        </row>
        <row r="1442">
          <cell r="A1442" t="str">
            <v>I0856</v>
          </cell>
          <cell r="B1442" t="str">
            <v>SEINFRA/CE</v>
          </cell>
          <cell r="C1442" t="str">
            <v>CONTRAPLACA DE FECHADURA CENTRAL (1504)</v>
          </cell>
          <cell r="D1442" t="str">
            <v>UN</v>
          </cell>
          <cell r="E1442">
            <v>14.5</v>
          </cell>
        </row>
        <row r="1443">
          <cell r="A1443" t="str">
            <v>I8868</v>
          </cell>
          <cell r="B1443" t="str">
            <v>SEINFRA/CE</v>
          </cell>
          <cell r="C1443" t="str">
            <v>CONTROLADOR ANALÍTICO, ENTRADA PARA 2 SENSORES DIGITAIS, 2 SAÍDAS ANALÓGICAS 4-20 MA, 1 ENTRADA ANALÓGICA 4-20 MA, PROTOCOLO DE COMUNICAÇÃO PROFIBUS-DP</v>
          </cell>
          <cell r="D1443" t="str">
            <v>UN</v>
          </cell>
          <cell r="E1443">
            <v>12236.8</v>
          </cell>
        </row>
        <row r="1444">
          <cell r="A1444" t="str">
            <v>I2310</v>
          </cell>
          <cell r="B1444" t="str">
            <v>SEINFRA/CE</v>
          </cell>
          <cell r="C1444" t="str">
            <v>CONTROLADOR DE FATOR DE POTÊNCIA COM 8 ESTÁGIOS</v>
          </cell>
          <cell r="D1444" t="str">
            <v>UN</v>
          </cell>
          <cell r="E1444">
            <v>5044.57</v>
          </cell>
        </row>
        <row r="1445">
          <cell r="A1445" t="str">
            <v>I7465</v>
          </cell>
          <cell r="B1445" t="str">
            <v>SEINFRA/CE</v>
          </cell>
          <cell r="C1445" t="str">
            <v>CONTROLE TIPO JOYSTICK PARA CÂMERA MÓVEL C/ DISPLAY E TECLADO INCORPORADO</v>
          </cell>
          <cell r="D1445" t="str">
            <v>UN</v>
          </cell>
          <cell r="E1445">
            <v>3641.07</v>
          </cell>
        </row>
        <row r="1446">
          <cell r="A1446" t="str">
            <v>I6281</v>
          </cell>
          <cell r="B1446" t="str">
            <v>SEINFRA/CE</v>
          </cell>
          <cell r="C1446" t="str">
            <v>CONVERSOR DE F.O. COAXIAL (EMISSOR + RECEPTOR)</v>
          </cell>
          <cell r="D1446" t="str">
            <v>UN</v>
          </cell>
          <cell r="E1446">
            <v>2071.9</v>
          </cell>
        </row>
        <row r="1447">
          <cell r="A1447" t="str">
            <v>I7526</v>
          </cell>
          <cell r="B1447" t="str">
            <v>SEINFRA/CE</v>
          </cell>
          <cell r="C1447" t="str">
            <v>CONVERSOR RS232 P/ LINHA PLUS</v>
          </cell>
          <cell r="D1447" t="str">
            <v>UN</v>
          </cell>
          <cell r="E1447">
            <v>460.42</v>
          </cell>
        </row>
        <row r="1448">
          <cell r="A1448" t="str">
            <v>I0857</v>
          </cell>
          <cell r="B1448" t="str">
            <v>SEINFRA/CE</v>
          </cell>
          <cell r="C1448" t="str">
            <v>COPIA HELIOGRAFICA</v>
          </cell>
          <cell r="D1448" t="str">
            <v>M2</v>
          </cell>
          <cell r="E1448">
            <v>3.93</v>
          </cell>
        </row>
        <row r="1449">
          <cell r="A1449" t="str">
            <v>I8564</v>
          </cell>
          <cell r="B1449" t="str">
            <v>SEINFRA/CE</v>
          </cell>
          <cell r="C1449" t="str">
            <v>CÓPIA HELIOGRÁFICA PLANTA FORMATO A4 P/B</v>
          </cell>
          <cell r="D1449" t="str">
            <v>M/L</v>
          </cell>
          <cell r="E1449">
            <v>3.6</v>
          </cell>
        </row>
        <row r="1450">
          <cell r="A1450" t="str">
            <v>I6220</v>
          </cell>
          <cell r="B1450" t="str">
            <v>SEINFRA/CE</v>
          </cell>
          <cell r="C1450" t="str">
            <v>CORDA DE NYLON DE 4mm</v>
          </cell>
          <cell r="D1450" t="str">
            <v>M</v>
          </cell>
          <cell r="E1450">
            <v>0.17</v>
          </cell>
        </row>
        <row r="1451">
          <cell r="A1451" t="str">
            <v>I0858</v>
          </cell>
          <cell r="B1451" t="str">
            <v>SEINFRA/CE</v>
          </cell>
          <cell r="C1451" t="str">
            <v>CORDA DE SISAL 1"</v>
          </cell>
          <cell r="D1451" t="str">
            <v>KG</v>
          </cell>
          <cell r="E1451">
            <v>8</v>
          </cell>
        </row>
        <row r="1452">
          <cell r="A1452" t="str">
            <v>I0859</v>
          </cell>
          <cell r="B1452" t="str">
            <v>SEINFRA/CE</v>
          </cell>
          <cell r="C1452" t="str">
            <v>CORDA DE SISAL 1/2"</v>
          </cell>
          <cell r="D1452" t="str">
            <v>KG</v>
          </cell>
          <cell r="E1452">
            <v>8</v>
          </cell>
        </row>
        <row r="1453">
          <cell r="A1453" t="str">
            <v>I6751</v>
          </cell>
          <cell r="B1453" t="str">
            <v>SEINFRA/CE</v>
          </cell>
          <cell r="C1453" t="str">
            <v>CORDA DE SISAL DE 1 1/4"</v>
          </cell>
          <cell r="D1453" t="str">
            <v>KG</v>
          </cell>
          <cell r="E1453">
            <v>8</v>
          </cell>
        </row>
        <row r="1454">
          <cell r="A1454" t="str">
            <v>I0862</v>
          </cell>
          <cell r="B1454" t="str">
            <v>SEINFRA/CE</v>
          </cell>
          <cell r="C1454" t="str">
            <v>CORDÃO DE PEROBA P/ RODAPE</v>
          </cell>
          <cell r="D1454" t="str">
            <v>M</v>
          </cell>
          <cell r="E1454">
            <v>5.08</v>
          </cell>
        </row>
        <row r="1455">
          <cell r="A1455" t="str">
            <v>I0860</v>
          </cell>
          <cell r="B1455" t="str">
            <v>SEINFRA/CE</v>
          </cell>
          <cell r="C1455" t="str">
            <v>CORDEL DETONANTE</v>
          </cell>
          <cell r="D1455" t="str">
            <v>M</v>
          </cell>
          <cell r="E1455">
            <v>2.72</v>
          </cell>
        </row>
        <row r="1456">
          <cell r="A1456" t="str">
            <v>I0861</v>
          </cell>
          <cell r="B1456" t="str">
            <v>SEINFRA/CE</v>
          </cell>
          <cell r="C1456" t="str">
            <v>CORDOALHA CP-190 RB D=12,7 MM</v>
          </cell>
          <cell r="D1456" t="str">
            <v>KG</v>
          </cell>
          <cell r="E1456">
            <v>5.95</v>
          </cell>
        </row>
        <row r="1457">
          <cell r="A1457" t="str">
            <v>I8519</v>
          </cell>
          <cell r="B1457" t="str">
            <v>SEINFRA/CE</v>
          </cell>
          <cell r="C1457" t="str">
            <v>CORDOALHA DE COBRE 300mm</v>
          </cell>
          <cell r="D1457" t="str">
            <v>UN</v>
          </cell>
          <cell r="E1457">
            <v>11.06</v>
          </cell>
        </row>
        <row r="1458">
          <cell r="A1458" t="str">
            <v>I8520</v>
          </cell>
          <cell r="B1458" t="str">
            <v>SEINFRA/CE</v>
          </cell>
          <cell r="C1458" t="str">
            <v>CORDOALHA DE COBRE 500mm</v>
          </cell>
          <cell r="D1458" t="str">
            <v>UN</v>
          </cell>
          <cell r="E1458">
            <v>17.91</v>
          </cell>
        </row>
        <row r="1459">
          <cell r="A1459" t="str">
            <v>I0863</v>
          </cell>
          <cell r="B1459" t="str">
            <v>SEINFRA/CE</v>
          </cell>
          <cell r="C1459" t="str">
            <v>CORRENTE PARA BASCULANTE (1003)</v>
          </cell>
          <cell r="D1459" t="str">
            <v>M</v>
          </cell>
          <cell r="E1459">
            <v>14.91</v>
          </cell>
        </row>
        <row r="1460">
          <cell r="A1460" t="str">
            <v>I0864</v>
          </cell>
          <cell r="B1460" t="str">
            <v>SEINFRA/CE</v>
          </cell>
          <cell r="C1460" t="str">
            <v>CORRIMÃO EM TUBO GALVANIZADO 2"</v>
          </cell>
          <cell r="D1460" t="str">
            <v>M</v>
          </cell>
          <cell r="E1460">
            <v>64.989999999999995</v>
          </cell>
        </row>
        <row r="1461">
          <cell r="A1461" t="str">
            <v>I0865</v>
          </cell>
          <cell r="B1461" t="str">
            <v>SEINFRA/CE</v>
          </cell>
          <cell r="C1461" t="str">
            <v>CORTE DE PERFIL DUPLO I DE 10" X 4"X 5/8"</v>
          </cell>
          <cell r="D1461" t="str">
            <v>UN</v>
          </cell>
          <cell r="E1461">
            <v>47.17</v>
          </cell>
        </row>
        <row r="1462">
          <cell r="A1462" t="str">
            <v>I0866</v>
          </cell>
          <cell r="B1462" t="str">
            <v>SEINFRA/CE</v>
          </cell>
          <cell r="C1462" t="str">
            <v>CORTE DE PERFIL DUPLO I DE 12" X 5"X 1/4"</v>
          </cell>
          <cell r="D1462" t="str">
            <v>UN</v>
          </cell>
          <cell r="E1462">
            <v>56.39</v>
          </cell>
        </row>
        <row r="1463">
          <cell r="A1463" t="str">
            <v>I0867</v>
          </cell>
          <cell r="B1463" t="str">
            <v>SEINFRA/CE</v>
          </cell>
          <cell r="C1463" t="str">
            <v>CORTE DE PERFIL METALICO I DE 10"X4"X5/8"</v>
          </cell>
          <cell r="D1463" t="str">
            <v>UN</v>
          </cell>
          <cell r="E1463">
            <v>25.81</v>
          </cell>
        </row>
        <row r="1464">
          <cell r="A1464" t="str">
            <v>I0868</v>
          </cell>
          <cell r="B1464" t="str">
            <v>SEINFRA/CE</v>
          </cell>
          <cell r="C1464" t="str">
            <v>CORTE DE PERFIL METALICO I DE 12"X 5"X 1/4"</v>
          </cell>
          <cell r="D1464" t="str">
            <v>UN</v>
          </cell>
          <cell r="E1464">
            <v>30.97</v>
          </cell>
        </row>
        <row r="1465">
          <cell r="A1465" t="str">
            <v>I0869</v>
          </cell>
          <cell r="B1465" t="str">
            <v>SEINFRA/CE</v>
          </cell>
          <cell r="C1465" t="str">
            <v>CORTE DE SUPERFICIE C/DISCO DIAMANTADO</v>
          </cell>
          <cell r="D1465" t="str">
            <v>M2</v>
          </cell>
          <cell r="E1465">
            <v>0.46</v>
          </cell>
        </row>
        <row r="1466">
          <cell r="A1466" t="str">
            <v>I0870</v>
          </cell>
          <cell r="B1466" t="str">
            <v>SEINFRA/CE</v>
          </cell>
          <cell r="C1466" t="str">
            <v>CORTICA ESPESSURA 12MM</v>
          </cell>
          <cell r="D1466" t="str">
            <v>M2</v>
          </cell>
          <cell r="E1466">
            <v>107.7</v>
          </cell>
        </row>
        <row r="1467">
          <cell r="A1467" t="str">
            <v>I6175</v>
          </cell>
          <cell r="B1467" t="str">
            <v>SEINFRA/CE</v>
          </cell>
          <cell r="C1467" t="str">
            <v>COTOVELO 90 INTERNO SISTEMA DLP PARA CANALETA 60MM X 34/50MM</v>
          </cell>
          <cell r="D1467" t="str">
            <v>UN</v>
          </cell>
          <cell r="E1467">
            <v>32.520000000000003</v>
          </cell>
        </row>
        <row r="1468">
          <cell r="A1468" t="str">
            <v>I6174</v>
          </cell>
          <cell r="B1468" t="str">
            <v>SEINFRA/CE</v>
          </cell>
          <cell r="C1468" t="str">
            <v xml:space="preserve">COTOVELO 90 VARIAVEL SISTEMA DLP P/CANALETA 60MM X 34/50MM </v>
          </cell>
          <cell r="D1468" t="str">
            <v>UN</v>
          </cell>
          <cell r="E1468">
            <v>32.520000000000003</v>
          </cell>
        </row>
        <row r="1469">
          <cell r="A1469" t="str">
            <v>I6772</v>
          </cell>
          <cell r="B1469" t="str">
            <v>SEINFRA/CE</v>
          </cell>
          <cell r="C1469" t="str">
            <v>COTOVELO AÇO ASTM A-120 ROSCÁVEL DE  100 mm (4")</v>
          </cell>
          <cell r="D1469" t="str">
            <v>UN</v>
          </cell>
          <cell r="E1469">
            <v>37.979999999999997</v>
          </cell>
        </row>
        <row r="1470">
          <cell r="A1470" t="str">
            <v>I6766</v>
          </cell>
          <cell r="B1470" t="str">
            <v>SEINFRA/CE</v>
          </cell>
          <cell r="C1470" t="str">
            <v>COTOVELO AÇO ASTM A-120 ROSCÁVEL DE 20mm (3/4")</v>
          </cell>
          <cell r="D1470" t="str">
            <v>UN</v>
          </cell>
          <cell r="E1470">
            <v>22.44</v>
          </cell>
        </row>
        <row r="1471">
          <cell r="A1471" t="str">
            <v>I6767</v>
          </cell>
          <cell r="B1471" t="str">
            <v>SEINFRA/CE</v>
          </cell>
          <cell r="C1471" t="str">
            <v>COTOVELO AÇO ASTM A-120 ROSCÁVEL DE 25mm (1")</v>
          </cell>
          <cell r="D1471" t="str">
            <v>UN</v>
          </cell>
          <cell r="E1471">
            <v>39.5</v>
          </cell>
        </row>
        <row r="1472">
          <cell r="A1472" t="str">
            <v>I6768</v>
          </cell>
          <cell r="B1472" t="str">
            <v>SEINFRA/CE</v>
          </cell>
          <cell r="C1472" t="str">
            <v>COTOVELO AÇO ASTM A-120 ROSCÁVEL DE 32mm (1 1/4")</v>
          </cell>
          <cell r="D1472" t="str">
            <v>UN</v>
          </cell>
          <cell r="E1472">
            <v>50.85</v>
          </cell>
        </row>
        <row r="1473">
          <cell r="A1473" t="str">
            <v>I6769</v>
          </cell>
          <cell r="B1473" t="str">
            <v>SEINFRA/CE</v>
          </cell>
          <cell r="C1473" t="str">
            <v>COTOVELO AÇO ASTM A-120 ROSCÁVEL DE 40mm (1 1/2")</v>
          </cell>
          <cell r="D1473" t="str">
            <v>UN</v>
          </cell>
          <cell r="E1473">
            <v>20.350000000000001</v>
          </cell>
        </row>
        <row r="1474">
          <cell r="A1474" t="str">
            <v>I6770</v>
          </cell>
          <cell r="B1474" t="str">
            <v>SEINFRA/CE</v>
          </cell>
          <cell r="C1474" t="str">
            <v>COTOVELO AÇO ASTM A-120 ROSCÁVEL DE 50mm (2")</v>
          </cell>
          <cell r="D1474" t="str">
            <v>UN</v>
          </cell>
          <cell r="E1474">
            <v>60.93</v>
          </cell>
        </row>
        <row r="1475">
          <cell r="A1475" t="str">
            <v>I6771</v>
          </cell>
          <cell r="B1475" t="str">
            <v>SEINFRA/CE</v>
          </cell>
          <cell r="C1475" t="str">
            <v>COTOVELO AÇO ASTM A-120 ROSCÁVEL DE 80mm (3")</v>
          </cell>
          <cell r="D1475" t="str">
            <v>UN</v>
          </cell>
          <cell r="E1475">
            <v>58.3</v>
          </cell>
        </row>
        <row r="1476">
          <cell r="A1476" t="str">
            <v>I0871</v>
          </cell>
          <cell r="B1476" t="str">
            <v>SEINFRA/CE</v>
          </cell>
          <cell r="C1476" t="str">
            <v>COTOVELO AÇO GALVANIZADO DE 1 1/2''</v>
          </cell>
          <cell r="D1476" t="str">
            <v>UN</v>
          </cell>
          <cell r="E1476">
            <v>11.33</v>
          </cell>
        </row>
        <row r="1477">
          <cell r="A1477" t="str">
            <v>I0872</v>
          </cell>
          <cell r="B1477" t="str">
            <v>SEINFRA/CE</v>
          </cell>
          <cell r="C1477" t="str">
            <v>COTOVELO AÇO GALVANIZADO DE 1 1/4''</v>
          </cell>
          <cell r="D1477" t="str">
            <v>UN</v>
          </cell>
          <cell r="E1477">
            <v>8.1199999999999992</v>
          </cell>
        </row>
        <row r="1478">
          <cell r="A1478" t="str">
            <v>I0873</v>
          </cell>
          <cell r="B1478" t="str">
            <v>SEINFRA/CE</v>
          </cell>
          <cell r="C1478" t="str">
            <v>COTOVELO AÇO GALVANIZADO DE 1''</v>
          </cell>
          <cell r="D1478" t="str">
            <v>UN</v>
          </cell>
          <cell r="E1478">
            <v>4.7</v>
          </cell>
        </row>
        <row r="1479">
          <cell r="A1479" t="str">
            <v>I0874</v>
          </cell>
          <cell r="B1479" t="str">
            <v>SEINFRA/CE</v>
          </cell>
          <cell r="C1479" t="str">
            <v>COTOVELO AÇO GALVANIZADO DE 1/2''</v>
          </cell>
          <cell r="D1479" t="str">
            <v>UN</v>
          </cell>
          <cell r="E1479">
            <v>2.21</v>
          </cell>
        </row>
        <row r="1480">
          <cell r="A1480" t="str">
            <v>I0875</v>
          </cell>
          <cell r="B1480" t="str">
            <v>SEINFRA/CE</v>
          </cell>
          <cell r="C1480" t="str">
            <v>COTOVELO AÇO GALVANIZADO DE 2 1/2''</v>
          </cell>
          <cell r="D1480" t="str">
            <v>UN</v>
          </cell>
          <cell r="E1480">
            <v>30.5</v>
          </cell>
        </row>
        <row r="1481">
          <cell r="A1481" t="str">
            <v>I0876</v>
          </cell>
          <cell r="B1481" t="str">
            <v>SEINFRA/CE</v>
          </cell>
          <cell r="C1481" t="str">
            <v>COTOVELO AÇO GALVANIZADO DE 2''</v>
          </cell>
          <cell r="D1481" t="str">
            <v>UN</v>
          </cell>
          <cell r="E1481">
            <v>18.13</v>
          </cell>
        </row>
        <row r="1482">
          <cell r="A1482" t="str">
            <v>I0877</v>
          </cell>
          <cell r="B1482" t="str">
            <v>SEINFRA/CE</v>
          </cell>
          <cell r="C1482" t="str">
            <v>COTOVELO AÇO GALVANIZADO DE 3''</v>
          </cell>
          <cell r="D1482" t="str">
            <v>UN</v>
          </cell>
          <cell r="E1482">
            <v>42</v>
          </cell>
        </row>
        <row r="1483">
          <cell r="A1483" t="str">
            <v>I0878</v>
          </cell>
          <cell r="B1483" t="str">
            <v>SEINFRA/CE</v>
          </cell>
          <cell r="C1483" t="str">
            <v>COTOVELO AÇO GALVANIZADO DE 3/4''</v>
          </cell>
          <cell r="D1483" t="str">
            <v>UN</v>
          </cell>
          <cell r="E1483">
            <v>3.59</v>
          </cell>
        </row>
        <row r="1484">
          <cell r="A1484" t="str">
            <v>I0879</v>
          </cell>
          <cell r="B1484" t="str">
            <v>SEINFRA/CE</v>
          </cell>
          <cell r="C1484" t="str">
            <v>COTOVELO AÇO GALVANIZADO DE 4''</v>
          </cell>
          <cell r="D1484" t="str">
            <v>UN</v>
          </cell>
          <cell r="E1484">
            <v>70</v>
          </cell>
        </row>
        <row r="1485">
          <cell r="A1485" t="str">
            <v>I0880</v>
          </cell>
          <cell r="B1485" t="str">
            <v>SEINFRA/CE</v>
          </cell>
          <cell r="C1485" t="str">
            <v>COTOVELO AÇO GALVANIZADO DE 5''</v>
          </cell>
          <cell r="D1485" t="str">
            <v>UN</v>
          </cell>
          <cell r="E1485">
            <v>210</v>
          </cell>
        </row>
        <row r="1486">
          <cell r="A1486" t="str">
            <v>I0881</v>
          </cell>
          <cell r="B1486" t="str">
            <v>SEINFRA/CE</v>
          </cell>
          <cell r="C1486" t="str">
            <v>COTOVELO AÇO GALVANIZADO DE 6''</v>
          </cell>
          <cell r="D1486" t="str">
            <v>UN</v>
          </cell>
          <cell r="E1486">
            <v>213.56</v>
          </cell>
        </row>
        <row r="1487">
          <cell r="A1487" t="str">
            <v>I0882</v>
          </cell>
          <cell r="B1487" t="str">
            <v>SEINFRA/CE</v>
          </cell>
          <cell r="C1487" t="str">
            <v>COTOVELO PVC SOLDAVEL DE 110MM</v>
          </cell>
          <cell r="D1487" t="str">
            <v>UN</v>
          </cell>
          <cell r="E1487">
            <v>126.77</v>
          </cell>
        </row>
        <row r="1488">
          <cell r="A1488" t="str">
            <v>I0883</v>
          </cell>
          <cell r="B1488" t="str">
            <v>SEINFRA/CE</v>
          </cell>
          <cell r="C1488" t="str">
            <v>COTOVELO PVC SOLDAVEL DE 20MM</v>
          </cell>
          <cell r="D1488" t="str">
            <v>UN</v>
          </cell>
          <cell r="E1488">
            <v>0.34</v>
          </cell>
        </row>
        <row r="1489">
          <cell r="A1489" t="str">
            <v>I0884</v>
          </cell>
          <cell r="B1489" t="str">
            <v>SEINFRA/CE</v>
          </cell>
          <cell r="C1489" t="str">
            <v>COTOVELO PVC SOLDAVEL DE 25MM</v>
          </cell>
          <cell r="D1489" t="str">
            <v>UN</v>
          </cell>
          <cell r="E1489">
            <v>0.49</v>
          </cell>
        </row>
        <row r="1490">
          <cell r="A1490" t="str">
            <v>I0885</v>
          </cell>
          <cell r="B1490" t="str">
            <v>SEINFRA/CE</v>
          </cell>
          <cell r="C1490" t="str">
            <v>COTOVELO PVC SOLDAVEL DE 32MM</v>
          </cell>
          <cell r="D1490" t="str">
            <v>UN</v>
          </cell>
          <cell r="E1490">
            <v>1.5</v>
          </cell>
        </row>
        <row r="1491">
          <cell r="A1491" t="str">
            <v>I0886</v>
          </cell>
          <cell r="B1491" t="str">
            <v>SEINFRA/CE</v>
          </cell>
          <cell r="C1491" t="str">
            <v>COTOVELO PVC SOLDAVEL DE 40MM</v>
          </cell>
          <cell r="D1491" t="str">
            <v>UN</v>
          </cell>
          <cell r="E1491">
            <v>3.06</v>
          </cell>
        </row>
        <row r="1492">
          <cell r="A1492" t="str">
            <v>I0887</v>
          </cell>
          <cell r="B1492" t="str">
            <v>SEINFRA/CE</v>
          </cell>
          <cell r="C1492" t="str">
            <v>COTOVELO PVC SOLDAVEL DE 50MM</v>
          </cell>
          <cell r="D1492" t="str">
            <v>UN</v>
          </cell>
          <cell r="E1492">
            <v>3.6</v>
          </cell>
        </row>
        <row r="1493">
          <cell r="A1493" t="str">
            <v>I0888</v>
          </cell>
          <cell r="B1493" t="str">
            <v>SEINFRA/CE</v>
          </cell>
          <cell r="C1493" t="str">
            <v>COTOVELO PVC SOLDAVEL DE 60MM</v>
          </cell>
          <cell r="D1493" t="str">
            <v>UN</v>
          </cell>
          <cell r="E1493">
            <v>15.67</v>
          </cell>
        </row>
        <row r="1494">
          <cell r="A1494" t="str">
            <v>I0889</v>
          </cell>
          <cell r="B1494" t="str">
            <v>SEINFRA/CE</v>
          </cell>
          <cell r="C1494" t="str">
            <v>COTOVELO PVC SOLDAVEL DE 75MM</v>
          </cell>
          <cell r="D1494" t="str">
            <v>UN</v>
          </cell>
          <cell r="E1494">
            <v>49.71</v>
          </cell>
        </row>
        <row r="1495">
          <cell r="A1495" t="str">
            <v>I0890</v>
          </cell>
          <cell r="B1495" t="str">
            <v>SEINFRA/CE</v>
          </cell>
          <cell r="C1495" t="str">
            <v>COTOVELO PVC SOLDAVEL DE 85MM</v>
          </cell>
          <cell r="D1495" t="str">
            <v>UN</v>
          </cell>
          <cell r="E1495">
            <v>59.41</v>
          </cell>
        </row>
        <row r="1496">
          <cell r="A1496" t="str">
            <v>I0891</v>
          </cell>
          <cell r="B1496" t="str">
            <v>SEINFRA/CE</v>
          </cell>
          <cell r="C1496" t="str">
            <v>COTOVELO REDUÇÃO  AÇO GALV 1 1/4X3/4''</v>
          </cell>
          <cell r="D1496" t="str">
            <v>UN</v>
          </cell>
          <cell r="E1496">
            <v>9.1999999999999993</v>
          </cell>
        </row>
        <row r="1497">
          <cell r="A1497" t="str">
            <v>I0892</v>
          </cell>
          <cell r="B1497" t="str">
            <v>SEINFRA/CE</v>
          </cell>
          <cell r="C1497" t="str">
            <v>COTOVELO REDUÇÃO AÇO GALV 2 1/2X2''</v>
          </cell>
          <cell r="D1497" t="str">
            <v>UN</v>
          </cell>
          <cell r="E1497">
            <v>31.86</v>
          </cell>
        </row>
        <row r="1498">
          <cell r="A1498" t="str">
            <v>I0893</v>
          </cell>
          <cell r="B1498" t="str">
            <v>SEINFRA/CE</v>
          </cell>
          <cell r="C1498" t="str">
            <v>COTOVELO REDUÇÃO AÇO GALV 3/4X1/2''</v>
          </cell>
          <cell r="D1498" t="str">
            <v>UN</v>
          </cell>
          <cell r="E1498">
            <v>3.4</v>
          </cell>
        </row>
        <row r="1499">
          <cell r="A1499" t="str">
            <v>I8686</v>
          </cell>
          <cell r="B1499" t="str">
            <v>SEINFRA/CE</v>
          </cell>
          <cell r="C1499" t="str">
            <v>CRAVAÇÃO DE PERFIL METÁLICO "I" OU "H"</v>
          </cell>
          <cell r="D1499" t="str">
            <v>KG</v>
          </cell>
          <cell r="E1499">
            <v>1.27</v>
          </cell>
        </row>
        <row r="1500">
          <cell r="A1500" t="str">
            <v>I4882</v>
          </cell>
          <cell r="B1500" t="str">
            <v>SEINFRA/CE</v>
          </cell>
          <cell r="C1500" t="str">
            <v>CRIVO COM FLANGE DN 100 PN10</v>
          </cell>
          <cell r="D1500" t="str">
            <v>UN</v>
          </cell>
          <cell r="E1500">
            <v>211.73</v>
          </cell>
        </row>
        <row r="1501">
          <cell r="A1501" t="str">
            <v>I4883</v>
          </cell>
          <cell r="B1501" t="str">
            <v>SEINFRA/CE</v>
          </cell>
          <cell r="C1501" t="str">
            <v>CRIVO COM FLANGE DN 150 PN10</v>
          </cell>
          <cell r="D1501" t="str">
            <v>UN</v>
          </cell>
          <cell r="E1501">
            <v>354.99</v>
          </cell>
        </row>
        <row r="1502">
          <cell r="A1502" t="str">
            <v>I4884</v>
          </cell>
          <cell r="B1502" t="str">
            <v>SEINFRA/CE</v>
          </cell>
          <cell r="C1502" t="str">
            <v>CRIVO COM FLANGE DN 200 PN10</v>
          </cell>
          <cell r="D1502" t="str">
            <v>UN</v>
          </cell>
          <cell r="E1502">
            <v>482.44</v>
          </cell>
        </row>
        <row r="1503">
          <cell r="A1503" t="str">
            <v>I4885</v>
          </cell>
          <cell r="B1503" t="str">
            <v>SEINFRA/CE</v>
          </cell>
          <cell r="C1503" t="str">
            <v>CRIVO COM FLANGE DN 250 PN10</v>
          </cell>
          <cell r="D1503" t="str">
            <v>UN</v>
          </cell>
          <cell r="E1503">
            <v>566.71</v>
          </cell>
        </row>
        <row r="1504">
          <cell r="A1504" t="str">
            <v>I4886</v>
          </cell>
          <cell r="B1504" t="str">
            <v>SEINFRA/CE</v>
          </cell>
          <cell r="C1504" t="str">
            <v>CRIVO COM FLANGE DN 300 PN10</v>
          </cell>
          <cell r="D1504" t="str">
            <v>UN</v>
          </cell>
          <cell r="E1504">
            <v>822.68</v>
          </cell>
        </row>
        <row r="1505">
          <cell r="A1505" t="str">
            <v>I4887</v>
          </cell>
          <cell r="B1505" t="str">
            <v>SEINFRA/CE</v>
          </cell>
          <cell r="C1505" t="str">
            <v>CRIVO COM FLANGE DN 350 PN10</v>
          </cell>
          <cell r="D1505" t="str">
            <v>UN</v>
          </cell>
          <cell r="E1505">
            <v>993.33</v>
          </cell>
        </row>
        <row r="1506">
          <cell r="A1506" t="str">
            <v>I4888</v>
          </cell>
          <cell r="B1506" t="str">
            <v>SEINFRA/CE</v>
          </cell>
          <cell r="C1506" t="str">
            <v>CRIVO COM FLANGE DN 400 PN10</v>
          </cell>
          <cell r="D1506" t="str">
            <v>UN</v>
          </cell>
          <cell r="E1506">
            <v>1417.84</v>
          </cell>
        </row>
        <row r="1507">
          <cell r="A1507" t="str">
            <v>I4889</v>
          </cell>
          <cell r="B1507" t="str">
            <v>SEINFRA/CE</v>
          </cell>
          <cell r="C1507" t="str">
            <v>CRIVO COM FLANGE DN 450 PN10</v>
          </cell>
          <cell r="D1507" t="str">
            <v>UN</v>
          </cell>
          <cell r="E1507">
            <v>1702.25</v>
          </cell>
        </row>
        <row r="1508">
          <cell r="A1508" t="str">
            <v>I4890</v>
          </cell>
          <cell r="B1508" t="str">
            <v>SEINFRA/CE</v>
          </cell>
          <cell r="C1508" t="str">
            <v>CRIVO COM FLANGE DN 500 PN10</v>
          </cell>
          <cell r="D1508" t="str">
            <v>UN</v>
          </cell>
          <cell r="E1508">
            <v>1984.55</v>
          </cell>
        </row>
        <row r="1509">
          <cell r="A1509" t="str">
            <v>I4891</v>
          </cell>
          <cell r="B1509" t="str">
            <v>SEINFRA/CE</v>
          </cell>
          <cell r="C1509" t="str">
            <v>CRIVO COM FLANGE DN 600 PN10</v>
          </cell>
          <cell r="D1509" t="str">
            <v>UN</v>
          </cell>
          <cell r="E1509">
            <v>2633.43</v>
          </cell>
        </row>
        <row r="1510">
          <cell r="A1510" t="str">
            <v>I4881</v>
          </cell>
          <cell r="B1510" t="str">
            <v>SEINFRA/CE</v>
          </cell>
          <cell r="C1510" t="str">
            <v>CRIVO COM FLANGE DN 75 PN10</v>
          </cell>
          <cell r="D1510" t="str">
            <v>UN</v>
          </cell>
          <cell r="E1510">
            <v>170.65</v>
          </cell>
        </row>
        <row r="1511">
          <cell r="A1511" t="str">
            <v>I0895</v>
          </cell>
          <cell r="B1511" t="str">
            <v>SEINFRA/CE</v>
          </cell>
          <cell r="C1511" t="str">
            <v>CRUZETA AÇO GALVANIZADO 1 1/4''</v>
          </cell>
          <cell r="D1511" t="str">
            <v>UN</v>
          </cell>
          <cell r="E1511">
            <v>15.77</v>
          </cell>
        </row>
        <row r="1512">
          <cell r="A1512" t="str">
            <v>I0896</v>
          </cell>
          <cell r="B1512" t="str">
            <v>SEINFRA/CE</v>
          </cell>
          <cell r="C1512" t="str">
            <v>CRUZETA AÇO GALVANIZADO 1/2''</v>
          </cell>
          <cell r="D1512" t="str">
            <v>UN</v>
          </cell>
          <cell r="E1512">
            <v>5.7</v>
          </cell>
        </row>
        <row r="1513">
          <cell r="A1513" t="str">
            <v>I0897</v>
          </cell>
          <cell r="B1513" t="str">
            <v>SEINFRA/CE</v>
          </cell>
          <cell r="C1513" t="str">
            <v>CRUZETA AÇO GALVANIZADO 2 1/2''</v>
          </cell>
          <cell r="D1513" t="str">
            <v>UN</v>
          </cell>
          <cell r="E1513">
            <v>45.62</v>
          </cell>
        </row>
        <row r="1514">
          <cell r="A1514" t="str">
            <v>I6234</v>
          </cell>
          <cell r="B1514" t="str">
            <v>SEINFRA/CE</v>
          </cell>
          <cell r="C1514" t="str">
            <v>CRUZETA AÇO GALVANIZADO 2"</v>
          </cell>
          <cell r="D1514" t="str">
            <v>UN</v>
          </cell>
          <cell r="E1514">
            <v>30.25</v>
          </cell>
        </row>
        <row r="1515">
          <cell r="A1515" t="str">
            <v>I6233</v>
          </cell>
          <cell r="B1515" t="str">
            <v>SEINFRA/CE</v>
          </cell>
          <cell r="C1515" t="str">
            <v>CRUZETA AÇO GALVANIZADO 3/4"</v>
          </cell>
          <cell r="D1515" t="str">
            <v>UN</v>
          </cell>
          <cell r="E1515">
            <v>8.81</v>
          </cell>
        </row>
        <row r="1516">
          <cell r="A1516" t="str">
            <v>I8073</v>
          </cell>
          <cell r="B1516" t="str">
            <v>SEINFRA/CE</v>
          </cell>
          <cell r="C1516" t="str">
            <v>CRUZETA DE CONCRETO ARMADO 1.900mm TIPO NORMAL</v>
          </cell>
          <cell r="D1516" t="str">
            <v>UN</v>
          </cell>
          <cell r="E1516">
            <v>36.4</v>
          </cell>
        </row>
        <row r="1517">
          <cell r="A1517" t="str">
            <v>I3106</v>
          </cell>
          <cell r="B1517" t="str">
            <v>SEINFRA/CE</v>
          </cell>
          <cell r="C1517" t="str">
            <v>CRUZETA DE REDUÇÃO PBA COM BOLSAS DN 100 x 50</v>
          </cell>
          <cell r="D1517" t="str">
            <v>UN</v>
          </cell>
          <cell r="E1517">
            <v>52.06</v>
          </cell>
        </row>
        <row r="1518">
          <cell r="A1518" t="str">
            <v>I8026</v>
          </cell>
          <cell r="B1518" t="str">
            <v>SEINFRA/CE</v>
          </cell>
          <cell r="C1518" t="str">
            <v>CRUZETA DE REDUÇÃO PBA COM BOLSAS DN 100 x 75</v>
          </cell>
          <cell r="D1518" t="str">
            <v>UN</v>
          </cell>
          <cell r="E1518">
            <v>62.33</v>
          </cell>
        </row>
        <row r="1519">
          <cell r="A1519" t="str">
            <v>I3105</v>
          </cell>
          <cell r="B1519" t="str">
            <v>SEINFRA/CE</v>
          </cell>
          <cell r="C1519" t="str">
            <v>CRUZETA DE REDUÇÃO PBA COM BOLSAS DN 75 x 50</v>
          </cell>
          <cell r="D1519" t="str">
            <v>UN</v>
          </cell>
          <cell r="E1519">
            <v>34.630000000000003</v>
          </cell>
        </row>
        <row r="1520">
          <cell r="A1520" t="str">
            <v>I0914</v>
          </cell>
          <cell r="B1520" t="str">
            <v>SEINFRA/CE</v>
          </cell>
          <cell r="C1520" t="str">
            <v>CRUZETA EM CONCRETO ARMADO-PADRÃO COELCE</v>
          </cell>
          <cell r="D1520" t="str">
            <v>UN</v>
          </cell>
          <cell r="E1520">
            <v>53.74</v>
          </cell>
        </row>
        <row r="1521">
          <cell r="A1521" t="str">
            <v>I7869</v>
          </cell>
          <cell r="B1521" t="str">
            <v>SEINFRA/CE</v>
          </cell>
          <cell r="C1521" t="str">
            <v>CRUZETA FoFo JTE DN 400 x 400</v>
          </cell>
          <cell r="D1521" t="str">
            <v>UN</v>
          </cell>
          <cell r="E1521">
            <v>8006.32</v>
          </cell>
        </row>
        <row r="1522">
          <cell r="A1522" t="str">
            <v>I7870</v>
          </cell>
          <cell r="B1522" t="str">
            <v>SEINFRA/CE</v>
          </cell>
          <cell r="C1522" t="str">
            <v>CRUZETA FoFo JTE DN 500 x 300</v>
          </cell>
          <cell r="D1522" t="str">
            <v>UN</v>
          </cell>
          <cell r="E1522">
            <v>8189.57</v>
          </cell>
        </row>
        <row r="1523">
          <cell r="A1523" t="str">
            <v>I7871</v>
          </cell>
          <cell r="B1523" t="str">
            <v>SEINFRA/CE</v>
          </cell>
          <cell r="C1523" t="str">
            <v>CRUZETA FoFo JTE DN 500 x 500</v>
          </cell>
          <cell r="D1523" t="str">
            <v>UN</v>
          </cell>
          <cell r="E1523">
            <v>10673.23</v>
          </cell>
        </row>
        <row r="1524">
          <cell r="A1524" t="str">
            <v>I7872</v>
          </cell>
          <cell r="B1524" t="str">
            <v>SEINFRA/CE</v>
          </cell>
          <cell r="C1524" t="str">
            <v>CRUZETA FoFo JTE DN 600 x 300</v>
          </cell>
          <cell r="D1524" t="str">
            <v>UN</v>
          </cell>
          <cell r="E1524">
            <v>9608.6299999999992</v>
          </cell>
        </row>
        <row r="1525">
          <cell r="A1525" t="str">
            <v>I7873</v>
          </cell>
          <cell r="B1525" t="str">
            <v>SEINFRA/CE</v>
          </cell>
          <cell r="C1525" t="str">
            <v>CRUZETA FoFo JTE DN 600 x 400</v>
          </cell>
          <cell r="D1525" t="str">
            <v>UN</v>
          </cell>
          <cell r="E1525">
            <v>11053.32</v>
          </cell>
        </row>
        <row r="1526">
          <cell r="A1526" t="str">
            <v>I7874</v>
          </cell>
          <cell r="B1526" t="str">
            <v>SEINFRA/CE</v>
          </cell>
          <cell r="C1526" t="str">
            <v>CRUZETA FoFo JTE DN 600 x 600</v>
          </cell>
          <cell r="D1526" t="str">
            <v>UN</v>
          </cell>
          <cell r="E1526">
            <v>13329.05</v>
          </cell>
        </row>
        <row r="1527">
          <cell r="A1527" t="str">
            <v>I3491</v>
          </cell>
          <cell r="B1527" t="str">
            <v>SEINFRA/CE</v>
          </cell>
          <cell r="C1527" t="str">
            <v>CRUZETA FoFo JUNTA ELÁSTICA DN 100 x 100</v>
          </cell>
          <cell r="D1527" t="str">
            <v>UN</v>
          </cell>
          <cell r="E1527">
            <v>576.76</v>
          </cell>
        </row>
        <row r="1528">
          <cell r="A1528" t="str">
            <v>I3490</v>
          </cell>
          <cell r="B1528" t="str">
            <v>SEINFRA/CE</v>
          </cell>
          <cell r="C1528" t="str">
            <v>CRUZETA FoFo JUNTA ELÁSTICA DN 100 x 75</v>
          </cell>
          <cell r="D1528" t="str">
            <v>UN</v>
          </cell>
          <cell r="E1528">
            <v>568.38</v>
          </cell>
        </row>
        <row r="1529">
          <cell r="A1529" t="str">
            <v>I7103</v>
          </cell>
          <cell r="B1529" t="str">
            <v>SEINFRA/CE</v>
          </cell>
          <cell r="C1529" t="str">
            <v>CRUZETA FoFo JUNTA ELASTICA DN 100 x 80</v>
          </cell>
          <cell r="D1529" t="str">
            <v>UN</v>
          </cell>
          <cell r="E1529">
            <v>568.38</v>
          </cell>
        </row>
        <row r="1530">
          <cell r="A1530" t="str">
            <v>I3494</v>
          </cell>
          <cell r="B1530" t="str">
            <v>SEINFRA/CE</v>
          </cell>
          <cell r="C1530" t="str">
            <v>CRUZETA FoFo JUNTA ELÁSTICA DN 150 x 100</v>
          </cell>
          <cell r="D1530" t="str">
            <v>UN</v>
          </cell>
          <cell r="E1530">
            <v>595.78</v>
          </cell>
        </row>
        <row r="1531">
          <cell r="A1531" t="str">
            <v>I3495</v>
          </cell>
          <cell r="B1531" t="str">
            <v>SEINFRA/CE</v>
          </cell>
          <cell r="C1531" t="str">
            <v>CRUZETA FoFo JUNTA ELÁSTICA DN 150 x 150</v>
          </cell>
          <cell r="D1531" t="str">
            <v>UN</v>
          </cell>
          <cell r="E1531">
            <v>687.4</v>
          </cell>
        </row>
        <row r="1532">
          <cell r="A1532" t="str">
            <v>I3493</v>
          </cell>
          <cell r="B1532" t="str">
            <v>SEINFRA/CE</v>
          </cell>
          <cell r="C1532" t="str">
            <v>CRUZETA FoFo JUNTA ELÁSTICA DN 150 x 75</v>
          </cell>
          <cell r="D1532" t="str">
            <v>UN</v>
          </cell>
          <cell r="E1532">
            <v>548.75</v>
          </cell>
        </row>
        <row r="1533">
          <cell r="A1533" t="str">
            <v>I7104</v>
          </cell>
          <cell r="B1533" t="str">
            <v>SEINFRA/CE</v>
          </cell>
          <cell r="C1533" t="str">
            <v>CRUZETA FoFo JUNTA ELASTICA DN 150 x 80</v>
          </cell>
          <cell r="D1533" t="str">
            <v>UN</v>
          </cell>
          <cell r="E1533">
            <v>548.75</v>
          </cell>
        </row>
        <row r="1534">
          <cell r="A1534" t="str">
            <v>I3498</v>
          </cell>
          <cell r="B1534" t="str">
            <v>SEINFRA/CE</v>
          </cell>
          <cell r="C1534" t="str">
            <v>CRUZETA FoFo JUNTA ELÁSTICA DN 200 x 100</v>
          </cell>
          <cell r="D1534" t="str">
            <v>UN</v>
          </cell>
          <cell r="E1534">
            <v>1046.79</v>
          </cell>
        </row>
        <row r="1535">
          <cell r="A1535" t="str">
            <v>I7105</v>
          </cell>
          <cell r="B1535" t="str">
            <v>SEINFRA/CE</v>
          </cell>
          <cell r="C1535" t="str">
            <v>CRUZETA FoFo JUNTA ELASTICA DN 200 x 150</v>
          </cell>
          <cell r="D1535" t="str">
            <v>UN</v>
          </cell>
          <cell r="E1535">
            <v>1064.9100000000001</v>
          </cell>
        </row>
        <row r="1536">
          <cell r="A1536" t="str">
            <v>I3499</v>
          </cell>
          <cell r="B1536" t="str">
            <v>SEINFRA/CE</v>
          </cell>
          <cell r="C1536" t="str">
            <v>CRUZETA FoFo JUNTA ELÁSTICA DN 200 x 200</v>
          </cell>
          <cell r="D1536" t="str">
            <v>UN</v>
          </cell>
          <cell r="E1536">
            <v>1093.74</v>
          </cell>
        </row>
        <row r="1537">
          <cell r="A1537" t="str">
            <v>I3497</v>
          </cell>
          <cell r="B1537" t="str">
            <v>SEINFRA/CE</v>
          </cell>
          <cell r="C1537" t="str">
            <v>CRUZETA FoFo JUNTA ELÁSTICA DN 200 x 75</v>
          </cell>
          <cell r="D1537" t="str">
            <v>UN</v>
          </cell>
          <cell r="E1537">
            <v>743.05</v>
          </cell>
        </row>
        <row r="1538">
          <cell r="A1538" t="str">
            <v>I7106</v>
          </cell>
          <cell r="B1538" t="str">
            <v>SEINFRA/CE</v>
          </cell>
          <cell r="C1538" t="str">
            <v>CRUZETA FoFo JUNTA ELASTICA DN 200 x 80</v>
          </cell>
          <cell r="D1538" t="str">
            <v>UN</v>
          </cell>
          <cell r="E1538">
            <v>743.05</v>
          </cell>
        </row>
        <row r="1539">
          <cell r="A1539" t="str">
            <v>I3502</v>
          </cell>
          <cell r="B1539" t="str">
            <v>SEINFRA/CE</v>
          </cell>
          <cell r="C1539" t="str">
            <v>CRUZETA FoFo JUNTA ELÁSTICA DN 250 x 100</v>
          </cell>
          <cell r="D1539" t="str">
            <v>UN</v>
          </cell>
          <cell r="E1539">
            <v>1199.1199999999999</v>
          </cell>
        </row>
        <row r="1540">
          <cell r="A1540" t="str">
            <v>I3503</v>
          </cell>
          <cell r="B1540" t="str">
            <v>SEINFRA/CE</v>
          </cell>
          <cell r="C1540" t="str">
            <v>CRUZETA FoFo JUNTA ELÁSTICA DN 250 x 250</v>
          </cell>
          <cell r="D1540" t="str">
            <v>UN</v>
          </cell>
          <cell r="E1540">
            <v>1213.92</v>
          </cell>
        </row>
        <row r="1541">
          <cell r="A1541" t="str">
            <v>I3501</v>
          </cell>
          <cell r="B1541" t="str">
            <v>SEINFRA/CE</v>
          </cell>
          <cell r="C1541" t="str">
            <v>CRUZETA FoFo JUNTA ELÁSTICA DN 250 x 75</v>
          </cell>
          <cell r="D1541" t="str">
            <v>UN</v>
          </cell>
          <cell r="E1541">
            <v>674.2</v>
          </cell>
        </row>
        <row r="1542">
          <cell r="A1542" t="str">
            <v>I7107</v>
          </cell>
          <cell r="B1542" t="str">
            <v>SEINFRA/CE</v>
          </cell>
          <cell r="C1542" t="str">
            <v>CRUZETA FoFo JUNTA ELASTICA DN 250 x 80</v>
          </cell>
          <cell r="D1542" t="str">
            <v>UN</v>
          </cell>
          <cell r="E1542">
            <v>674.2</v>
          </cell>
        </row>
        <row r="1543">
          <cell r="A1543" t="str">
            <v>I3505</v>
          </cell>
          <cell r="B1543" t="str">
            <v>SEINFRA/CE</v>
          </cell>
          <cell r="C1543" t="str">
            <v>CRUZETA FoFo JUNTA ELÁSTICA DN 300 x 100</v>
          </cell>
          <cell r="D1543" t="str">
            <v>UN</v>
          </cell>
          <cell r="E1543">
            <v>911.44</v>
          </cell>
        </row>
        <row r="1544">
          <cell r="A1544" t="str">
            <v>I3506</v>
          </cell>
          <cell r="B1544" t="str">
            <v>SEINFRA/CE</v>
          </cell>
          <cell r="C1544" t="str">
            <v>CRUZETA FoFo JUNTA ELÁSTICA DN 300 x 200</v>
          </cell>
          <cell r="D1544" t="str">
            <v>UN</v>
          </cell>
          <cell r="E1544">
            <v>1347.87</v>
          </cell>
        </row>
        <row r="1545">
          <cell r="A1545" t="str">
            <v>I3507</v>
          </cell>
          <cell r="B1545" t="str">
            <v>SEINFRA/CE</v>
          </cell>
          <cell r="C1545" t="str">
            <v>CRUZETA FoFo JUNTA ELÁSTICA DN 300 x 300</v>
          </cell>
          <cell r="D1545" t="str">
            <v>UN</v>
          </cell>
          <cell r="E1545">
            <v>1647.49</v>
          </cell>
        </row>
        <row r="1546">
          <cell r="A1546" t="str">
            <v>I3504</v>
          </cell>
          <cell r="B1546" t="str">
            <v>SEINFRA/CE</v>
          </cell>
          <cell r="C1546" t="str">
            <v>CRUZETA FoFo JUNTA ELÁSTICA DN 300 x 75</v>
          </cell>
          <cell r="D1546" t="str">
            <v>UN</v>
          </cell>
          <cell r="E1546">
            <v>797.68</v>
          </cell>
        </row>
        <row r="1547">
          <cell r="A1547" t="str">
            <v>I7108</v>
          </cell>
          <cell r="B1547" t="str">
            <v>SEINFRA/CE</v>
          </cell>
          <cell r="C1547" t="str">
            <v>CRUZETA FoFo JUNTA ELASTICA DN 300 x 80</v>
          </cell>
          <cell r="D1547" t="str">
            <v>UN</v>
          </cell>
          <cell r="E1547">
            <v>797.68</v>
          </cell>
        </row>
        <row r="1548">
          <cell r="A1548" t="str">
            <v>I7611</v>
          </cell>
          <cell r="B1548" t="str">
            <v>SEINFRA/CE</v>
          </cell>
          <cell r="C1548" t="str">
            <v>CRUZETA FoFo JUNTA ELÁSTICA DN 350 x 100</v>
          </cell>
          <cell r="D1548" t="str">
            <v>UN</v>
          </cell>
          <cell r="E1548">
            <v>1338.01</v>
          </cell>
        </row>
        <row r="1549">
          <cell r="A1549" t="str">
            <v>I7612</v>
          </cell>
          <cell r="B1549" t="str">
            <v>SEINFRA/CE</v>
          </cell>
          <cell r="C1549" t="str">
            <v>CRUZETA FoFo JUNTA ELÁSTICA DN 350 x 200</v>
          </cell>
          <cell r="D1549" t="str">
            <v>UN</v>
          </cell>
          <cell r="E1549">
            <v>1630.23</v>
          </cell>
        </row>
        <row r="1550">
          <cell r="A1550" t="str">
            <v>I7613</v>
          </cell>
          <cell r="B1550" t="str">
            <v>SEINFRA/CE</v>
          </cell>
          <cell r="C1550" t="str">
            <v>CRUZETA FoFo JUNTA ELÁSTICA DN 350 x 250</v>
          </cell>
          <cell r="D1550" t="str">
            <v>UN</v>
          </cell>
          <cell r="E1550">
            <v>1756.39</v>
          </cell>
        </row>
        <row r="1551">
          <cell r="A1551" t="str">
            <v>I3509</v>
          </cell>
          <cell r="B1551" t="str">
            <v>SEINFRA/CE</v>
          </cell>
          <cell r="C1551" t="str">
            <v>CRUZETA FoFo JUNTA ELÁSTICA DN 400 x 100</v>
          </cell>
          <cell r="D1551" t="str">
            <v>UN</v>
          </cell>
          <cell r="E1551">
            <v>1578.38</v>
          </cell>
        </row>
        <row r="1552">
          <cell r="A1552" t="str">
            <v>I3510</v>
          </cell>
          <cell r="B1552" t="str">
            <v>SEINFRA/CE</v>
          </cell>
          <cell r="C1552" t="str">
            <v>CRUZETA FoFo JUNTA ELÁSTICA DN 400 x 200</v>
          </cell>
          <cell r="D1552" t="str">
            <v>UN</v>
          </cell>
          <cell r="E1552">
            <v>4278.74</v>
          </cell>
        </row>
        <row r="1553">
          <cell r="A1553" t="str">
            <v>I3511</v>
          </cell>
          <cell r="B1553" t="str">
            <v>SEINFRA/CE</v>
          </cell>
          <cell r="C1553" t="str">
            <v>CRUZETA FoFo JUNTA ELÁSTICA DN 400 x 300</v>
          </cell>
          <cell r="D1553" t="str">
            <v>UN</v>
          </cell>
          <cell r="E1553">
            <v>4374.6000000000004</v>
          </cell>
        </row>
        <row r="1554">
          <cell r="A1554" t="str">
            <v>I3512</v>
          </cell>
          <cell r="B1554" t="str">
            <v>SEINFRA/CE</v>
          </cell>
          <cell r="C1554" t="str">
            <v>CRUZETA FoFo JUNTA ELÁSTICA DN 400 x 400</v>
          </cell>
          <cell r="D1554" t="str">
            <v>UN</v>
          </cell>
          <cell r="E1554">
            <v>4455.6499999999996</v>
          </cell>
        </row>
        <row r="1555">
          <cell r="A1555" t="str">
            <v>I3508</v>
          </cell>
          <cell r="B1555" t="str">
            <v>SEINFRA/CE</v>
          </cell>
          <cell r="C1555" t="str">
            <v>CRUZETA FoFo JUNTA ELÁSTICA DN 400 x 75</v>
          </cell>
          <cell r="D1555" t="str">
            <v>UN</v>
          </cell>
          <cell r="E1555">
            <v>1536.9</v>
          </cell>
        </row>
        <row r="1556">
          <cell r="A1556" t="str">
            <v>I7109</v>
          </cell>
          <cell r="B1556" t="str">
            <v>SEINFRA/CE</v>
          </cell>
          <cell r="C1556" t="str">
            <v>CRUZETA FoFo JUNTA ELASTICA DN 400 x 80</v>
          </cell>
          <cell r="D1556" t="str">
            <v>UN</v>
          </cell>
          <cell r="E1556">
            <v>1536.9</v>
          </cell>
        </row>
        <row r="1557">
          <cell r="A1557" t="str">
            <v>I3514</v>
          </cell>
          <cell r="B1557" t="str">
            <v>SEINFRA/CE</v>
          </cell>
          <cell r="C1557" t="str">
            <v>CRUZETA FoFo JUNTA ELÁSTICA DN 500 x 100</v>
          </cell>
          <cell r="D1557" t="str">
            <v>UN</v>
          </cell>
          <cell r="E1557">
            <v>2155.1799999999998</v>
          </cell>
        </row>
        <row r="1558">
          <cell r="A1558" t="str">
            <v>I3515</v>
          </cell>
          <cell r="B1558" t="str">
            <v>SEINFRA/CE</v>
          </cell>
          <cell r="C1558" t="str">
            <v>CRUZETA FoFo JUNTA ELÁSTICA DN 500 x 200</v>
          </cell>
          <cell r="D1558" t="str">
            <v>UN</v>
          </cell>
          <cell r="E1558">
            <v>4302.1000000000004</v>
          </cell>
        </row>
        <row r="1559">
          <cell r="A1559" t="str">
            <v>I3516</v>
          </cell>
          <cell r="B1559" t="str">
            <v>SEINFRA/CE</v>
          </cell>
          <cell r="C1559" t="str">
            <v>CRUZETA FoFo JUNTA ELÁSTICA DN 500 x 300</v>
          </cell>
          <cell r="D1559" t="str">
            <v>UN</v>
          </cell>
          <cell r="E1559">
            <v>4424.7700000000004</v>
          </cell>
        </row>
        <row r="1560">
          <cell r="A1560" t="str">
            <v>I3517</v>
          </cell>
          <cell r="B1560" t="str">
            <v>SEINFRA/CE</v>
          </cell>
          <cell r="C1560" t="str">
            <v>CRUZETA FoFo JUNTA ELÁSTICA DN 500 x 500</v>
          </cell>
          <cell r="D1560" t="str">
            <v>UN</v>
          </cell>
          <cell r="E1560">
            <v>5457.76</v>
          </cell>
        </row>
        <row r="1561">
          <cell r="A1561" t="str">
            <v>I7614</v>
          </cell>
          <cell r="B1561" t="str">
            <v>SEINFRA/CE</v>
          </cell>
          <cell r="C1561" t="str">
            <v>CRUZETA FoFo JUNTA ELÁSTICA DN 500 x 80</v>
          </cell>
          <cell r="D1561" t="str">
            <v>UN</v>
          </cell>
          <cell r="E1561">
            <v>2146.9</v>
          </cell>
        </row>
        <row r="1562">
          <cell r="A1562" t="str">
            <v>I3519</v>
          </cell>
          <cell r="B1562" t="str">
            <v>SEINFRA/CE</v>
          </cell>
          <cell r="C1562" t="str">
            <v>CRUZETA FoFo JUNTA ELÁSTICA DN 600 x 100</v>
          </cell>
          <cell r="D1562" t="str">
            <v>UN</v>
          </cell>
          <cell r="E1562">
            <v>4258.93</v>
          </cell>
        </row>
        <row r="1563">
          <cell r="A1563" t="str">
            <v>I3520</v>
          </cell>
          <cell r="B1563" t="str">
            <v>SEINFRA/CE</v>
          </cell>
          <cell r="C1563" t="str">
            <v>CRUZETA FoFo JUNTA ELÁSTICA DN 600 x 200</v>
          </cell>
          <cell r="D1563" t="str">
            <v>UN</v>
          </cell>
          <cell r="E1563">
            <v>4544.67</v>
          </cell>
        </row>
        <row r="1564">
          <cell r="A1564" t="str">
            <v>I3521</v>
          </cell>
          <cell r="B1564" t="str">
            <v>SEINFRA/CE</v>
          </cell>
          <cell r="C1564" t="str">
            <v>CRUZETA FoFo JUNTA ELÁSTICA DN 600 x 300</v>
          </cell>
          <cell r="D1564" t="str">
            <v>UN</v>
          </cell>
          <cell r="E1564">
            <v>5270.11</v>
          </cell>
        </row>
        <row r="1565">
          <cell r="A1565" t="str">
            <v>I3522</v>
          </cell>
          <cell r="B1565" t="str">
            <v>SEINFRA/CE</v>
          </cell>
          <cell r="C1565" t="str">
            <v>CRUZETA FoFo JUNTA ELÁSTICA DN 600 x 400</v>
          </cell>
          <cell r="D1565" t="str">
            <v>UN</v>
          </cell>
          <cell r="E1565">
            <v>6298.07</v>
          </cell>
        </row>
        <row r="1566">
          <cell r="A1566" t="str">
            <v>I3523</v>
          </cell>
          <cell r="B1566" t="str">
            <v>SEINFRA/CE</v>
          </cell>
          <cell r="C1566" t="str">
            <v>CRUZETA FoFo JUNTA ELÁSTICA DN 600 x 600</v>
          </cell>
          <cell r="D1566" t="str">
            <v>UN</v>
          </cell>
          <cell r="E1566">
            <v>10821.65</v>
          </cell>
        </row>
        <row r="1567">
          <cell r="A1567" t="str">
            <v>I3488</v>
          </cell>
          <cell r="B1567" t="str">
            <v>SEINFRA/CE</v>
          </cell>
          <cell r="C1567" t="str">
            <v>CRUZETA FoFo JUNTA ELÁSTICA DN 75 x 75</v>
          </cell>
          <cell r="D1567" t="str">
            <v>UN</v>
          </cell>
          <cell r="E1567">
            <v>462.08</v>
          </cell>
        </row>
        <row r="1568">
          <cell r="A1568" t="str">
            <v>I7110</v>
          </cell>
          <cell r="B1568" t="str">
            <v>SEINFRA/CE</v>
          </cell>
          <cell r="C1568" t="str">
            <v>CRUZETA FoFo JUNTA ELASTICA DN 80 x 80</v>
          </cell>
          <cell r="D1568" t="str">
            <v>UN</v>
          </cell>
          <cell r="E1568">
            <v>462.08</v>
          </cell>
        </row>
        <row r="1569">
          <cell r="A1569" t="str">
            <v>I3524</v>
          </cell>
          <cell r="B1569" t="str">
            <v>SEINFRA/CE</v>
          </cell>
          <cell r="C1569" t="str">
            <v>CRUZETA JE FoFo/PVC BBBB DN 100 x 50</v>
          </cell>
          <cell r="D1569" t="str">
            <v>UN</v>
          </cell>
          <cell r="E1569">
            <v>683.16</v>
          </cell>
        </row>
        <row r="1570">
          <cell r="A1570" t="str">
            <v>I3525</v>
          </cell>
          <cell r="B1570" t="str">
            <v>SEINFRA/CE</v>
          </cell>
          <cell r="C1570" t="str">
            <v>CRUZETA JE FoFo/PVC BBBB DN 100 x 75</v>
          </cell>
          <cell r="D1570" t="str">
            <v>UN</v>
          </cell>
          <cell r="E1570">
            <v>700.79</v>
          </cell>
        </row>
        <row r="1571">
          <cell r="A1571" t="str">
            <v>I3528</v>
          </cell>
          <cell r="B1571" t="str">
            <v>SEINFRA/CE</v>
          </cell>
          <cell r="C1571" t="str">
            <v>CRUZETA JE FoFo/PVC BBBB DN 150 x 100</v>
          </cell>
          <cell r="D1571" t="str">
            <v>UN</v>
          </cell>
          <cell r="E1571">
            <v>814.81</v>
          </cell>
        </row>
        <row r="1572">
          <cell r="A1572" t="str">
            <v>I3526</v>
          </cell>
          <cell r="B1572" t="str">
            <v>SEINFRA/CE</v>
          </cell>
          <cell r="C1572" t="str">
            <v>CRUZETA JE FoFo/PVC BBBB DN 150 x 50</v>
          </cell>
          <cell r="D1572" t="str">
            <v>UN</v>
          </cell>
          <cell r="E1572">
            <v>669.24</v>
          </cell>
        </row>
        <row r="1573">
          <cell r="A1573" t="str">
            <v>I3527</v>
          </cell>
          <cell r="B1573" t="str">
            <v>SEINFRA/CE</v>
          </cell>
          <cell r="C1573" t="str">
            <v>CRUZETA JE FoFo/PVC BBBB DN 150 x 75</v>
          </cell>
          <cell r="D1573" t="str">
            <v>UN</v>
          </cell>
          <cell r="E1573">
            <v>691.35</v>
          </cell>
        </row>
        <row r="1574">
          <cell r="A1574" t="str">
            <v>I3531</v>
          </cell>
          <cell r="B1574" t="str">
            <v>SEINFRA/CE</v>
          </cell>
          <cell r="C1574" t="str">
            <v>CRUZETA JE FoFo/PVC BBBB DN 200 x 100</v>
          </cell>
          <cell r="D1574" t="str">
            <v>UN</v>
          </cell>
          <cell r="E1574">
            <v>1228.83</v>
          </cell>
        </row>
        <row r="1575">
          <cell r="A1575" t="str">
            <v>I3529</v>
          </cell>
          <cell r="B1575" t="str">
            <v>SEINFRA/CE</v>
          </cell>
          <cell r="C1575" t="str">
            <v>CRUZETA JE FoFo/PVC BBBB DN 200 x 50</v>
          </cell>
          <cell r="D1575" t="str">
            <v>UN</v>
          </cell>
          <cell r="E1575">
            <v>856.31</v>
          </cell>
        </row>
        <row r="1576">
          <cell r="A1576" t="str">
            <v>I3530</v>
          </cell>
          <cell r="B1576" t="str">
            <v>SEINFRA/CE</v>
          </cell>
          <cell r="C1576" t="str">
            <v>CRUZETA JE FoFo/PVC BBBB DN 200 x 75</v>
          </cell>
          <cell r="D1576" t="str">
            <v>UN</v>
          </cell>
          <cell r="E1576">
            <v>875.27</v>
          </cell>
        </row>
        <row r="1577">
          <cell r="A1577" t="str">
            <v>I3534</v>
          </cell>
          <cell r="B1577" t="str">
            <v>SEINFRA/CE</v>
          </cell>
          <cell r="C1577" t="str">
            <v>CRUZETA JE FoFo/PVC BBBB DN 250 x 100</v>
          </cell>
          <cell r="D1577" t="str">
            <v>UN</v>
          </cell>
          <cell r="E1577">
            <v>1374.81</v>
          </cell>
        </row>
        <row r="1578">
          <cell r="A1578" t="str">
            <v>I3532</v>
          </cell>
          <cell r="B1578" t="str">
            <v>SEINFRA/CE</v>
          </cell>
          <cell r="C1578" t="str">
            <v>CRUZETA JE FoFo/PVC BBBB DN 250 x 50</v>
          </cell>
          <cell r="D1578" t="str">
            <v>UN</v>
          </cell>
          <cell r="E1578">
            <v>781.78</v>
          </cell>
        </row>
        <row r="1579">
          <cell r="A1579" t="str">
            <v>I3533</v>
          </cell>
          <cell r="B1579" t="str">
            <v>SEINFRA/CE</v>
          </cell>
          <cell r="C1579" t="str">
            <v>CRUZETA JE FoFo/PVC BBBB DN 250 x 75</v>
          </cell>
          <cell r="D1579" t="str">
            <v>UN</v>
          </cell>
          <cell r="E1579">
            <v>825.12</v>
          </cell>
        </row>
        <row r="1580">
          <cell r="A1580" t="str">
            <v>I3104</v>
          </cell>
          <cell r="B1580" t="str">
            <v>SEINFRA/CE</v>
          </cell>
          <cell r="C1580" t="str">
            <v>CRUZETA PBA COM BOLSAS DN 100</v>
          </cell>
          <cell r="D1580" t="str">
            <v>UN</v>
          </cell>
          <cell r="E1580">
            <v>73.650000000000006</v>
          </cell>
        </row>
        <row r="1581">
          <cell r="A1581" t="str">
            <v>I3102</v>
          </cell>
          <cell r="B1581" t="str">
            <v>SEINFRA/CE</v>
          </cell>
          <cell r="C1581" t="str">
            <v>CRUZETA PBA COM BOLSAS DN 50</v>
          </cell>
          <cell r="D1581" t="str">
            <v>UN</v>
          </cell>
          <cell r="E1581">
            <v>17.2</v>
          </cell>
        </row>
        <row r="1582">
          <cell r="A1582" t="str">
            <v>I3103</v>
          </cell>
          <cell r="B1582" t="str">
            <v>SEINFRA/CE</v>
          </cell>
          <cell r="C1582" t="str">
            <v>CRUZETA PBA COM BOLSAS DN 75</v>
          </cell>
          <cell r="D1582" t="str">
            <v>UN</v>
          </cell>
          <cell r="E1582">
            <v>41.01</v>
          </cell>
        </row>
        <row r="1583">
          <cell r="A1583" t="str">
            <v>I0900</v>
          </cell>
          <cell r="B1583" t="str">
            <v>SEINFRA/CE</v>
          </cell>
          <cell r="C1583" t="str">
            <v>CRUZETA PVC ROSCAVEL DE 1 1/2''</v>
          </cell>
          <cell r="D1583" t="str">
            <v>UN</v>
          </cell>
          <cell r="E1583">
            <v>22.8</v>
          </cell>
        </row>
        <row r="1584">
          <cell r="A1584" t="str">
            <v>I0901</v>
          </cell>
          <cell r="B1584" t="str">
            <v>SEINFRA/CE</v>
          </cell>
          <cell r="C1584" t="str">
            <v>CRUZETA PVC ROSCAVEL DE 1 1/4''</v>
          </cell>
          <cell r="D1584" t="str">
            <v>UN</v>
          </cell>
          <cell r="E1584">
            <v>15.19</v>
          </cell>
        </row>
        <row r="1585">
          <cell r="A1585" t="str">
            <v>I0899</v>
          </cell>
          <cell r="B1585" t="str">
            <v>SEINFRA/CE</v>
          </cell>
          <cell r="C1585" t="str">
            <v>CRUZETA PVC ROSCAVEL DE 1"</v>
          </cell>
          <cell r="D1585" t="str">
            <v>UN</v>
          </cell>
          <cell r="E1585">
            <v>10.35</v>
          </cell>
        </row>
        <row r="1586">
          <cell r="A1586" t="str">
            <v>I0902</v>
          </cell>
          <cell r="B1586" t="str">
            <v>SEINFRA/CE</v>
          </cell>
          <cell r="C1586" t="str">
            <v>CRUZETA PVC ROSCAVEL DE 1/2''</v>
          </cell>
          <cell r="D1586" t="str">
            <v>UN</v>
          </cell>
          <cell r="E1586">
            <v>4.49</v>
          </cell>
        </row>
        <row r="1587">
          <cell r="A1587" t="str">
            <v>I0903</v>
          </cell>
          <cell r="B1587" t="str">
            <v>SEINFRA/CE</v>
          </cell>
          <cell r="C1587" t="str">
            <v>CRUZETA PVC ROSCAVEL DE 2''</v>
          </cell>
          <cell r="D1587" t="str">
            <v>UN</v>
          </cell>
          <cell r="E1587">
            <v>34.32</v>
          </cell>
        </row>
        <row r="1588">
          <cell r="A1588" t="str">
            <v>I0904</v>
          </cell>
          <cell r="B1588" t="str">
            <v>SEINFRA/CE</v>
          </cell>
          <cell r="C1588" t="str">
            <v>CRUZETA PVC ROSCAVEL DE 3/4''</v>
          </cell>
          <cell r="D1588" t="str">
            <v>UN</v>
          </cell>
          <cell r="E1588">
            <v>6.55</v>
          </cell>
        </row>
        <row r="1589">
          <cell r="A1589" t="str">
            <v>I0905</v>
          </cell>
          <cell r="B1589" t="str">
            <v>SEINFRA/CE</v>
          </cell>
          <cell r="C1589" t="str">
            <v>CRUZETA PVC SOLD. MARROM DIAM 32MM (1'')</v>
          </cell>
          <cell r="D1589" t="str">
            <v>UN</v>
          </cell>
          <cell r="E1589">
            <v>5.16</v>
          </cell>
        </row>
        <row r="1590">
          <cell r="A1590" t="str">
            <v>I0906</v>
          </cell>
          <cell r="B1590" t="str">
            <v>SEINFRA/CE</v>
          </cell>
          <cell r="C1590" t="str">
            <v>CRUZETA PVC SOLD. MARROM DIAM. 110MM (4'')</v>
          </cell>
          <cell r="D1590" t="str">
            <v>UN</v>
          </cell>
          <cell r="E1590">
            <v>72.349999999999994</v>
          </cell>
        </row>
        <row r="1591">
          <cell r="A1591" t="str">
            <v>I0907</v>
          </cell>
          <cell r="B1591" t="str">
            <v>SEINFRA/CE</v>
          </cell>
          <cell r="C1591" t="str">
            <v>CRUZETA PVC SOLD. MARROM DIAM. 20MM (1/2'')</v>
          </cell>
          <cell r="D1591" t="str">
            <v>UN</v>
          </cell>
          <cell r="E1591">
            <v>3.35</v>
          </cell>
        </row>
        <row r="1592">
          <cell r="A1592" t="str">
            <v>I0908</v>
          </cell>
          <cell r="B1592" t="str">
            <v>SEINFRA/CE</v>
          </cell>
          <cell r="C1592" t="str">
            <v>CRUZETA PVC SOLD. MARROM DIAM. 25MM (3/4'')</v>
          </cell>
          <cell r="D1592" t="str">
            <v>UN</v>
          </cell>
          <cell r="E1592">
            <v>4.75</v>
          </cell>
        </row>
        <row r="1593">
          <cell r="A1593" t="str">
            <v>I0909</v>
          </cell>
          <cell r="B1593" t="str">
            <v>SEINFRA/CE</v>
          </cell>
          <cell r="C1593" t="str">
            <v>CRUZETA PVC SOLD. MARROM DIAM. 40MM (1 1/4'')</v>
          </cell>
          <cell r="D1593" t="str">
            <v>UN</v>
          </cell>
          <cell r="E1593">
            <v>6.85</v>
          </cell>
        </row>
        <row r="1594">
          <cell r="A1594" t="str">
            <v>I0910</v>
          </cell>
          <cell r="B1594" t="str">
            <v>SEINFRA/CE</v>
          </cell>
          <cell r="C1594" t="str">
            <v>CRUZETA PVC SOLD. MARROM DIAM. 50MM (1 1/2'')</v>
          </cell>
          <cell r="D1594" t="str">
            <v>UN</v>
          </cell>
          <cell r="E1594">
            <v>14.29</v>
          </cell>
        </row>
        <row r="1595">
          <cell r="A1595" t="str">
            <v>I0911</v>
          </cell>
          <cell r="B1595" t="str">
            <v>SEINFRA/CE</v>
          </cell>
          <cell r="C1595" t="str">
            <v>CRUZETA PVC SOLD. MARROM DIAM. 60MM (2'')</v>
          </cell>
          <cell r="D1595" t="str">
            <v>UN</v>
          </cell>
          <cell r="E1595">
            <v>14.78</v>
          </cell>
        </row>
        <row r="1596">
          <cell r="A1596" t="str">
            <v>I0912</v>
          </cell>
          <cell r="B1596" t="str">
            <v>SEINFRA/CE</v>
          </cell>
          <cell r="C1596" t="str">
            <v>CRUZETA PVC SOLD. MARROM DIAM. 85MM (3'')</v>
          </cell>
          <cell r="D1596" t="str">
            <v>UN</v>
          </cell>
          <cell r="E1596">
            <v>36.28</v>
          </cell>
        </row>
        <row r="1597">
          <cell r="A1597" t="str">
            <v>I0913</v>
          </cell>
          <cell r="B1597" t="str">
            <v>SEINFRA/CE</v>
          </cell>
          <cell r="C1597" t="str">
            <v>CRUZETA PVC SPLD. MARROM DIAM. 75MM (2 1/2'')</v>
          </cell>
          <cell r="D1597" t="str">
            <v>UN</v>
          </cell>
          <cell r="E1597">
            <v>21.2</v>
          </cell>
        </row>
        <row r="1598">
          <cell r="A1598" t="str">
            <v>I0915</v>
          </cell>
          <cell r="B1598" t="str">
            <v>SEINFRA/CE</v>
          </cell>
          <cell r="C1598" t="str">
            <v>CUBA DE AÇO INOX</v>
          </cell>
          <cell r="D1598" t="str">
            <v>UN</v>
          </cell>
          <cell r="E1598">
            <v>96.28</v>
          </cell>
        </row>
        <row r="1599">
          <cell r="A1599" t="str">
            <v>I0916</v>
          </cell>
          <cell r="B1599" t="str">
            <v>SEINFRA/CE</v>
          </cell>
          <cell r="C1599" t="str">
            <v>CUBA DE LOUÇA BRANCA DE EMBUTIR</v>
          </cell>
          <cell r="D1599" t="str">
            <v>UN</v>
          </cell>
          <cell r="E1599">
            <v>53</v>
          </cell>
        </row>
        <row r="1600">
          <cell r="A1600" t="str">
            <v>I0917</v>
          </cell>
          <cell r="B1600" t="str">
            <v>SEINFRA/CE</v>
          </cell>
          <cell r="C1600" t="str">
            <v>CUMEEIRA FIBROCIMENTO ARTICULADA (MODULADA)</v>
          </cell>
          <cell r="D1600" t="str">
            <v>M</v>
          </cell>
          <cell r="E1600">
            <v>41.82</v>
          </cell>
        </row>
        <row r="1601">
          <cell r="A1601" t="str">
            <v>I0918</v>
          </cell>
          <cell r="B1601" t="str">
            <v>SEINFRA/CE</v>
          </cell>
          <cell r="C1601" t="str">
            <v>CUMEEIRA FIBROCIMENTO ARTICULADA (VOGATEX)</v>
          </cell>
          <cell r="D1601" t="str">
            <v>M</v>
          </cell>
          <cell r="E1601">
            <v>14.1</v>
          </cell>
        </row>
        <row r="1602">
          <cell r="A1602" t="str">
            <v>I0919</v>
          </cell>
          <cell r="B1602" t="str">
            <v>SEINFRA/CE</v>
          </cell>
          <cell r="C1602" t="str">
            <v>CUMEEIRA FIBROCIMENTO NORMAL (CANALETE 49)</v>
          </cell>
          <cell r="D1602" t="str">
            <v>UN</v>
          </cell>
          <cell r="E1602">
            <v>35</v>
          </cell>
        </row>
        <row r="1603">
          <cell r="A1603" t="str">
            <v>I0920</v>
          </cell>
          <cell r="B1603" t="str">
            <v>SEINFRA/CE</v>
          </cell>
          <cell r="C1603" t="str">
            <v>CUMEEIRA FIBROCIMENTO NORMAL (CANALETE 90)</v>
          </cell>
          <cell r="D1603" t="str">
            <v>UN</v>
          </cell>
          <cell r="E1603">
            <v>64.44</v>
          </cell>
        </row>
        <row r="1604">
          <cell r="A1604" t="str">
            <v>I0921</v>
          </cell>
          <cell r="B1604" t="str">
            <v>SEINFRA/CE</v>
          </cell>
          <cell r="C1604" t="str">
            <v>CUMEEIRA FIBROCIMENTO NORMAL (KALHETA)</v>
          </cell>
          <cell r="D1604" t="str">
            <v>UN</v>
          </cell>
          <cell r="E1604">
            <v>37.299999999999997</v>
          </cell>
        </row>
        <row r="1605">
          <cell r="A1605" t="str">
            <v>I0922</v>
          </cell>
          <cell r="B1605" t="str">
            <v>SEINFRA/CE</v>
          </cell>
          <cell r="C1605" t="str">
            <v>CUMEEIRA FIBROCIMENTO NORMAL (KALHETAO)</v>
          </cell>
          <cell r="D1605" t="str">
            <v>UN</v>
          </cell>
          <cell r="E1605">
            <v>64.44</v>
          </cell>
        </row>
        <row r="1606">
          <cell r="A1606" t="str">
            <v>I0923</v>
          </cell>
          <cell r="B1606" t="str">
            <v>SEINFRA/CE</v>
          </cell>
          <cell r="C1606" t="str">
            <v>CUMEEIRA FIBROCIMENTO NORMAL (MAXIPLAC)</v>
          </cell>
          <cell r="D1606" t="str">
            <v>UN</v>
          </cell>
          <cell r="E1606">
            <v>50.36</v>
          </cell>
        </row>
        <row r="1607">
          <cell r="A1607" t="str">
            <v>I0924</v>
          </cell>
          <cell r="B1607" t="str">
            <v>SEINFRA/CE</v>
          </cell>
          <cell r="C1607" t="str">
            <v>CUMEEIRA FIBROCIMENTO NORMAL (ONDULADA)</v>
          </cell>
          <cell r="D1607" t="str">
            <v>M</v>
          </cell>
          <cell r="E1607">
            <v>34.4</v>
          </cell>
        </row>
        <row r="1608">
          <cell r="A1608" t="str">
            <v>I0925</v>
          </cell>
          <cell r="B1608" t="str">
            <v>SEINFRA/CE</v>
          </cell>
          <cell r="C1608" t="str">
            <v>CUMEEIRA FIBROCIMENTO UNIVERSAL (ONDULADA)</v>
          </cell>
          <cell r="D1608" t="str">
            <v>M</v>
          </cell>
          <cell r="E1608">
            <v>35.5</v>
          </cell>
        </row>
        <row r="1609">
          <cell r="A1609" t="str">
            <v>I2296</v>
          </cell>
          <cell r="B1609" t="str">
            <v>SEINFRA/CE</v>
          </cell>
          <cell r="C1609" t="str">
            <v>CUMEEIRA NORMAL P/TELHA DE 6MM, LARGURA 1.10M</v>
          </cell>
          <cell r="D1609" t="str">
            <v>UN</v>
          </cell>
          <cell r="E1609">
            <v>35.869999999999997</v>
          </cell>
        </row>
        <row r="1610">
          <cell r="A1610" t="str">
            <v>I0926</v>
          </cell>
          <cell r="B1610" t="str">
            <v>SEINFRA/CE</v>
          </cell>
          <cell r="C1610" t="str">
            <v>CUMEEIRA PARA TELHA CERAMICA</v>
          </cell>
          <cell r="D1610" t="str">
            <v>UN</v>
          </cell>
          <cell r="E1610">
            <v>1.36</v>
          </cell>
        </row>
        <row r="1611">
          <cell r="A1611" t="str">
            <v>I0927</v>
          </cell>
          <cell r="B1611" t="str">
            <v>SEINFRA/CE</v>
          </cell>
          <cell r="C1611" t="str">
            <v>CUMEEIRA PARA TELHA DE CONCRETO</v>
          </cell>
          <cell r="D1611" t="str">
            <v>UN</v>
          </cell>
          <cell r="E1611">
            <v>15.6</v>
          </cell>
        </row>
        <row r="1612">
          <cell r="A1612" t="str">
            <v>I0928</v>
          </cell>
          <cell r="B1612" t="str">
            <v>SEINFRA/CE</v>
          </cell>
          <cell r="C1612" t="str">
            <v>CUMEEIRA PARA TELHA DE MADEIRA - NORMAL</v>
          </cell>
          <cell r="D1612" t="str">
            <v>UN</v>
          </cell>
          <cell r="E1612">
            <v>11.9</v>
          </cell>
        </row>
        <row r="1613">
          <cell r="A1613" t="str">
            <v>I0929</v>
          </cell>
          <cell r="B1613" t="str">
            <v>SEINFRA/CE</v>
          </cell>
          <cell r="C1613" t="str">
            <v>CUMEEIRA TERMOACUSTICA</v>
          </cell>
          <cell r="D1613" t="str">
            <v>UN</v>
          </cell>
          <cell r="E1613">
            <v>57.5</v>
          </cell>
        </row>
        <row r="1614">
          <cell r="A1614" t="str">
            <v>I0930</v>
          </cell>
          <cell r="B1614" t="str">
            <v>SEINFRA/CE</v>
          </cell>
          <cell r="C1614" t="str">
            <v>CUMEEIRA TIPO ONDULINE (0,90 X 0,50)M</v>
          </cell>
          <cell r="D1614" t="str">
            <v>M</v>
          </cell>
          <cell r="E1614">
            <v>25.2</v>
          </cell>
        </row>
        <row r="1615">
          <cell r="A1615" t="str">
            <v>I3388</v>
          </cell>
          <cell r="B1615" t="str">
            <v>SEINFRA/CE</v>
          </cell>
          <cell r="C1615" t="str">
            <v>CURVA  FoFo 11 15' FF DN 1200 PN10</v>
          </cell>
          <cell r="D1615" t="str">
            <v>UN</v>
          </cell>
          <cell r="E1615">
            <v>14304.51</v>
          </cell>
        </row>
        <row r="1616">
          <cell r="A1616" t="str">
            <v>I7599</v>
          </cell>
          <cell r="B1616" t="str">
            <v>SEINFRA/CE</v>
          </cell>
          <cell r="C1616" t="str">
            <v>CURVA 11 15 FoFo BB JUNTA ELÁSTICA DN 450</v>
          </cell>
          <cell r="D1616" t="str">
            <v>UN</v>
          </cell>
          <cell r="E1616">
            <v>1531.76</v>
          </cell>
        </row>
        <row r="1617">
          <cell r="A1617" t="str">
            <v>I3314</v>
          </cell>
          <cell r="B1617" t="str">
            <v>SEINFRA/CE</v>
          </cell>
          <cell r="C1617" t="str">
            <v>CURVA 11 15' FoFo BB JUNTA ELÁSTICA DN 100</v>
          </cell>
          <cell r="D1617" t="str">
            <v>UN</v>
          </cell>
          <cell r="E1617">
            <v>173.06</v>
          </cell>
        </row>
        <row r="1618">
          <cell r="A1618" t="str">
            <v>I3326</v>
          </cell>
          <cell r="B1618" t="str">
            <v>SEINFRA/CE</v>
          </cell>
          <cell r="C1618" t="str">
            <v>CURVA 11 15' FoFo BB JUNTA ELÁSTICA DN 1000</v>
          </cell>
          <cell r="D1618" t="str">
            <v>UN</v>
          </cell>
          <cell r="E1618">
            <v>8806.75</v>
          </cell>
        </row>
        <row r="1619">
          <cell r="A1619" t="str">
            <v>I3327</v>
          </cell>
          <cell r="B1619" t="str">
            <v>SEINFRA/CE</v>
          </cell>
          <cell r="C1619" t="str">
            <v>CURVA 11 15' FoFo BB JUNTA ELÁSTICA DN 1200</v>
          </cell>
          <cell r="D1619" t="str">
            <v>UN</v>
          </cell>
          <cell r="E1619">
            <v>12082.64</v>
          </cell>
        </row>
        <row r="1620">
          <cell r="A1620" t="str">
            <v>I3315</v>
          </cell>
          <cell r="B1620" t="str">
            <v>SEINFRA/CE</v>
          </cell>
          <cell r="C1620" t="str">
            <v>CURVA 11 15' FoFo BB JUNTA ELÁSTICA DN 150</v>
          </cell>
          <cell r="D1620" t="str">
            <v>UN</v>
          </cell>
          <cell r="E1620">
            <v>319.58</v>
          </cell>
        </row>
        <row r="1621">
          <cell r="A1621" t="str">
            <v>I3316</v>
          </cell>
          <cell r="B1621" t="str">
            <v>SEINFRA/CE</v>
          </cell>
          <cell r="C1621" t="str">
            <v>CURVA 11 15' FoFo BB JUNTA ELÁSTICA DN 200</v>
          </cell>
          <cell r="D1621" t="str">
            <v>UN</v>
          </cell>
          <cell r="E1621">
            <v>633.16999999999996</v>
          </cell>
        </row>
        <row r="1622">
          <cell r="A1622" t="str">
            <v>I3317</v>
          </cell>
          <cell r="B1622" t="str">
            <v>SEINFRA/CE</v>
          </cell>
          <cell r="C1622" t="str">
            <v>CURVA 11 15' FoFo BB JUNTA ELÁSTICA DN 250</v>
          </cell>
          <cell r="D1622" t="str">
            <v>UN</v>
          </cell>
          <cell r="E1622">
            <v>713.38</v>
          </cell>
        </row>
        <row r="1623">
          <cell r="A1623" t="str">
            <v>I3318</v>
          </cell>
          <cell r="B1623" t="str">
            <v>SEINFRA/CE</v>
          </cell>
          <cell r="C1623" t="str">
            <v>CURVA 11 15' FoFo BB JUNTA ELÁSTICA DN 300</v>
          </cell>
          <cell r="D1623" t="str">
            <v>UN</v>
          </cell>
          <cell r="E1623">
            <v>815.22</v>
          </cell>
        </row>
        <row r="1624">
          <cell r="A1624" t="str">
            <v>I3319</v>
          </cell>
          <cell r="B1624" t="str">
            <v>SEINFRA/CE</v>
          </cell>
          <cell r="C1624" t="str">
            <v>CURVA 11 15' FoFo BB JUNTA ELÁSTICA DN 350</v>
          </cell>
          <cell r="D1624" t="str">
            <v>UN</v>
          </cell>
          <cell r="E1624">
            <v>1015.3</v>
          </cell>
        </row>
        <row r="1625">
          <cell r="A1625" t="str">
            <v>I3320</v>
          </cell>
          <cell r="B1625" t="str">
            <v>SEINFRA/CE</v>
          </cell>
          <cell r="C1625" t="str">
            <v>CURVA 11 15' FoFo BB JUNTA ELÁSTICA DN 400</v>
          </cell>
          <cell r="D1625" t="str">
            <v>UN</v>
          </cell>
          <cell r="E1625">
            <v>1244.83</v>
          </cell>
        </row>
        <row r="1626">
          <cell r="A1626" t="str">
            <v>I3321</v>
          </cell>
          <cell r="B1626" t="str">
            <v>SEINFRA/CE</v>
          </cell>
          <cell r="C1626" t="str">
            <v>CURVA 11 15' FoFo BB JUNTA ELÁSTICA DN 500</v>
          </cell>
          <cell r="D1626" t="str">
            <v>UN</v>
          </cell>
          <cell r="E1626">
            <v>1692.09</v>
          </cell>
        </row>
        <row r="1627">
          <cell r="A1627" t="str">
            <v>I3322</v>
          </cell>
          <cell r="B1627" t="str">
            <v>SEINFRA/CE</v>
          </cell>
          <cell r="C1627" t="str">
            <v>CURVA 11 15' FoFo BB JUNTA ELÁSTICA DN 600</v>
          </cell>
          <cell r="D1627" t="str">
            <v>UN</v>
          </cell>
          <cell r="E1627">
            <v>3743.17</v>
          </cell>
        </row>
        <row r="1628">
          <cell r="A1628" t="str">
            <v>I3323</v>
          </cell>
          <cell r="B1628" t="str">
            <v>SEINFRA/CE</v>
          </cell>
          <cell r="C1628" t="str">
            <v>CURVA 11 15' FoFo BB JUNTA ELÁSTICA DN 700</v>
          </cell>
          <cell r="D1628" t="str">
            <v>UN</v>
          </cell>
          <cell r="E1628">
            <v>4972.6400000000003</v>
          </cell>
        </row>
        <row r="1629">
          <cell r="A1629" t="str">
            <v>I3313</v>
          </cell>
          <cell r="B1629" t="str">
            <v>SEINFRA/CE</v>
          </cell>
          <cell r="C1629" t="str">
            <v>CURVA 11 15' FoFo BB JUNTA ELÁSTICA DN 75</v>
          </cell>
          <cell r="D1629" t="str">
            <v>UN</v>
          </cell>
          <cell r="E1629">
            <v>150.08000000000001</v>
          </cell>
        </row>
        <row r="1630">
          <cell r="A1630" t="str">
            <v>I7111</v>
          </cell>
          <cell r="B1630" t="str">
            <v>SEINFRA/CE</v>
          </cell>
          <cell r="C1630" t="str">
            <v>CURVA 11 15' FoFo BB JUNTA ELASTICA DN 80</v>
          </cell>
          <cell r="D1630" t="str">
            <v>UN</v>
          </cell>
          <cell r="E1630">
            <v>150.08000000000001</v>
          </cell>
        </row>
        <row r="1631">
          <cell r="A1631" t="str">
            <v>I3324</v>
          </cell>
          <cell r="B1631" t="str">
            <v>SEINFRA/CE</v>
          </cell>
          <cell r="C1631" t="str">
            <v>CURVA 11 15' FoFo BB JUNTA ELÁSTICA DN 800</v>
          </cell>
          <cell r="D1631" t="str">
            <v>UN</v>
          </cell>
          <cell r="E1631">
            <v>6921.48</v>
          </cell>
        </row>
        <row r="1632">
          <cell r="A1632" t="str">
            <v>I3325</v>
          </cell>
          <cell r="B1632" t="str">
            <v>SEINFRA/CE</v>
          </cell>
          <cell r="C1632" t="str">
            <v>CURVA 11 15' FoFo BB JUNTA ELÁSTICA DN 900</v>
          </cell>
          <cell r="D1632" t="str">
            <v>UN</v>
          </cell>
          <cell r="E1632">
            <v>6986.45</v>
          </cell>
        </row>
        <row r="1633">
          <cell r="A1633" t="str">
            <v>I3330</v>
          </cell>
          <cell r="B1633" t="str">
            <v>SEINFRA/CE</v>
          </cell>
          <cell r="C1633" t="str">
            <v>CURVA 22 30' FoFo BB JUNTA ELÁSTICA DN 100</v>
          </cell>
          <cell r="D1633" t="str">
            <v>UN</v>
          </cell>
          <cell r="E1633">
            <v>158.08000000000001</v>
          </cell>
        </row>
        <row r="1634">
          <cell r="A1634" t="str">
            <v>I3343</v>
          </cell>
          <cell r="B1634" t="str">
            <v>SEINFRA/CE</v>
          </cell>
          <cell r="C1634" t="str">
            <v>CURVA 22 30' FoFo BB JUNTA ELÁSTICA DN 1000</v>
          </cell>
          <cell r="D1634" t="str">
            <v>UN</v>
          </cell>
          <cell r="E1634">
            <v>10350.86</v>
          </cell>
        </row>
        <row r="1635">
          <cell r="A1635" t="str">
            <v>I3344</v>
          </cell>
          <cell r="B1635" t="str">
            <v>SEINFRA/CE</v>
          </cell>
          <cell r="C1635" t="str">
            <v>CURVA 22 30' FoFo BB JUNTA ELÁSTICA DN 1200</v>
          </cell>
          <cell r="D1635" t="str">
            <v>UN</v>
          </cell>
          <cell r="E1635">
            <v>12346.26</v>
          </cell>
        </row>
        <row r="1636">
          <cell r="A1636" t="str">
            <v>I3331</v>
          </cell>
          <cell r="B1636" t="str">
            <v>SEINFRA/CE</v>
          </cell>
          <cell r="C1636" t="str">
            <v>CURVA 22 30' FoFo BB JUNTA ELÁSTICA DN 150</v>
          </cell>
          <cell r="D1636" t="str">
            <v>UN</v>
          </cell>
          <cell r="E1636">
            <v>335.03</v>
          </cell>
        </row>
        <row r="1637">
          <cell r="A1637" t="str">
            <v>I3332</v>
          </cell>
          <cell r="B1637" t="str">
            <v>SEINFRA/CE</v>
          </cell>
          <cell r="C1637" t="str">
            <v>CURVA 22 30' FoFo BB JUNTA ELÁSTICA DN 200</v>
          </cell>
          <cell r="D1637" t="str">
            <v>UN</v>
          </cell>
          <cell r="E1637">
            <v>381.46</v>
          </cell>
        </row>
        <row r="1638">
          <cell r="A1638" t="str">
            <v>I3333</v>
          </cell>
          <cell r="B1638" t="str">
            <v>SEINFRA/CE</v>
          </cell>
          <cell r="C1638" t="str">
            <v>CURVA 22 30' FoFo BB JUNTA ELÁSTICA DN 250</v>
          </cell>
          <cell r="D1638" t="str">
            <v>UN</v>
          </cell>
          <cell r="E1638">
            <v>563.76</v>
          </cell>
        </row>
        <row r="1639">
          <cell r="A1639" t="str">
            <v>I3334</v>
          </cell>
          <cell r="B1639" t="str">
            <v>SEINFRA/CE</v>
          </cell>
          <cell r="C1639" t="str">
            <v>CURVA 22 30' FoFo BB JUNTA ELÁSTICA DN 300</v>
          </cell>
          <cell r="D1639" t="str">
            <v>UN</v>
          </cell>
          <cell r="E1639">
            <v>748.31</v>
          </cell>
        </row>
        <row r="1640">
          <cell r="A1640" t="str">
            <v>I3335</v>
          </cell>
          <cell r="B1640" t="str">
            <v>SEINFRA/CE</v>
          </cell>
          <cell r="C1640" t="str">
            <v>CURVA 22 30' FoFo BB JUNTA ELÁSTICA DN 350</v>
          </cell>
          <cell r="D1640" t="str">
            <v>UN</v>
          </cell>
          <cell r="E1640">
            <v>1111.6600000000001</v>
          </cell>
        </row>
        <row r="1641">
          <cell r="A1641" t="str">
            <v>I3336</v>
          </cell>
          <cell r="B1641" t="str">
            <v>SEINFRA/CE</v>
          </cell>
          <cell r="C1641" t="str">
            <v>CURVA 22 30' FoFo BB JUNTA ELÁSTICA DN 400</v>
          </cell>
          <cell r="D1641" t="str">
            <v>UN</v>
          </cell>
          <cell r="E1641">
            <v>1350.6</v>
          </cell>
        </row>
        <row r="1642">
          <cell r="A1642" t="str">
            <v>I3337</v>
          </cell>
          <cell r="B1642" t="str">
            <v>SEINFRA/CE</v>
          </cell>
          <cell r="C1642" t="str">
            <v>CURVA 22 30' FoFo BB JUNTA ELÁSTICA DN 450</v>
          </cell>
          <cell r="D1642" t="str">
            <v>UN</v>
          </cell>
          <cell r="E1642">
            <v>1693.09</v>
          </cell>
        </row>
        <row r="1643">
          <cell r="A1643" t="str">
            <v>I3338</v>
          </cell>
          <cell r="B1643" t="str">
            <v>SEINFRA/CE</v>
          </cell>
          <cell r="C1643" t="str">
            <v>CURVA 22 30' FoFo BB JUNTA ELÁSTICA DN 500</v>
          </cell>
          <cell r="D1643" t="str">
            <v>UN</v>
          </cell>
          <cell r="E1643">
            <v>1800.72</v>
          </cell>
        </row>
        <row r="1644">
          <cell r="A1644" t="str">
            <v>I3339</v>
          </cell>
          <cell r="B1644" t="str">
            <v>SEINFRA/CE</v>
          </cell>
          <cell r="C1644" t="str">
            <v>CURVA 22 30' FoFo BB JUNTA ELÁSTICA DN 600</v>
          </cell>
          <cell r="D1644" t="str">
            <v>UN</v>
          </cell>
          <cell r="E1644">
            <v>4396.54</v>
          </cell>
        </row>
        <row r="1645">
          <cell r="A1645" t="str">
            <v>I3340</v>
          </cell>
          <cell r="B1645" t="str">
            <v>SEINFRA/CE</v>
          </cell>
          <cell r="C1645" t="str">
            <v>CURVA 22 30' FoFo BB JUNTA ELÁSTICA DN 700</v>
          </cell>
          <cell r="D1645" t="str">
            <v>UN</v>
          </cell>
          <cell r="E1645">
            <v>5620.11</v>
          </cell>
        </row>
        <row r="1646">
          <cell r="A1646" t="str">
            <v>I3329</v>
          </cell>
          <cell r="B1646" t="str">
            <v>SEINFRA/CE</v>
          </cell>
          <cell r="C1646" t="str">
            <v>CURVA 22 30' FoFo BB JUNTA ELÁSTICA DN 75</v>
          </cell>
          <cell r="D1646" t="str">
            <v>UN</v>
          </cell>
          <cell r="E1646">
            <v>140.80000000000001</v>
          </cell>
        </row>
        <row r="1647">
          <cell r="A1647" t="str">
            <v>I7112</v>
          </cell>
          <cell r="B1647" t="str">
            <v>SEINFRA/CE</v>
          </cell>
          <cell r="C1647" t="str">
            <v>CURVA 22 30' FoFo BB JUNTA ELASTICA DN 80</v>
          </cell>
          <cell r="D1647" t="str">
            <v>UN</v>
          </cell>
          <cell r="E1647">
            <v>140.80000000000001</v>
          </cell>
        </row>
        <row r="1648">
          <cell r="A1648" t="str">
            <v>I3341</v>
          </cell>
          <cell r="B1648" t="str">
            <v>SEINFRA/CE</v>
          </cell>
          <cell r="C1648" t="str">
            <v>CURVA 22 30' FoFo BB JUNTA ELÁSTICA DN 800</v>
          </cell>
          <cell r="D1648" t="str">
            <v>UN</v>
          </cell>
          <cell r="E1648">
            <v>6795.43</v>
          </cell>
        </row>
        <row r="1649">
          <cell r="A1649" t="str">
            <v>I3342</v>
          </cell>
          <cell r="B1649" t="str">
            <v>SEINFRA/CE</v>
          </cell>
          <cell r="C1649" t="str">
            <v>CURVA 22 30' FoFo BB JUNTA ELÁSTICA DN 900</v>
          </cell>
          <cell r="D1649" t="str">
            <v>UN</v>
          </cell>
          <cell r="E1649">
            <v>7904.24</v>
          </cell>
        </row>
        <row r="1650">
          <cell r="A1650" t="str">
            <v>I3109</v>
          </cell>
          <cell r="B1650" t="str">
            <v>SEINFRA/CE</v>
          </cell>
          <cell r="C1650" t="str">
            <v>CURVA 22 30' PBA COM PONTA E BOLSA DN 100</v>
          </cell>
          <cell r="D1650" t="str">
            <v>UN</v>
          </cell>
          <cell r="E1650">
            <v>74.39</v>
          </cell>
        </row>
        <row r="1651">
          <cell r="A1651" t="str">
            <v>I3107</v>
          </cell>
          <cell r="B1651" t="str">
            <v>SEINFRA/CE</v>
          </cell>
          <cell r="C1651" t="str">
            <v>CURVA 22 30' PBA COM PONTA E BOLSA DN 50</v>
          </cell>
          <cell r="D1651" t="str">
            <v>UN</v>
          </cell>
          <cell r="E1651">
            <v>13.78</v>
          </cell>
        </row>
        <row r="1652">
          <cell r="A1652" t="str">
            <v>I3108</v>
          </cell>
          <cell r="B1652" t="str">
            <v>SEINFRA/CE</v>
          </cell>
          <cell r="C1652" t="str">
            <v>CURVA 22 30' PBA COM PONTA E BOLSA DN 75</v>
          </cell>
          <cell r="D1652" t="str">
            <v>UN</v>
          </cell>
          <cell r="E1652">
            <v>35.29</v>
          </cell>
        </row>
        <row r="1653">
          <cell r="A1653" t="str">
            <v>I3347</v>
          </cell>
          <cell r="B1653" t="str">
            <v>SEINFRA/CE</v>
          </cell>
          <cell r="C1653" t="str">
            <v>CURVA 45 FoFo BB JUNTA ELÁSTICA DN 100</v>
          </cell>
          <cell r="D1653" t="str">
            <v>UN</v>
          </cell>
          <cell r="E1653">
            <v>187.26</v>
          </cell>
        </row>
        <row r="1654">
          <cell r="A1654" t="str">
            <v>I3359</v>
          </cell>
          <cell r="B1654" t="str">
            <v>SEINFRA/CE</v>
          </cell>
          <cell r="C1654" t="str">
            <v>CURVA 45 FoFo BB JUNTA ELÁSTICA DN 1000</v>
          </cell>
          <cell r="D1654" t="str">
            <v>UN</v>
          </cell>
          <cell r="E1654">
            <v>14510.57</v>
          </cell>
        </row>
        <row r="1655">
          <cell r="A1655" t="str">
            <v>I3360</v>
          </cell>
          <cell r="B1655" t="str">
            <v>SEINFRA/CE</v>
          </cell>
          <cell r="C1655" t="str">
            <v>CURVA 45 FoFo BB JUNTA ELÁSTICA DN 1200</v>
          </cell>
          <cell r="D1655" t="str">
            <v>UN</v>
          </cell>
          <cell r="E1655">
            <v>18816.509999999998</v>
          </cell>
        </row>
        <row r="1656">
          <cell r="A1656" t="str">
            <v>I3348</v>
          </cell>
          <cell r="B1656" t="str">
            <v>SEINFRA/CE</v>
          </cell>
          <cell r="C1656" t="str">
            <v>CURVA 45 FoFo BB JUNTA ELÁSTICA DN 150</v>
          </cell>
          <cell r="D1656" t="str">
            <v>UN</v>
          </cell>
          <cell r="E1656">
            <v>306.58999999999997</v>
          </cell>
        </row>
        <row r="1657">
          <cell r="A1657" t="str">
            <v>I3349</v>
          </cell>
          <cell r="B1657" t="str">
            <v>SEINFRA/CE</v>
          </cell>
          <cell r="C1657" t="str">
            <v>CURVA 45 FoFo BB JUNTA ELÁSTICA DN 200</v>
          </cell>
          <cell r="D1657" t="str">
            <v>UN</v>
          </cell>
          <cell r="E1657">
            <v>426.79</v>
          </cell>
        </row>
        <row r="1658">
          <cell r="A1658" t="str">
            <v>I3350</v>
          </cell>
          <cell r="B1658" t="str">
            <v>SEINFRA/CE</v>
          </cell>
          <cell r="C1658" t="str">
            <v>CURVA 45 FoFo BB JUNTA ELÁSTICA DN 250</v>
          </cell>
          <cell r="D1658" t="str">
            <v>UN</v>
          </cell>
          <cell r="E1658">
            <v>602.91</v>
          </cell>
        </row>
        <row r="1659">
          <cell r="A1659" t="str">
            <v>I3351</v>
          </cell>
          <cell r="B1659" t="str">
            <v>SEINFRA/CE</v>
          </cell>
          <cell r="C1659" t="str">
            <v>CURVA 45 FoFo BB JUNTA ELÁSTICA DN 300</v>
          </cell>
          <cell r="D1659" t="str">
            <v>UN</v>
          </cell>
          <cell r="E1659">
            <v>771.22</v>
          </cell>
        </row>
        <row r="1660">
          <cell r="A1660" t="str">
            <v>I3352</v>
          </cell>
          <cell r="B1660" t="str">
            <v>SEINFRA/CE</v>
          </cell>
          <cell r="C1660" t="str">
            <v>CURVA 45 FoFo BB JUNTA ELÁSTICA DN 350</v>
          </cell>
          <cell r="D1660" t="str">
            <v>UN</v>
          </cell>
          <cell r="E1660">
            <v>1220.32</v>
          </cell>
        </row>
        <row r="1661">
          <cell r="A1661" t="str">
            <v>I3353</v>
          </cell>
          <cell r="B1661" t="str">
            <v>SEINFRA/CE</v>
          </cell>
          <cell r="C1661" t="str">
            <v>CURVA 45 FoFo BB JUNTA ELÁSTICA DN 400</v>
          </cell>
          <cell r="D1661" t="str">
            <v>UN</v>
          </cell>
          <cell r="E1661">
            <v>1617.19</v>
          </cell>
        </row>
        <row r="1662">
          <cell r="A1662" t="str">
            <v>I7113</v>
          </cell>
          <cell r="B1662" t="str">
            <v>SEINFRA/CE</v>
          </cell>
          <cell r="C1662" t="str">
            <v>CURVA 45 FoFo BB JUNTA ELASTICA DN 450</v>
          </cell>
          <cell r="D1662" t="str">
            <v>UN</v>
          </cell>
          <cell r="E1662">
            <v>4056.72</v>
          </cell>
        </row>
        <row r="1663">
          <cell r="A1663" t="str">
            <v>I3354</v>
          </cell>
          <cell r="B1663" t="str">
            <v>SEINFRA/CE</v>
          </cell>
          <cell r="C1663" t="str">
            <v>CURVA 45 FoFo BB JUNTA ELÁSTICA DN 500</v>
          </cell>
          <cell r="D1663" t="str">
            <v>UN</v>
          </cell>
          <cell r="E1663">
            <v>4319.9799999999996</v>
          </cell>
        </row>
        <row r="1664">
          <cell r="A1664" t="str">
            <v>I3355</v>
          </cell>
          <cell r="B1664" t="str">
            <v>SEINFRA/CE</v>
          </cell>
          <cell r="C1664" t="str">
            <v>CURVA 45 FoFo BB JUNTA ELÁSTICA DN 600</v>
          </cell>
          <cell r="D1664" t="str">
            <v>UN</v>
          </cell>
          <cell r="E1664">
            <v>4647.9799999999996</v>
          </cell>
        </row>
        <row r="1665">
          <cell r="A1665" t="str">
            <v>I3356</v>
          </cell>
          <cell r="B1665" t="str">
            <v>SEINFRA/CE</v>
          </cell>
          <cell r="C1665" t="str">
            <v>CURVA 45 FoFo BB JUNTA ELÁSTICA DN 700</v>
          </cell>
          <cell r="D1665" t="str">
            <v>UN</v>
          </cell>
          <cell r="E1665">
            <v>6464.17</v>
          </cell>
        </row>
        <row r="1666">
          <cell r="A1666" t="str">
            <v>I3346</v>
          </cell>
          <cell r="B1666" t="str">
            <v>SEINFRA/CE</v>
          </cell>
          <cell r="C1666" t="str">
            <v>CURVA 45 FoFo BB JUNTA ELÁSTICA DN 75</v>
          </cell>
          <cell r="D1666" t="str">
            <v>UN</v>
          </cell>
          <cell r="E1666">
            <v>148.47999999999999</v>
          </cell>
        </row>
        <row r="1667">
          <cell r="A1667" t="str">
            <v>I7114</v>
          </cell>
          <cell r="B1667" t="str">
            <v>SEINFRA/CE</v>
          </cell>
          <cell r="C1667" t="str">
            <v>CURVA 45 FoFo BB JUNTA ELASTICA DN 80</v>
          </cell>
          <cell r="D1667" t="str">
            <v>UN</v>
          </cell>
          <cell r="E1667">
            <v>148.47999999999999</v>
          </cell>
        </row>
        <row r="1668">
          <cell r="A1668" t="str">
            <v>I3357</v>
          </cell>
          <cell r="B1668" t="str">
            <v>SEINFRA/CE</v>
          </cell>
          <cell r="C1668" t="str">
            <v>CURVA 45 FoFo BB JUNTA ELÁSTICA DN 800</v>
          </cell>
          <cell r="D1668" t="str">
            <v>UN</v>
          </cell>
          <cell r="E1668">
            <v>9229.5300000000007</v>
          </cell>
        </row>
        <row r="1669">
          <cell r="A1669" t="str">
            <v>I3358</v>
          </cell>
          <cell r="B1669" t="str">
            <v>SEINFRA/CE</v>
          </cell>
          <cell r="C1669" t="str">
            <v>CURVA 45 FoFo BB JUNTA ELÁSTICA DN 900</v>
          </cell>
          <cell r="D1669" t="str">
            <v>UN</v>
          </cell>
          <cell r="E1669">
            <v>9980.0499999999993</v>
          </cell>
        </row>
        <row r="1670">
          <cell r="A1670" t="str">
            <v>I2985</v>
          </cell>
          <cell r="B1670" t="str">
            <v>SEINFRA/CE</v>
          </cell>
          <cell r="C1670" t="str">
            <v>CURVA 45 OCRE PB - JE CURTA INJETADA DN</v>
          </cell>
          <cell r="D1670" t="str">
            <v>UN</v>
          </cell>
          <cell r="E1670">
            <v>8.4700000000000006</v>
          </cell>
        </row>
        <row r="1671">
          <cell r="A1671" t="str">
            <v>I2977</v>
          </cell>
          <cell r="B1671" t="str">
            <v>SEINFRA/CE</v>
          </cell>
          <cell r="C1671" t="str">
            <v>CURVA 45 OCRE PB - JE DN 100</v>
          </cell>
          <cell r="D1671" t="str">
            <v>UN</v>
          </cell>
          <cell r="E1671">
            <v>21.69</v>
          </cell>
        </row>
        <row r="1672">
          <cell r="A1672" t="str">
            <v>I2978</v>
          </cell>
          <cell r="B1672" t="str">
            <v>SEINFRA/CE</v>
          </cell>
          <cell r="C1672" t="str">
            <v>CURVA 45 OCRE PB - JE DN 125</v>
          </cell>
          <cell r="D1672" t="str">
            <v>UN</v>
          </cell>
          <cell r="E1672">
            <v>23</v>
          </cell>
        </row>
        <row r="1673">
          <cell r="A1673" t="str">
            <v>I2979</v>
          </cell>
          <cell r="B1673" t="str">
            <v>SEINFRA/CE</v>
          </cell>
          <cell r="C1673" t="str">
            <v>CURVA 45 OCRE PB - JE DN 150</v>
          </cell>
          <cell r="D1673" t="str">
            <v>UN</v>
          </cell>
          <cell r="E1673">
            <v>58.43</v>
          </cell>
        </row>
        <row r="1674">
          <cell r="A1674" t="str">
            <v>I2980</v>
          </cell>
          <cell r="B1674" t="str">
            <v>SEINFRA/CE</v>
          </cell>
          <cell r="C1674" t="str">
            <v>CURVA 45 OCRE PB - JE DN 200</v>
          </cell>
          <cell r="D1674" t="str">
            <v>UN</v>
          </cell>
          <cell r="E1674">
            <v>81.510000000000005</v>
          </cell>
        </row>
        <row r="1675">
          <cell r="A1675" t="str">
            <v>I2981</v>
          </cell>
          <cell r="B1675" t="str">
            <v>SEINFRA/CE</v>
          </cell>
          <cell r="C1675" t="str">
            <v>CURVA 45 OCRE PB - JE DN 250</v>
          </cell>
          <cell r="D1675" t="str">
            <v>UN</v>
          </cell>
          <cell r="E1675">
            <v>248.83</v>
          </cell>
        </row>
        <row r="1676">
          <cell r="A1676" t="str">
            <v>I2982</v>
          </cell>
          <cell r="B1676" t="str">
            <v>SEINFRA/CE</v>
          </cell>
          <cell r="C1676" t="str">
            <v>CURVA 45 OCRE PB - JE DN 300</v>
          </cell>
          <cell r="D1676" t="str">
            <v>UN</v>
          </cell>
          <cell r="E1676">
            <v>540.22</v>
          </cell>
        </row>
        <row r="1677">
          <cell r="A1677" t="str">
            <v>I2983</v>
          </cell>
          <cell r="B1677" t="str">
            <v>SEINFRA/CE</v>
          </cell>
          <cell r="C1677" t="str">
            <v>CURVA 45 OCRE PB - JE DN 350</v>
          </cell>
          <cell r="D1677" t="str">
            <v>UN</v>
          </cell>
          <cell r="E1677">
            <v>641.09</v>
          </cell>
        </row>
        <row r="1678">
          <cell r="A1678" t="str">
            <v>I2984</v>
          </cell>
          <cell r="B1678" t="str">
            <v>SEINFRA/CE</v>
          </cell>
          <cell r="C1678" t="str">
            <v>CURVA 45 OCRE PB - JE DN 400</v>
          </cell>
          <cell r="D1678" t="str">
            <v>UN</v>
          </cell>
          <cell r="E1678">
            <v>796.45</v>
          </cell>
        </row>
        <row r="1679">
          <cell r="A1679" t="str">
            <v>I6862</v>
          </cell>
          <cell r="B1679" t="str">
            <v>SEINFRA/CE</v>
          </cell>
          <cell r="C1679" t="str">
            <v>CURVA 45° OCRE PB - JEI CURTA INJETADA DN 100</v>
          </cell>
          <cell r="D1679" t="str">
            <v>UN</v>
          </cell>
          <cell r="E1679">
            <v>8.14</v>
          </cell>
        </row>
        <row r="1680">
          <cell r="A1680" t="str">
            <v>I7549</v>
          </cell>
          <cell r="B1680" t="str">
            <v>SEINFRA/CE</v>
          </cell>
          <cell r="C1680" t="str">
            <v>CURVA 45 OCRE PB - JEI DN 100</v>
          </cell>
          <cell r="D1680" t="str">
            <v>UN</v>
          </cell>
          <cell r="E1680">
            <v>26.03</v>
          </cell>
        </row>
        <row r="1681">
          <cell r="A1681" t="str">
            <v>I6856</v>
          </cell>
          <cell r="B1681" t="str">
            <v>SEINFRA/CE</v>
          </cell>
          <cell r="C1681" t="str">
            <v>CURVA 45° OCRE PB - JEI DN 150</v>
          </cell>
          <cell r="D1681" t="str">
            <v>UN</v>
          </cell>
          <cell r="E1681">
            <v>59.53</v>
          </cell>
        </row>
        <row r="1682">
          <cell r="A1682" t="str">
            <v>I6857</v>
          </cell>
          <cell r="B1682" t="str">
            <v>SEINFRA/CE</v>
          </cell>
          <cell r="C1682" t="str">
            <v>CURVA 45° OCRE PB - JEI DN 200</v>
          </cell>
          <cell r="D1682" t="str">
            <v>UN</v>
          </cell>
          <cell r="E1682">
            <v>107.81</v>
          </cell>
        </row>
        <row r="1683">
          <cell r="A1683" t="str">
            <v>I6858</v>
          </cell>
          <cell r="B1683" t="str">
            <v>SEINFRA/CE</v>
          </cell>
          <cell r="C1683" t="str">
            <v>CURVA 45° OCRE PB - JEI DN 250</v>
          </cell>
          <cell r="D1683" t="str">
            <v>UN</v>
          </cell>
          <cell r="E1683">
            <v>341.43</v>
          </cell>
        </row>
        <row r="1684">
          <cell r="A1684" t="str">
            <v>I6859</v>
          </cell>
          <cell r="B1684" t="str">
            <v>SEINFRA/CE</v>
          </cell>
          <cell r="C1684" t="str">
            <v>CURVA 45° OCRE PB - JEI DN 300</v>
          </cell>
          <cell r="D1684" t="str">
            <v>UN</v>
          </cell>
          <cell r="E1684">
            <v>651.16999999999996</v>
          </cell>
        </row>
        <row r="1685">
          <cell r="A1685" t="str">
            <v>I6860</v>
          </cell>
          <cell r="B1685" t="str">
            <v>SEINFRA/CE</v>
          </cell>
          <cell r="C1685" t="str">
            <v>CURVA 45° OCRE PB - JEI DN 350</v>
          </cell>
          <cell r="D1685" t="str">
            <v>UN</v>
          </cell>
          <cell r="E1685">
            <v>820.33</v>
          </cell>
        </row>
        <row r="1686">
          <cell r="A1686" t="str">
            <v>I6861</v>
          </cell>
          <cell r="B1686" t="str">
            <v>SEINFRA/CE</v>
          </cell>
          <cell r="C1686" t="str">
            <v>CURVA 45° OCRE PB - JEI DN 400</v>
          </cell>
          <cell r="D1686" t="str">
            <v>UN</v>
          </cell>
          <cell r="E1686">
            <v>1041.5</v>
          </cell>
        </row>
        <row r="1687">
          <cell r="A1687" t="str">
            <v>I3112</v>
          </cell>
          <cell r="B1687" t="str">
            <v>SEINFRA/CE</v>
          </cell>
          <cell r="C1687" t="str">
            <v>CURVA 45 PBA COM PONTA E BOLSA DN 100</v>
          </cell>
          <cell r="D1687" t="str">
            <v>UN</v>
          </cell>
          <cell r="E1687">
            <v>58.14</v>
          </cell>
        </row>
        <row r="1688">
          <cell r="A1688" t="str">
            <v>I3110</v>
          </cell>
          <cell r="B1688" t="str">
            <v>SEINFRA/CE</v>
          </cell>
          <cell r="C1688" t="str">
            <v>CURVA 45 PBA COM PONTA E BOLSA DN 50</v>
          </cell>
          <cell r="D1688" t="str">
            <v>UN</v>
          </cell>
          <cell r="E1688">
            <v>17.13</v>
          </cell>
        </row>
        <row r="1689">
          <cell r="A1689" t="str">
            <v>I3111</v>
          </cell>
          <cell r="B1689" t="str">
            <v>SEINFRA/CE</v>
          </cell>
          <cell r="C1689" t="str">
            <v>CURVA 45 PBA COM PONTA E BOLSA DN 75</v>
          </cell>
          <cell r="D1689" t="str">
            <v>UN</v>
          </cell>
          <cell r="E1689">
            <v>43.58</v>
          </cell>
        </row>
        <row r="1690">
          <cell r="A1690" t="str">
            <v>I6978</v>
          </cell>
          <cell r="B1690" t="str">
            <v>SEINFRA/CE</v>
          </cell>
          <cell r="C1690" t="str">
            <v>CURVA 45° PRFV PB JE DN 150</v>
          </cell>
          <cell r="D1690" t="str">
            <v>UN</v>
          </cell>
          <cell r="E1690">
            <v>254.55</v>
          </cell>
        </row>
        <row r="1691">
          <cell r="A1691" t="str">
            <v>I6979</v>
          </cell>
          <cell r="B1691" t="str">
            <v>SEINFRA/CE</v>
          </cell>
          <cell r="C1691" t="str">
            <v>CURVA 45° PRFV PB JE DN 200</v>
          </cell>
          <cell r="D1691" t="str">
            <v>UN</v>
          </cell>
          <cell r="E1691">
            <v>429.74</v>
          </cell>
        </row>
        <row r="1692">
          <cell r="A1692" t="str">
            <v>I6980</v>
          </cell>
          <cell r="B1692" t="str">
            <v>SEINFRA/CE</v>
          </cell>
          <cell r="C1692" t="str">
            <v>CURVA 45° PRFV PB JE DN 250</v>
          </cell>
          <cell r="D1692" t="str">
            <v>UN</v>
          </cell>
          <cell r="E1692">
            <v>562.33000000000004</v>
          </cell>
        </row>
        <row r="1693">
          <cell r="A1693" t="str">
            <v>I6981</v>
          </cell>
          <cell r="B1693" t="str">
            <v>SEINFRA/CE</v>
          </cell>
          <cell r="C1693" t="str">
            <v>CURVA 45° PRFV PB JE DN 300</v>
          </cell>
          <cell r="D1693" t="str">
            <v>UN</v>
          </cell>
          <cell r="E1693">
            <v>892.7</v>
          </cell>
        </row>
        <row r="1694">
          <cell r="A1694" t="str">
            <v>I6855</v>
          </cell>
          <cell r="B1694" t="str">
            <v>SEINFRA/CE</v>
          </cell>
          <cell r="C1694" t="str">
            <v>CURVA 45 PVC PBS DN 150</v>
          </cell>
          <cell r="D1694" t="str">
            <v>UN</v>
          </cell>
          <cell r="E1694">
            <v>251.86</v>
          </cell>
        </row>
        <row r="1695">
          <cell r="A1695" t="str">
            <v>I6571</v>
          </cell>
          <cell r="B1695" t="str">
            <v>SEINFRA/CE</v>
          </cell>
          <cell r="C1695" t="str">
            <v>CURVA 90 EM PVC SOLDÁVEL 20</v>
          </cell>
          <cell r="D1695" t="str">
            <v>UN</v>
          </cell>
          <cell r="E1695">
            <v>0.89</v>
          </cell>
        </row>
        <row r="1696">
          <cell r="A1696" t="str">
            <v>I3363</v>
          </cell>
          <cell r="B1696" t="str">
            <v>SEINFRA/CE</v>
          </cell>
          <cell r="C1696" t="str">
            <v>CURVA 90 FoFo BB JUNTA ELÁSTICA DN 100</v>
          </cell>
          <cell r="D1696" t="str">
            <v>UN</v>
          </cell>
          <cell r="E1696">
            <v>223.49</v>
          </cell>
        </row>
        <row r="1697">
          <cell r="A1697" t="str">
            <v>I3364</v>
          </cell>
          <cell r="B1697" t="str">
            <v>SEINFRA/CE</v>
          </cell>
          <cell r="C1697" t="str">
            <v>CURVA 90 FoFo BB JUNTA ELÁSTICA DN 150</v>
          </cell>
          <cell r="D1697" t="str">
            <v>UN</v>
          </cell>
          <cell r="E1697">
            <v>348.51</v>
          </cell>
        </row>
        <row r="1698">
          <cell r="A1698" t="str">
            <v>I3365</v>
          </cell>
          <cell r="B1698" t="str">
            <v>SEINFRA/CE</v>
          </cell>
          <cell r="C1698" t="str">
            <v>CURVA 90 FoFo BB JUNTA ELÁSTICA DN 200</v>
          </cell>
          <cell r="D1698" t="str">
            <v>UN</v>
          </cell>
          <cell r="E1698">
            <v>529.28</v>
          </cell>
        </row>
        <row r="1699">
          <cell r="A1699" t="str">
            <v>I3366</v>
          </cell>
          <cell r="B1699" t="str">
            <v>SEINFRA/CE</v>
          </cell>
          <cell r="C1699" t="str">
            <v>CURVA 90 FoFo BB JUNTA ELÁSTICA DN 250</v>
          </cell>
          <cell r="D1699" t="str">
            <v>UN</v>
          </cell>
          <cell r="E1699">
            <v>787.66</v>
          </cell>
        </row>
        <row r="1700">
          <cell r="A1700" t="str">
            <v>I3367</v>
          </cell>
          <cell r="B1700" t="str">
            <v>SEINFRA/CE</v>
          </cell>
          <cell r="C1700" t="str">
            <v>CURVA 90 FoFo BB JUNTA ELÁSTICA DN 300</v>
          </cell>
          <cell r="D1700" t="str">
            <v>UN</v>
          </cell>
          <cell r="E1700">
            <v>1207.98</v>
          </cell>
        </row>
        <row r="1701">
          <cell r="A1701" t="str">
            <v>I3368</v>
          </cell>
          <cell r="B1701" t="str">
            <v>SEINFRA/CE</v>
          </cell>
          <cell r="C1701" t="str">
            <v>CURVA 90 FoFo BB JUNTA ELÁSTICA DN 350</v>
          </cell>
          <cell r="D1701" t="str">
            <v>UN</v>
          </cell>
          <cell r="E1701">
            <v>3616.82</v>
          </cell>
        </row>
        <row r="1702">
          <cell r="A1702" t="str">
            <v>I3369</v>
          </cell>
          <cell r="B1702" t="str">
            <v>SEINFRA/CE</v>
          </cell>
          <cell r="C1702" t="str">
            <v>CURVA 90 FoFo BB JUNTA ELÁSTICA DN 400</v>
          </cell>
          <cell r="D1702" t="str">
            <v>UN</v>
          </cell>
          <cell r="E1702">
            <v>3930.93</v>
          </cell>
        </row>
        <row r="1703">
          <cell r="A1703" t="str">
            <v>I7600</v>
          </cell>
          <cell r="B1703" t="str">
            <v>SEINFRA/CE</v>
          </cell>
          <cell r="C1703" t="str">
            <v>CURVA 90 FoFo BB JUNTA ELÁSTICA DN 450</v>
          </cell>
          <cell r="D1703" t="str">
            <v>UN</v>
          </cell>
          <cell r="E1703">
            <v>4513.96</v>
          </cell>
        </row>
        <row r="1704">
          <cell r="A1704" t="str">
            <v>I3370</v>
          </cell>
          <cell r="B1704" t="str">
            <v>SEINFRA/CE</v>
          </cell>
          <cell r="C1704" t="str">
            <v>CURVA 90 FoFo BB JUNTA ELÁSTICA DN 500</v>
          </cell>
          <cell r="D1704" t="str">
            <v>UN</v>
          </cell>
          <cell r="E1704">
            <v>4543.1499999999996</v>
          </cell>
        </row>
        <row r="1705">
          <cell r="A1705" t="str">
            <v>I3371</v>
          </cell>
          <cell r="B1705" t="str">
            <v>SEINFRA/CE</v>
          </cell>
          <cell r="C1705" t="str">
            <v>CURVA 90 FoFo BB JUNTA ELÁSTICA DN 600</v>
          </cell>
          <cell r="D1705" t="str">
            <v>UN</v>
          </cell>
          <cell r="E1705">
            <v>6231.35</v>
          </cell>
        </row>
        <row r="1706">
          <cell r="A1706" t="str">
            <v>I3362</v>
          </cell>
          <cell r="B1706" t="str">
            <v>SEINFRA/CE</v>
          </cell>
          <cell r="C1706" t="str">
            <v>CURVA 90 FoFo BB JUNTA ELÁSTICA DN 75</v>
          </cell>
          <cell r="D1706" t="str">
            <v>UN</v>
          </cell>
          <cell r="E1706">
            <v>204.73</v>
          </cell>
        </row>
        <row r="1707">
          <cell r="A1707" t="str">
            <v>I7115</v>
          </cell>
          <cell r="B1707" t="str">
            <v>SEINFRA/CE</v>
          </cell>
          <cell r="C1707" t="str">
            <v>CURVA 90 FoFo BB JUNTA ELASTICA DN 80</v>
          </cell>
          <cell r="D1707" t="str">
            <v>UN</v>
          </cell>
          <cell r="E1707">
            <v>204.73</v>
          </cell>
        </row>
        <row r="1708">
          <cell r="A1708" t="str">
            <v>I6264</v>
          </cell>
          <cell r="B1708" t="str">
            <v>SEINFRA/CE</v>
          </cell>
          <cell r="C1708" t="str">
            <v>CURVA 90 LONGA F. GALV. COM ROSCA INT./ROSCA EXT. DN 2"</v>
          </cell>
          <cell r="D1708" t="str">
            <v>UN</v>
          </cell>
          <cell r="E1708">
            <v>45</v>
          </cell>
        </row>
        <row r="1709">
          <cell r="A1709" t="str">
            <v>I8660</v>
          </cell>
          <cell r="B1709" t="str">
            <v>SEINFRA/CE</v>
          </cell>
          <cell r="C1709" t="str">
            <v>CURVA 90 LONGA F.GALV. COM ROSCA INT./ROSCA EXT. DN 3"</v>
          </cell>
          <cell r="D1709" t="str">
            <v>UN</v>
          </cell>
          <cell r="E1709">
            <v>82.51</v>
          </cell>
        </row>
        <row r="1710">
          <cell r="A1710" t="str">
            <v>I2994</v>
          </cell>
          <cell r="B1710" t="str">
            <v>SEINFRA/CE</v>
          </cell>
          <cell r="C1710" t="str">
            <v>CURVA 90 OCRE PB - JE CURTA INJETADA DN</v>
          </cell>
          <cell r="D1710" t="str">
            <v>UN</v>
          </cell>
          <cell r="E1710">
            <v>11.25</v>
          </cell>
        </row>
        <row r="1711">
          <cell r="A1711" t="str">
            <v>I2986</v>
          </cell>
          <cell r="B1711" t="str">
            <v>SEINFRA/CE</v>
          </cell>
          <cell r="C1711" t="str">
            <v>CURVA 90 OCRE PB - JE DN 100</v>
          </cell>
          <cell r="D1711" t="str">
            <v>UN</v>
          </cell>
          <cell r="E1711">
            <v>19.12</v>
          </cell>
        </row>
        <row r="1712">
          <cell r="A1712" t="str">
            <v>I2987</v>
          </cell>
          <cell r="B1712" t="str">
            <v>SEINFRA/CE</v>
          </cell>
          <cell r="C1712" t="str">
            <v>CURVA 90 OCRE PB - JE DN 125</v>
          </cell>
          <cell r="D1712" t="str">
            <v>UN</v>
          </cell>
          <cell r="E1712">
            <v>32.770000000000003</v>
          </cell>
        </row>
        <row r="1713">
          <cell r="A1713" t="str">
            <v>I2988</v>
          </cell>
          <cell r="B1713" t="str">
            <v>SEINFRA/CE</v>
          </cell>
          <cell r="C1713" t="str">
            <v>CURVA 90 OCRE PB - JE DN 150</v>
          </cell>
          <cell r="D1713" t="str">
            <v>UN</v>
          </cell>
          <cell r="E1713">
            <v>48.58</v>
          </cell>
        </row>
        <row r="1714">
          <cell r="A1714" t="str">
            <v>I2989</v>
          </cell>
          <cell r="B1714" t="str">
            <v>SEINFRA/CE</v>
          </cell>
          <cell r="C1714" t="str">
            <v>CURVA 90 OCRE PB - JE DN 200</v>
          </cell>
          <cell r="D1714" t="str">
            <v>UN</v>
          </cell>
          <cell r="E1714">
            <v>114.57</v>
          </cell>
        </row>
        <row r="1715">
          <cell r="A1715" t="str">
            <v>I2990</v>
          </cell>
          <cell r="B1715" t="str">
            <v>SEINFRA/CE</v>
          </cell>
          <cell r="C1715" t="str">
            <v>CURVA 90 OCRE PB - JE DN 250</v>
          </cell>
          <cell r="D1715" t="str">
            <v>UN</v>
          </cell>
          <cell r="E1715">
            <v>293.7</v>
          </cell>
        </row>
        <row r="1716">
          <cell r="A1716" t="str">
            <v>I2991</v>
          </cell>
          <cell r="B1716" t="str">
            <v>SEINFRA/CE</v>
          </cell>
          <cell r="C1716" t="str">
            <v>CURVA 90 OCRE PB - JE DN 300</v>
          </cell>
          <cell r="D1716" t="str">
            <v>UN</v>
          </cell>
          <cell r="E1716">
            <v>946.84</v>
          </cell>
        </row>
        <row r="1717">
          <cell r="A1717" t="str">
            <v>I2992</v>
          </cell>
          <cell r="B1717" t="str">
            <v>SEINFRA/CE</v>
          </cell>
          <cell r="C1717" t="str">
            <v>CURVA 90 OCRE PB - JE DN 350</v>
          </cell>
          <cell r="D1717" t="str">
            <v>UN</v>
          </cell>
          <cell r="E1717">
            <v>890.09</v>
          </cell>
        </row>
        <row r="1718">
          <cell r="A1718" t="str">
            <v>I2993</v>
          </cell>
          <cell r="B1718" t="str">
            <v>SEINFRA/CE</v>
          </cell>
          <cell r="C1718" t="str">
            <v>CURVA 90 OCRE PB - JE DN 400</v>
          </cell>
          <cell r="D1718" t="str">
            <v>UN</v>
          </cell>
          <cell r="E1718">
            <v>1513.8</v>
          </cell>
        </row>
        <row r="1719">
          <cell r="A1719" t="str">
            <v>I6864</v>
          </cell>
          <cell r="B1719" t="str">
            <v>SEINFRA/CE</v>
          </cell>
          <cell r="C1719" t="str">
            <v>CURVA 90° OCRE PB - JEI CURTA INJETADA DN 100</v>
          </cell>
          <cell r="D1719" t="str">
            <v>UN</v>
          </cell>
          <cell r="E1719">
            <v>11.25</v>
          </cell>
        </row>
        <row r="1720">
          <cell r="A1720" t="str">
            <v>I7550</v>
          </cell>
          <cell r="B1720" t="str">
            <v>SEINFRA/CE</v>
          </cell>
          <cell r="C1720" t="str">
            <v>CURVA 90 OCRE PB - JEI DN 100</v>
          </cell>
          <cell r="D1720" t="str">
            <v>UN</v>
          </cell>
          <cell r="E1720">
            <v>24.34</v>
          </cell>
        </row>
        <row r="1721">
          <cell r="A1721" t="str">
            <v>I6865</v>
          </cell>
          <cell r="B1721" t="str">
            <v>SEINFRA/CE</v>
          </cell>
          <cell r="C1721" t="str">
            <v>CURVA 90° OCRE PB - JEI DN 150</v>
          </cell>
          <cell r="D1721" t="str">
            <v>UN</v>
          </cell>
          <cell r="E1721">
            <v>48.58</v>
          </cell>
        </row>
        <row r="1722">
          <cell r="A1722" t="str">
            <v>I6866</v>
          </cell>
          <cell r="B1722" t="str">
            <v>SEINFRA/CE</v>
          </cell>
          <cell r="C1722" t="str">
            <v>CURVA 90° OCRE PB - JEI DN 200</v>
          </cell>
          <cell r="D1722" t="str">
            <v>UN</v>
          </cell>
          <cell r="E1722">
            <v>114.57</v>
          </cell>
        </row>
        <row r="1723">
          <cell r="A1723" t="str">
            <v>I6867</v>
          </cell>
          <cell r="B1723" t="str">
            <v>SEINFRA/CE</v>
          </cell>
          <cell r="C1723" t="str">
            <v>CURVA 90° OCRE PB - JEI DN 250</v>
          </cell>
          <cell r="D1723" t="str">
            <v>UN</v>
          </cell>
          <cell r="E1723">
            <v>293.7</v>
          </cell>
        </row>
        <row r="1724">
          <cell r="A1724" t="str">
            <v>I6868</v>
          </cell>
          <cell r="B1724" t="str">
            <v>SEINFRA/CE</v>
          </cell>
          <cell r="C1724" t="str">
            <v>CURVA 90° OCRE PB - JEI DN 300</v>
          </cell>
          <cell r="D1724" t="str">
            <v>UN</v>
          </cell>
          <cell r="E1724">
            <v>946.84</v>
          </cell>
        </row>
        <row r="1725">
          <cell r="A1725" t="str">
            <v>I6869</v>
          </cell>
          <cell r="B1725" t="str">
            <v>SEINFRA/CE</v>
          </cell>
          <cell r="C1725" t="str">
            <v>CURVA 90° OCRE PB - JEI DN 350</v>
          </cell>
          <cell r="D1725" t="str">
            <v>UN</v>
          </cell>
          <cell r="E1725">
            <v>890.09</v>
          </cell>
        </row>
        <row r="1726">
          <cell r="A1726" t="str">
            <v>I6870</v>
          </cell>
          <cell r="B1726" t="str">
            <v>SEINFRA/CE</v>
          </cell>
          <cell r="C1726" t="str">
            <v>CURVA 90° OCRE PB - JEI DN 400</v>
          </cell>
          <cell r="D1726" t="str">
            <v>UN</v>
          </cell>
          <cell r="E1726">
            <v>1513.8</v>
          </cell>
        </row>
        <row r="1727">
          <cell r="A1727" t="str">
            <v>I3115</v>
          </cell>
          <cell r="B1727" t="str">
            <v>SEINFRA/CE</v>
          </cell>
          <cell r="C1727" t="str">
            <v>CURVA 90 PBA COM PONTA E BOLSA DN 100</v>
          </cell>
          <cell r="D1727" t="str">
            <v>UN</v>
          </cell>
          <cell r="E1727">
            <v>87.33</v>
          </cell>
        </row>
        <row r="1728">
          <cell r="A1728" t="str">
            <v>I3113</v>
          </cell>
          <cell r="B1728" t="str">
            <v>SEINFRA/CE</v>
          </cell>
          <cell r="C1728" t="str">
            <v>CURVA 90 PBA COM PONTA E BOLSA DN 50</v>
          </cell>
          <cell r="D1728" t="str">
            <v>UN</v>
          </cell>
          <cell r="E1728">
            <v>25.21</v>
          </cell>
        </row>
        <row r="1729">
          <cell r="A1729" t="str">
            <v>I3114</v>
          </cell>
          <cell r="B1729" t="str">
            <v>SEINFRA/CE</v>
          </cell>
          <cell r="C1729" t="str">
            <v>CURVA 90 PBA COM PONTA E BOLSA DN 75</v>
          </cell>
          <cell r="D1729" t="str">
            <v>UN</v>
          </cell>
          <cell r="E1729">
            <v>56.93</v>
          </cell>
        </row>
        <row r="1730">
          <cell r="A1730" t="str">
            <v>I6982</v>
          </cell>
          <cell r="B1730" t="str">
            <v>SEINFRA/CE</v>
          </cell>
          <cell r="C1730" t="str">
            <v>CURVA 90° PRFV PB JE DN 150</v>
          </cell>
          <cell r="D1730" t="str">
            <v>UN</v>
          </cell>
          <cell r="E1730">
            <v>277.37</v>
          </cell>
        </row>
        <row r="1731">
          <cell r="A1731" t="str">
            <v>I6983</v>
          </cell>
          <cell r="B1731" t="str">
            <v>SEINFRA/CE</v>
          </cell>
          <cell r="C1731" t="str">
            <v>CURVA 90° PRFV PB JE DN 200</v>
          </cell>
          <cell r="D1731" t="str">
            <v>UN</v>
          </cell>
          <cell r="E1731">
            <v>477.91</v>
          </cell>
        </row>
        <row r="1732">
          <cell r="A1732" t="str">
            <v>I6984</v>
          </cell>
          <cell r="B1732" t="str">
            <v>SEINFRA/CE</v>
          </cell>
          <cell r="C1732" t="str">
            <v>CURVA 90° PRFV PB JE DN 250</v>
          </cell>
          <cell r="D1732" t="str">
            <v>UN</v>
          </cell>
          <cell r="E1732">
            <v>630.79</v>
          </cell>
        </row>
        <row r="1733">
          <cell r="A1733" t="str">
            <v>I6985</v>
          </cell>
          <cell r="B1733" t="str">
            <v>SEINFRA/CE</v>
          </cell>
          <cell r="C1733" t="str">
            <v>CURVA 90° PRFV PB JE DN 300</v>
          </cell>
          <cell r="D1733" t="str">
            <v>UN</v>
          </cell>
          <cell r="E1733">
            <v>1036.3</v>
          </cell>
        </row>
        <row r="1734">
          <cell r="A1734" t="str">
            <v>I6863</v>
          </cell>
          <cell r="B1734" t="str">
            <v>SEINFRA/CE</v>
          </cell>
          <cell r="C1734" t="str">
            <v>CURVA 90° PVC PBS DN 150</v>
          </cell>
          <cell r="D1734" t="str">
            <v>UN</v>
          </cell>
          <cell r="E1734">
            <v>326.3</v>
          </cell>
        </row>
        <row r="1735">
          <cell r="A1735" t="str">
            <v>I0931</v>
          </cell>
          <cell r="B1735" t="str">
            <v>SEINFRA/CE</v>
          </cell>
          <cell r="C1735" t="str">
            <v>CURVA AÇO GALV 1/2'' MACHO-FEMEA</v>
          </cell>
          <cell r="D1735" t="str">
            <v>UN</v>
          </cell>
          <cell r="E1735">
            <v>5.6</v>
          </cell>
        </row>
        <row r="1736">
          <cell r="A1736" t="str">
            <v>I0932</v>
          </cell>
          <cell r="B1736" t="str">
            <v>SEINFRA/CE</v>
          </cell>
          <cell r="C1736" t="str">
            <v>CURVA AÇO GALV 2 1/2'' MACHO-FEMEA</v>
          </cell>
          <cell r="D1736" t="str">
            <v>UN</v>
          </cell>
          <cell r="E1736">
            <v>66.319999999999993</v>
          </cell>
        </row>
        <row r="1737">
          <cell r="A1737" t="str">
            <v>I0933</v>
          </cell>
          <cell r="B1737" t="str">
            <v>SEINFRA/CE</v>
          </cell>
          <cell r="C1737" t="str">
            <v>CURVA AÇO GALVANIZADO 4''</v>
          </cell>
          <cell r="D1737" t="str">
            <v>UN</v>
          </cell>
          <cell r="E1737">
            <v>157.71</v>
          </cell>
        </row>
        <row r="1738">
          <cell r="A1738" t="str">
            <v>I8647</v>
          </cell>
          <cell r="B1738" t="str">
            <v>SEINFRA/CE</v>
          </cell>
          <cell r="C1738" t="str">
            <v>CURVA AÇO INOX DIAM 1 1/2"</v>
          </cell>
          <cell r="D1738" t="str">
            <v>UN</v>
          </cell>
          <cell r="E1738">
            <v>48.83</v>
          </cell>
        </row>
        <row r="1739">
          <cell r="A1739" t="str">
            <v>I0934</v>
          </cell>
          <cell r="B1739" t="str">
            <v>SEINFRA/CE</v>
          </cell>
          <cell r="C1739" t="str">
            <v>CURVA COBRE/BRONZE DIAMETRO 104MM</v>
          </cell>
          <cell r="D1739" t="str">
            <v>UN</v>
          </cell>
          <cell r="E1739">
            <v>469.32</v>
          </cell>
        </row>
        <row r="1740">
          <cell r="A1740" t="str">
            <v>I0937</v>
          </cell>
          <cell r="B1740" t="str">
            <v>SEINFRA/CE</v>
          </cell>
          <cell r="C1740" t="str">
            <v>CURVA COBRE/BRONZE DIAMETRO 15MM</v>
          </cell>
          <cell r="D1740" t="str">
            <v>UN</v>
          </cell>
          <cell r="E1740">
            <v>5.57</v>
          </cell>
        </row>
        <row r="1741">
          <cell r="A1741" t="str">
            <v>I0938</v>
          </cell>
          <cell r="B1741" t="str">
            <v>SEINFRA/CE</v>
          </cell>
          <cell r="C1741" t="str">
            <v>CURVA COBRE/BRONZE DIAMETRO 22MM</v>
          </cell>
          <cell r="D1741" t="str">
            <v>UN</v>
          </cell>
          <cell r="E1741">
            <v>11.23</v>
          </cell>
        </row>
        <row r="1742">
          <cell r="A1742" t="str">
            <v>I0936</v>
          </cell>
          <cell r="B1742" t="str">
            <v>SEINFRA/CE</v>
          </cell>
          <cell r="C1742" t="str">
            <v>CURVA COBRE/BRONZE DIAMETRO 35MM</v>
          </cell>
          <cell r="D1742" t="str">
            <v>UN</v>
          </cell>
          <cell r="E1742">
            <v>20.239999999999998</v>
          </cell>
        </row>
        <row r="1743">
          <cell r="A1743" t="str">
            <v>I0940</v>
          </cell>
          <cell r="B1743" t="str">
            <v>SEINFRA/CE</v>
          </cell>
          <cell r="C1743" t="str">
            <v>CURVA COBRE/BRONZE DIAMETRO 42MM</v>
          </cell>
          <cell r="D1743" t="str">
            <v>UN</v>
          </cell>
          <cell r="E1743">
            <v>36.5</v>
          </cell>
        </row>
        <row r="1744">
          <cell r="A1744" t="str">
            <v>I0941</v>
          </cell>
          <cell r="B1744" t="str">
            <v>SEINFRA/CE</v>
          </cell>
          <cell r="C1744" t="str">
            <v>CURVA COBRE/BRONZE DIAMETRO 54MM</v>
          </cell>
          <cell r="D1744" t="str">
            <v>UN</v>
          </cell>
          <cell r="E1744">
            <v>57.08</v>
          </cell>
        </row>
        <row r="1745">
          <cell r="A1745" t="str">
            <v>I0942</v>
          </cell>
          <cell r="B1745" t="str">
            <v>SEINFRA/CE</v>
          </cell>
          <cell r="C1745" t="str">
            <v>CURVA COBRE/BRONZE DIAMETRO 66MM</v>
          </cell>
          <cell r="D1745" t="str">
            <v>UN</v>
          </cell>
          <cell r="E1745">
            <v>171.77</v>
          </cell>
        </row>
        <row r="1746">
          <cell r="A1746" t="str">
            <v>I0935</v>
          </cell>
          <cell r="B1746" t="str">
            <v>SEINFRA/CE</v>
          </cell>
          <cell r="C1746" t="str">
            <v>CURVA COBRE/BRONZE DIAMETRO 79MM</v>
          </cell>
          <cell r="D1746" t="str">
            <v>UN</v>
          </cell>
          <cell r="E1746">
            <v>206.96</v>
          </cell>
        </row>
        <row r="1747">
          <cell r="A1747" t="str">
            <v>I0939</v>
          </cell>
          <cell r="B1747" t="str">
            <v>SEINFRA/CE</v>
          </cell>
          <cell r="C1747" t="str">
            <v>CURVA DE COBRE/BRONZE DIAMETRO 28MM</v>
          </cell>
          <cell r="D1747" t="str">
            <v>UN</v>
          </cell>
          <cell r="E1747">
            <v>15.52</v>
          </cell>
        </row>
        <row r="1748">
          <cell r="A1748" t="str">
            <v>I0943</v>
          </cell>
          <cell r="B1748" t="str">
            <v>SEINFRA/CE</v>
          </cell>
          <cell r="C1748" t="str">
            <v>CURVA DE FERRO PARA ELETRODUTO DE 1 1/2''</v>
          </cell>
          <cell r="D1748" t="str">
            <v>UN</v>
          </cell>
          <cell r="E1748">
            <v>19.809999999999999</v>
          </cell>
        </row>
        <row r="1749">
          <cell r="A1749" t="str">
            <v>I0944</v>
          </cell>
          <cell r="B1749" t="str">
            <v>SEINFRA/CE</v>
          </cell>
          <cell r="C1749" t="str">
            <v>CURVA DE FERRO PARA ELETRODUTO DE 1 1/4''</v>
          </cell>
          <cell r="D1749" t="str">
            <v>UN</v>
          </cell>
          <cell r="E1749">
            <v>12.46</v>
          </cell>
        </row>
        <row r="1750">
          <cell r="A1750" t="str">
            <v>I0945</v>
          </cell>
          <cell r="B1750" t="str">
            <v>SEINFRA/CE</v>
          </cell>
          <cell r="C1750" t="str">
            <v>CURVA DE FERRO PARA ELETRODUTO DE 1''</v>
          </cell>
          <cell r="D1750" t="str">
            <v>UN</v>
          </cell>
          <cell r="E1750">
            <v>7.59</v>
          </cell>
        </row>
        <row r="1751">
          <cell r="A1751" t="str">
            <v>I0946</v>
          </cell>
          <cell r="B1751" t="str">
            <v>SEINFRA/CE</v>
          </cell>
          <cell r="C1751" t="str">
            <v>CURVA DE FERRO PARA ELETRODUTO DE 2 1/2''</v>
          </cell>
          <cell r="D1751" t="str">
            <v>UN</v>
          </cell>
          <cell r="E1751">
            <v>74.98</v>
          </cell>
        </row>
        <row r="1752">
          <cell r="A1752" t="str">
            <v>I0947</v>
          </cell>
          <cell r="B1752" t="str">
            <v>SEINFRA/CE</v>
          </cell>
          <cell r="C1752" t="str">
            <v>CURVA DE FERRO PARA ELETRODUTO DE 2''</v>
          </cell>
          <cell r="D1752" t="str">
            <v>UN</v>
          </cell>
          <cell r="E1752">
            <v>45.28</v>
          </cell>
        </row>
        <row r="1753">
          <cell r="A1753" t="str">
            <v>I0949</v>
          </cell>
          <cell r="B1753" t="str">
            <v>SEINFRA/CE</v>
          </cell>
          <cell r="C1753" t="str">
            <v>CURVA DE FERRO PARA ELETRODUTO DE 3/4''</v>
          </cell>
          <cell r="D1753" t="str">
            <v>UN</v>
          </cell>
          <cell r="E1753">
            <v>5.53</v>
          </cell>
        </row>
        <row r="1754">
          <cell r="A1754" t="str">
            <v>I3476</v>
          </cell>
          <cell r="B1754" t="str">
            <v>SEINFRA/CE</v>
          </cell>
          <cell r="C1754" t="str">
            <v>CURVA DE PÉ 90 FF DN 100 PN10</v>
          </cell>
          <cell r="D1754" t="str">
            <v>UN</v>
          </cell>
          <cell r="E1754">
            <v>373.81</v>
          </cell>
        </row>
        <row r="1755">
          <cell r="A1755" t="str">
            <v>I3477</v>
          </cell>
          <cell r="B1755" t="str">
            <v>SEINFRA/CE</v>
          </cell>
          <cell r="C1755" t="str">
            <v>CURVA DE PÉ 90 FF DN 150 PN10</v>
          </cell>
          <cell r="D1755" t="str">
            <v>UN</v>
          </cell>
          <cell r="E1755">
            <v>484.39</v>
          </cell>
        </row>
        <row r="1756">
          <cell r="A1756" t="str">
            <v>I3478</v>
          </cell>
          <cell r="B1756" t="str">
            <v>SEINFRA/CE</v>
          </cell>
          <cell r="C1756" t="str">
            <v>CURVA DE PÉ 90 FF DN 200 PN10</v>
          </cell>
          <cell r="D1756" t="str">
            <v>UN</v>
          </cell>
          <cell r="E1756">
            <v>566.08000000000004</v>
          </cell>
        </row>
        <row r="1757">
          <cell r="A1757" t="str">
            <v>I3479</v>
          </cell>
          <cell r="B1757" t="str">
            <v>SEINFRA/CE</v>
          </cell>
          <cell r="C1757" t="str">
            <v>CURVA DE PÉ 90 FF DN 250 PN10</v>
          </cell>
          <cell r="D1757" t="str">
            <v>UN</v>
          </cell>
          <cell r="E1757">
            <v>1288.55</v>
          </cell>
        </row>
        <row r="1758">
          <cell r="A1758" t="str">
            <v>I3480</v>
          </cell>
          <cell r="B1758" t="str">
            <v>SEINFRA/CE</v>
          </cell>
          <cell r="C1758" t="str">
            <v>CURVA DE PÉ 90 FF DN 300 PN10</v>
          </cell>
          <cell r="D1758" t="str">
            <v>UN</v>
          </cell>
          <cell r="E1758">
            <v>1758.42</v>
          </cell>
        </row>
        <row r="1759">
          <cell r="A1759" t="str">
            <v>I3481</v>
          </cell>
          <cell r="B1759" t="str">
            <v>SEINFRA/CE</v>
          </cell>
          <cell r="C1759" t="str">
            <v>CURVA DE PÉ 90 FF DN 350 PN10</v>
          </cell>
          <cell r="D1759" t="str">
            <v>UN</v>
          </cell>
          <cell r="E1759">
            <v>2074.1999999999998</v>
          </cell>
        </row>
        <row r="1760">
          <cell r="A1760" t="str">
            <v>I3482</v>
          </cell>
          <cell r="B1760" t="str">
            <v>SEINFRA/CE</v>
          </cell>
          <cell r="C1760" t="str">
            <v>CURVA DE PÉ 90 FF DN 400 PN10</v>
          </cell>
          <cell r="D1760" t="str">
            <v>UN</v>
          </cell>
          <cell r="E1760">
            <v>4701.54</v>
          </cell>
        </row>
        <row r="1761">
          <cell r="A1761" t="str">
            <v>I3483</v>
          </cell>
          <cell r="B1761" t="str">
            <v>SEINFRA/CE</v>
          </cell>
          <cell r="C1761" t="str">
            <v>CURVA DE PÉ 90 FF DN 450 PN10</v>
          </cell>
          <cell r="D1761" t="str">
            <v>UN</v>
          </cell>
          <cell r="E1761">
            <v>6284.27</v>
          </cell>
        </row>
        <row r="1762">
          <cell r="A1762" t="str">
            <v>I3484</v>
          </cell>
          <cell r="B1762" t="str">
            <v>SEINFRA/CE</v>
          </cell>
          <cell r="C1762" t="str">
            <v>CURVA DE PÉ 90 FF DN 500 PN10</v>
          </cell>
          <cell r="D1762" t="str">
            <v>UN</v>
          </cell>
          <cell r="E1762">
            <v>7877.61</v>
          </cell>
        </row>
        <row r="1763">
          <cell r="A1763" t="str">
            <v>I3485</v>
          </cell>
          <cell r="B1763" t="str">
            <v>SEINFRA/CE</v>
          </cell>
          <cell r="C1763" t="str">
            <v>CURVA DE PÉ 90 FF DN 600 PN10</v>
          </cell>
          <cell r="D1763" t="str">
            <v>UN</v>
          </cell>
          <cell r="E1763">
            <v>10392.219999999999</v>
          </cell>
        </row>
        <row r="1764">
          <cell r="A1764" t="str">
            <v>I3475</v>
          </cell>
          <cell r="B1764" t="str">
            <v>SEINFRA/CE</v>
          </cell>
          <cell r="C1764" t="str">
            <v>CURVA DE PÉ 90 FF DN 75 PN10</v>
          </cell>
          <cell r="D1764" t="str">
            <v>UN</v>
          </cell>
          <cell r="E1764">
            <v>243.01</v>
          </cell>
        </row>
        <row r="1765">
          <cell r="A1765" t="str">
            <v>I7548</v>
          </cell>
          <cell r="B1765" t="str">
            <v>SEINFRA/CE</v>
          </cell>
          <cell r="C1765" t="str">
            <v>CURVA DE PÉ 90 FF DN 80 PN10</v>
          </cell>
          <cell r="D1765" t="str">
            <v>UN</v>
          </cell>
          <cell r="E1765">
            <v>243.01</v>
          </cell>
        </row>
        <row r="1766">
          <cell r="A1766" t="str">
            <v>I0950</v>
          </cell>
          <cell r="B1766" t="str">
            <v>SEINFRA/CE</v>
          </cell>
          <cell r="C1766" t="str">
            <v>CURVA DE PVC RIGIDO PARA ELETRODUTO DE 1 1/2''</v>
          </cell>
          <cell r="D1766" t="str">
            <v>UN</v>
          </cell>
          <cell r="E1766">
            <v>4.1900000000000004</v>
          </cell>
        </row>
        <row r="1767">
          <cell r="A1767" t="str">
            <v>I0951</v>
          </cell>
          <cell r="B1767" t="str">
            <v>SEINFRA/CE</v>
          </cell>
          <cell r="C1767" t="str">
            <v>CURVA DE PVC RIGIDO PARA ELETRODUTO DE 1 1/4''</v>
          </cell>
          <cell r="D1767" t="str">
            <v>UN</v>
          </cell>
          <cell r="E1767">
            <v>3.7</v>
          </cell>
        </row>
        <row r="1768">
          <cell r="A1768" t="str">
            <v>I0952</v>
          </cell>
          <cell r="B1768" t="str">
            <v>SEINFRA/CE</v>
          </cell>
          <cell r="C1768" t="str">
            <v>CURVA DE PVC RIGIDO PARA ELETRODUTO DE 1''</v>
          </cell>
          <cell r="D1768" t="str">
            <v>UN</v>
          </cell>
          <cell r="E1768">
            <v>1.97</v>
          </cell>
        </row>
        <row r="1769">
          <cell r="A1769" t="str">
            <v>I0953</v>
          </cell>
          <cell r="B1769" t="str">
            <v>SEINFRA/CE</v>
          </cell>
          <cell r="C1769" t="str">
            <v>CURVA DE PVC RIGIDO PARA ELETRODUTO DE 1/2''</v>
          </cell>
          <cell r="D1769" t="str">
            <v>UN</v>
          </cell>
          <cell r="E1769">
            <v>1.54</v>
          </cell>
        </row>
        <row r="1770">
          <cell r="A1770" t="str">
            <v>I0954</v>
          </cell>
          <cell r="B1770" t="str">
            <v>SEINFRA/CE</v>
          </cell>
          <cell r="C1770" t="str">
            <v>CURVA DE PVC RIGIDO PARA ELETRODUTO DE 2 1/2''</v>
          </cell>
          <cell r="D1770" t="str">
            <v>UN</v>
          </cell>
          <cell r="E1770">
            <v>17.16</v>
          </cell>
        </row>
        <row r="1771">
          <cell r="A1771" t="str">
            <v>I0955</v>
          </cell>
          <cell r="B1771" t="str">
            <v>SEINFRA/CE</v>
          </cell>
          <cell r="C1771" t="str">
            <v>CURVA DE PVC RIGIDO PARA ELETRODUTO DE 2''</v>
          </cell>
          <cell r="D1771" t="str">
            <v>UN</v>
          </cell>
          <cell r="E1771">
            <v>6.02</v>
          </cell>
        </row>
        <row r="1772">
          <cell r="A1772" t="str">
            <v>I0956</v>
          </cell>
          <cell r="B1772" t="str">
            <v>SEINFRA/CE</v>
          </cell>
          <cell r="C1772" t="str">
            <v>CURVA DE PVC RIGIDO PARA ELETRODUTO DE 3''</v>
          </cell>
          <cell r="D1772" t="str">
            <v>UN</v>
          </cell>
          <cell r="E1772">
            <v>20.04</v>
          </cell>
        </row>
        <row r="1773">
          <cell r="A1773" t="str">
            <v>I0957</v>
          </cell>
          <cell r="B1773" t="str">
            <v>SEINFRA/CE</v>
          </cell>
          <cell r="C1773" t="str">
            <v>CURVA DE PVC RIGIDO PARA ELETRODUTO DE 3/4''</v>
          </cell>
          <cell r="D1773" t="str">
            <v>UN</v>
          </cell>
          <cell r="E1773">
            <v>1.62</v>
          </cell>
        </row>
        <row r="1774">
          <cell r="A1774" t="str">
            <v>I0958</v>
          </cell>
          <cell r="B1774" t="str">
            <v>SEINFRA/CE</v>
          </cell>
          <cell r="C1774" t="str">
            <v>CURVA DE PVC RIGIDO PARA ELETRODUTO DE 4''</v>
          </cell>
          <cell r="D1774" t="str">
            <v>UN</v>
          </cell>
          <cell r="E1774">
            <v>37.799999999999997</v>
          </cell>
        </row>
        <row r="1775">
          <cell r="A1775" t="str">
            <v>I3473</v>
          </cell>
          <cell r="B1775" t="str">
            <v>SEINFRA/CE</v>
          </cell>
          <cell r="C1775" t="str">
            <v>CURVA DISSIMÉTRICA 90 COM FLANGES DN 100 PN10</v>
          </cell>
          <cell r="D1775" t="str">
            <v>UN</v>
          </cell>
          <cell r="E1775">
            <v>607.71</v>
          </cell>
        </row>
        <row r="1776">
          <cell r="A1776" t="str">
            <v>I7602</v>
          </cell>
          <cell r="B1776" t="str">
            <v>SEINFRA/CE</v>
          </cell>
          <cell r="C1776" t="str">
            <v>CURVA DISSIMÉTRICA 90 COM FLANGES DN 100 PN25</v>
          </cell>
          <cell r="D1776" t="str">
            <v>UN</v>
          </cell>
          <cell r="E1776">
            <v>587.47</v>
          </cell>
        </row>
        <row r="1777">
          <cell r="A1777" t="str">
            <v>I7601</v>
          </cell>
          <cell r="B1777" t="str">
            <v>SEINFRA/CE</v>
          </cell>
          <cell r="C1777" t="str">
            <v>CURVA DISSIMÉTRICA 90 COM FLANGES DN 80 PN10</v>
          </cell>
          <cell r="D1777" t="str">
            <v>UN</v>
          </cell>
          <cell r="E1777">
            <v>590.85</v>
          </cell>
        </row>
        <row r="1778">
          <cell r="A1778" t="str">
            <v>I6471</v>
          </cell>
          <cell r="B1778" t="str">
            <v>SEINFRA/CE</v>
          </cell>
          <cell r="C1778" t="str">
            <v>CURVA EM AÇO GALV. D= 15 A 25mm  (1/2")  A  (1")</v>
          </cell>
          <cell r="D1778" t="str">
            <v>UN</v>
          </cell>
          <cell r="E1778">
            <v>25.19</v>
          </cell>
        </row>
        <row r="1779">
          <cell r="A1779" t="str">
            <v>I7636</v>
          </cell>
          <cell r="B1779" t="str">
            <v>SEINFRA/CE</v>
          </cell>
          <cell r="C1779" t="str">
            <v>CURVA FoFo  11 15 JTE DN 1000</v>
          </cell>
          <cell r="D1779" t="str">
            <v>UN</v>
          </cell>
          <cell r="E1779">
            <v>23803.48</v>
          </cell>
        </row>
        <row r="1780">
          <cell r="A1780" t="str">
            <v>I7637</v>
          </cell>
          <cell r="B1780" t="str">
            <v>SEINFRA/CE</v>
          </cell>
          <cell r="C1780" t="str">
            <v>CURVA FoFo  11 15 JTE DN 1200</v>
          </cell>
          <cell r="D1780" t="str">
            <v>UN</v>
          </cell>
          <cell r="E1780">
            <v>25892.55</v>
          </cell>
        </row>
        <row r="1781">
          <cell r="A1781" t="str">
            <v>I7628</v>
          </cell>
          <cell r="B1781" t="str">
            <v>SEINFRA/CE</v>
          </cell>
          <cell r="C1781" t="str">
            <v>CURVA FoFo  11 15 JTE DN 300</v>
          </cell>
          <cell r="D1781" t="str">
            <v>UN</v>
          </cell>
          <cell r="E1781">
            <v>2299.66</v>
          </cell>
        </row>
        <row r="1782">
          <cell r="A1782" t="str">
            <v>I7629</v>
          </cell>
          <cell r="B1782" t="str">
            <v>SEINFRA/CE</v>
          </cell>
          <cell r="C1782" t="str">
            <v>CURVA FoFo  11 15 JTE DN 350</v>
          </cell>
          <cell r="D1782" t="str">
            <v>UN</v>
          </cell>
          <cell r="E1782">
            <v>2768.22</v>
          </cell>
        </row>
        <row r="1783">
          <cell r="A1783" t="str">
            <v>I7630</v>
          </cell>
          <cell r="B1783" t="str">
            <v>SEINFRA/CE</v>
          </cell>
          <cell r="C1783" t="str">
            <v>CURVA FoFo  11 15 JTE DN 400</v>
          </cell>
          <cell r="D1783" t="str">
            <v>UN</v>
          </cell>
          <cell r="E1783">
            <v>3360.63</v>
          </cell>
        </row>
        <row r="1784">
          <cell r="A1784" t="str">
            <v>I7631</v>
          </cell>
          <cell r="B1784" t="str">
            <v>SEINFRA/CE</v>
          </cell>
          <cell r="C1784" t="str">
            <v>CURVA FoFo  11 15 JTE DN 500</v>
          </cell>
          <cell r="D1784" t="str">
            <v>UN</v>
          </cell>
          <cell r="E1784">
            <v>4813.93</v>
          </cell>
        </row>
        <row r="1785">
          <cell r="A1785" t="str">
            <v>I7632</v>
          </cell>
          <cell r="B1785" t="str">
            <v>SEINFRA/CE</v>
          </cell>
          <cell r="C1785" t="str">
            <v>CURVA FoFo  11 15 JTE DN 600</v>
          </cell>
          <cell r="D1785" t="str">
            <v>UN</v>
          </cell>
          <cell r="E1785">
            <v>6764.41</v>
          </cell>
        </row>
        <row r="1786">
          <cell r="A1786" t="str">
            <v>I7633</v>
          </cell>
          <cell r="B1786" t="str">
            <v>SEINFRA/CE</v>
          </cell>
          <cell r="C1786" t="str">
            <v>CURVA FoFo  11 15 JTE DN 700</v>
          </cell>
          <cell r="D1786" t="str">
            <v>UN</v>
          </cell>
          <cell r="E1786">
            <v>12980.52</v>
          </cell>
        </row>
        <row r="1787">
          <cell r="A1787" t="str">
            <v>I7634</v>
          </cell>
          <cell r="B1787" t="str">
            <v>SEINFRA/CE</v>
          </cell>
          <cell r="C1787" t="str">
            <v>CURVA FoFo  11 15 JTE DN 800</v>
          </cell>
          <cell r="D1787" t="str">
            <v>UN</v>
          </cell>
          <cell r="E1787">
            <v>15156.9</v>
          </cell>
        </row>
        <row r="1788">
          <cell r="A1788" t="str">
            <v>I7635</v>
          </cell>
          <cell r="B1788" t="str">
            <v>SEINFRA/CE</v>
          </cell>
          <cell r="C1788" t="str">
            <v>CURVA FoFo  11 15 JTE DN 900</v>
          </cell>
          <cell r="D1788" t="str">
            <v>UN</v>
          </cell>
          <cell r="E1788">
            <v>16429.009999999998</v>
          </cell>
        </row>
        <row r="1789">
          <cell r="A1789" t="str">
            <v>I7646</v>
          </cell>
          <cell r="B1789" t="str">
            <v>SEINFRA/CE</v>
          </cell>
          <cell r="C1789" t="str">
            <v>CURVA FoFo  22 30 JTE DN 1000</v>
          </cell>
          <cell r="D1789" t="str">
            <v>UN</v>
          </cell>
          <cell r="E1789">
            <v>24717.38</v>
          </cell>
        </row>
        <row r="1790">
          <cell r="A1790" t="str">
            <v>I7647</v>
          </cell>
          <cell r="B1790" t="str">
            <v>SEINFRA/CE</v>
          </cell>
          <cell r="C1790" t="str">
            <v>CURVA FoFo  22 30 JTE DN 1200</v>
          </cell>
          <cell r="D1790" t="str">
            <v>UN</v>
          </cell>
          <cell r="E1790">
            <v>26173.31</v>
          </cell>
        </row>
        <row r="1791">
          <cell r="A1791" t="str">
            <v>I7638</v>
          </cell>
          <cell r="B1791" t="str">
            <v>SEINFRA/CE</v>
          </cell>
          <cell r="C1791" t="str">
            <v>CURVA FoFo  22 30 JTE DN 300</v>
          </cell>
          <cell r="D1791" t="str">
            <v>UN</v>
          </cell>
          <cell r="E1791">
            <v>2248.69</v>
          </cell>
        </row>
        <row r="1792">
          <cell r="A1792" t="str">
            <v>I7639</v>
          </cell>
          <cell r="B1792" t="str">
            <v>SEINFRA/CE</v>
          </cell>
          <cell r="C1792" t="str">
            <v>CURVA FoFo  22 30 JTE DN 350</v>
          </cell>
          <cell r="D1792" t="str">
            <v>UN</v>
          </cell>
          <cell r="E1792">
            <v>2854.55</v>
          </cell>
        </row>
        <row r="1793">
          <cell r="A1793" t="str">
            <v>I7640</v>
          </cell>
          <cell r="B1793" t="str">
            <v>SEINFRA/CE</v>
          </cell>
          <cell r="C1793" t="str">
            <v>CURVA FoFo  22 30 JTE DN 400</v>
          </cell>
          <cell r="D1793" t="str">
            <v>UN</v>
          </cell>
          <cell r="E1793">
            <v>3441.29</v>
          </cell>
        </row>
        <row r="1794">
          <cell r="A1794" t="str">
            <v>I7641</v>
          </cell>
          <cell r="B1794" t="str">
            <v>SEINFRA/CE</v>
          </cell>
          <cell r="C1794" t="str">
            <v>CURVA FoFo  22 30 JTE DN 500</v>
          </cell>
          <cell r="D1794" t="str">
            <v>UN</v>
          </cell>
          <cell r="E1794">
            <v>4863.9799999999996</v>
          </cell>
        </row>
        <row r="1795">
          <cell r="A1795" t="str">
            <v>I7642</v>
          </cell>
          <cell r="B1795" t="str">
            <v>SEINFRA/CE</v>
          </cell>
          <cell r="C1795" t="str">
            <v>CURVA FoFo  22 30 JTE DN 600</v>
          </cell>
          <cell r="D1795" t="str">
            <v>UN</v>
          </cell>
          <cell r="E1795">
            <v>7347.32</v>
          </cell>
        </row>
        <row r="1796">
          <cell r="A1796" t="str">
            <v>I7643</v>
          </cell>
          <cell r="B1796" t="str">
            <v>SEINFRA/CE</v>
          </cell>
          <cell r="C1796" t="str">
            <v>CURVA FoFo  22 30 JTE DN 700</v>
          </cell>
          <cell r="D1796" t="str">
            <v>UN</v>
          </cell>
          <cell r="E1796">
            <v>13582.44</v>
          </cell>
        </row>
        <row r="1797">
          <cell r="A1797" t="str">
            <v>I7644</v>
          </cell>
          <cell r="B1797" t="str">
            <v>SEINFRA/CE</v>
          </cell>
          <cell r="C1797" t="str">
            <v>CURVA FoFo  22 30 JTE DN 800</v>
          </cell>
          <cell r="D1797" t="str">
            <v>UN</v>
          </cell>
          <cell r="E1797">
            <v>15499.66</v>
          </cell>
        </row>
        <row r="1798">
          <cell r="A1798" t="str">
            <v>I7645</v>
          </cell>
          <cell r="B1798" t="str">
            <v>SEINFRA/CE</v>
          </cell>
          <cell r="C1798" t="str">
            <v>CURVA FoFo  22 30 JTE DN 900</v>
          </cell>
          <cell r="D1798" t="str">
            <v>UN</v>
          </cell>
          <cell r="E1798">
            <v>17343.650000000001</v>
          </cell>
        </row>
        <row r="1799">
          <cell r="A1799" t="str">
            <v>I7656</v>
          </cell>
          <cell r="B1799" t="str">
            <v>SEINFRA/CE</v>
          </cell>
          <cell r="C1799" t="str">
            <v>CURVA FoFo  45 JTE DN 1000</v>
          </cell>
          <cell r="D1799" t="str">
            <v>UN</v>
          </cell>
          <cell r="E1799">
            <v>28711.93</v>
          </cell>
        </row>
        <row r="1800">
          <cell r="A1800" t="str">
            <v>I7657</v>
          </cell>
          <cell r="B1800" t="str">
            <v>SEINFRA/CE</v>
          </cell>
          <cell r="C1800" t="str">
            <v>CURVA FoFo  45 JTE DN 1200</v>
          </cell>
          <cell r="D1800" t="str">
            <v>UN</v>
          </cell>
          <cell r="E1800">
            <v>31996.07</v>
          </cell>
        </row>
        <row r="1801">
          <cell r="A1801" t="str">
            <v>I7648</v>
          </cell>
          <cell r="B1801" t="str">
            <v>SEINFRA/CE</v>
          </cell>
          <cell r="C1801" t="str">
            <v>CURVA FoFo  45 JTE DN 300</v>
          </cell>
          <cell r="D1801" t="str">
            <v>UN</v>
          </cell>
          <cell r="E1801">
            <v>2236.5300000000002</v>
          </cell>
        </row>
        <row r="1802">
          <cell r="A1802" t="str">
            <v>I7649</v>
          </cell>
          <cell r="B1802" t="str">
            <v>SEINFRA/CE</v>
          </cell>
          <cell r="C1802" t="str">
            <v>CURVA FoFo  45 JTE DN 350</v>
          </cell>
          <cell r="D1802" t="str">
            <v>UN</v>
          </cell>
          <cell r="E1802">
            <v>2931.38</v>
          </cell>
        </row>
        <row r="1803">
          <cell r="A1803" t="str">
            <v>I7650</v>
          </cell>
          <cell r="B1803" t="str">
            <v>SEINFRA/CE</v>
          </cell>
          <cell r="C1803" t="str">
            <v>CURVA FoFo  45 JTE DN 400</v>
          </cell>
          <cell r="D1803" t="str">
            <v>UN</v>
          </cell>
          <cell r="E1803">
            <v>3634.28</v>
          </cell>
        </row>
        <row r="1804">
          <cell r="A1804" t="str">
            <v>I7651</v>
          </cell>
          <cell r="B1804" t="str">
            <v>SEINFRA/CE</v>
          </cell>
          <cell r="C1804" t="str">
            <v>CURVA FoFo  45 JTE DN 500</v>
          </cell>
          <cell r="D1804" t="str">
            <v>UN</v>
          </cell>
          <cell r="E1804">
            <v>6662.95</v>
          </cell>
        </row>
        <row r="1805">
          <cell r="A1805" t="str">
            <v>I7652</v>
          </cell>
          <cell r="B1805" t="str">
            <v>SEINFRA/CE</v>
          </cell>
          <cell r="C1805" t="str">
            <v>CURVA FoFo  45 JTE DN 600</v>
          </cell>
          <cell r="D1805" t="str">
            <v>UN</v>
          </cell>
          <cell r="E1805">
            <v>7516.18</v>
          </cell>
        </row>
        <row r="1806">
          <cell r="A1806" t="str">
            <v>I7653</v>
          </cell>
          <cell r="B1806" t="str">
            <v>SEINFRA/CE</v>
          </cell>
          <cell r="C1806" t="str">
            <v>CURVA FoFo  45 JTE DN 700</v>
          </cell>
          <cell r="D1806" t="str">
            <v>UN</v>
          </cell>
          <cell r="E1806">
            <v>14280.13</v>
          </cell>
        </row>
        <row r="1807">
          <cell r="A1807" t="str">
            <v>I7654</v>
          </cell>
          <cell r="B1807" t="str">
            <v>SEINFRA/CE</v>
          </cell>
          <cell r="C1807" t="str">
            <v>CURVA FoFo  45 JTE DN 800</v>
          </cell>
          <cell r="D1807" t="str">
            <v>UN</v>
          </cell>
          <cell r="E1807">
            <v>17724.12</v>
          </cell>
        </row>
        <row r="1808">
          <cell r="A1808" t="str">
            <v>I7655</v>
          </cell>
          <cell r="B1808" t="str">
            <v>SEINFRA/CE</v>
          </cell>
          <cell r="C1808" t="str">
            <v>CURVA FoFo  45 JTE DN 900</v>
          </cell>
          <cell r="D1808" t="str">
            <v>UN</v>
          </cell>
          <cell r="E1808">
            <v>18879.38</v>
          </cell>
        </row>
        <row r="1809">
          <cell r="A1809" t="str">
            <v>I7658</v>
          </cell>
          <cell r="B1809" t="str">
            <v>SEINFRA/CE</v>
          </cell>
          <cell r="C1809" t="str">
            <v>CURVA FoFo  90 JTE DN 300</v>
          </cell>
          <cell r="D1809" t="str">
            <v>UN</v>
          </cell>
          <cell r="E1809">
            <v>2629.95</v>
          </cell>
        </row>
        <row r="1810">
          <cell r="A1810" t="str">
            <v>I7659</v>
          </cell>
          <cell r="B1810" t="str">
            <v>SEINFRA/CE</v>
          </cell>
          <cell r="C1810" t="str">
            <v>CURVA FoFo  90 JTE DN 350</v>
          </cell>
          <cell r="D1810" t="str">
            <v>UN</v>
          </cell>
          <cell r="E1810">
            <v>4893.29</v>
          </cell>
        </row>
        <row r="1811">
          <cell r="A1811" t="str">
            <v>I7660</v>
          </cell>
          <cell r="B1811" t="str">
            <v>SEINFRA/CE</v>
          </cell>
          <cell r="C1811" t="str">
            <v>CURVA FoFo  90 JTE DN 400</v>
          </cell>
          <cell r="D1811" t="str">
            <v>UN</v>
          </cell>
          <cell r="E1811">
            <v>5521.62</v>
          </cell>
        </row>
        <row r="1812">
          <cell r="A1812" t="str">
            <v>I7661</v>
          </cell>
          <cell r="B1812" t="str">
            <v>SEINFRA/CE</v>
          </cell>
          <cell r="C1812" t="str">
            <v>CURVA FoFo  90 JTE DN 500</v>
          </cell>
          <cell r="D1812" t="str">
            <v>UN</v>
          </cell>
          <cell r="E1812">
            <v>6887.53</v>
          </cell>
        </row>
        <row r="1813">
          <cell r="A1813" t="str">
            <v>I7662</v>
          </cell>
          <cell r="B1813" t="str">
            <v>SEINFRA/CE</v>
          </cell>
          <cell r="C1813" t="str">
            <v>CURVA FoFo  90 JTE DN 600</v>
          </cell>
          <cell r="D1813" t="str">
            <v>UN</v>
          </cell>
          <cell r="E1813">
            <v>8650.17</v>
          </cell>
        </row>
        <row r="1814">
          <cell r="A1814" t="str">
            <v>I3387</v>
          </cell>
          <cell r="B1814" t="str">
            <v>SEINFRA/CE</v>
          </cell>
          <cell r="C1814" t="str">
            <v>CURVA FoFo 11 15' FF DN 1000 PN10</v>
          </cell>
          <cell r="D1814" t="str">
            <v>UN</v>
          </cell>
          <cell r="E1814">
            <v>11675.15</v>
          </cell>
        </row>
        <row r="1815">
          <cell r="A1815" t="str">
            <v>I3375</v>
          </cell>
          <cell r="B1815" t="str">
            <v>SEINFRA/CE</v>
          </cell>
          <cell r="C1815" t="str">
            <v>CURVA FoFo 11 15' FF DN 150 PN10</v>
          </cell>
          <cell r="D1815" t="str">
            <v>UN</v>
          </cell>
          <cell r="E1815">
            <v>429.24</v>
          </cell>
        </row>
        <row r="1816">
          <cell r="A1816" t="str">
            <v>I3376</v>
          </cell>
          <cell r="B1816" t="str">
            <v>SEINFRA/CE</v>
          </cell>
          <cell r="C1816" t="str">
            <v>CURVA FoFo 11 15' FF DN 200 PN10</v>
          </cell>
          <cell r="D1816" t="str">
            <v>UN</v>
          </cell>
          <cell r="E1816">
            <v>778.62</v>
          </cell>
        </row>
        <row r="1817">
          <cell r="A1817" t="str">
            <v>I3377</v>
          </cell>
          <cell r="B1817" t="str">
            <v>SEINFRA/CE</v>
          </cell>
          <cell r="C1817" t="str">
            <v>CURVA FoFo 11 15' FF DN 250 PN10</v>
          </cell>
          <cell r="D1817" t="str">
            <v>UN</v>
          </cell>
          <cell r="E1817">
            <v>830.87</v>
          </cell>
        </row>
        <row r="1818">
          <cell r="A1818" t="str">
            <v>I3378</v>
          </cell>
          <cell r="B1818" t="str">
            <v>SEINFRA/CE</v>
          </cell>
          <cell r="C1818" t="str">
            <v>CURVA FoFo 11 15' FF DN 300 PN10</v>
          </cell>
          <cell r="D1818" t="str">
            <v>UN</v>
          </cell>
          <cell r="E1818">
            <v>1009.04</v>
          </cell>
        </row>
        <row r="1819">
          <cell r="A1819" t="str">
            <v>I3379</v>
          </cell>
          <cell r="B1819" t="str">
            <v>SEINFRA/CE</v>
          </cell>
          <cell r="C1819" t="str">
            <v>CURVA FoFo 11 15' FF DN 350 PN10</v>
          </cell>
          <cell r="D1819" t="str">
            <v>UN</v>
          </cell>
          <cell r="E1819">
            <v>2316.29</v>
          </cell>
        </row>
        <row r="1820">
          <cell r="A1820" t="str">
            <v>I3380</v>
          </cell>
          <cell r="B1820" t="str">
            <v>SEINFRA/CE</v>
          </cell>
          <cell r="C1820" t="str">
            <v>CURVA FoFo 11 15' FF DN 400 PN10</v>
          </cell>
          <cell r="D1820" t="str">
            <v>UN</v>
          </cell>
          <cell r="E1820">
            <v>2372.7399999999998</v>
          </cell>
        </row>
        <row r="1821">
          <cell r="A1821" t="str">
            <v>I3381</v>
          </cell>
          <cell r="B1821" t="str">
            <v>SEINFRA/CE</v>
          </cell>
          <cell r="C1821" t="str">
            <v>CURVA FoFo 11 15' FF DN 450 PN10</v>
          </cell>
          <cell r="D1821" t="str">
            <v>UN</v>
          </cell>
          <cell r="E1821">
            <v>4017.41</v>
          </cell>
        </row>
        <row r="1822">
          <cell r="A1822" t="str">
            <v>I3382</v>
          </cell>
          <cell r="B1822" t="str">
            <v>SEINFRA/CE</v>
          </cell>
          <cell r="C1822" t="str">
            <v>CURVA FoFo 11 15' FF DN 500 PN10</v>
          </cell>
          <cell r="D1822" t="str">
            <v>UN</v>
          </cell>
          <cell r="E1822">
            <v>4391.92</v>
          </cell>
        </row>
        <row r="1823">
          <cell r="A1823" t="str">
            <v>I3383</v>
          </cell>
          <cell r="B1823" t="str">
            <v>SEINFRA/CE</v>
          </cell>
          <cell r="C1823" t="str">
            <v>CURVA FoFo 11 15' FF DN 600 PN10</v>
          </cell>
          <cell r="D1823" t="str">
            <v>UN</v>
          </cell>
          <cell r="E1823">
            <v>4831.08</v>
          </cell>
        </row>
        <row r="1824">
          <cell r="A1824" t="str">
            <v>I3384</v>
          </cell>
          <cell r="B1824" t="str">
            <v>SEINFRA/CE</v>
          </cell>
          <cell r="C1824" t="str">
            <v>CURVA FoFo 11 15' FF DN 700 PN10</v>
          </cell>
          <cell r="D1824" t="str">
            <v>UN</v>
          </cell>
          <cell r="E1824">
            <v>5755.08</v>
          </cell>
        </row>
        <row r="1825">
          <cell r="A1825" t="str">
            <v>I3373</v>
          </cell>
          <cell r="B1825" t="str">
            <v>SEINFRA/CE</v>
          </cell>
          <cell r="C1825" t="str">
            <v>CURVA FoFo 11 15' FF DN 75 PN10</v>
          </cell>
          <cell r="D1825" t="str">
            <v>UN</v>
          </cell>
          <cell r="E1825">
            <v>145.28</v>
          </cell>
        </row>
        <row r="1826">
          <cell r="A1826" t="str">
            <v>I3385</v>
          </cell>
          <cell r="B1826" t="str">
            <v>SEINFRA/CE</v>
          </cell>
          <cell r="C1826" t="str">
            <v>CURVA FoFo 11 15' FF DN 800 PN10</v>
          </cell>
          <cell r="D1826" t="str">
            <v>UN</v>
          </cell>
          <cell r="E1826">
            <v>6257.1</v>
          </cell>
        </row>
        <row r="1827">
          <cell r="A1827" t="str">
            <v>I3386</v>
          </cell>
          <cell r="B1827" t="str">
            <v>SEINFRA/CE</v>
          </cell>
          <cell r="C1827" t="str">
            <v>CURVA FoFo 11 15' FF DN 900 PN10</v>
          </cell>
          <cell r="D1827" t="str">
            <v>UN</v>
          </cell>
          <cell r="E1827">
            <v>8950.11</v>
          </cell>
        </row>
        <row r="1828">
          <cell r="A1828" t="str">
            <v>I7116</v>
          </cell>
          <cell r="B1828" t="str">
            <v>SEINFRA/CE</v>
          </cell>
          <cell r="C1828" t="str">
            <v>CURVA FoFo 11 15'FF DN 80 PN10</v>
          </cell>
          <cell r="D1828" t="str">
            <v>UN</v>
          </cell>
          <cell r="E1828">
            <v>145.28</v>
          </cell>
        </row>
        <row r="1829">
          <cell r="A1829" t="str">
            <v>I3374</v>
          </cell>
          <cell r="B1829" t="str">
            <v>SEINFRA/CE</v>
          </cell>
          <cell r="C1829" t="str">
            <v>CURVA FoFo 11º15' FF DN 100 PN10</v>
          </cell>
          <cell r="D1829" t="str">
            <v>UN</v>
          </cell>
          <cell r="E1829">
            <v>160.72</v>
          </cell>
        </row>
        <row r="1830">
          <cell r="A1830" t="str">
            <v>I3395</v>
          </cell>
          <cell r="B1830" t="str">
            <v>SEINFRA/CE</v>
          </cell>
          <cell r="C1830" t="str">
            <v>CURVA FoFo 22 30' FF  DN 300 PN10</v>
          </cell>
          <cell r="D1830" t="str">
            <v>UN</v>
          </cell>
          <cell r="E1830">
            <v>1396.7</v>
          </cell>
        </row>
        <row r="1831">
          <cell r="A1831" t="str">
            <v>I3391</v>
          </cell>
          <cell r="B1831" t="str">
            <v>SEINFRA/CE</v>
          </cell>
          <cell r="C1831" t="str">
            <v>CURVA FoFo 22 30' FF DN 100 PN10</v>
          </cell>
          <cell r="D1831" t="str">
            <v>UN</v>
          </cell>
          <cell r="E1831">
            <v>365.27</v>
          </cell>
        </row>
        <row r="1832">
          <cell r="A1832" t="str">
            <v>I3404</v>
          </cell>
          <cell r="B1832" t="str">
            <v>SEINFRA/CE</v>
          </cell>
          <cell r="C1832" t="str">
            <v>CURVA FoFo 22 30' FF DN 1000 PN10</v>
          </cell>
          <cell r="D1832" t="str">
            <v>UN</v>
          </cell>
          <cell r="E1832">
            <v>14705.02</v>
          </cell>
        </row>
        <row r="1833">
          <cell r="A1833" t="str">
            <v>I3405</v>
          </cell>
          <cell r="B1833" t="str">
            <v>SEINFRA/CE</v>
          </cell>
          <cell r="C1833" t="str">
            <v>CURVA FoFo 22 30' FF DN 1200 PN10</v>
          </cell>
          <cell r="D1833" t="str">
            <v>UN</v>
          </cell>
          <cell r="E1833">
            <v>17728.849999999999</v>
          </cell>
        </row>
        <row r="1834">
          <cell r="A1834" t="str">
            <v>I3392</v>
          </cell>
          <cell r="B1834" t="str">
            <v>SEINFRA/CE</v>
          </cell>
          <cell r="C1834" t="str">
            <v>CURVA FoFo 22 30' FF DN 150 PN10</v>
          </cell>
          <cell r="D1834" t="str">
            <v>UN</v>
          </cell>
          <cell r="E1834">
            <v>561.67999999999995</v>
          </cell>
        </row>
        <row r="1835">
          <cell r="A1835" t="str">
            <v>I3393</v>
          </cell>
          <cell r="B1835" t="str">
            <v>SEINFRA/CE</v>
          </cell>
          <cell r="C1835" t="str">
            <v>CURVA FoFo 22 30' FF DN 200 PN10</v>
          </cell>
          <cell r="D1835" t="str">
            <v>UN</v>
          </cell>
          <cell r="E1835">
            <v>808.82</v>
          </cell>
        </row>
        <row r="1836">
          <cell r="A1836" t="str">
            <v>I3394</v>
          </cell>
          <cell r="B1836" t="str">
            <v>SEINFRA/CE</v>
          </cell>
          <cell r="C1836" t="str">
            <v>CURVA FoFo 22 30' FF DN 250 PN10</v>
          </cell>
          <cell r="D1836" t="str">
            <v>UN</v>
          </cell>
          <cell r="E1836">
            <v>851.83</v>
          </cell>
        </row>
        <row r="1837">
          <cell r="A1837" t="str">
            <v>I3396</v>
          </cell>
          <cell r="B1837" t="str">
            <v>SEINFRA/CE</v>
          </cell>
          <cell r="C1837" t="str">
            <v>CURVA FoFo 22 30' FF DN 350 PN10</v>
          </cell>
          <cell r="D1837" t="str">
            <v>UN</v>
          </cell>
          <cell r="E1837">
            <v>1516.37</v>
          </cell>
        </row>
        <row r="1838">
          <cell r="A1838" t="str">
            <v>I3397</v>
          </cell>
          <cell r="B1838" t="str">
            <v>SEINFRA/CE</v>
          </cell>
          <cell r="C1838" t="str">
            <v>CURVA FoFo 22 30' FF DN 400 PN10</v>
          </cell>
          <cell r="D1838" t="str">
            <v>UN</v>
          </cell>
          <cell r="E1838">
            <v>4083.95</v>
          </cell>
        </row>
        <row r="1839">
          <cell r="A1839" t="str">
            <v>I3398</v>
          </cell>
          <cell r="B1839" t="str">
            <v>SEINFRA/CE</v>
          </cell>
          <cell r="C1839" t="str">
            <v>CURVA FoFo 22 30' FF DN 450 PN10</v>
          </cell>
          <cell r="D1839" t="str">
            <v>UN</v>
          </cell>
          <cell r="E1839">
            <v>4253.4799999999996</v>
          </cell>
        </row>
        <row r="1840">
          <cell r="A1840" t="str">
            <v>I3399</v>
          </cell>
          <cell r="B1840" t="str">
            <v>SEINFRA/CE</v>
          </cell>
          <cell r="C1840" t="str">
            <v>CURVA FoFo 22 30' FF DN 500 PN10</v>
          </cell>
          <cell r="D1840" t="str">
            <v>UN</v>
          </cell>
          <cell r="E1840">
            <v>4992.2299999999996</v>
          </cell>
        </row>
        <row r="1841">
          <cell r="A1841" t="str">
            <v>I3400</v>
          </cell>
          <cell r="B1841" t="str">
            <v>SEINFRA/CE</v>
          </cell>
          <cell r="C1841" t="str">
            <v>CURVA FoFo 22 30' FF DN 600 PN10</v>
          </cell>
          <cell r="D1841" t="str">
            <v>UN</v>
          </cell>
          <cell r="E1841">
            <v>7764.15</v>
          </cell>
        </row>
        <row r="1842">
          <cell r="A1842" t="str">
            <v>I3401</v>
          </cell>
          <cell r="B1842" t="str">
            <v>SEINFRA/CE</v>
          </cell>
          <cell r="C1842" t="str">
            <v>CURVA FoFo 22 30' FF DN 700 PN10</v>
          </cell>
          <cell r="D1842" t="str">
            <v>UN</v>
          </cell>
          <cell r="E1842">
            <v>7898.1</v>
          </cell>
        </row>
        <row r="1843">
          <cell r="A1843" t="str">
            <v>I3390</v>
          </cell>
          <cell r="B1843" t="str">
            <v>SEINFRA/CE</v>
          </cell>
          <cell r="C1843" t="str">
            <v>CURVA FoFo 22 30' FF DN 75 PN10</v>
          </cell>
          <cell r="D1843" t="str">
            <v>UN</v>
          </cell>
          <cell r="E1843">
            <v>211.67</v>
          </cell>
        </row>
        <row r="1844">
          <cell r="A1844" t="str">
            <v>I7117</v>
          </cell>
          <cell r="B1844" t="str">
            <v>SEINFRA/CE</v>
          </cell>
          <cell r="C1844" t="str">
            <v>CURVA FoFo 22 30' FF DN 80 PN10</v>
          </cell>
          <cell r="D1844" t="str">
            <v>UN</v>
          </cell>
          <cell r="E1844">
            <v>211.67</v>
          </cell>
        </row>
        <row r="1845">
          <cell r="A1845" t="str">
            <v>I3402</v>
          </cell>
          <cell r="B1845" t="str">
            <v>SEINFRA/CE</v>
          </cell>
          <cell r="C1845" t="str">
            <v>CURVA FoFo 22 30' FF DN 800 PN10</v>
          </cell>
          <cell r="D1845" t="str">
            <v>UN</v>
          </cell>
          <cell r="E1845">
            <v>8391.67</v>
          </cell>
        </row>
        <row r="1846">
          <cell r="A1846" t="str">
            <v>I3403</v>
          </cell>
          <cell r="B1846" t="str">
            <v>SEINFRA/CE</v>
          </cell>
          <cell r="C1846" t="str">
            <v>CURVA FoFo 22 30' FF DN 900 PN10</v>
          </cell>
          <cell r="D1846" t="str">
            <v>UN</v>
          </cell>
          <cell r="E1846">
            <v>10323.74</v>
          </cell>
        </row>
        <row r="1847">
          <cell r="A1847" t="str">
            <v>I3408</v>
          </cell>
          <cell r="B1847" t="str">
            <v>SEINFRA/CE</v>
          </cell>
          <cell r="C1847" t="str">
            <v>CURVA FoFo 45 FF DN 100 PN10</v>
          </cell>
          <cell r="D1847" t="str">
            <v>UN</v>
          </cell>
          <cell r="E1847">
            <v>208.04</v>
          </cell>
        </row>
        <row r="1848">
          <cell r="A1848" t="str">
            <v>I3421</v>
          </cell>
          <cell r="B1848" t="str">
            <v>SEINFRA/CE</v>
          </cell>
          <cell r="C1848" t="str">
            <v>CURVA FoFo 45 FF DN 1000 PN10</v>
          </cell>
          <cell r="D1848" t="str">
            <v>UN</v>
          </cell>
          <cell r="E1848">
            <v>16584.080000000002</v>
          </cell>
        </row>
        <row r="1849">
          <cell r="A1849" t="str">
            <v>I3422</v>
          </cell>
          <cell r="B1849" t="str">
            <v>SEINFRA/CE</v>
          </cell>
          <cell r="C1849" t="str">
            <v>CURVA FoFo 45 FF DN 1200 PN10</v>
          </cell>
          <cell r="D1849" t="str">
            <v>UN</v>
          </cell>
          <cell r="E1849">
            <v>20657.080000000002</v>
          </cell>
        </row>
        <row r="1850">
          <cell r="A1850" t="str">
            <v>I3409</v>
          </cell>
          <cell r="B1850" t="str">
            <v>SEINFRA/CE</v>
          </cell>
          <cell r="C1850" t="str">
            <v>CURVA FoFo 45 FF DN 150 PN10</v>
          </cell>
          <cell r="D1850" t="str">
            <v>UN</v>
          </cell>
          <cell r="E1850">
            <v>333.51</v>
          </cell>
        </row>
        <row r="1851">
          <cell r="A1851" t="str">
            <v>I3410</v>
          </cell>
          <cell r="B1851" t="str">
            <v>SEINFRA/CE</v>
          </cell>
          <cell r="C1851" t="str">
            <v>CURVA FoFo 45 FF DN 200 PN10</v>
          </cell>
          <cell r="D1851" t="str">
            <v>UN</v>
          </cell>
          <cell r="E1851">
            <v>448.5</v>
          </cell>
        </row>
        <row r="1852">
          <cell r="A1852" t="str">
            <v>I3411</v>
          </cell>
          <cell r="B1852" t="str">
            <v>SEINFRA/CE</v>
          </cell>
          <cell r="C1852" t="str">
            <v>CURVA FoFo 45 FF DN 250 PN10</v>
          </cell>
          <cell r="D1852" t="str">
            <v>UN</v>
          </cell>
          <cell r="E1852">
            <v>1123.72</v>
          </cell>
        </row>
        <row r="1853">
          <cell r="A1853" t="str">
            <v>I3412</v>
          </cell>
          <cell r="B1853" t="str">
            <v>SEINFRA/CE</v>
          </cell>
          <cell r="C1853" t="str">
            <v>CURVA FoFo 45 FF DN 300 PN10</v>
          </cell>
          <cell r="D1853" t="str">
            <v>UN</v>
          </cell>
          <cell r="E1853">
            <v>1692.03</v>
          </cell>
        </row>
        <row r="1854">
          <cell r="A1854" t="str">
            <v>I3413</v>
          </cell>
          <cell r="B1854" t="str">
            <v>SEINFRA/CE</v>
          </cell>
          <cell r="C1854" t="str">
            <v>CURVA FoFo 45 FF DN 350 PN10</v>
          </cell>
          <cell r="D1854" t="str">
            <v>UN</v>
          </cell>
          <cell r="E1854">
            <v>1889.46</v>
          </cell>
        </row>
        <row r="1855">
          <cell r="A1855" t="str">
            <v>I3414</v>
          </cell>
          <cell r="B1855" t="str">
            <v>SEINFRA/CE</v>
          </cell>
          <cell r="C1855" t="str">
            <v>CURVA FoFo 45 FF DN 400 PN10</v>
          </cell>
          <cell r="D1855" t="str">
            <v>UN</v>
          </cell>
          <cell r="E1855">
            <v>1993.89</v>
          </cell>
        </row>
        <row r="1856">
          <cell r="A1856" t="str">
            <v>I3415</v>
          </cell>
          <cell r="B1856" t="str">
            <v>SEINFRA/CE</v>
          </cell>
          <cell r="C1856" t="str">
            <v>CURVA FoFo 45 FF DN 450 PN10</v>
          </cell>
          <cell r="D1856" t="str">
            <v>UN</v>
          </cell>
          <cell r="E1856">
            <v>2332.56</v>
          </cell>
        </row>
        <row r="1857">
          <cell r="A1857" t="str">
            <v>I3416</v>
          </cell>
          <cell r="B1857" t="str">
            <v>SEINFRA/CE</v>
          </cell>
          <cell r="C1857" t="str">
            <v>CURVA FoFo 45 FF DN 500 PN10</v>
          </cell>
          <cell r="D1857" t="str">
            <v>UN</v>
          </cell>
          <cell r="E1857">
            <v>5558.7</v>
          </cell>
        </row>
        <row r="1858">
          <cell r="A1858" t="str">
            <v>I3417</v>
          </cell>
          <cell r="B1858" t="str">
            <v>SEINFRA/CE</v>
          </cell>
          <cell r="C1858" t="str">
            <v>CURVA FoFo 45 FF DN 600 PN10</v>
          </cell>
          <cell r="D1858" t="str">
            <v>UN</v>
          </cell>
          <cell r="E1858">
            <v>5970.34</v>
          </cell>
        </row>
        <row r="1859">
          <cell r="A1859" t="str">
            <v>I3418</v>
          </cell>
          <cell r="B1859" t="str">
            <v>SEINFRA/CE</v>
          </cell>
          <cell r="C1859" t="str">
            <v>CURVA FoFo 45 FF DN 700 PN10</v>
          </cell>
          <cell r="D1859" t="str">
            <v>UN</v>
          </cell>
          <cell r="E1859">
            <v>7836.35</v>
          </cell>
        </row>
        <row r="1860">
          <cell r="A1860" t="str">
            <v>I3407</v>
          </cell>
          <cell r="B1860" t="str">
            <v>SEINFRA/CE</v>
          </cell>
          <cell r="C1860" t="str">
            <v>CURVA FoFo 45 FF DN 75 PN10</v>
          </cell>
          <cell r="D1860" t="str">
            <v>UN</v>
          </cell>
          <cell r="E1860">
            <v>202.74</v>
          </cell>
        </row>
        <row r="1861">
          <cell r="A1861" t="str">
            <v>I7118</v>
          </cell>
          <cell r="B1861" t="str">
            <v>SEINFRA/CE</v>
          </cell>
          <cell r="C1861" t="str">
            <v>CURVA FoFo 45 FF DN 80 PN10</v>
          </cell>
          <cell r="D1861" t="str">
            <v>UN</v>
          </cell>
          <cell r="E1861">
            <v>202.74</v>
          </cell>
        </row>
        <row r="1862">
          <cell r="A1862" t="str">
            <v>I3419</v>
          </cell>
          <cell r="B1862" t="str">
            <v>SEINFRA/CE</v>
          </cell>
          <cell r="C1862" t="str">
            <v>CURVA FoFo 45 FF DN 800 PN10</v>
          </cell>
          <cell r="D1862" t="str">
            <v>UN</v>
          </cell>
          <cell r="E1862">
            <v>7899.41</v>
          </cell>
        </row>
        <row r="1863">
          <cell r="A1863" t="str">
            <v>I3420</v>
          </cell>
          <cell r="B1863" t="str">
            <v>SEINFRA/CE</v>
          </cell>
          <cell r="C1863" t="str">
            <v>CURVA FoFo 45 FF DN 900 PN10</v>
          </cell>
          <cell r="D1863" t="str">
            <v>UN</v>
          </cell>
          <cell r="E1863">
            <v>10038.86</v>
          </cell>
        </row>
        <row r="1864">
          <cell r="A1864" t="str">
            <v>I3425</v>
          </cell>
          <cell r="B1864" t="str">
            <v>SEINFRA/CE</v>
          </cell>
          <cell r="C1864" t="str">
            <v>CURVA FoFo 90 FF DN 100 PN10</v>
          </cell>
          <cell r="D1864" t="str">
            <v>UN</v>
          </cell>
          <cell r="E1864">
            <v>198.92</v>
          </cell>
        </row>
        <row r="1865">
          <cell r="A1865" t="str">
            <v>I3438</v>
          </cell>
          <cell r="B1865" t="str">
            <v>SEINFRA/CE</v>
          </cell>
          <cell r="C1865" t="str">
            <v>CURVA FoFo 90 FF DN 1000 PN10</v>
          </cell>
          <cell r="D1865" t="str">
            <v>UN</v>
          </cell>
          <cell r="E1865">
            <v>18923.82</v>
          </cell>
        </row>
        <row r="1866">
          <cell r="A1866" t="str">
            <v>I3439</v>
          </cell>
          <cell r="B1866" t="str">
            <v>SEINFRA/CE</v>
          </cell>
          <cell r="C1866" t="str">
            <v>CURVA FoFo 90 FF DN 1200 PN10</v>
          </cell>
          <cell r="D1866" t="str">
            <v>UN</v>
          </cell>
          <cell r="E1866">
            <v>23322.82</v>
          </cell>
        </row>
        <row r="1867">
          <cell r="A1867" t="str">
            <v>I3426</v>
          </cell>
          <cell r="B1867" t="str">
            <v>SEINFRA/CE</v>
          </cell>
          <cell r="C1867" t="str">
            <v>CURVA FoFo 90 FF DN 150 PN10</v>
          </cell>
          <cell r="D1867" t="str">
            <v>UN</v>
          </cell>
          <cell r="E1867">
            <v>368.64</v>
          </cell>
        </row>
        <row r="1868">
          <cell r="A1868" t="str">
            <v>I3427</v>
          </cell>
          <cell r="B1868" t="str">
            <v>SEINFRA/CE</v>
          </cell>
          <cell r="C1868" t="str">
            <v>CURVA FoFo 90 FF DN 200 PN10</v>
          </cell>
          <cell r="D1868" t="str">
            <v>UN</v>
          </cell>
          <cell r="E1868">
            <v>524.37</v>
          </cell>
        </row>
        <row r="1869">
          <cell r="A1869" t="str">
            <v>I3428</v>
          </cell>
          <cell r="B1869" t="str">
            <v>SEINFRA/CE</v>
          </cell>
          <cell r="C1869" t="str">
            <v>CURVA FoFo 90 FF DN 250 PN10</v>
          </cell>
          <cell r="D1869" t="str">
            <v>UN</v>
          </cell>
          <cell r="E1869">
            <v>982.59</v>
          </cell>
        </row>
        <row r="1870">
          <cell r="A1870" t="str">
            <v>I3429</v>
          </cell>
          <cell r="B1870" t="str">
            <v>SEINFRA/CE</v>
          </cell>
          <cell r="C1870" t="str">
            <v>CURVA FoFo 90 FF DN 300 PN10</v>
          </cell>
          <cell r="D1870" t="str">
            <v>UN</v>
          </cell>
          <cell r="E1870">
            <v>1225.31</v>
          </cell>
        </row>
        <row r="1871">
          <cell r="A1871" t="str">
            <v>I3430</v>
          </cell>
          <cell r="B1871" t="str">
            <v>SEINFRA/CE</v>
          </cell>
          <cell r="C1871" t="str">
            <v>CURVA FoFo 90 FF DN 350 PN10</v>
          </cell>
          <cell r="D1871" t="str">
            <v>UN</v>
          </cell>
          <cell r="E1871">
            <v>1638.86</v>
          </cell>
        </row>
        <row r="1872">
          <cell r="A1872" t="str">
            <v>I3431</v>
          </cell>
          <cell r="B1872" t="str">
            <v>SEINFRA/CE</v>
          </cell>
          <cell r="C1872" t="str">
            <v>CURVA FoFo 90 FF DN 400 PN10</v>
          </cell>
          <cell r="D1872" t="str">
            <v>UN</v>
          </cell>
          <cell r="E1872">
            <v>3988.23</v>
          </cell>
        </row>
        <row r="1873">
          <cell r="A1873" t="str">
            <v>I3432</v>
          </cell>
          <cell r="B1873" t="str">
            <v>SEINFRA/CE</v>
          </cell>
          <cell r="C1873" t="str">
            <v>CURVA FoFo 90 FF DN 450 PN10</v>
          </cell>
          <cell r="D1873" t="str">
            <v>UN</v>
          </cell>
          <cell r="E1873">
            <v>4675.5</v>
          </cell>
        </row>
        <row r="1874">
          <cell r="A1874" t="str">
            <v>I3423</v>
          </cell>
          <cell r="B1874" t="str">
            <v>SEINFRA/CE</v>
          </cell>
          <cell r="C1874" t="str">
            <v>CURVA FoFo 90 FF DN 50 PN10</v>
          </cell>
          <cell r="D1874" t="str">
            <v>UN</v>
          </cell>
          <cell r="E1874">
            <v>87.85</v>
          </cell>
        </row>
        <row r="1875">
          <cell r="A1875" t="str">
            <v>I3433</v>
          </cell>
          <cell r="B1875" t="str">
            <v>SEINFRA/CE</v>
          </cell>
          <cell r="C1875" t="str">
            <v>CURVA FoFo 90 FF DN 500 PN10</v>
          </cell>
          <cell r="D1875" t="str">
            <v>UN</v>
          </cell>
          <cell r="E1875">
            <v>5244.71</v>
          </cell>
        </row>
        <row r="1876">
          <cell r="A1876" t="str">
            <v>I3434</v>
          </cell>
          <cell r="B1876" t="str">
            <v>SEINFRA/CE</v>
          </cell>
          <cell r="C1876" t="str">
            <v>CURVA FoFo 90 FF DN 600 PN10</v>
          </cell>
          <cell r="D1876" t="str">
            <v>UN</v>
          </cell>
          <cell r="E1876">
            <v>7371.51</v>
          </cell>
        </row>
        <row r="1877">
          <cell r="A1877" t="str">
            <v>I3435</v>
          </cell>
          <cell r="B1877" t="str">
            <v>SEINFRA/CE</v>
          </cell>
          <cell r="C1877" t="str">
            <v>CURVA FoFo 90 FF DN 700 PN10</v>
          </cell>
          <cell r="D1877" t="str">
            <v>UN</v>
          </cell>
          <cell r="E1877">
            <v>10074.33</v>
          </cell>
        </row>
        <row r="1878">
          <cell r="A1878" t="str">
            <v>I3424</v>
          </cell>
          <cell r="B1878" t="str">
            <v>SEINFRA/CE</v>
          </cell>
          <cell r="C1878" t="str">
            <v>CURVA FoFo 90 FF DN 75 PN10</v>
          </cell>
          <cell r="D1878" t="str">
            <v>UN</v>
          </cell>
          <cell r="E1878">
            <v>162.72</v>
          </cell>
        </row>
        <row r="1879">
          <cell r="A1879" t="str">
            <v>I7119</v>
          </cell>
          <cell r="B1879" t="str">
            <v>SEINFRA/CE</v>
          </cell>
          <cell r="C1879" t="str">
            <v>CURVA FoFo 90 FF DN 80 PN10</v>
          </cell>
          <cell r="D1879" t="str">
            <v>UN</v>
          </cell>
          <cell r="E1879">
            <v>162.72</v>
          </cell>
        </row>
        <row r="1880">
          <cell r="A1880" t="str">
            <v>I3436</v>
          </cell>
          <cell r="B1880" t="str">
            <v>SEINFRA/CE</v>
          </cell>
          <cell r="C1880" t="str">
            <v>CURVA FoFo 90 FF DN 800 PN10</v>
          </cell>
          <cell r="D1880" t="str">
            <v>UN</v>
          </cell>
          <cell r="E1880">
            <v>10788.38</v>
          </cell>
        </row>
        <row r="1881">
          <cell r="A1881" t="str">
            <v>I3437</v>
          </cell>
          <cell r="B1881" t="str">
            <v>SEINFRA/CE</v>
          </cell>
          <cell r="C1881" t="str">
            <v>CURVA FoFo 90 FF DN 900 PN10</v>
          </cell>
          <cell r="D1881" t="str">
            <v>UN</v>
          </cell>
          <cell r="E1881">
            <v>14373.58</v>
          </cell>
        </row>
        <row r="1882">
          <cell r="A1882" t="str">
            <v>I2298</v>
          </cell>
          <cell r="B1882" t="str">
            <v>SEINFRA/CE</v>
          </cell>
          <cell r="C1882" t="str">
            <v>CURVA PVC LONGA DN 100</v>
          </cell>
          <cell r="D1882" t="str">
            <v>UN</v>
          </cell>
          <cell r="E1882">
            <v>37.54</v>
          </cell>
        </row>
        <row r="1883">
          <cell r="A1883" t="str">
            <v>I2297</v>
          </cell>
          <cell r="B1883" t="str">
            <v>SEINFRA/CE</v>
          </cell>
          <cell r="C1883" t="str">
            <v>CURVA PVC SOLDÁVEL 25 MM</v>
          </cell>
          <cell r="D1883" t="str">
            <v>UN</v>
          </cell>
          <cell r="E1883">
            <v>2.27</v>
          </cell>
        </row>
        <row r="1884">
          <cell r="A1884" t="str">
            <v>I0959</v>
          </cell>
          <cell r="B1884" t="str">
            <v>SEINFRA/CE</v>
          </cell>
          <cell r="C1884" t="str">
            <v>CURVA SANFONADA</v>
          </cell>
          <cell r="D1884" t="str">
            <v>UN</v>
          </cell>
          <cell r="E1884">
            <v>5.56</v>
          </cell>
        </row>
        <row r="1885">
          <cell r="A1885" t="str">
            <v>I0960</v>
          </cell>
          <cell r="B1885" t="str">
            <v>SEINFRA/CE</v>
          </cell>
          <cell r="C1885" t="str">
            <v>CURVA VERTICAL 90. P/INTERLIGAÇÃO</v>
          </cell>
          <cell r="D1885" t="str">
            <v>UN</v>
          </cell>
          <cell r="E1885">
            <v>27.87</v>
          </cell>
        </row>
        <row r="1886">
          <cell r="A1886" t="str">
            <v>I0961</v>
          </cell>
          <cell r="B1886" t="str">
            <v>SEINFRA/CE</v>
          </cell>
          <cell r="C1886" t="str">
            <v>CX.ALUMINIO FUND.(40X40X15)CM,C/TAMPA CEGA</v>
          </cell>
          <cell r="D1886" t="str">
            <v>UN</v>
          </cell>
          <cell r="E1886">
            <v>188.14</v>
          </cell>
        </row>
        <row r="1887">
          <cell r="A1887" t="str">
            <v>I8195</v>
          </cell>
          <cell r="B1887" t="str">
            <v>SEINFRA/CE</v>
          </cell>
          <cell r="C1887" t="str">
            <v>DEFENSAS E=600 KN</v>
          </cell>
          <cell r="D1887" t="str">
            <v>UN</v>
          </cell>
          <cell r="E1887">
            <v>48258.080000000002</v>
          </cell>
        </row>
        <row r="1888">
          <cell r="A1888" t="str">
            <v>I2505</v>
          </cell>
          <cell r="B1888" t="str">
            <v>SEINFRA/CE</v>
          </cell>
          <cell r="C1888" t="str">
            <v>DEFENSAS METALICAS SIMPLES</v>
          </cell>
          <cell r="D1888" t="str">
            <v>ML</v>
          </cell>
          <cell r="E1888">
            <v>217.32</v>
          </cell>
        </row>
        <row r="1889">
          <cell r="A1889" t="str">
            <v>I0962</v>
          </cell>
          <cell r="B1889" t="str">
            <v>SEINFRA/CE</v>
          </cell>
          <cell r="C1889" t="str">
            <v>DEGRAU DE MARMORE COLOCADO</v>
          </cell>
          <cell r="D1889" t="str">
            <v>M</v>
          </cell>
          <cell r="E1889">
            <v>77.08</v>
          </cell>
        </row>
        <row r="1890">
          <cell r="A1890" t="str">
            <v>I0963</v>
          </cell>
          <cell r="B1890" t="str">
            <v>SEINFRA/CE</v>
          </cell>
          <cell r="C1890" t="str">
            <v>DEGRAU PRE-MOLDADO DE GRANILITE DE 30X100CM</v>
          </cell>
          <cell r="D1890" t="str">
            <v>UN</v>
          </cell>
          <cell r="E1890">
            <v>32.020000000000003</v>
          </cell>
        </row>
        <row r="1891">
          <cell r="A1891" t="str">
            <v>I8417</v>
          </cell>
          <cell r="B1891" t="str">
            <v>SEINFRA/CE</v>
          </cell>
          <cell r="C1891" t="str">
            <v>DENTE DE CORTE P/ RECICLADORA</v>
          </cell>
          <cell r="D1891" t="str">
            <v>UN</v>
          </cell>
          <cell r="E1891">
            <v>53.71</v>
          </cell>
        </row>
        <row r="1892">
          <cell r="A1892" t="str">
            <v>I8413</v>
          </cell>
          <cell r="B1892" t="str">
            <v>SEINFRA/CE</v>
          </cell>
          <cell r="C1892" t="str">
            <v>DENTE P/ FRESADORA</v>
          </cell>
          <cell r="D1892" t="str">
            <v>UN</v>
          </cell>
          <cell r="E1892">
            <v>42.74</v>
          </cell>
        </row>
        <row r="1893">
          <cell r="A1893" t="str">
            <v>I2701</v>
          </cell>
          <cell r="B1893" t="str">
            <v>SEINFRA/CE</v>
          </cell>
          <cell r="C1893" t="str">
            <v>DEPRECIAÇÃO</v>
          </cell>
          <cell r="D1893" t="str">
            <v>H</v>
          </cell>
          <cell r="E1893">
            <v>1</v>
          </cell>
        </row>
        <row r="1894">
          <cell r="A1894" t="str">
            <v>I6179</v>
          </cell>
          <cell r="B1894" t="str">
            <v>SEINFRA/CE</v>
          </cell>
          <cell r="C1894" t="str">
            <v>DERIVAÇÃO SISTEMA DLP 60MM X 50MM</v>
          </cell>
          <cell r="D1894" t="str">
            <v>UN</v>
          </cell>
          <cell r="E1894">
            <v>30.7</v>
          </cell>
        </row>
        <row r="1895">
          <cell r="A1895" t="str">
            <v>I2678</v>
          </cell>
          <cell r="B1895" t="str">
            <v>SEINFRA/CE</v>
          </cell>
          <cell r="C1895" t="str">
            <v>DESEMPENADEIRA ELÉTRICA</v>
          </cell>
          <cell r="D1895" t="str">
            <v>UN</v>
          </cell>
          <cell r="E1895">
            <v>2520</v>
          </cell>
        </row>
        <row r="1896">
          <cell r="A1896" t="str">
            <v>I0619</v>
          </cell>
          <cell r="B1896" t="str">
            <v>SEINFRA/CE</v>
          </cell>
          <cell r="C1896" t="str">
            <v>DESEMPENADEIRA ELÉTRICA (CHI)</v>
          </cell>
          <cell r="D1896" t="str">
            <v>H</v>
          </cell>
          <cell r="E1896">
            <v>0.20159999999999997</v>
          </cell>
        </row>
        <row r="1897">
          <cell r="A1897" t="str">
            <v>I0733</v>
          </cell>
          <cell r="B1897" t="str">
            <v>SEINFRA/CE</v>
          </cell>
          <cell r="C1897" t="str">
            <v>DESEMPENADEIRA ELÉTRICA (CHP)</v>
          </cell>
          <cell r="D1897" t="str">
            <v>H</v>
          </cell>
          <cell r="E1897">
            <v>1.3511</v>
          </cell>
        </row>
        <row r="1898">
          <cell r="A1898" t="str">
            <v>I2299</v>
          </cell>
          <cell r="B1898" t="str">
            <v>SEINFRA/CE</v>
          </cell>
          <cell r="C1898" t="str">
            <v>DESENHISTA</v>
          </cell>
          <cell r="D1898" t="str">
            <v>H</v>
          </cell>
          <cell r="E1898">
            <v>9.25</v>
          </cell>
        </row>
        <row r="1899">
          <cell r="A1899" t="str">
            <v>I2300</v>
          </cell>
          <cell r="B1899" t="str">
            <v>SEINFRA/CE</v>
          </cell>
          <cell r="C1899" t="str">
            <v>DESENHISTA COPISTA</v>
          </cell>
          <cell r="D1899" t="str">
            <v>H</v>
          </cell>
          <cell r="E1899">
            <v>5.55</v>
          </cell>
        </row>
        <row r="1900">
          <cell r="A1900" t="str">
            <v>I0965</v>
          </cell>
          <cell r="B1900" t="str">
            <v>SEINFRA/CE</v>
          </cell>
          <cell r="C1900" t="str">
            <v>DESMOLDANTE PARA FORMAS</v>
          </cell>
          <cell r="D1900" t="str">
            <v>L</v>
          </cell>
          <cell r="E1900">
            <v>6.69</v>
          </cell>
        </row>
        <row r="1901">
          <cell r="A1901" t="str">
            <v>I8874</v>
          </cell>
          <cell r="B1901" t="str">
            <v>SEINFRA/CE</v>
          </cell>
          <cell r="C1901" t="str">
            <v>DETECTOR DE GÁS CLORO PARA EMERGÊNCIAS</v>
          </cell>
          <cell r="D1901" t="str">
            <v>UN</v>
          </cell>
          <cell r="E1901">
            <v>3738.05</v>
          </cell>
        </row>
        <row r="1902">
          <cell r="A1902" t="str">
            <v>I7976</v>
          </cell>
          <cell r="B1902" t="str">
            <v>SEINFRA/CE</v>
          </cell>
          <cell r="C1902" t="str">
            <v>DETECTOR TERMO-VELOCIMÉTRICO, MONTAGEM DE TETO, C/ BASE ALIMENTAÇÃO 220 VAC, OPERAÇÃO EM REDE - INSTALADO</v>
          </cell>
          <cell r="D1902" t="str">
            <v>UN</v>
          </cell>
          <cell r="E1902">
            <v>224.7</v>
          </cell>
        </row>
        <row r="1903">
          <cell r="A1903" t="str">
            <v>I7373</v>
          </cell>
          <cell r="B1903" t="str">
            <v>SEINFRA/CE</v>
          </cell>
          <cell r="C1903" t="str">
            <v>DETERGENTE</v>
          </cell>
          <cell r="D1903" t="str">
            <v>L</v>
          </cell>
          <cell r="E1903">
            <v>2.58</v>
          </cell>
        </row>
        <row r="1904">
          <cell r="A1904" t="str">
            <v>I7451</v>
          </cell>
          <cell r="B1904" t="str">
            <v>SEINFRA/CE</v>
          </cell>
          <cell r="C1904" t="str">
            <v>DETETOR IÔNICO DE FUMAÇA, MONTAGEM DE TETO, C/ BASE ALIMENTAÇÃO 220VAC, UMA SAÍDA DIGITAL</v>
          </cell>
          <cell r="D1904" t="str">
            <v>UN</v>
          </cell>
          <cell r="E1904">
            <v>214</v>
          </cell>
        </row>
        <row r="1905">
          <cell r="A1905" t="str">
            <v>I8563</v>
          </cell>
          <cell r="B1905" t="str">
            <v>SEINFRA/CE</v>
          </cell>
          <cell r="C1905" t="str">
            <v>DIÁRIA EM GERAL</v>
          </cell>
          <cell r="D1905" t="str">
            <v>DIA</v>
          </cell>
          <cell r="E1905">
            <v>70</v>
          </cell>
        </row>
        <row r="1906">
          <cell r="A1906" t="str">
            <v>I7942</v>
          </cell>
          <cell r="B1906" t="str">
            <v>SEINFRA/CE</v>
          </cell>
          <cell r="C1906" t="str">
            <v>DIFUSOR LINEAR DE INSUFLAMENTO, EM ALUMÍNIO, COM REGISTROS ETC.</v>
          </cell>
          <cell r="D1906" t="str">
            <v>M</v>
          </cell>
          <cell r="E1906">
            <v>177.22</v>
          </cell>
        </row>
        <row r="1907">
          <cell r="A1907" t="str">
            <v>I6034</v>
          </cell>
          <cell r="B1907" t="str">
            <v>SEINFRA/CE</v>
          </cell>
          <cell r="C1907" t="str">
            <v>DIGITADOR</v>
          </cell>
          <cell r="D1907" t="str">
            <v>H</v>
          </cell>
          <cell r="E1907">
            <v>4</v>
          </cell>
        </row>
        <row r="1908">
          <cell r="A1908" t="str">
            <v>I6036</v>
          </cell>
          <cell r="B1908" t="str">
            <v>SEINFRA/CE</v>
          </cell>
          <cell r="C1908" t="str">
            <v>DIGITALIZAÇÃO PLANILHA FORMATO AO</v>
          </cell>
          <cell r="D1908" t="str">
            <v>UN</v>
          </cell>
          <cell r="E1908">
            <v>277.69</v>
          </cell>
        </row>
        <row r="1909">
          <cell r="A1909" t="str">
            <v>I0966</v>
          </cell>
          <cell r="B1909" t="str">
            <v>SEINFRA/CE</v>
          </cell>
          <cell r="C1909" t="str">
            <v>DINAMITE 40%</v>
          </cell>
          <cell r="D1909" t="str">
            <v>KG</v>
          </cell>
          <cell r="E1909">
            <v>11</v>
          </cell>
        </row>
        <row r="1910">
          <cell r="A1910" t="str">
            <v>I2507</v>
          </cell>
          <cell r="B1910" t="str">
            <v>SEINFRA/CE</v>
          </cell>
          <cell r="C1910" t="str">
            <v>DINAMITE 60%</v>
          </cell>
          <cell r="D1910" t="str">
            <v>KG</v>
          </cell>
          <cell r="E1910">
            <v>14</v>
          </cell>
        </row>
        <row r="1911">
          <cell r="A1911" t="str">
            <v>I2568</v>
          </cell>
          <cell r="B1911" t="str">
            <v>SEINFRA/CE</v>
          </cell>
          <cell r="C1911" t="str">
            <v>DINAMITE GRANULADA</v>
          </cell>
          <cell r="D1911" t="str">
            <v>KG</v>
          </cell>
          <cell r="E1911">
            <v>8</v>
          </cell>
        </row>
        <row r="1912">
          <cell r="A1912" t="str">
            <v>I2301</v>
          </cell>
          <cell r="B1912" t="str">
            <v>SEINFRA/CE</v>
          </cell>
          <cell r="C1912" t="str">
            <v>DISCO DE CORTE 1/8" DE 7"</v>
          </cell>
          <cell r="D1912" t="str">
            <v>UN</v>
          </cell>
          <cell r="E1912">
            <v>6.17</v>
          </cell>
        </row>
        <row r="1913">
          <cell r="A1913" t="str">
            <v>I2302</v>
          </cell>
          <cell r="B1913" t="str">
            <v>SEINFRA/CE</v>
          </cell>
          <cell r="C1913" t="str">
            <v>DISCO DE DESBASTE 1/4" DE 7"</v>
          </cell>
          <cell r="D1913" t="str">
            <v>UN</v>
          </cell>
          <cell r="E1913">
            <v>10</v>
          </cell>
        </row>
        <row r="1914">
          <cell r="A1914" t="str">
            <v>I0967</v>
          </cell>
          <cell r="B1914" t="str">
            <v>SEINFRA/CE</v>
          </cell>
          <cell r="C1914" t="str">
            <v>DISCO DE DESBASTE DE 7'</v>
          </cell>
          <cell r="D1914" t="str">
            <v>UN</v>
          </cell>
          <cell r="E1914">
            <v>10</v>
          </cell>
        </row>
        <row r="1915">
          <cell r="A1915" t="str">
            <v>I8633</v>
          </cell>
          <cell r="B1915" t="str">
            <v>SEINFRA/CE</v>
          </cell>
          <cell r="C1915" t="str">
            <v>DISCO DIAMANTADO PARA MÁQUINA DE CORTE</v>
          </cell>
          <cell r="D1915" t="str">
            <v>UN</v>
          </cell>
          <cell r="E1915">
            <v>18</v>
          </cell>
        </row>
        <row r="1916">
          <cell r="A1916" t="str">
            <v>I0968</v>
          </cell>
          <cell r="B1916" t="str">
            <v>SEINFRA/CE</v>
          </cell>
          <cell r="C1916" t="str">
            <v>DISJUNTOR AUT. TRIP. VOL. NORMAL 15KV - 400A</v>
          </cell>
          <cell r="D1916" t="str">
            <v>UN</v>
          </cell>
          <cell r="E1916">
            <v>7527.9</v>
          </cell>
        </row>
        <row r="1917">
          <cell r="A1917" t="str">
            <v>I0969</v>
          </cell>
          <cell r="B1917" t="str">
            <v>SEINFRA/CE</v>
          </cell>
          <cell r="C1917" t="str">
            <v>DISJUNTOR BIPOLAR 10A</v>
          </cell>
          <cell r="D1917" t="str">
            <v>UN</v>
          </cell>
          <cell r="E1917">
            <v>35.909999999999997</v>
          </cell>
        </row>
        <row r="1918">
          <cell r="A1918" t="str">
            <v>I0970</v>
          </cell>
          <cell r="B1918" t="str">
            <v>SEINFRA/CE</v>
          </cell>
          <cell r="C1918" t="str">
            <v>DISJUNTOR BIPOLAR 16A</v>
          </cell>
          <cell r="D1918" t="str">
            <v>UN</v>
          </cell>
          <cell r="E1918">
            <v>38.99</v>
          </cell>
        </row>
        <row r="1919">
          <cell r="A1919" t="str">
            <v>I0972</v>
          </cell>
          <cell r="B1919" t="str">
            <v>SEINFRA/CE</v>
          </cell>
          <cell r="C1919" t="str">
            <v>DISJUNTOR BIPOLAR 20A</v>
          </cell>
          <cell r="D1919" t="str">
            <v>UN</v>
          </cell>
          <cell r="E1919">
            <v>38.99</v>
          </cell>
        </row>
        <row r="1920">
          <cell r="A1920" t="str">
            <v>I0973</v>
          </cell>
          <cell r="B1920" t="str">
            <v>SEINFRA/CE</v>
          </cell>
          <cell r="C1920" t="str">
            <v>DISJUNTOR BIPOLAR 25A</v>
          </cell>
          <cell r="D1920" t="str">
            <v>UN</v>
          </cell>
          <cell r="E1920">
            <v>38.99</v>
          </cell>
        </row>
        <row r="1921">
          <cell r="A1921" t="str">
            <v>I0975</v>
          </cell>
          <cell r="B1921" t="str">
            <v>SEINFRA/CE</v>
          </cell>
          <cell r="C1921" t="str">
            <v>DISJUNTOR BIPOLAR 32A</v>
          </cell>
          <cell r="D1921" t="str">
            <v>UN</v>
          </cell>
          <cell r="E1921">
            <v>38.99</v>
          </cell>
        </row>
        <row r="1922">
          <cell r="A1922" t="str">
            <v>I0976</v>
          </cell>
          <cell r="B1922" t="str">
            <v>SEINFRA/CE</v>
          </cell>
          <cell r="C1922" t="str">
            <v>DISJUNTOR BIPOLAR 40A</v>
          </cell>
          <cell r="D1922" t="str">
            <v>UN</v>
          </cell>
          <cell r="E1922">
            <v>44.11</v>
          </cell>
        </row>
        <row r="1923">
          <cell r="A1923" t="str">
            <v>I0978</v>
          </cell>
          <cell r="B1923" t="str">
            <v>SEINFRA/CE</v>
          </cell>
          <cell r="C1923" t="str">
            <v>DISJUNTOR BIPOLAR 50A</v>
          </cell>
          <cell r="D1923" t="str">
            <v>UN</v>
          </cell>
          <cell r="E1923">
            <v>44.11</v>
          </cell>
        </row>
        <row r="1924">
          <cell r="A1924" t="str">
            <v>I7424</v>
          </cell>
          <cell r="B1924" t="str">
            <v>SEINFRA/CE</v>
          </cell>
          <cell r="C1924" t="str">
            <v>DISJUNTOR DE MÉDIA TENSÃO SF6 15 kV, 630 A, 3 PÓLOS, 30 kA/15kV, EXTRAÍVEL</v>
          </cell>
          <cell r="D1924" t="str">
            <v>UN</v>
          </cell>
          <cell r="E1924">
            <v>28253.8</v>
          </cell>
        </row>
        <row r="1925">
          <cell r="A1925" t="str">
            <v>I8365</v>
          </cell>
          <cell r="B1925" t="str">
            <v>SEINFRA/CE</v>
          </cell>
          <cell r="C1925" t="str">
            <v>DISJUNTOR DIFERENCIAL DR-16A - 40A, 30mA</v>
          </cell>
          <cell r="D1925" t="str">
            <v>UN</v>
          </cell>
          <cell r="E1925">
            <v>136.02000000000001</v>
          </cell>
        </row>
        <row r="1926">
          <cell r="A1926" t="str">
            <v>I8366</v>
          </cell>
          <cell r="B1926" t="str">
            <v>SEINFRA/CE</v>
          </cell>
          <cell r="C1926" t="str">
            <v>DISJUNTOR DIFERENCIAL DR-80A, 30mA</v>
          </cell>
          <cell r="D1926" t="str">
            <v>UN</v>
          </cell>
          <cell r="E1926">
            <v>251.79</v>
          </cell>
        </row>
        <row r="1927">
          <cell r="A1927" t="str">
            <v>I0980</v>
          </cell>
          <cell r="B1927" t="str">
            <v>SEINFRA/CE</v>
          </cell>
          <cell r="C1927" t="str">
            <v>DISJUNTOR MONOPOLAR 10A</v>
          </cell>
          <cell r="D1927" t="str">
            <v>UN</v>
          </cell>
          <cell r="E1927">
            <v>6.35</v>
          </cell>
        </row>
        <row r="1928">
          <cell r="A1928" t="str">
            <v>I0981</v>
          </cell>
          <cell r="B1928" t="str">
            <v>SEINFRA/CE</v>
          </cell>
          <cell r="C1928" t="str">
            <v>DISJUNTOR MONOPOLAR 16A</v>
          </cell>
          <cell r="D1928" t="str">
            <v>UN</v>
          </cell>
          <cell r="E1928">
            <v>6.35</v>
          </cell>
        </row>
        <row r="1929">
          <cell r="A1929" t="str">
            <v>I0983</v>
          </cell>
          <cell r="B1929" t="str">
            <v>SEINFRA/CE</v>
          </cell>
          <cell r="C1929" t="str">
            <v>DISJUNTOR MONOPOLAR 20A</v>
          </cell>
          <cell r="D1929" t="str">
            <v>UN</v>
          </cell>
          <cell r="E1929">
            <v>6.76</v>
          </cell>
        </row>
        <row r="1930">
          <cell r="A1930" t="str">
            <v>I0984</v>
          </cell>
          <cell r="B1930" t="str">
            <v>SEINFRA/CE</v>
          </cell>
          <cell r="C1930" t="str">
            <v>DISJUNTOR MONOPOLAR 25A</v>
          </cell>
          <cell r="D1930" t="str">
            <v>UN</v>
          </cell>
          <cell r="E1930">
            <v>6.76</v>
          </cell>
        </row>
        <row r="1931">
          <cell r="A1931" t="str">
            <v>I6489</v>
          </cell>
          <cell r="B1931" t="str">
            <v>SEINFRA/CE</v>
          </cell>
          <cell r="C1931" t="str">
            <v>DISJUNTOR MONOPOLAR 2A</v>
          </cell>
          <cell r="D1931" t="str">
            <v>UN</v>
          </cell>
          <cell r="E1931">
            <v>26.85</v>
          </cell>
        </row>
        <row r="1932">
          <cell r="A1932" t="str">
            <v>I0986</v>
          </cell>
          <cell r="B1932" t="str">
            <v>SEINFRA/CE</v>
          </cell>
          <cell r="C1932" t="str">
            <v>DISJUNTOR MONOPOLAR 32A</v>
          </cell>
          <cell r="D1932" t="str">
            <v>UN</v>
          </cell>
          <cell r="E1932">
            <v>6.76</v>
          </cell>
        </row>
        <row r="1933">
          <cell r="A1933" t="str">
            <v>I0987</v>
          </cell>
          <cell r="B1933" t="str">
            <v>SEINFRA/CE</v>
          </cell>
          <cell r="C1933" t="str">
            <v>DISJUNTOR MONOPOLAR 40A</v>
          </cell>
          <cell r="D1933" t="str">
            <v>UN</v>
          </cell>
          <cell r="E1933">
            <v>9.76</v>
          </cell>
        </row>
        <row r="1934">
          <cell r="A1934" t="str">
            <v>I6490</v>
          </cell>
          <cell r="B1934" t="str">
            <v>SEINFRA/CE</v>
          </cell>
          <cell r="C1934" t="str">
            <v>DISJUNTOR MONOPOLAR 4A</v>
          </cell>
          <cell r="D1934" t="str">
            <v>UN</v>
          </cell>
          <cell r="E1934">
            <v>26.85</v>
          </cell>
        </row>
        <row r="1935">
          <cell r="A1935" t="str">
            <v>I0989</v>
          </cell>
          <cell r="B1935" t="str">
            <v>SEINFRA/CE</v>
          </cell>
          <cell r="C1935" t="str">
            <v>DISJUNTOR MONOPOLAR 50A</v>
          </cell>
          <cell r="D1935" t="str">
            <v>UN</v>
          </cell>
          <cell r="E1935">
            <v>9.76</v>
          </cell>
        </row>
        <row r="1936">
          <cell r="A1936" t="str">
            <v>I6491</v>
          </cell>
          <cell r="B1936" t="str">
            <v>SEINFRA/CE</v>
          </cell>
          <cell r="C1936" t="str">
            <v>DISJUNTOR MONOPOLAR 6A</v>
          </cell>
          <cell r="D1936" t="str">
            <v>UN</v>
          </cell>
          <cell r="E1936">
            <v>20.14</v>
          </cell>
        </row>
        <row r="1937">
          <cell r="A1937" t="str">
            <v>I0991</v>
          </cell>
          <cell r="B1937" t="str">
            <v>SEINFRA/CE</v>
          </cell>
          <cell r="C1937" t="str">
            <v>DISJUNTOR TIPO COMPACTO 3X100A</v>
          </cell>
          <cell r="D1937" t="str">
            <v>UN</v>
          </cell>
          <cell r="E1937">
            <v>143.53</v>
          </cell>
        </row>
        <row r="1938">
          <cell r="A1938" t="str">
            <v>I0992</v>
          </cell>
          <cell r="B1938" t="str">
            <v>SEINFRA/CE</v>
          </cell>
          <cell r="C1938" t="str">
            <v>DISJUNTOR TIPO COMPACTO 3X160A</v>
          </cell>
          <cell r="D1938" t="str">
            <v>UN</v>
          </cell>
          <cell r="E1938">
            <v>299.70999999999998</v>
          </cell>
        </row>
        <row r="1939">
          <cell r="A1939" t="str">
            <v>I0993</v>
          </cell>
          <cell r="B1939" t="str">
            <v>SEINFRA/CE</v>
          </cell>
          <cell r="C1939" t="str">
            <v>DISJUNTOR TIPO COMPACTO 3X16A</v>
          </cell>
          <cell r="D1939" t="str">
            <v>UN</v>
          </cell>
          <cell r="E1939">
            <v>45.94</v>
          </cell>
        </row>
        <row r="1940">
          <cell r="A1940" t="str">
            <v>I0994</v>
          </cell>
          <cell r="B1940" t="str">
            <v>SEINFRA/CE</v>
          </cell>
          <cell r="C1940" t="str">
            <v>DISJUNTOR TIPO COMPACTO 3X250A</v>
          </cell>
          <cell r="D1940" t="str">
            <v>UN</v>
          </cell>
          <cell r="E1940">
            <v>1792.45</v>
          </cell>
        </row>
        <row r="1941">
          <cell r="A1941" t="str">
            <v>I0995</v>
          </cell>
          <cell r="B1941" t="str">
            <v>SEINFRA/CE</v>
          </cell>
          <cell r="C1941" t="str">
            <v>DISJUNTOR TIPO COMPACTO 3X32A</v>
          </cell>
          <cell r="D1941" t="str">
            <v>UN</v>
          </cell>
          <cell r="E1941">
            <v>51.8</v>
          </cell>
        </row>
        <row r="1942">
          <cell r="A1942" t="str">
            <v>I0996</v>
          </cell>
          <cell r="B1942" t="str">
            <v>SEINFRA/CE</v>
          </cell>
          <cell r="C1942" t="str">
            <v>DISJUNTOR TIPO COMPACTO 3X400A</v>
          </cell>
          <cell r="D1942" t="str">
            <v>UN</v>
          </cell>
          <cell r="E1942">
            <v>2071.9</v>
          </cell>
        </row>
        <row r="1943">
          <cell r="A1943" t="str">
            <v>I0997</v>
          </cell>
          <cell r="B1943" t="str">
            <v>SEINFRA/CE</v>
          </cell>
          <cell r="C1943" t="str">
            <v>DISJUNTOR TIPO COMPACTO 3X63A</v>
          </cell>
          <cell r="D1943" t="str">
            <v>UN</v>
          </cell>
          <cell r="E1943">
            <v>82.87</v>
          </cell>
        </row>
        <row r="1944">
          <cell r="A1944" t="str">
            <v>I0998</v>
          </cell>
          <cell r="B1944" t="str">
            <v>SEINFRA/CE</v>
          </cell>
          <cell r="C1944" t="str">
            <v>DISJUNTOR TIPO COMPACTO E ABERTO 3X1000A</v>
          </cell>
          <cell r="D1944" t="str">
            <v>UN</v>
          </cell>
          <cell r="E1944">
            <v>11055.88</v>
          </cell>
        </row>
        <row r="1945">
          <cell r="A1945" t="str">
            <v>I0999</v>
          </cell>
          <cell r="B1945" t="str">
            <v>SEINFRA/CE</v>
          </cell>
          <cell r="C1945" t="str">
            <v>DISJUNTOR TIPO COMPACTO E ABERTO 3X1250A</v>
          </cell>
          <cell r="D1945" t="str">
            <v>UN</v>
          </cell>
          <cell r="E1945">
            <v>11055.88</v>
          </cell>
        </row>
        <row r="1946">
          <cell r="A1946" t="str">
            <v>I1000</v>
          </cell>
          <cell r="B1946" t="str">
            <v>SEINFRA/CE</v>
          </cell>
          <cell r="C1946" t="str">
            <v>DISJUNTOR TIPO COMPACTO E ABERTO 3X1600A</v>
          </cell>
          <cell r="D1946" t="str">
            <v>UN</v>
          </cell>
          <cell r="E1946">
            <v>15424.14</v>
          </cell>
        </row>
        <row r="1947">
          <cell r="A1947" t="str">
            <v>I1001</v>
          </cell>
          <cell r="B1947" t="str">
            <v>SEINFRA/CE</v>
          </cell>
          <cell r="C1947" t="str">
            <v>DISJUNTOR TIPO COMPACTO E ABERTO 3X2500A</v>
          </cell>
          <cell r="D1947" t="str">
            <v>UN</v>
          </cell>
          <cell r="E1947">
            <v>26474.27</v>
          </cell>
        </row>
        <row r="1948">
          <cell r="A1948" t="str">
            <v>I1002</v>
          </cell>
          <cell r="B1948" t="str">
            <v>SEINFRA/CE</v>
          </cell>
          <cell r="C1948" t="str">
            <v>DISJUNTOR TIPO COMPACTO E ABERTO 3X3150A</v>
          </cell>
          <cell r="D1948" t="str">
            <v>UN</v>
          </cell>
          <cell r="E1948">
            <v>27682.880000000001</v>
          </cell>
        </row>
        <row r="1949">
          <cell r="A1949" t="str">
            <v>I1003</v>
          </cell>
          <cell r="B1949" t="str">
            <v>SEINFRA/CE</v>
          </cell>
          <cell r="C1949" t="str">
            <v>DISJUNTOR TIPO COMPACTO E ABERTO 3X630A</v>
          </cell>
          <cell r="D1949" t="str">
            <v>UN</v>
          </cell>
          <cell r="E1949">
            <v>2808.57</v>
          </cell>
        </row>
        <row r="1950">
          <cell r="A1950" t="str">
            <v>I1004</v>
          </cell>
          <cell r="B1950" t="str">
            <v>SEINFRA/CE</v>
          </cell>
          <cell r="C1950" t="str">
            <v>DISJUNTOR TRIPOLAR 10A</v>
          </cell>
          <cell r="D1950" t="str">
            <v>UN</v>
          </cell>
          <cell r="E1950">
            <v>50.59</v>
          </cell>
        </row>
        <row r="1951">
          <cell r="A1951" t="str">
            <v>I1005</v>
          </cell>
          <cell r="B1951" t="str">
            <v>SEINFRA/CE</v>
          </cell>
          <cell r="C1951" t="str">
            <v>DISJUNTOR TRIPOLAR 16A</v>
          </cell>
          <cell r="D1951" t="str">
            <v>UN</v>
          </cell>
          <cell r="E1951">
            <v>50.59</v>
          </cell>
        </row>
        <row r="1952">
          <cell r="A1952" t="str">
            <v>I1007</v>
          </cell>
          <cell r="B1952" t="str">
            <v>SEINFRA/CE</v>
          </cell>
          <cell r="C1952" t="str">
            <v>DISJUNTOR TRIPOLAR 20A</v>
          </cell>
          <cell r="D1952" t="str">
            <v>UN</v>
          </cell>
          <cell r="E1952">
            <v>50.59</v>
          </cell>
        </row>
        <row r="1953">
          <cell r="A1953" t="str">
            <v>I1008</v>
          </cell>
          <cell r="B1953" t="str">
            <v>SEINFRA/CE</v>
          </cell>
          <cell r="C1953" t="str">
            <v>DISJUNTOR TRIPOLAR 25A</v>
          </cell>
          <cell r="D1953" t="str">
            <v>UN</v>
          </cell>
          <cell r="E1953">
            <v>50.59</v>
          </cell>
        </row>
        <row r="1954">
          <cell r="A1954" t="str">
            <v>I1010</v>
          </cell>
          <cell r="B1954" t="str">
            <v>SEINFRA/CE</v>
          </cell>
          <cell r="C1954" t="str">
            <v>DISJUNTOR TRIPOLAR 32A</v>
          </cell>
          <cell r="D1954" t="str">
            <v>UN</v>
          </cell>
          <cell r="E1954">
            <v>50.59</v>
          </cell>
        </row>
        <row r="1955">
          <cell r="A1955" t="str">
            <v>I7404</v>
          </cell>
          <cell r="B1955" t="str">
            <v>SEINFRA/CE</v>
          </cell>
          <cell r="C1955" t="str">
            <v>DISJUNTOR TRIPOLAR 35kA ED63B060</v>
          </cell>
          <cell r="D1955" t="str">
            <v>UN</v>
          </cell>
          <cell r="E1955">
            <v>753.94</v>
          </cell>
        </row>
        <row r="1956">
          <cell r="A1956" t="str">
            <v>I7400</v>
          </cell>
          <cell r="B1956" t="str">
            <v>SEINFRA/CE</v>
          </cell>
          <cell r="C1956" t="str">
            <v>DISJUNTOR TRIPOLAR 35kA FXD63B150</v>
          </cell>
          <cell r="D1956" t="str">
            <v>UN</v>
          </cell>
          <cell r="E1956">
            <v>1249.68</v>
          </cell>
        </row>
        <row r="1957">
          <cell r="A1957" t="str">
            <v>I1011</v>
          </cell>
          <cell r="B1957" t="str">
            <v>SEINFRA/CE</v>
          </cell>
          <cell r="C1957" t="str">
            <v>DISJUNTOR TRIPOLAR 40A</v>
          </cell>
          <cell r="D1957" t="str">
            <v>UN</v>
          </cell>
          <cell r="E1957">
            <v>50.59</v>
          </cell>
        </row>
        <row r="1958">
          <cell r="A1958" t="str">
            <v>I1013</v>
          </cell>
          <cell r="B1958" t="str">
            <v>SEINFRA/CE</v>
          </cell>
          <cell r="C1958" t="str">
            <v>DISJUNTOR TRIPOLAR 50A</v>
          </cell>
          <cell r="D1958" t="str">
            <v>UN</v>
          </cell>
          <cell r="E1958">
            <v>50.59</v>
          </cell>
        </row>
        <row r="1959">
          <cell r="A1959" t="str">
            <v>I1015</v>
          </cell>
          <cell r="B1959" t="str">
            <v>SEINFRA/CE</v>
          </cell>
          <cell r="C1959" t="str">
            <v>DISJUNTOR TRIPOLAR COMPACTO DE - 175A</v>
          </cell>
          <cell r="D1959" t="str">
            <v>UN</v>
          </cell>
          <cell r="E1959">
            <v>166.18</v>
          </cell>
        </row>
        <row r="1960">
          <cell r="A1960" t="str">
            <v>I1016</v>
          </cell>
          <cell r="B1960" t="str">
            <v>SEINFRA/CE</v>
          </cell>
          <cell r="C1960" t="str">
            <v>DISJUNTOR TRIPOLAR DE 100A</v>
          </cell>
          <cell r="D1960" t="str">
            <v>UN</v>
          </cell>
          <cell r="E1960">
            <v>59.38</v>
          </cell>
        </row>
        <row r="1961">
          <cell r="A1961" t="str">
            <v>I1017</v>
          </cell>
          <cell r="B1961" t="str">
            <v>SEINFRA/CE</v>
          </cell>
          <cell r="C1961" t="str">
            <v>DISJUNTOR TRIPOLAR DE 60A</v>
          </cell>
          <cell r="D1961" t="str">
            <v>UN</v>
          </cell>
          <cell r="E1961">
            <v>59.38</v>
          </cell>
        </row>
        <row r="1962">
          <cell r="A1962" t="str">
            <v>I1018</v>
          </cell>
          <cell r="B1962" t="str">
            <v>SEINFRA/CE</v>
          </cell>
          <cell r="C1962" t="str">
            <v>DISJUNTOR TRIPOLAR DE 70A</v>
          </cell>
          <cell r="D1962" t="str">
            <v>UN</v>
          </cell>
          <cell r="E1962">
            <v>59.38</v>
          </cell>
        </row>
        <row r="1963">
          <cell r="A1963" t="str">
            <v>I1019</v>
          </cell>
          <cell r="B1963" t="str">
            <v>SEINFRA/CE</v>
          </cell>
          <cell r="C1963" t="str">
            <v>DISJUNTOR TRIPOLAR DE 90A</v>
          </cell>
          <cell r="D1963" t="str">
            <v>UN</v>
          </cell>
          <cell r="E1963">
            <v>59.38</v>
          </cell>
        </row>
        <row r="1964">
          <cell r="A1964" t="str">
            <v>I8442</v>
          </cell>
          <cell r="B1964" t="str">
            <v>SEINFRA/CE</v>
          </cell>
          <cell r="C1964" t="str">
            <v>DISPOSITIVO DE PROTEÇÃO CONTRA SURTOS DE TENSÃO - DPS's - 40 KA/440V - FORNECIMENTO E INSTALAÇÃO</v>
          </cell>
          <cell r="D1964" t="str">
            <v>UN</v>
          </cell>
          <cell r="E1964">
            <v>106.63</v>
          </cell>
        </row>
        <row r="1965">
          <cell r="A1965" t="str">
            <v>I8875</v>
          </cell>
          <cell r="B1965" t="str">
            <v>SEINFRA/CE</v>
          </cell>
          <cell r="C1965" t="str">
            <v>DISPOSITIVO DIFERENCIAL RESIDUAL TETRAPOLAR 25A, SENSIBILIDADE 300mA 380V</v>
          </cell>
          <cell r="D1965" t="str">
            <v>UN</v>
          </cell>
          <cell r="E1965">
            <v>134.65</v>
          </cell>
        </row>
        <row r="1966">
          <cell r="A1966" t="str">
            <v>I8876</v>
          </cell>
          <cell r="B1966" t="str">
            <v>SEINFRA/CE</v>
          </cell>
          <cell r="C1966" t="str">
            <v>DISPOSITIVO DPS 1 FAE, REDE TN-S/TT 240VAC, CLASSES 1 E 2 INTEGRADOS</v>
          </cell>
          <cell r="D1966" t="str">
            <v>UN</v>
          </cell>
          <cell r="E1966">
            <v>2319.2199999999998</v>
          </cell>
        </row>
        <row r="1967">
          <cell r="A1967" t="str">
            <v>I8877</v>
          </cell>
          <cell r="B1967" t="str">
            <v>SEINFRA/CE</v>
          </cell>
          <cell r="C1967" t="str">
            <v>DISPOSITIVO DPS P/ REDE DE SINAL 4-20MA</v>
          </cell>
          <cell r="D1967" t="str">
            <v>UN</v>
          </cell>
          <cell r="E1967">
            <v>62.13</v>
          </cell>
        </row>
        <row r="1968">
          <cell r="A1968" t="str">
            <v>I8878</v>
          </cell>
          <cell r="B1968" t="str">
            <v>SEINFRA/CE</v>
          </cell>
          <cell r="C1968" t="str">
            <v>DISPOSITIVO DPS P/REDE PROFIBUS</v>
          </cell>
          <cell r="D1968" t="str">
            <v>UN</v>
          </cell>
          <cell r="E1968">
            <v>598.79</v>
          </cell>
        </row>
        <row r="1969">
          <cell r="A1969" t="str">
            <v>I8444</v>
          </cell>
          <cell r="B1969" t="str">
            <v>SEINFRA/CE</v>
          </cell>
          <cell r="C1969" t="str">
            <v>DISTRIBUIDOR INTERNO ÓPTICO - D.I.O. PARA 12 FIBRAS MONO-MODO, COM CONCETORES ST, PADRÃO 19"</v>
          </cell>
          <cell r="D1969" t="str">
            <v>UN</v>
          </cell>
          <cell r="E1969">
            <v>397.72</v>
          </cell>
        </row>
        <row r="1970">
          <cell r="A1970" t="str">
            <v>I8445</v>
          </cell>
          <cell r="B1970" t="str">
            <v>SEINFRA/CE</v>
          </cell>
          <cell r="C1970" t="str">
            <v>DISTRIBUIDOR INTERNO ÓPTICO - D.I.O. PARA 24 FIBRAS MONO-MODO, COM CONECTORES ST, PADRÃO 19"</v>
          </cell>
          <cell r="D1970" t="str">
            <v>UN</v>
          </cell>
          <cell r="E1970">
            <v>719.18</v>
          </cell>
        </row>
        <row r="1971">
          <cell r="A1971" t="str">
            <v>I6829</v>
          </cell>
          <cell r="B1971" t="str">
            <v>SEINFRA/CE</v>
          </cell>
          <cell r="C1971" t="str">
            <v>DISTRIBUIDOR INTERNO ÓPTICO PARA 24 FIBRAS</v>
          </cell>
          <cell r="D1971" t="str">
            <v>UN</v>
          </cell>
          <cell r="E1971">
            <v>1043.9000000000001</v>
          </cell>
        </row>
        <row r="1972">
          <cell r="A1972" t="str">
            <v>I8320</v>
          </cell>
          <cell r="B1972" t="str">
            <v>SEINFRA/CE</v>
          </cell>
          <cell r="C1972" t="str">
            <v>DIVISÓRIA DE GESSO ACARTONADO e=48mm, S/ REVESTIMENTO</v>
          </cell>
          <cell r="D1972" t="str">
            <v>M2</v>
          </cell>
          <cell r="E1972">
            <v>71.87</v>
          </cell>
        </row>
        <row r="1973">
          <cell r="A1973" t="str">
            <v>I8321</v>
          </cell>
          <cell r="B1973" t="str">
            <v>SEINFRA/CE</v>
          </cell>
          <cell r="C1973" t="str">
            <v>DIVISÓRIA DE GESSO ACARTONADO e=70mm, S/ REVESTIMENTO</v>
          </cell>
          <cell r="D1973" t="str">
            <v>M2</v>
          </cell>
          <cell r="E1973">
            <v>78.42</v>
          </cell>
        </row>
        <row r="1974">
          <cell r="A1974" t="str">
            <v>I7895</v>
          </cell>
          <cell r="B1974" t="str">
            <v>SEINFRA/CE</v>
          </cell>
          <cell r="C1974" t="str">
            <v>DIVISÓRIA DE GRANITO CINZA E=2cm</v>
          </cell>
          <cell r="D1974" t="str">
            <v>M2</v>
          </cell>
          <cell r="E1974">
            <v>249.1</v>
          </cell>
        </row>
        <row r="1975">
          <cell r="A1975" t="str">
            <v>I7917</v>
          </cell>
          <cell r="B1975" t="str">
            <v>SEINFRA/CE</v>
          </cell>
          <cell r="C1975" t="str">
            <v>DIVISÓRIA DE GRANITO CINZA E=3CM</v>
          </cell>
          <cell r="D1975" t="str">
            <v>M2</v>
          </cell>
          <cell r="E1975">
            <v>290.62</v>
          </cell>
        </row>
        <row r="1976">
          <cell r="A1976" t="str">
            <v>I8312</v>
          </cell>
          <cell r="B1976" t="str">
            <v>SEINFRA/CE</v>
          </cell>
          <cell r="C1976" t="str">
            <v>DIVISÓRIA PAINEL CELULAR, MONTANTE/RODAPÉ DUPLO, PERFIL EM AÇO</v>
          </cell>
          <cell r="D1976" t="str">
            <v>M2</v>
          </cell>
          <cell r="E1976">
            <v>76.599999999999994</v>
          </cell>
        </row>
        <row r="1977">
          <cell r="A1977" t="str">
            <v>I8314</v>
          </cell>
          <cell r="B1977" t="str">
            <v>SEINFRA/CE</v>
          </cell>
          <cell r="C1977" t="str">
            <v>DIVISÓRIA PAINEL CELULAR, MONTANTE/RODAPÉ DUPLO, PERFIL EM ALUMÍNIO</v>
          </cell>
          <cell r="D1977" t="str">
            <v>M2</v>
          </cell>
          <cell r="E1977">
            <v>107.57</v>
          </cell>
        </row>
        <row r="1978">
          <cell r="A1978" t="str">
            <v>I8311</v>
          </cell>
          <cell r="B1978" t="str">
            <v>SEINFRA/CE</v>
          </cell>
          <cell r="C1978" t="str">
            <v>DIVISÓRIA PAINEL CELULAR, MONTANTE/RODAPÉ SIMPLES, PERFIL EM AÇO</v>
          </cell>
          <cell r="D1978" t="str">
            <v>M2</v>
          </cell>
          <cell r="E1978">
            <v>61.6</v>
          </cell>
        </row>
        <row r="1979">
          <cell r="A1979" t="str">
            <v>I8313</v>
          </cell>
          <cell r="B1979" t="str">
            <v>SEINFRA/CE</v>
          </cell>
          <cell r="C1979" t="str">
            <v>DIVISÓRIA PAINEL CELULAR, MONTANTE/RODAPÉ SIMPLES, PERFIL EM ALUMÍNIO</v>
          </cell>
          <cell r="D1979" t="str">
            <v>M2</v>
          </cell>
          <cell r="E1979">
            <v>79.03</v>
          </cell>
        </row>
        <row r="1980">
          <cell r="A1980" t="str">
            <v>I8324</v>
          </cell>
          <cell r="B1980" t="str">
            <v>SEINFRA/CE</v>
          </cell>
          <cell r="C1980" t="str">
            <v>DIVISÓRIA PAINEL FIBRAROC, MONTANTE/RODAPÉ DUPLO, PERFIL EM AÇO</v>
          </cell>
          <cell r="D1980" t="str">
            <v>M2</v>
          </cell>
          <cell r="E1980">
            <v>130.29</v>
          </cell>
        </row>
        <row r="1981">
          <cell r="A1981" t="str">
            <v>I8325</v>
          </cell>
          <cell r="B1981" t="str">
            <v>SEINFRA/CE</v>
          </cell>
          <cell r="C1981" t="str">
            <v>DIVISÓRIA PAINEL FIBRAROC, MONTANTE/RODAPÉ DUPLO, PERFIL EM ALUMÍNIO</v>
          </cell>
          <cell r="D1981" t="str">
            <v>M2</v>
          </cell>
          <cell r="E1981">
            <v>205.1</v>
          </cell>
        </row>
        <row r="1982">
          <cell r="A1982" t="str">
            <v>I8322</v>
          </cell>
          <cell r="B1982" t="str">
            <v>SEINFRA/CE</v>
          </cell>
          <cell r="C1982" t="str">
            <v>DIVISÓRIA PAINEL FIBRAROC, MONTANTE/RODAPÉ SIMPLES, PERFIL EM AÇO</v>
          </cell>
          <cell r="D1982" t="str">
            <v>M2</v>
          </cell>
          <cell r="E1982">
            <v>108.58</v>
          </cell>
        </row>
        <row r="1983">
          <cell r="A1983" t="str">
            <v>I8323</v>
          </cell>
          <cell r="B1983" t="str">
            <v>SEINFRA/CE</v>
          </cell>
          <cell r="C1983" t="str">
            <v>DIVISÓRIA PAINEL FIBRAROC, MONTANTE/RODAPÉ SIMPLES, PERFIL EM ALUMÍNIO</v>
          </cell>
          <cell r="D1983" t="str">
            <v>M2</v>
          </cell>
          <cell r="E1983">
            <v>144.77000000000001</v>
          </cell>
        </row>
        <row r="1984">
          <cell r="A1984" t="str">
            <v>I8318</v>
          </cell>
          <cell r="B1984" t="str">
            <v>SEINFRA/CE</v>
          </cell>
          <cell r="C1984" t="str">
            <v>DIVISÓRIA PAINEL PVC, MONTANTE/RODAPÉ SIMPLES, PERFIL EM AÇO</v>
          </cell>
          <cell r="D1984" t="str">
            <v>M2</v>
          </cell>
          <cell r="E1984">
            <v>119.83</v>
          </cell>
        </row>
        <row r="1985">
          <cell r="A1985" t="str">
            <v>I8319</v>
          </cell>
          <cell r="B1985" t="str">
            <v>SEINFRA/CE</v>
          </cell>
          <cell r="C1985" t="str">
            <v>DIVISÓRIA PAINEL PVC, MONTANTE/RODAPÉ SIMPLES, PERFIL EM ALUMÍNIO</v>
          </cell>
          <cell r="D1985" t="str">
            <v>M2</v>
          </cell>
          <cell r="E1985">
            <v>145</v>
          </cell>
        </row>
        <row r="1986">
          <cell r="A1986" t="str">
            <v>I1027</v>
          </cell>
          <cell r="B1986" t="str">
            <v>SEINFRA/CE</v>
          </cell>
          <cell r="C1986" t="str">
            <v>DOBRADIÇA 3''X2 1/2'' CROMADA</v>
          </cell>
          <cell r="D1986" t="str">
            <v>UN</v>
          </cell>
          <cell r="E1986">
            <v>8.5299999999999994</v>
          </cell>
        </row>
        <row r="1987">
          <cell r="A1987" t="str">
            <v>I1028</v>
          </cell>
          <cell r="B1987" t="str">
            <v>SEINFRA/CE</v>
          </cell>
          <cell r="C1987" t="str">
            <v>DOBRADIÇA CROMADA 3 1/2''X3'' REF.1523</v>
          </cell>
          <cell r="D1987" t="str">
            <v>UN</v>
          </cell>
          <cell r="E1987">
            <v>4.91</v>
          </cell>
        </row>
        <row r="1988">
          <cell r="A1988" t="str">
            <v>I1029</v>
          </cell>
          <cell r="B1988" t="str">
            <v>SEINFRA/CE</v>
          </cell>
          <cell r="C1988" t="str">
            <v>DOBRADIÇA CROMADA, TIPO "PALMELA"</v>
          </cell>
          <cell r="D1988" t="str">
            <v>UN</v>
          </cell>
          <cell r="E1988">
            <v>5.98</v>
          </cell>
        </row>
        <row r="1989">
          <cell r="A1989" t="str">
            <v>I8697</v>
          </cell>
          <cell r="B1989" t="str">
            <v>SEINFRA/CE</v>
          </cell>
          <cell r="C1989" t="str">
            <v>DOBRADIÇA DE AÇO CROMADO DE CANTO 4 1/2" x 3 1/2"</v>
          </cell>
          <cell r="D1989" t="str">
            <v>UN</v>
          </cell>
          <cell r="E1989">
            <v>20.5</v>
          </cell>
        </row>
        <row r="1990">
          <cell r="A1990" t="str">
            <v>I2311</v>
          </cell>
          <cell r="B1990" t="str">
            <v>SEINFRA/CE</v>
          </cell>
          <cell r="C1990" t="str">
            <v>DOBRADIÇA DE FERRO 3 x 2 1/2" ( PADRÃO POPULAR )</v>
          </cell>
          <cell r="D1990" t="str">
            <v>UN</v>
          </cell>
          <cell r="E1990">
            <v>5.68</v>
          </cell>
        </row>
        <row r="1991">
          <cell r="A1991" t="str">
            <v>I1030</v>
          </cell>
          <cell r="B1991" t="str">
            <v>SEINFRA/CE</v>
          </cell>
          <cell r="C1991" t="str">
            <v>DOBRADIÇA DE FERRO PARA PORTA EXTERNA</v>
          </cell>
          <cell r="D1991" t="str">
            <v>UN</v>
          </cell>
          <cell r="E1991">
            <v>5.5</v>
          </cell>
        </row>
        <row r="1992">
          <cell r="A1992" t="str">
            <v>I1031</v>
          </cell>
          <cell r="B1992" t="str">
            <v>SEINFRA/CE</v>
          </cell>
          <cell r="C1992" t="str">
            <v>DOBRADIÇA DE FERRO PARA PORTA INTERNA</v>
          </cell>
          <cell r="D1992" t="str">
            <v>UN</v>
          </cell>
          <cell r="E1992">
            <v>5.15</v>
          </cell>
        </row>
        <row r="1993">
          <cell r="A1993" t="str">
            <v>I6114</v>
          </cell>
          <cell r="B1993" t="str">
            <v>SEINFRA/CE</v>
          </cell>
          <cell r="C1993" t="str">
            <v>DOBRADIÇA DE FERRO TIPO CRUZ (PADRÃO MUTIRÃO)</v>
          </cell>
          <cell r="D1993" t="str">
            <v>UN</v>
          </cell>
          <cell r="E1993">
            <v>1.33</v>
          </cell>
        </row>
        <row r="1994">
          <cell r="A1994" t="str">
            <v>I1032</v>
          </cell>
          <cell r="B1994" t="str">
            <v>SEINFRA/CE</v>
          </cell>
          <cell r="C1994" t="str">
            <v>DOBRADIÇA DE LATÃO EM VARA</v>
          </cell>
          <cell r="D1994" t="str">
            <v>M</v>
          </cell>
          <cell r="E1994">
            <v>13.02</v>
          </cell>
        </row>
        <row r="1995">
          <cell r="A1995" t="str">
            <v>I1033</v>
          </cell>
          <cell r="B1995" t="str">
            <v>SEINFRA/CE</v>
          </cell>
          <cell r="C1995" t="str">
            <v>DOBRADIÇA DE PRESSÃO</v>
          </cell>
          <cell r="D1995" t="str">
            <v>UN</v>
          </cell>
          <cell r="E1995">
            <v>2.0299999999999998</v>
          </cell>
        </row>
        <row r="1996">
          <cell r="A1996" t="str">
            <v>I1034</v>
          </cell>
          <cell r="B1996" t="str">
            <v>SEINFRA/CE</v>
          </cell>
          <cell r="C1996" t="str">
            <v>DOBRADIÇA INFERIOR (1103)</v>
          </cell>
          <cell r="D1996" t="str">
            <v>UN</v>
          </cell>
          <cell r="E1996">
            <v>20.12</v>
          </cell>
        </row>
        <row r="1997">
          <cell r="A1997" t="str">
            <v>I1035</v>
          </cell>
          <cell r="B1997" t="str">
            <v>SEINFRA/CE</v>
          </cell>
          <cell r="C1997" t="str">
            <v>DOBRADIÇA PARA BASCULANTE (1123)</v>
          </cell>
          <cell r="D1997" t="str">
            <v>UN</v>
          </cell>
          <cell r="E1997">
            <v>7.55</v>
          </cell>
        </row>
        <row r="1998">
          <cell r="A1998" t="str">
            <v>I8431</v>
          </cell>
          <cell r="B1998" t="str">
            <v>SEINFRA/CE</v>
          </cell>
          <cell r="C1998" t="str">
            <v>DOBRADIÇA PARA FIXAÇÃO EM GRANITO</v>
          </cell>
          <cell r="D1998" t="str">
            <v>UN</v>
          </cell>
          <cell r="E1998">
            <v>35.380000000000003</v>
          </cell>
        </row>
        <row r="1999">
          <cell r="A1999" t="str">
            <v>I1036</v>
          </cell>
          <cell r="B1999" t="str">
            <v>SEINFRA/CE</v>
          </cell>
          <cell r="C1999" t="str">
            <v>DOBRADIÇA SUPERIOR (1101)</v>
          </cell>
          <cell r="D1999" t="str">
            <v>UN</v>
          </cell>
          <cell r="E1999">
            <v>12.57</v>
          </cell>
        </row>
        <row r="2000">
          <cell r="A2000" t="str">
            <v>I1037</v>
          </cell>
          <cell r="B2000" t="str">
            <v>SEINFRA/CE</v>
          </cell>
          <cell r="C2000" t="str">
            <v>DOBRADIÇA VAI - VEM CROMADA</v>
          </cell>
          <cell r="D2000" t="str">
            <v>UN</v>
          </cell>
          <cell r="E2000">
            <v>28.58</v>
          </cell>
        </row>
        <row r="2001">
          <cell r="A2001" t="str">
            <v>I1038</v>
          </cell>
          <cell r="B2001" t="str">
            <v>SEINFRA/CE</v>
          </cell>
          <cell r="C2001" t="str">
            <v>DOLOMITA</v>
          </cell>
          <cell r="D2001" t="str">
            <v>M3</v>
          </cell>
          <cell r="E2001">
            <v>19.3</v>
          </cell>
        </row>
        <row r="2002">
          <cell r="A2002" t="str">
            <v>I1039</v>
          </cell>
          <cell r="B2002" t="str">
            <v>SEINFRA/CE</v>
          </cell>
          <cell r="C2002" t="str">
            <v>DOMO DE ACRILICO - INDIVIDUAL</v>
          </cell>
          <cell r="D2002" t="str">
            <v>M2</v>
          </cell>
          <cell r="E2002">
            <v>343.94</v>
          </cell>
        </row>
        <row r="2003">
          <cell r="A2003" t="str">
            <v>I1040</v>
          </cell>
          <cell r="B2003" t="str">
            <v>SEINFRA/CE</v>
          </cell>
          <cell r="C2003" t="str">
            <v>DOMO DE ACRILICO - MODULAR</v>
          </cell>
          <cell r="D2003" t="str">
            <v>M2</v>
          </cell>
          <cell r="E2003">
            <v>373.29</v>
          </cell>
        </row>
        <row r="2004">
          <cell r="A2004" t="str">
            <v>I1041</v>
          </cell>
          <cell r="B2004" t="str">
            <v>SEINFRA/CE</v>
          </cell>
          <cell r="C2004" t="str">
            <v>DOMO DE FIBRA DE VIDRO - INDIVIDUAL</v>
          </cell>
          <cell r="D2004" t="str">
            <v>M2</v>
          </cell>
          <cell r="E2004">
            <v>261.05</v>
          </cell>
        </row>
        <row r="2005">
          <cell r="A2005" t="str">
            <v>I1042</v>
          </cell>
          <cell r="B2005" t="str">
            <v>SEINFRA/CE</v>
          </cell>
          <cell r="C2005" t="str">
            <v>DOMO DE FIBRA DE VIDRO - MODULAR</v>
          </cell>
          <cell r="D2005" t="str">
            <v>M2</v>
          </cell>
          <cell r="E2005">
            <v>426.25</v>
          </cell>
        </row>
        <row r="2006">
          <cell r="A2006" t="str">
            <v>I8425</v>
          </cell>
          <cell r="B2006" t="str">
            <v>SEINFRA/CE</v>
          </cell>
          <cell r="C2006" t="str">
            <v>DOPE</v>
          </cell>
          <cell r="D2006" t="str">
            <v>KG</v>
          </cell>
          <cell r="E2006">
            <v>27</v>
          </cell>
        </row>
        <row r="2007">
          <cell r="A2007" t="str">
            <v>I8093</v>
          </cell>
          <cell r="B2007" t="str">
            <v>SEINFRA/CE</v>
          </cell>
          <cell r="C2007" t="str">
            <v>DORMENTE BIBLOCO</v>
          </cell>
          <cell r="D2007" t="str">
            <v>UN</v>
          </cell>
          <cell r="E2007">
            <v>173.8</v>
          </cell>
        </row>
        <row r="2008">
          <cell r="A2008" t="str">
            <v>I8092</v>
          </cell>
          <cell r="B2008" t="str">
            <v>SEINFRA/CE</v>
          </cell>
          <cell r="C2008" t="str">
            <v>DORMENTE DE CONCRETO MONOBLOCO</v>
          </cell>
          <cell r="D2008" t="str">
            <v>UN</v>
          </cell>
          <cell r="E2008">
            <v>248</v>
          </cell>
        </row>
        <row r="2009">
          <cell r="A2009" t="str">
            <v>I8091</v>
          </cell>
          <cell r="B2009" t="str">
            <v>SEINFRA/CE</v>
          </cell>
          <cell r="C2009" t="str">
            <v>DORMENTE DE MADEIRA 2,00 x 0,22 x 0,16 m</v>
          </cell>
          <cell r="D2009" t="str">
            <v>UN</v>
          </cell>
          <cell r="E2009">
            <v>150</v>
          </cell>
        </row>
        <row r="2010">
          <cell r="A2010" t="str">
            <v>I8879</v>
          </cell>
          <cell r="B2010" t="str">
            <v>SEINFRA/CE</v>
          </cell>
          <cell r="C2010" t="str">
            <v>DOSADOR DE CLORO GÁS MANUAL (26KG/DIA)</v>
          </cell>
          <cell r="D2010" t="str">
            <v>UN</v>
          </cell>
          <cell r="E2010">
            <v>3455.92</v>
          </cell>
        </row>
        <row r="2011">
          <cell r="A2011" t="str">
            <v>I2679</v>
          </cell>
          <cell r="B2011" t="str">
            <v>SEINFRA/CE</v>
          </cell>
          <cell r="C2011" t="str">
            <v>DRAG LINE</v>
          </cell>
          <cell r="D2011" t="str">
            <v>UN</v>
          </cell>
          <cell r="E2011">
            <v>787500</v>
          </cell>
        </row>
        <row r="2012">
          <cell r="A2012" t="str">
            <v>I0620</v>
          </cell>
          <cell r="B2012" t="str">
            <v>SEINFRA/CE</v>
          </cell>
          <cell r="C2012" t="str">
            <v>DRAG LINE (CHI)</v>
          </cell>
          <cell r="D2012" t="str">
            <v>H</v>
          </cell>
          <cell r="E2012">
            <v>40.208382352941179</v>
          </cell>
        </row>
        <row r="2013">
          <cell r="A2013" t="str">
            <v>I0734</v>
          </cell>
          <cell r="B2013" t="str">
            <v>SEINFRA/CE</v>
          </cell>
          <cell r="C2013" t="str">
            <v>DRAG LINE (CHP)</v>
          </cell>
          <cell r="D2013" t="str">
            <v>H</v>
          </cell>
          <cell r="E2013">
            <v>194.83632352941177</v>
          </cell>
        </row>
        <row r="2014">
          <cell r="A2014" t="str">
            <v>I8189</v>
          </cell>
          <cell r="B2014" t="str">
            <v>SEINFRA/CE</v>
          </cell>
          <cell r="C2014" t="str">
            <v>DRAGAGEM INCLUINDO MOBILIZAÇÃO/DESMOBILIZAÇÃO DA DRAGA</v>
          </cell>
          <cell r="D2014" t="str">
            <v>M3</v>
          </cell>
          <cell r="E2014">
            <v>18.8</v>
          </cell>
        </row>
        <row r="2015">
          <cell r="A2015" t="str">
            <v>I1043</v>
          </cell>
          <cell r="B2015" t="str">
            <v>SEINFRA/CE</v>
          </cell>
          <cell r="C2015" t="str">
            <v>DUTO DE ALONGAMENTO P/EXAUSTOR EOLICO</v>
          </cell>
          <cell r="D2015" t="str">
            <v>M</v>
          </cell>
          <cell r="E2015">
            <v>94.68</v>
          </cell>
        </row>
        <row r="2016">
          <cell r="A2016" t="str">
            <v>I6690</v>
          </cell>
          <cell r="B2016" t="str">
            <v>SEINFRA/CE</v>
          </cell>
          <cell r="C2016" t="str">
            <v>DUTO FLEXIVEL EM PEAD - D=110mm (4"), C/CONEXÕES</v>
          </cell>
          <cell r="D2016" t="str">
            <v>M</v>
          </cell>
          <cell r="E2016">
            <v>11</v>
          </cell>
        </row>
        <row r="2017">
          <cell r="A2017" t="str">
            <v>I6692</v>
          </cell>
          <cell r="B2017" t="str">
            <v>SEINFRA/CE</v>
          </cell>
          <cell r="C2017" t="str">
            <v>DUTO FLEXIVEL EM PEAD - D=140mm (5"), C/CONEXÕES</v>
          </cell>
          <cell r="D2017" t="str">
            <v>M</v>
          </cell>
          <cell r="E2017">
            <v>30.51</v>
          </cell>
        </row>
        <row r="2018">
          <cell r="A2018" t="str">
            <v>I6693</v>
          </cell>
          <cell r="B2018" t="str">
            <v>SEINFRA/CE</v>
          </cell>
          <cell r="C2018" t="str">
            <v>DUTO FLEXIVEL EM PEAD - D=160mm (6"), C/CONEXÕES</v>
          </cell>
          <cell r="D2018" t="str">
            <v>M</v>
          </cell>
          <cell r="E2018">
            <v>32.049999999999997</v>
          </cell>
        </row>
        <row r="2019">
          <cell r="A2019" t="str">
            <v>I6686</v>
          </cell>
          <cell r="B2019" t="str">
            <v>SEINFRA/CE</v>
          </cell>
          <cell r="C2019" t="str">
            <v>DUTO FLEXIVEL EM PEAD - D=40mm (1 1/4"), C/CONEXÕES</v>
          </cell>
          <cell r="D2019" t="str">
            <v>M</v>
          </cell>
          <cell r="E2019">
            <v>3.94</v>
          </cell>
        </row>
        <row r="2020">
          <cell r="A2020" t="str">
            <v>I6687</v>
          </cell>
          <cell r="B2020" t="str">
            <v>SEINFRA/CE</v>
          </cell>
          <cell r="C2020" t="str">
            <v>DUTO FLEXIVEL EM PEAD - D=50mm (1 1/2"), C/CONEXÕES</v>
          </cell>
          <cell r="D2020" t="str">
            <v>M</v>
          </cell>
          <cell r="E2020">
            <v>5.3</v>
          </cell>
        </row>
        <row r="2021">
          <cell r="A2021" t="str">
            <v>I6688</v>
          </cell>
          <cell r="B2021" t="str">
            <v>SEINFRA/CE</v>
          </cell>
          <cell r="C2021" t="str">
            <v>DUTO FLEXIVEL EM PEAD - D=63mm (2"), C/CONEXÕES</v>
          </cell>
          <cell r="D2021" t="str">
            <v>M</v>
          </cell>
          <cell r="E2021">
            <v>5.77</v>
          </cell>
        </row>
        <row r="2022">
          <cell r="A2022" t="str">
            <v>I6689</v>
          </cell>
          <cell r="B2022" t="str">
            <v>SEINFRA/CE</v>
          </cell>
          <cell r="C2022" t="str">
            <v>DUTO FLEXIVEL EM PEAD - D=90mm (3"), C/CONEXÕES</v>
          </cell>
          <cell r="D2022" t="str">
            <v>M</v>
          </cell>
          <cell r="E2022">
            <v>9.7899999999999991</v>
          </cell>
        </row>
        <row r="2023">
          <cell r="A2023" t="str">
            <v>I1044</v>
          </cell>
          <cell r="B2023" t="str">
            <v>SEINFRA/CE</v>
          </cell>
          <cell r="C2023" t="str">
            <v>DUTO PERFURADO-ELETROCALHA CHAPA DE AÇO (100X100)MM</v>
          </cell>
          <cell r="D2023" t="str">
            <v>M</v>
          </cell>
          <cell r="E2023">
            <v>29.81</v>
          </cell>
        </row>
        <row r="2024">
          <cell r="A2024" t="str">
            <v>I1045</v>
          </cell>
          <cell r="B2024" t="str">
            <v>SEINFRA/CE</v>
          </cell>
          <cell r="C2024" t="str">
            <v>DUTO PERFURADO-ELETROCALHA CHAPA DE AÇO (100X200)MM</v>
          </cell>
          <cell r="D2024" t="str">
            <v>M</v>
          </cell>
          <cell r="E2024">
            <v>27.89</v>
          </cell>
        </row>
        <row r="2025">
          <cell r="A2025" t="str">
            <v>I8370</v>
          </cell>
          <cell r="B2025" t="str">
            <v>SEINFRA/CE</v>
          </cell>
          <cell r="C2025" t="str">
            <v>DUTO PERFURADO-ELETROCALHA CHAPA DE AÇO (100X300)MM</v>
          </cell>
          <cell r="D2025" t="str">
            <v>M</v>
          </cell>
          <cell r="E2025">
            <v>107.26</v>
          </cell>
        </row>
        <row r="2026">
          <cell r="A2026" t="str">
            <v>I1046</v>
          </cell>
          <cell r="B2026" t="str">
            <v>SEINFRA/CE</v>
          </cell>
          <cell r="C2026" t="str">
            <v>DUTO PERFURADO-ELETROCALHA CHAPA DE AÇO (25X50)MM</v>
          </cell>
          <cell r="D2026" t="str">
            <v>M</v>
          </cell>
          <cell r="E2026">
            <v>13.95</v>
          </cell>
        </row>
        <row r="2027">
          <cell r="A2027" t="str">
            <v>I1047</v>
          </cell>
          <cell r="B2027" t="str">
            <v>SEINFRA/CE</v>
          </cell>
          <cell r="C2027" t="str">
            <v>DUTO PERFURADO-ELETROCALHA CHAPA DE AÇO (25X75)MM</v>
          </cell>
          <cell r="D2027" t="str">
            <v>M</v>
          </cell>
          <cell r="E2027">
            <v>21.41</v>
          </cell>
        </row>
        <row r="2028">
          <cell r="A2028" t="str">
            <v>I1048</v>
          </cell>
          <cell r="B2028" t="str">
            <v>SEINFRA/CE</v>
          </cell>
          <cell r="C2028" t="str">
            <v>DUTO PERFURADO-ELETROCALHA CHAPA DE AÇO (50X100)MM</v>
          </cell>
          <cell r="D2028" t="str">
            <v>M</v>
          </cell>
          <cell r="E2028">
            <v>14.9</v>
          </cell>
        </row>
        <row r="2029">
          <cell r="A2029" t="str">
            <v>I1049</v>
          </cell>
          <cell r="B2029" t="str">
            <v>SEINFRA/CE</v>
          </cell>
          <cell r="C2029" t="str">
            <v>DUTO PERFURADO-ELETROCALHA CHAPA DE AÇO (50X50)MM</v>
          </cell>
          <cell r="D2029" t="str">
            <v>M</v>
          </cell>
          <cell r="E2029">
            <v>12.3</v>
          </cell>
        </row>
        <row r="2030">
          <cell r="A2030" t="str">
            <v>I1050</v>
          </cell>
          <cell r="B2030" t="str">
            <v>SEINFRA/CE</v>
          </cell>
          <cell r="C2030" t="str">
            <v>DUTO PERFURADO-ELETROCALHA CHAPA DE AÇO (50X75)MM</v>
          </cell>
          <cell r="D2030" t="str">
            <v>M</v>
          </cell>
          <cell r="E2030">
            <v>13.2</v>
          </cell>
        </row>
        <row r="2031">
          <cell r="A2031" t="str">
            <v>I1051</v>
          </cell>
          <cell r="B2031" t="str">
            <v>SEINFRA/CE</v>
          </cell>
          <cell r="C2031" t="str">
            <v>DUTO PERFURADO-ELETROCALHA CHAPA DE AÇO (75X75)MM</v>
          </cell>
          <cell r="D2031" t="str">
            <v>M</v>
          </cell>
          <cell r="E2031">
            <v>15.2</v>
          </cell>
        </row>
        <row r="2032">
          <cell r="A2032" t="str">
            <v>I1052</v>
          </cell>
          <cell r="B2032" t="str">
            <v>SEINFRA/CE</v>
          </cell>
          <cell r="C2032" t="str">
            <v>DUTO PERFURADO-PERFILADOS CHAPA DE AÇO (15 X 35)MM</v>
          </cell>
          <cell r="D2032" t="str">
            <v>M</v>
          </cell>
          <cell r="E2032">
            <v>7.14</v>
          </cell>
        </row>
        <row r="2033">
          <cell r="A2033" t="str">
            <v>I1053</v>
          </cell>
          <cell r="B2033" t="str">
            <v>SEINFRA/CE</v>
          </cell>
          <cell r="C2033" t="str">
            <v>DUTO PERFURADO-PERFILADOS CHAPA DE AÇO (19 X 39)MM</v>
          </cell>
          <cell r="D2033" t="str">
            <v>M</v>
          </cell>
          <cell r="E2033">
            <v>9.16</v>
          </cell>
        </row>
        <row r="2034">
          <cell r="A2034" t="str">
            <v>I1054</v>
          </cell>
          <cell r="B2034" t="str">
            <v>SEINFRA/CE</v>
          </cell>
          <cell r="C2034" t="str">
            <v>DUTO PERFURADO-PERFILADOS CHAPA DE AÇO (25 X 25)MM</v>
          </cell>
          <cell r="D2034" t="str">
            <v>M</v>
          </cell>
          <cell r="E2034">
            <v>11.62</v>
          </cell>
        </row>
        <row r="2035">
          <cell r="A2035" t="str">
            <v>I1055</v>
          </cell>
          <cell r="B2035" t="str">
            <v>SEINFRA/CE</v>
          </cell>
          <cell r="C2035" t="str">
            <v>DUTO PERFURADO-PERFILADOS CHAPA DE AÇO (35 X 35)MM</v>
          </cell>
          <cell r="D2035" t="str">
            <v>M</v>
          </cell>
          <cell r="E2035">
            <v>12.12</v>
          </cell>
        </row>
        <row r="2036">
          <cell r="A2036" t="str">
            <v>I1056</v>
          </cell>
          <cell r="B2036" t="str">
            <v>SEINFRA/CE</v>
          </cell>
          <cell r="C2036" t="str">
            <v>DUTO PERFURADO-PERFILADOS CHAPA DE AÇO (38 X 38)MM</v>
          </cell>
          <cell r="D2036" t="str">
            <v>M</v>
          </cell>
          <cell r="E2036">
            <v>13.51</v>
          </cell>
        </row>
        <row r="2037">
          <cell r="A2037" t="str">
            <v>I1059</v>
          </cell>
          <cell r="B2037" t="str">
            <v>SEINFRA/CE</v>
          </cell>
          <cell r="C2037" t="str">
            <v>ELEMENTO VAZADO CERÂMICO(20x20x10)CM</v>
          </cell>
          <cell r="D2037" t="str">
            <v>UN</v>
          </cell>
          <cell r="E2037">
            <v>2.83</v>
          </cell>
        </row>
        <row r="2038">
          <cell r="A2038" t="str">
            <v>I1060</v>
          </cell>
          <cell r="B2038" t="str">
            <v>SEINFRA/CE</v>
          </cell>
          <cell r="C2038" t="str">
            <v>ELEMENTO VAZADO CONCRETO (20 X 10 X 6)CM</v>
          </cell>
          <cell r="D2038" t="str">
            <v>UN</v>
          </cell>
          <cell r="E2038">
            <v>4.93</v>
          </cell>
        </row>
        <row r="2039">
          <cell r="A2039" t="str">
            <v>I1058</v>
          </cell>
          <cell r="B2039" t="str">
            <v>SEINFRA/CE</v>
          </cell>
          <cell r="C2039" t="str">
            <v>ELEMENTO VAZADO DE CONCRETO (20X20X20)CM</v>
          </cell>
          <cell r="D2039" t="str">
            <v>UN</v>
          </cell>
          <cell r="E2039">
            <v>3.77</v>
          </cell>
        </row>
        <row r="2040">
          <cell r="A2040" t="str">
            <v>I2312</v>
          </cell>
          <cell r="B2040" t="str">
            <v>SEINFRA/CE</v>
          </cell>
          <cell r="C2040" t="str">
            <v>ELETRICISTA</v>
          </cell>
          <cell r="D2040" t="str">
            <v>H</v>
          </cell>
          <cell r="E2040">
            <v>5.55</v>
          </cell>
        </row>
        <row r="2041">
          <cell r="A2041" t="str">
            <v>I6125</v>
          </cell>
          <cell r="B2041" t="str">
            <v>SEINFRA/CE</v>
          </cell>
          <cell r="C2041" t="str">
            <v>ELETROD. FLEXÍVEL DE 1/2" (PADRÃO MUTIRÃO)</v>
          </cell>
          <cell r="D2041" t="str">
            <v>M</v>
          </cell>
          <cell r="E2041">
            <v>0.9</v>
          </cell>
        </row>
        <row r="2042">
          <cell r="A2042" t="str">
            <v>I8954</v>
          </cell>
          <cell r="B2042" t="str">
            <v>SEINFRA/CE</v>
          </cell>
          <cell r="C2042" t="str">
            <v>ELETRODO DE NÍVEL EM AÇO INOX</v>
          </cell>
          <cell r="D2042" t="str">
            <v>UN</v>
          </cell>
          <cell r="E2042">
            <v>11.85</v>
          </cell>
        </row>
        <row r="2043">
          <cell r="A2043" t="str">
            <v>I1061</v>
          </cell>
          <cell r="B2043" t="str">
            <v>SEINFRA/CE</v>
          </cell>
          <cell r="C2043" t="str">
            <v>ELETRODOS</v>
          </cell>
          <cell r="D2043" t="str">
            <v>KG</v>
          </cell>
          <cell r="E2043">
            <v>13.5</v>
          </cell>
        </row>
        <row r="2044">
          <cell r="A2044" t="str">
            <v>I1062</v>
          </cell>
          <cell r="B2044" t="str">
            <v>SEINFRA/CE</v>
          </cell>
          <cell r="C2044" t="str">
            <v>ELETRODUTO DE ALUMINIO DE 1 1/2"</v>
          </cell>
          <cell r="D2044" t="str">
            <v>M</v>
          </cell>
          <cell r="E2044">
            <v>17.98</v>
          </cell>
        </row>
        <row r="2045">
          <cell r="A2045" t="str">
            <v>I1063</v>
          </cell>
          <cell r="B2045" t="str">
            <v>SEINFRA/CE</v>
          </cell>
          <cell r="C2045" t="str">
            <v>ELETRODUTO DE ALUMINIO DE 1 1/4"</v>
          </cell>
          <cell r="D2045" t="str">
            <v>M</v>
          </cell>
          <cell r="E2045">
            <v>14.13</v>
          </cell>
        </row>
        <row r="2046">
          <cell r="A2046" t="str">
            <v>I1064</v>
          </cell>
          <cell r="B2046" t="str">
            <v>SEINFRA/CE</v>
          </cell>
          <cell r="C2046" t="str">
            <v>ELETRODUTO DE ALUMINIO DE 1"</v>
          </cell>
          <cell r="D2046" t="str">
            <v>M</v>
          </cell>
          <cell r="E2046">
            <v>12.55</v>
          </cell>
        </row>
        <row r="2047">
          <cell r="A2047" t="str">
            <v>I1065</v>
          </cell>
          <cell r="B2047" t="str">
            <v>SEINFRA/CE</v>
          </cell>
          <cell r="C2047" t="str">
            <v>ELETRODUTO DE ALUMINIO DE 2 1/2"</v>
          </cell>
          <cell r="D2047" t="str">
            <v>M</v>
          </cell>
          <cell r="E2047">
            <v>33.630000000000003</v>
          </cell>
        </row>
        <row r="2048">
          <cell r="A2048" t="str">
            <v>I1066</v>
          </cell>
          <cell r="B2048" t="str">
            <v>SEINFRA/CE</v>
          </cell>
          <cell r="C2048" t="str">
            <v>ELETRODUTO DE ALUMINIO DE 2"</v>
          </cell>
          <cell r="D2048" t="str">
            <v>M</v>
          </cell>
          <cell r="E2048">
            <v>25.68</v>
          </cell>
        </row>
        <row r="2049">
          <cell r="A2049" t="str">
            <v>I1067</v>
          </cell>
          <cell r="B2049" t="str">
            <v>SEINFRA/CE</v>
          </cell>
          <cell r="C2049" t="str">
            <v>ELETRODUTO DE ALUMINIO DE 3/4"</v>
          </cell>
          <cell r="D2049" t="str">
            <v>M</v>
          </cell>
          <cell r="E2049">
            <v>10.4</v>
          </cell>
        </row>
        <row r="2050">
          <cell r="A2050" t="str">
            <v>I8371</v>
          </cell>
          <cell r="B2050" t="str">
            <v>SEINFRA/CE</v>
          </cell>
          <cell r="C2050" t="str">
            <v>ELETRODUTO DE ALUMÍNIO, INCLUSIVE CONEXÕES 3"</v>
          </cell>
          <cell r="D2050" t="str">
            <v>M</v>
          </cell>
          <cell r="E2050">
            <v>56.15</v>
          </cell>
        </row>
        <row r="2051">
          <cell r="A2051" t="str">
            <v>I1068</v>
          </cell>
          <cell r="B2051" t="str">
            <v>SEINFRA/CE</v>
          </cell>
          <cell r="C2051" t="str">
            <v>ELETRODUTO DE PVC RIGIDO 1 1/2''</v>
          </cell>
          <cell r="D2051" t="str">
            <v>M</v>
          </cell>
          <cell r="E2051">
            <v>6.69</v>
          </cell>
        </row>
        <row r="2052">
          <cell r="A2052" t="str">
            <v>I1069</v>
          </cell>
          <cell r="B2052" t="str">
            <v>SEINFRA/CE</v>
          </cell>
          <cell r="C2052" t="str">
            <v>ELETRODUTO DE PVC RIGIDO 1 1/4''</v>
          </cell>
          <cell r="D2052" t="str">
            <v>M</v>
          </cell>
          <cell r="E2052">
            <v>5.27</v>
          </cell>
        </row>
        <row r="2053">
          <cell r="A2053" t="str">
            <v>I1070</v>
          </cell>
          <cell r="B2053" t="str">
            <v>SEINFRA/CE</v>
          </cell>
          <cell r="C2053" t="str">
            <v>ELETRODUTO DE PVC RIGIDO 1''</v>
          </cell>
          <cell r="D2053" t="str">
            <v>M</v>
          </cell>
          <cell r="E2053">
            <v>3.92</v>
          </cell>
        </row>
        <row r="2054">
          <cell r="A2054" t="str">
            <v>I1071</v>
          </cell>
          <cell r="B2054" t="str">
            <v>SEINFRA/CE</v>
          </cell>
          <cell r="C2054" t="str">
            <v>ELETRODUTO DE PVC RIGIDO 1/2''</v>
          </cell>
          <cell r="D2054" t="str">
            <v>M</v>
          </cell>
          <cell r="E2054">
            <v>1.63</v>
          </cell>
        </row>
        <row r="2055">
          <cell r="A2055" t="str">
            <v>I1072</v>
          </cell>
          <cell r="B2055" t="str">
            <v>SEINFRA/CE</v>
          </cell>
          <cell r="C2055" t="str">
            <v>ELETRODUTO DE PVC RIGIDO 2 1/2''</v>
          </cell>
          <cell r="D2055" t="str">
            <v>M</v>
          </cell>
          <cell r="E2055">
            <v>16.02</v>
          </cell>
        </row>
        <row r="2056">
          <cell r="A2056" t="str">
            <v>I1073</v>
          </cell>
          <cell r="B2056" t="str">
            <v>SEINFRA/CE</v>
          </cell>
          <cell r="C2056" t="str">
            <v>ELETRODUTO DE PVC RIGIDO 2''</v>
          </cell>
          <cell r="D2056" t="str">
            <v>M</v>
          </cell>
          <cell r="E2056">
            <v>7.83</v>
          </cell>
        </row>
        <row r="2057">
          <cell r="A2057" t="str">
            <v>I1074</v>
          </cell>
          <cell r="B2057" t="str">
            <v>SEINFRA/CE</v>
          </cell>
          <cell r="C2057" t="str">
            <v>ELETRODUTO DE PVC RIGIDO 3''</v>
          </cell>
          <cell r="D2057" t="str">
            <v>M</v>
          </cell>
          <cell r="E2057">
            <v>20.41</v>
          </cell>
        </row>
        <row r="2058">
          <cell r="A2058" t="str">
            <v>I1075</v>
          </cell>
          <cell r="B2058" t="str">
            <v>SEINFRA/CE</v>
          </cell>
          <cell r="C2058" t="str">
            <v>ELETRODUTO DE PVC RIGIDO 3/4''</v>
          </cell>
          <cell r="D2058" t="str">
            <v>M</v>
          </cell>
          <cell r="E2058">
            <v>2.5099999999999998</v>
          </cell>
        </row>
        <row r="2059">
          <cell r="A2059" t="str">
            <v>I1076</v>
          </cell>
          <cell r="B2059" t="str">
            <v>SEINFRA/CE</v>
          </cell>
          <cell r="C2059" t="str">
            <v>ELETRODUTO DE PVC RIGIDO 4''</v>
          </cell>
          <cell r="D2059" t="str">
            <v>M</v>
          </cell>
          <cell r="E2059">
            <v>31.71</v>
          </cell>
        </row>
        <row r="2060">
          <cell r="A2060" t="str">
            <v>I1077</v>
          </cell>
          <cell r="B2060" t="str">
            <v>SEINFRA/CE</v>
          </cell>
          <cell r="C2060" t="str">
            <v>ELETRODUTO FERRO CLASSE LI ESMALTADO 1 1/2''</v>
          </cell>
          <cell r="D2060" t="str">
            <v>M</v>
          </cell>
          <cell r="E2060">
            <v>15.6</v>
          </cell>
        </row>
        <row r="2061">
          <cell r="A2061" t="str">
            <v>I1078</v>
          </cell>
          <cell r="B2061" t="str">
            <v>SEINFRA/CE</v>
          </cell>
          <cell r="C2061" t="str">
            <v>ELETRODUTO FERRO CLASSE LI ESMALTADO 1 1/4''</v>
          </cell>
          <cell r="D2061" t="str">
            <v>M</v>
          </cell>
          <cell r="E2061">
            <v>18.899999999999999</v>
          </cell>
        </row>
        <row r="2062">
          <cell r="A2062" t="str">
            <v>I1079</v>
          </cell>
          <cell r="B2062" t="str">
            <v>SEINFRA/CE</v>
          </cell>
          <cell r="C2062" t="str">
            <v>ELETRODUTO FERRO CLASSE LI ESMALTADO 1''</v>
          </cell>
          <cell r="D2062" t="str">
            <v>M</v>
          </cell>
          <cell r="E2062">
            <v>14.7</v>
          </cell>
        </row>
        <row r="2063">
          <cell r="A2063" t="str">
            <v>I1080</v>
          </cell>
          <cell r="B2063" t="str">
            <v>SEINFRA/CE</v>
          </cell>
          <cell r="C2063" t="str">
            <v>ELETRODUTO FERRO CLASSE LI ESMALTADO 1/2''</v>
          </cell>
          <cell r="D2063" t="str">
            <v>M</v>
          </cell>
          <cell r="E2063">
            <v>7.3</v>
          </cell>
        </row>
        <row r="2064">
          <cell r="A2064" t="str">
            <v>I1081</v>
          </cell>
          <cell r="B2064" t="str">
            <v>SEINFRA/CE</v>
          </cell>
          <cell r="C2064" t="str">
            <v>ELETRODUTO FERRO CLASSE LI ESMALTADO 2''</v>
          </cell>
          <cell r="D2064" t="str">
            <v>M</v>
          </cell>
          <cell r="E2064">
            <v>25.9</v>
          </cell>
        </row>
        <row r="2065">
          <cell r="A2065" t="str">
            <v>I1083</v>
          </cell>
          <cell r="B2065" t="str">
            <v>SEINFRA/CE</v>
          </cell>
          <cell r="C2065" t="str">
            <v>ELETRODUTO FERRO CLASSE LI ESMALTADO 3/4''</v>
          </cell>
          <cell r="D2065" t="str">
            <v>M</v>
          </cell>
          <cell r="E2065">
            <v>8.0399999999999991</v>
          </cell>
        </row>
        <row r="2066">
          <cell r="A2066" t="str">
            <v>I6277</v>
          </cell>
          <cell r="B2066" t="str">
            <v>SEINFRA/CE</v>
          </cell>
          <cell r="C2066" t="str">
            <v>ELETRODUTO FLEXÍVEL SEALTUBE DN 1"</v>
          </cell>
          <cell r="D2066" t="str">
            <v>M</v>
          </cell>
          <cell r="E2066">
            <v>6.37</v>
          </cell>
        </row>
        <row r="2067">
          <cell r="A2067" t="str">
            <v>I6279</v>
          </cell>
          <cell r="B2067" t="str">
            <v>SEINFRA/CE</v>
          </cell>
          <cell r="C2067" t="str">
            <v>ELETRODUTO FLEXÍVEL SEALTUBE DN 3/4"</v>
          </cell>
          <cell r="D2067" t="str">
            <v>M</v>
          </cell>
          <cell r="E2067">
            <v>4.92</v>
          </cell>
        </row>
        <row r="2068">
          <cell r="A2068" t="str">
            <v>I1084</v>
          </cell>
          <cell r="B2068" t="str">
            <v>SEINFRA/CE</v>
          </cell>
          <cell r="C2068" t="str">
            <v>ELETRODUTO FLEXIVEL TIPO GARGANTA</v>
          </cell>
          <cell r="D2068" t="str">
            <v>M</v>
          </cell>
          <cell r="E2068">
            <v>1.88</v>
          </cell>
        </row>
        <row r="2069">
          <cell r="A2069" t="str">
            <v>I1085</v>
          </cell>
          <cell r="B2069" t="str">
            <v>SEINFRA/CE</v>
          </cell>
          <cell r="C2069" t="str">
            <v>ELETRODUTO TIPO CONDULETE DE PVC DE 1"</v>
          </cell>
          <cell r="D2069" t="str">
            <v>M</v>
          </cell>
          <cell r="E2069">
            <v>7.28</v>
          </cell>
        </row>
        <row r="2070">
          <cell r="A2070" t="str">
            <v>I1086</v>
          </cell>
          <cell r="B2070" t="str">
            <v>SEINFRA/CE</v>
          </cell>
          <cell r="C2070" t="str">
            <v>ELETRODUTO TIPO CONDULETE DE PVC DE 1/2"</v>
          </cell>
          <cell r="D2070" t="str">
            <v>M</v>
          </cell>
          <cell r="E2070">
            <v>3.94</v>
          </cell>
        </row>
        <row r="2071">
          <cell r="A2071" t="str">
            <v>I1087</v>
          </cell>
          <cell r="B2071" t="str">
            <v>SEINFRA/CE</v>
          </cell>
          <cell r="C2071" t="str">
            <v>ELETRODUTO TIPO CONDULETE DE PVC DE 3/4"</v>
          </cell>
          <cell r="D2071" t="str">
            <v>M</v>
          </cell>
          <cell r="E2071">
            <v>4.91</v>
          </cell>
        </row>
        <row r="2072">
          <cell r="A2072" t="str">
            <v>I1088</v>
          </cell>
          <cell r="B2072" t="str">
            <v>SEINFRA/CE</v>
          </cell>
          <cell r="C2072" t="str">
            <v>ELETROTECNICO MONTADOR</v>
          </cell>
          <cell r="D2072" t="str">
            <v>H</v>
          </cell>
          <cell r="E2072">
            <v>6.16</v>
          </cell>
        </row>
        <row r="2073">
          <cell r="A2073" t="str">
            <v>I7510</v>
          </cell>
          <cell r="B2073" t="str">
            <v>SEINFRA/CE</v>
          </cell>
          <cell r="C2073" t="str">
            <v>ELEVADOR C/ CABINE EM AÇO INOX ESCOVADO C/ 2 PORTAS CORREDIÇAS NAS FACES ANTERIOR E POSTERIOR, C/ SIST. TRATOR/PROPULSÃO P/ 3 PARADAS - CAP 20 PESSOAS</v>
          </cell>
          <cell r="D2073" t="str">
            <v>UN</v>
          </cell>
          <cell r="E2073">
            <v>203044.1</v>
          </cell>
        </row>
        <row r="2074">
          <cell r="A2074" t="str">
            <v>I7948</v>
          </cell>
          <cell r="B2074" t="str">
            <v>SEINFRA/CE</v>
          </cell>
          <cell r="C2074" t="str">
            <v>ELEVADOR CAPACIDADE 225 Kg, 3 PASSAGEIROS OU CADEIRA DE RODAS + 1 ACOMPANHANTE, CABINE E PORTAS DE AÇO INOXIDÁVEL ESCOVADO, 3 PARADAS, VELOC. 0,25m/seg</v>
          </cell>
          <cell r="D2074" t="str">
            <v>UN</v>
          </cell>
          <cell r="E2074">
            <v>203044.1</v>
          </cell>
        </row>
        <row r="2075">
          <cell r="A2075" t="str">
            <v>I8259</v>
          </cell>
          <cell r="B2075" t="str">
            <v>SEINFRA/CE</v>
          </cell>
          <cell r="C2075" t="str">
            <v>ELEVADOR PARA 10 PESSOAS VELOCIDADE 60m/min - 3 PARADAS</v>
          </cell>
          <cell r="D2075" t="str">
            <v>UN</v>
          </cell>
          <cell r="E2075">
            <v>110320.63</v>
          </cell>
        </row>
        <row r="2076">
          <cell r="A2076" t="str">
            <v>I2313</v>
          </cell>
          <cell r="B2076" t="str">
            <v>SEINFRA/CE</v>
          </cell>
          <cell r="C2076" t="str">
            <v>ELO FUSIVEL 1H</v>
          </cell>
          <cell r="D2076" t="str">
            <v>UN</v>
          </cell>
          <cell r="E2076">
            <v>2.14</v>
          </cell>
        </row>
        <row r="2077">
          <cell r="A2077" t="str">
            <v>I2315</v>
          </cell>
          <cell r="B2077" t="str">
            <v>SEINFRA/CE</v>
          </cell>
          <cell r="C2077" t="str">
            <v>ELO FUSIVEL 3H</v>
          </cell>
          <cell r="D2077" t="str">
            <v>UN</v>
          </cell>
          <cell r="E2077">
            <v>2.14</v>
          </cell>
        </row>
        <row r="2078">
          <cell r="A2078" t="str">
            <v>I6020</v>
          </cell>
          <cell r="B2078" t="str">
            <v>SEINFRA/CE</v>
          </cell>
          <cell r="C2078" t="str">
            <v>EMENDA PARA LEITO ABA 100mm C/ PARAFUSOS EM INOX</v>
          </cell>
          <cell r="D2078" t="str">
            <v>UN</v>
          </cell>
          <cell r="E2078">
            <v>34.47</v>
          </cell>
        </row>
        <row r="2079">
          <cell r="A2079" t="str">
            <v>I1089</v>
          </cell>
          <cell r="B2079" t="str">
            <v>SEINFRA/CE</v>
          </cell>
          <cell r="C2079" t="str">
            <v>EMULSÃO ADESIVA</v>
          </cell>
          <cell r="D2079" t="str">
            <v>KG</v>
          </cell>
          <cell r="E2079">
            <v>6.48</v>
          </cell>
        </row>
        <row r="2080">
          <cell r="A2080" t="str">
            <v>I1090</v>
          </cell>
          <cell r="B2080" t="str">
            <v>SEINFRA/CE</v>
          </cell>
          <cell r="C2080" t="str">
            <v>EMULSÃO ASFALTICA</v>
          </cell>
          <cell r="D2080" t="str">
            <v>KG</v>
          </cell>
          <cell r="E2080">
            <v>4.09</v>
          </cell>
        </row>
        <row r="2081">
          <cell r="A2081" t="str">
            <v>I8326</v>
          </cell>
          <cell r="B2081" t="str">
            <v>SEINFRA/CE</v>
          </cell>
          <cell r="C2081" t="str">
            <v>EMULSÃO ASFÁLTICA CATIÔNICA MODIFICADA POR POLÍMERO ELASTOMÉRICO - RR 2C - E</v>
          </cell>
          <cell r="D2081" t="str">
            <v>T</v>
          </cell>
          <cell r="E2081">
            <v>1515</v>
          </cell>
        </row>
        <row r="2082">
          <cell r="A2082" t="str">
            <v>I8408</v>
          </cell>
          <cell r="B2082" t="str">
            <v>SEINFRA/CE</v>
          </cell>
          <cell r="C2082" t="str">
            <v>EMULSÃO ASFÁLTICA CATIÔNICA MODIFICADA POR POLÍMERO ELASTOMÉRICO RL 1C - E</v>
          </cell>
          <cell r="D2082" t="str">
            <v>T</v>
          </cell>
          <cell r="E2082">
            <v>1351</v>
          </cell>
        </row>
        <row r="2083">
          <cell r="A2083" t="str">
            <v>I8407</v>
          </cell>
          <cell r="B2083" t="str">
            <v>SEINFRA/CE</v>
          </cell>
          <cell r="C2083" t="str">
            <v>EMULSÃO ASFÁLTICA LARC</v>
          </cell>
          <cell r="D2083" t="str">
            <v>T</v>
          </cell>
          <cell r="E2083">
            <v>1400</v>
          </cell>
        </row>
        <row r="2084">
          <cell r="A2084" t="str">
            <v>I2508</v>
          </cell>
          <cell r="B2084" t="str">
            <v>SEINFRA/CE</v>
          </cell>
          <cell r="C2084" t="str">
            <v>EMULSÃO ASFALTICA RL 1C</v>
          </cell>
          <cell r="D2084" t="str">
            <v>T</v>
          </cell>
          <cell r="E2084">
            <v>1081</v>
          </cell>
        </row>
        <row r="2085">
          <cell r="A2085" t="str">
            <v>I2509</v>
          </cell>
          <cell r="B2085" t="str">
            <v>SEINFRA/CE</v>
          </cell>
          <cell r="C2085" t="str">
            <v>EMULSÃO ASFALTICA RM 1C</v>
          </cell>
          <cell r="D2085" t="str">
            <v>T</v>
          </cell>
          <cell r="E2085">
            <v>1156</v>
          </cell>
        </row>
        <row r="2086">
          <cell r="A2086" t="str">
            <v>I2319</v>
          </cell>
          <cell r="B2086" t="str">
            <v>SEINFRA/CE</v>
          </cell>
          <cell r="C2086" t="str">
            <v>EMULSÃO ASFÁLTICA RR 1C</v>
          </cell>
          <cell r="D2086" t="str">
            <v>T</v>
          </cell>
          <cell r="E2086">
            <v>984</v>
          </cell>
        </row>
        <row r="2087">
          <cell r="A2087" t="str">
            <v>I2569</v>
          </cell>
          <cell r="B2087" t="str">
            <v>SEINFRA/CE</v>
          </cell>
          <cell r="C2087" t="str">
            <v>EMULSÃO ASFÁLTICA RR 2C</v>
          </cell>
          <cell r="D2087" t="str">
            <v>T</v>
          </cell>
          <cell r="E2087">
            <v>1059</v>
          </cell>
        </row>
        <row r="2088">
          <cell r="A2088" t="str">
            <v>I2320</v>
          </cell>
          <cell r="B2088" t="str">
            <v>SEINFRA/CE</v>
          </cell>
          <cell r="C2088" t="str">
            <v>ENCANADOR</v>
          </cell>
          <cell r="D2088" t="str">
            <v>H</v>
          </cell>
          <cell r="E2088">
            <v>5.55</v>
          </cell>
        </row>
        <row r="2089">
          <cell r="A2089" t="str">
            <v>I2510</v>
          </cell>
          <cell r="B2089" t="str">
            <v>SEINFRA/CE</v>
          </cell>
          <cell r="C2089" t="str">
            <v>ENCARREGADO DE SERVIÇOS</v>
          </cell>
          <cell r="D2089" t="str">
            <v>H</v>
          </cell>
          <cell r="E2089">
            <v>12.33</v>
          </cell>
        </row>
        <row r="2090">
          <cell r="A2090" t="str">
            <v>I6815</v>
          </cell>
          <cell r="B2090" t="str">
            <v>SEINFRA/CE</v>
          </cell>
          <cell r="C2090" t="str">
            <v>ENCARREGADO DE TURMA / FEITOR</v>
          </cell>
          <cell r="D2090" t="str">
            <v>H</v>
          </cell>
          <cell r="E2090">
            <v>8.32</v>
          </cell>
        </row>
        <row r="2091">
          <cell r="A2091" t="str">
            <v>I8591</v>
          </cell>
          <cell r="B2091" t="str">
            <v>SEINFRA/CE</v>
          </cell>
          <cell r="C2091" t="str">
            <v>ENCARREGADO DE TURMA / FEITOR</v>
          </cell>
          <cell r="D2091" t="str">
            <v>HxMÊS</v>
          </cell>
          <cell r="E2091">
            <v>2769.99</v>
          </cell>
        </row>
        <row r="2092">
          <cell r="A2092" t="str">
            <v>I8590</v>
          </cell>
          <cell r="B2092" t="str">
            <v>SEINFRA/CE</v>
          </cell>
          <cell r="C2092" t="str">
            <v>ENCARREGADO GERAL/MESTRE DE OBRA</v>
          </cell>
          <cell r="D2092" t="str">
            <v>HxMÊS</v>
          </cell>
          <cell r="E2092">
            <v>4154.99</v>
          </cell>
        </row>
        <row r="2093">
          <cell r="A2093" t="str">
            <v>I2321</v>
          </cell>
          <cell r="B2093" t="str">
            <v>SEINFRA/CE</v>
          </cell>
          <cell r="C2093" t="str">
            <v>ENERGIA ELETRICA</v>
          </cell>
          <cell r="D2093" t="str">
            <v>KWH</v>
          </cell>
          <cell r="E2093">
            <v>0.45</v>
          </cell>
        </row>
        <row r="2094">
          <cell r="A2094" t="str">
            <v>I8602</v>
          </cell>
          <cell r="B2094" t="str">
            <v>SEINFRA/CE</v>
          </cell>
          <cell r="C2094" t="str">
            <v>ENFERMEIRO</v>
          </cell>
          <cell r="D2094" t="str">
            <v>HxMÊS</v>
          </cell>
          <cell r="E2094">
            <v>2598.9</v>
          </cell>
        </row>
        <row r="2095">
          <cell r="A2095" t="str">
            <v>I1091</v>
          </cell>
          <cell r="B2095" t="str">
            <v>SEINFRA/CE</v>
          </cell>
          <cell r="C2095" t="str">
            <v>ENGATE CROMADO</v>
          </cell>
          <cell r="D2095" t="str">
            <v>UN</v>
          </cell>
          <cell r="E2095">
            <v>16.89</v>
          </cell>
        </row>
        <row r="2096">
          <cell r="A2096" t="str">
            <v>I1092</v>
          </cell>
          <cell r="B2096" t="str">
            <v>SEINFRA/CE</v>
          </cell>
          <cell r="C2096" t="str">
            <v>ENGATE DE PVC</v>
          </cell>
          <cell r="D2096" t="str">
            <v>UN</v>
          </cell>
          <cell r="E2096">
            <v>3.93</v>
          </cell>
        </row>
        <row r="2097">
          <cell r="A2097" t="str">
            <v>I2322</v>
          </cell>
          <cell r="B2097" t="str">
            <v>SEINFRA/CE</v>
          </cell>
          <cell r="C2097" t="str">
            <v>ENGENHEIRO</v>
          </cell>
          <cell r="D2097" t="str">
            <v>H</v>
          </cell>
          <cell r="E2097">
            <v>27.74</v>
          </cell>
        </row>
        <row r="2098">
          <cell r="A2098" t="str">
            <v>I8960</v>
          </cell>
          <cell r="B2098" t="str">
            <v>SEINFRA/CE</v>
          </cell>
          <cell r="C2098" t="str">
            <v>ENGENHEIRO COORDENADOR</v>
          </cell>
          <cell r="D2098" t="str">
            <v>HXMÊS</v>
          </cell>
          <cell r="E2098">
            <v>21182.26</v>
          </cell>
        </row>
        <row r="2099">
          <cell r="A2099" t="str">
            <v>I8585</v>
          </cell>
          <cell r="B2099" t="str">
            <v>SEINFRA/CE</v>
          </cell>
          <cell r="C2099" t="str">
            <v>ENGENHEIRO DE SEGURANÇA DO TRABALHO</v>
          </cell>
          <cell r="D2099" t="str">
            <v>HxMÊS</v>
          </cell>
          <cell r="E2099">
            <v>16294.05</v>
          </cell>
        </row>
        <row r="2100">
          <cell r="A2100" t="str">
            <v>I8584</v>
          </cell>
          <cell r="B2100" t="str">
            <v>SEINFRA/CE</v>
          </cell>
          <cell r="C2100" t="str">
            <v>ENGENHEIRO JÚNIOR</v>
          </cell>
          <cell r="D2100" t="str">
            <v>HxMÊS</v>
          </cell>
          <cell r="E2100">
            <v>8961.74</v>
          </cell>
        </row>
        <row r="2101">
          <cell r="A2101" t="str">
            <v>I8583</v>
          </cell>
          <cell r="B2101" t="str">
            <v>SEINFRA/CE</v>
          </cell>
          <cell r="C2101" t="str">
            <v>ENGENHEIRO PLENO</v>
          </cell>
          <cell r="D2101" t="str">
            <v>HxMÊS</v>
          </cell>
          <cell r="E2101">
            <v>13442.6</v>
          </cell>
        </row>
        <row r="2102">
          <cell r="A2102" t="str">
            <v>I8582</v>
          </cell>
          <cell r="B2102" t="str">
            <v>SEINFRA/CE</v>
          </cell>
          <cell r="C2102" t="str">
            <v>ENGENHEIRO SENIOR</v>
          </cell>
          <cell r="D2102" t="str">
            <v>HxMÊS</v>
          </cell>
          <cell r="E2102">
            <v>17108.75</v>
          </cell>
        </row>
        <row r="2103">
          <cell r="A2103" t="str">
            <v>I2324</v>
          </cell>
          <cell r="B2103" t="str">
            <v>SEINFRA/CE</v>
          </cell>
          <cell r="C2103" t="str">
            <v>EQUIPAMENTO DE REBAIXAMENTO DE LENÇOL FREATICO</v>
          </cell>
          <cell r="D2103" t="str">
            <v>DIA</v>
          </cell>
          <cell r="E2103">
            <v>217.36</v>
          </cell>
        </row>
        <row r="2104">
          <cell r="A2104" t="str">
            <v>I6717</v>
          </cell>
          <cell r="B2104" t="str">
            <v>SEINFRA/CE</v>
          </cell>
          <cell r="C2104" t="str">
            <v>EQUIPAMENTO GINASIUM, CONFEC. EM TUBO VAPOR E PINTURA ESMALTE SINTÉTICO</v>
          </cell>
          <cell r="D2104" t="str">
            <v>UN</v>
          </cell>
          <cell r="E2104">
            <v>689.4</v>
          </cell>
        </row>
        <row r="2105">
          <cell r="A2105" t="str">
            <v>I6242</v>
          </cell>
          <cell r="B2105" t="str">
            <v>SEINFRA/CE</v>
          </cell>
          <cell r="C2105" t="str">
            <v>EQUIPAMENTO P/ CLORAÇÃO, CLORADOR DE PASTILHAS, TIPO SANY-CLOR 5000 INCL. INSTALAÇÃO</v>
          </cell>
          <cell r="D2105" t="str">
            <v>UN</v>
          </cell>
          <cell r="E2105">
            <v>777.48</v>
          </cell>
        </row>
        <row r="2106">
          <cell r="A2106" t="str">
            <v>I7433</v>
          </cell>
          <cell r="B2106" t="str">
            <v>SEINFRA/CE</v>
          </cell>
          <cell r="C2106" t="str">
            <v>EQUIPAMENTO P/ CLORAÇÃO, PASTILHAS TIPO CLOROPLAST 1040</v>
          </cell>
          <cell r="D2106" t="str">
            <v>KG</v>
          </cell>
          <cell r="E2106">
            <v>30.82</v>
          </cell>
        </row>
        <row r="2107">
          <cell r="A2107" t="str">
            <v>I8609</v>
          </cell>
          <cell r="B2107" t="str">
            <v>SEINFRA/CE</v>
          </cell>
          <cell r="C2107" t="str">
            <v>EQUIPAMENTOS DE LABORATÓRIO</v>
          </cell>
          <cell r="D2107" t="str">
            <v>UNxMÊS</v>
          </cell>
          <cell r="E2107">
            <v>2850</v>
          </cell>
        </row>
        <row r="2108">
          <cell r="A2108" t="str">
            <v>I8608</v>
          </cell>
          <cell r="B2108" t="str">
            <v>SEINFRA/CE</v>
          </cell>
          <cell r="C2108" t="str">
            <v>EQUIPAMENTOS DE TOPOGRAFIA</v>
          </cell>
          <cell r="D2108" t="str">
            <v>UNxMÊS</v>
          </cell>
          <cell r="E2108">
            <v>2800</v>
          </cell>
        </row>
        <row r="2109">
          <cell r="A2109" t="str">
            <v>I1093</v>
          </cell>
          <cell r="B2109" t="str">
            <v>SEINFRA/CE</v>
          </cell>
          <cell r="C2109" t="str">
            <v>ESCADA HELICOIDAL PM CONCRETO D=1,0M</v>
          </cell>
          <cell r="D2109" t="str">
            <v>M</v>
          </cell>
          <cell r="E2109">
            <v>477.98</v>
          </cell>
        </row>
        <row r="2110">
          <cell r="A2110" t="str">
            <v>I2474</v>
          </cell>
          <cell r="B2110" t="str">
            <v>SEINFRA/CE</v>
          </cell>
          <cell r="C2110" t="str">
            <v>ESCADA HORIZANTAL E VERTICAL, CONFEC. EM TUBO VAPOR E PINTURA ESMALTE SINTETICO</v>
          </cell>
          <cell r="D2110" t="str">
            <v>UN</v>
          </cell>
          <cell r="E2110">
            <v>413.64</v>
          </cell>
        </row>
        <row r="2111">
          <cell r="A2111" t="str">
            <v>I8235</v>
          </cell>
          <cell r="B2111" t="str">
            <v>SEINFRA/CE</v>
          </cell>
          <cell r="C2111" t="str">
            <v>ESCADA PRÉ-MOLDADA EM CONCRETO Ø = 1,80m - h = 3,50m - FORNECIMENTO / MONTAGEM</v>
          </cell>
          <cell r="D2111" t="str">
            <v>UN</v>
          </cell>
          <cell r="E2111">
            <v>2497.35</v>
          </cell>
        </row>
        <row r="2112">
          <cell r="A2112" t="str">
            <v>I8566</v>
          </cell>
          <cell r="B2112" t="str">
            <v>SEINFRA/CE</v>
          </cell>
          <cell r="C2112" t="str">
            <v>ESCANERIZAÇÃO DE PLANTA FORMATO A4</v>
          </cell>
          <cell r="D2112" t="str">
            <v>M</v>
          </cell>
          <cell r="E2112">
            <v>1.27</v>
          </cell>
        </row>
        <row r="2113">
          <cell r="A2113" t="str">
            <v>I2635</v>
          </cell>
          <cell r="B2113" t="str">
            <v>SEINFRA/CE</v>
          </cell>
          <cell r="C2113" t="str">
            <v>ESCAVADEIRA HIDRÁULICA</v>
          </cell>
          <cell r="D2113" t="str">
            <v>UN</v>
          </cell>
          <cell r="E2113">
            <v>787500</v>
          </cell>
        </row>
        <row r="2114">
          <cell r="A2114" t="str">
            <v>I0621</v>
          </cell>
          <cell r="B2114" t="str">
            <v>SEINFRA/CE</v>
          </cell>
          <cell r="C2114" t="str">
            <v>ESCAVADEIRA HIDRÁULICA (CHI)</v>
          </cell>
          <cell r="D2114" t="str">
            <v>H</v>
          </cell>
          <cell r="E2114">
            <v>40.208382352941179</v>
          </cell>
        </row>
        <row r="2115">
          <cell r="A2115" t="str">
            <v>I0735</v>
          </cell>
          <cell r="B2115" t="str">
            <v>SEINFRA/CE</v>
          </cell>
          <cell r="C2115" t="str">
            <v>ESCAVADEIRA HIDRÁULICA (CHP)</v>
          </cell>
          <cell r="D2115" t="str">
            <v>H</v>
          </cell>
          <cell r="E2115">
            <v>182.59632352941176</v>
          </cell>
        </row>
        <row r="2116">
          <cell r="A2116" t="str">
            <v>I2636</v>
          </cell>
          <cell r="B2116" t="str">
            <v>SEINFRA/CE</v>
          </cell>
          <cell r="C2116" t="str">
            <v>ESCAVADEIRA HIDRÁULICA - ALUGUEL</v>
          </cell>
          <cell r="D2116" t="str">
            <v>UN</v>
          </cell>
          <cell r="E2116">
            <v>787500</v>
          </cell>
        </row>
        <row r="2117">
          <cell r="A2117" t="str">
            <v>I0622</v>
          </cell>
          <cell r="B2117" t="str">
            <v>SEINFRA/CE</v>
          </cell>
          <cell r="C2117" t="str">
            <v>ESCAVADEIRA HIDRÁULICA - ALUGUEL (CHI)</v>
          </cell>
          <cell r="D2117" t="str">
            <v>H</v>
          </cell>
          <cell r="E2117">
            <v>39.513529411764708</v>
          </cell>
        </row>
        <row r="2118">
          <cell r="A2118" t="str">
            <v>I0736</v>
          </cell>
          <cell r="B2118" t="str">
            <v>SEINFRA/CE</v>
          </cell>
          <cell r="C2118" t="str">
            <v>ESCAVADEIRA HIDRÁULICA - ALUGUEL (CHP)</v>
          </cell>
          <cell r="D2118" t="str">
            <v>H</v>
          </cell>
          <cell r="E2118">
            <v>135.71082352941178</v>
          </cell>
        </row>
        <row r="2119">
          <cell r="A2119" t="str">
            <v>I1094</v>
          </cell>
          <cell r="B2119" t="str">
            <v>SEINFRA/CE</v>
          </cell>
          <cell r="C2119" t="str">
            <v>ESCORA DE 20CM</v>
          </cell>
          <cell r="D2119" t="str">
            <v>M</v>
          </cell>
          <cell r="E2119">
            <v>10</v>
          </cell>
        </row>
        <row r="2120">
          <cell r="A2120" t="str">
            <v>I1095</v>
          </cell>
          <cell r="B2120" t="str">
            <v>SEINFRA/CE</v>
          </cell>
          <cell r="C2120" t="str">
            <v>ESCORA METALICA - LOCAÇÃO</v>
          </cell>
          <cell r="D2120" t="str">
            <v>UN</v>
          </cell>
          <cell r="E2120">
            <v>7.54</v>
          </cell>
        </row>
        <row r="2121">
          <cell r="A2121" t="str">
            <v>I1014</v>
          </cell>
          <cell r="B2121" t="str">
            <v>SEINFRA/CE</v>
          </cell>
          <cell r="C2121" t="str">
            <v>ESCORAMENTO METÁLICO P/ CIMBRAMENTO C/ CONTRAVENTAMENTO</v>
          </cell>
          <cell r="D2121" t="str">
            <v>M3xMÊS</v>
          </cell>
          <cell r="E2121">
            <v>6.69</v>
          </cell>
        </row>
        <row r="2122">
          <cell r="A2122" t="str">
            <v>I2513</v>
          </cell>
          <cell r="B2122" t="str">
            <v>SEINFRA/CE</v>
          </cell>
          <cell r="C2122" t="str">
            <v>ESCORAMENTO TUBULAR</v>
          </cell>
          <cell r="D2122" t="str">
            <v>M3</v>
          </cell>
          <cell r="E2122">
            <v>19.27</v>
          </cell>
        </row>
        <row r="2123">
          <cell r="A2123" t="str">
            <v>I2475</v>
          </cell>
          <cell r="B2123" t="str">
            <v>SEINFRA/CE</v>
          </cell>
          <cell r="C2123" t="str">
            <v>ESCORREGADOR GRANDE, CONFEC. EM TUBO VAPOR E PINTURA ESMALTE SINTETICO</v>
          </cell>
          <cell r="D2123" t="str">
            <v>UN</v>
          </cell>
          <cell r="E2123">
            <v>321.72000000000003</v>
          </cell>
        </row>
        <row r="2124">
          <cell r="A2124" t="str">
            <v>I6718</v>
          </cell>
          <cell r="B2124" t="str">
            <v>SEINFRA/CE</v>
          </cell>
          <cell r="C2124" t="str">
            <v>ESCORREGADOR PEQUENO,  CONFEC. EM TUBO VAPOR E PINTURA ESMALTE SINTÉTICO</v>
          </cell>
          <cell r="D2124" t="str">
            <v>UN</v>
          </cell>
          <cell r="E2124">
            <v>402.15</v>
          </cell>
        </row>
        <row r="2125">
          <cell r="A2125" t="str">
            <v>I1096</v>
          </cell>
          <cell r="B2125" t="str">
            <v>SEINFRA/CE</v>
          </cell>
          <cell r="C2125" t="str">
            <v>ESFERA PM-CONCRETO, D=25CM</v>
          </cell>
          <cell r="D2125" t="str">
            <v>UN</v>
          </cell>
          <cell r="E2125">
            <v>20.8</v>
          </cell>
        </row>
        <row r="2126">
          <cell r="A2126" t="str">
            <v>I1097</v>
          </cell>
          <cell r="B2126" t="str">
            <v>SEINFRA/CE</v>
          </cell>
          <cell r="C2126" t="str">
            <v>ESFERA PM-CONCRETO, D=40CM</v>
          </cell>
          <cell r="D2126" t="str">
            <v>UN</v>
          </cell>
          <cell r="E2126">
            <v>34</v>
          </cell>
        </row>
        <row r="2127">
          <cell r="A2127" t="str">
            <v>I1098</v>
          </cell>
          <cell r="B2127" t="str">
            <v>SEINFRA/CE</v>
          </cell>
          <cell r="C2127" t="str">
            <v>ESGUICHO C/ENGATE RÁPIDO 2 1/2X5/8''</v>
          </cell>
          <cell r="D2127" t="str">
            <v>UN</v>
          </cell>
          <cell r="E2127">
            <v>90</v>
          </cell>
        </row>
        <row r="2128">
          <cell r="A2128" t="str">
            <v>I8237</v>
          </cell>
          <cell r="B2128" t="str">
            <v>SEINFRA/CE</v>
          </cell>
          <cell r="C2128" t="str">
            <v>ESGUICHO DE AGULHA 1/2" x 1/2"</v>
          </cell>
          <cell r="D2128" t="str">
            <v>UN</v>
          </cell>
          <cell r="E2128">
            <v>60.4</v>
          </cell>
        </row>
        <row r="2129">
          <cell r="A2129" t="str">
            <v>I1099</v>
          </cell>
          <cell r="B2129" t="str">
            <v>SEINFRA/CE</v>
          </cell>
          <cell r="C2129" t="str">
            <v>ESMALTE A BASE DE BORRACHA CLORADA</v>
          </cell>
          <cell r="D2129" t="str">
            <v>L</v>
          </cell>
          <cell r="E2129">
            <v>29.19</v>
          </cell>
        </row>
        <row r="2130">
          <cell r="A2130" t="str">
            <v>I1100</v>
          </cell>
          <cell r="B2130" t="str">
            <v>SEINFRA/CE</v>
          </cell>
          <cell r="C2130" t="str">
            <v>ESMALTE SINTETICO</v>
          </cell>
          <cell r="D2130" t="str">
            <v>L</v>
          </cell>
          <cell r="E2130">
            <v>11.07</v>
          </cell>
        </row>
        <row r="2131">
          <cell r="A2131" t="str">
            <v>I1101</v>
          </cell>
          <cell r="B2131" t="str">
            <v>SEINFRA/CE</v>
          </cell>
          <cell r="C2131" t="str">
            <v>ESMERIL N.36</v>
          </cell>
          <cell r="D2131" t="str">
            <v>UN</v>
          </cell>
          <cell r="E2131">
            <v>20.83</v>
          </cell>
        </row>
        <row r="2132">
          <cell r="A2132" t="str">
            <v>I1102</v>
          </cell>
          <cell r="B2132" t="str">
            <v>SEINFRA/CE</v>
          </cell>
          <cell r="C2132" t="str">
            <v>ESMERIL N.60</v>
          </cell>
          <cell r="D2132" t="str">
            <v>UN</v>
          </cell>
          <cell r="E2132">
            <v>22.63</v>
          </cell>
        </row>
        <row r="2133">
          <cell r="A2133" t="str">
            <v>I2680</v>
          </cell>
          <cell r="B2133" t="str">
            <v>SEINFRA/CE</v>
          </cell>
          <cell r="C2133" t="str">
            <v>ESMERILHADEIRA INDUSTRIAL</v>
          </cell>
          <cell r="D2133" t="str">
            <v>UN</v>
          </cell>
          <cell r="E2133">
            <v>1050</v>
          </cell>
        </row>
        <row r="2134">
          <cell r="A2134" t="str">
            <v>I0623</v>
          </cell>
          <cell r="B2134" t="str">
            <v>SEINFRA/CE</v>
          </cell>
          <cell r="C2134" t="str">
            <v>ESMERILHADEIRA INDUSTRIAL (CHI)</v>
          </cell>
          <cell r="D2134" t="str">
            <v>H</v>
          </cell>
          <cell r="E2134">
            <v>5.6700000000000007E-2</v>
          </cell>
        </row>
        <row r="2135">
          <cell r="A2135" t="str">
            <v>I0737</v>
          </cell>
          <cell r="B2135" t="str">
            <v>SEINFRA/CE</v>
          </cell>
          <cell r="C2135" t="str">
            <v>ESMERILHADEIRA INDUSTRIAL (CHP)</v>
          </cell>
          <cell r="D2135" t="str">
            <v>H</v>
          </cell>
          <cell r="E2135">
            <v>0.86819999999999997</v>
          </cell>
        </row>
        <row r="2136">
          <cell r="A2136" t="str">
            <v>I2325</v>
          </cell>
          <cell r="B2136" t="str">
            <v>SEINFRA/CE</v>
          </cell>
          <cell r="C2136" t="str">
            <v>ESMERILHADOR</v>
          </cell>
          <cell r="D2136" t="str">
            <v>H</v>
          </cell>
          <cell r="E2136">
            <v>5.55</v>
          </cell>
        </row>
        <row r="2137">
          <cell r="A2137" t="str">
            <v>I1104</v>
          </cell>
          <cell r="B2137" t="str">
            <v>SEINFRA/CE</v>
          </cell>
          <cell r="C2137" t="str">
            <v>ESPAÇADOR (MAXIPLAC)</v>
          </cell>
          <cell r="D2137" t="str">
            <v>UN</v>
          </cell>
          <cell r="E2137">
            <v>1.67</v>
          </cell>
        </row>
        <row r="2138">
          <cell r="A2138" t="str">
            <v>I0624</v>
          </cell>
          <cell r="B2138" t="str">
            <v>SEINFRA/CE</v>
          </cell>
          <cell r="C2138" t="str">
            <v>ESPALHADOR DE AGREGADOS REBOC. (CHI)</v>
          </cell>
          <cell r="D2138" t="str">
            <v>H</v>
          </cell>
          <cell r="E2138">
            <v>2.0790000000000002</v>
          </cell>
        </row>
        <row r="2139">
          <cell r="A2139" t="str">
            <v>I0738</v>
          </cell>
          <cell r="B2139" t="str">
            <v>SEINFRA/CE</v>
          </cell>
          <cell r="C2139" t="str">
            <v>ESPALHADOR DE AGREGADOS REBOC. (CHP)</v>
          </cell>
          <cell r="D2139" t="str">
            <v>H</v>
          </cell>
          <cell r="E2139">
            <v>6.6465000000000005</v>
          </cell>
        </row>
        <row r="2140">
          <cell r="A2140" t="str">
            <v>I2637</v>
          </cell>
          <cell r="B2140" t="str">
            <v>SEINFRA/CE</v>
          </cell>
          <cell r="C2140" t="str">
            <v>ESPALHADOR DE AGREGADOS REBOCÁVEL</v>
          </cell>
          <cell r="D2140" t="str">
            <v>UN</v>
          </cell>
          <cell r="E2140">
            <v>31500</v>
          </cell>
        </row>
        <row r="2141">
          <cell r="A2141" t="str">
            <v>I1103</v>
          </cell>
          <cell r="B2141" t="str">
            <v>SEINFRA/CE</v>
          </cell>
          <cell r="C2141" t="str">
            <v>ESPARGIDOR PARA MICTORIO</v>
          </cell>
          <cell r="D2141" t="str">
            <v>UN</v>
          </cell>
          <cell r="E2141">
            <v>13.2</v>
          </cell>
        </row>
        <row r="2142">
          <cell r="A2142" t="str">
            <v>I1105</v>
          </cell>
          <cell r="B2142" t="str">
            <v>SEINFRA/CE</v>
          </cell>
          <cell r="C2142" t="str">
            <v>ESPELHO 4''X2'' OU 3"X3"</v>
          </cell>
          <cell r="D2142" t="str">
            <v>UN</v>
          </cell>
          <cell r="E2142">
            <v>3.81</v>
          </cell>
        </row>
        <row r="2143">
          <cell r="A2143" t="str">
            <v>I1106</v>
          </cell>
          <cell r="B2143" t="str">
            <v>SEINFRA/CE</v>
          </cell>
          <cell r="C2143" t="str">
            <v>ESPELHO 4''X4''</v>
          </cell>
          <cell r="D2143" t="str">
            <v>UN</v>
          </cell>
          <cell r="E2143">
            <v>4.6100000000000003</v>
          </cell>
        </row>
        <row r="2144">
          <cell r="A2144" t="str">
            <v>I8634</v>
          </cell>
          <cell r="B2144" t="str">
            <v>SEINFRA/CE</v>
          </cell>
          <cell r="C2144" t="str">
            <v>ESPELHO EM GRANITO OUTRAS CORES ESP. 3cm E ALTURA 10cm</v>
          </cell>
          <cell r="D2144" t="str">
            <v>M</v>
          </cell>
          <cell r="E2144">
            <v>20.45</v>
          </cell>
        </row>
        <row r="2145">
          <cell r="A2145" t="str">
            <v>I1107</v>
          </cell>
          <cell r="B2145" t="str">
            <v>SEINFRA/CE</v>
          </cell>
          <cell r="C2145" t="str">
            <v>ESPELHO TIPO CRISMETAL,MOD. P/WC (INSTALADO)</v>
          </cell>
          <cell r="D2145" t="str">
            <v>UN</v>
          </cell>
          <cell r="E2145">
            <v>59.3</v>
          </cell>
        </row>
        <row r="2146">
          <cell r="A2146" t="str">
            <v>I2326</v>
          </cell>
          <cell r="B2146" t="str">
            <v>SEINFRA/CE</v>
          </cell>
          <cell r="C2146" t="str">
            <v>ESPOLETA</v>
          </cell>
          <cell r="D2146" t="str">
            <v>UN</v>
          </cell>
          <cell r="E2146">
            <v>2.2000000000000002</v>
          </cell>
        </row>
        <row r="2147">
          <cell r="A2147" t="str">
            <v>I1108</v>
          </cell>
          <cell r="B2147" t="str">
            <v>SEINFRA/CE</v>
          </cell>
          <cell r="C2147" t="str">
            <v>ESPUMA DE POLIURETANO</v>
          </cell>
          <cell r="D2147" t="str">
            <v>M3</v>
          </cell>
          <cell r="E2147">
            <v>66.3</v>
          </cell>
        </row>
        <row r="2148">
          <cell r="A2148" t="str">
            <v>I1109</v>
          </cell>
          <cell r="B2148" t="str">
            <v>SEINFRA/CE</v>
          </cell>
          <cell r="C2148" t="str">
            <v>ESTABILIZADOR DE TENSÃO/CORRENTE DE 10KVA</v>
          </cell>
          <cell r="D2148" t="str">
            <v>UN</v>
          </cell>
          <cell r="E2148">
            <v>1197.6300000000001</v>
          </cell>
        </row>
        <row r="2149">
          <cell r="A2149" t="str">
            <v>I1110</v>
          </cell>
          <cell r="B2149" t="str">
            <v>SEINFRA/CE</v>
          </cell>
          <cell r="C2149" t="str">
            <v>ESTABILIZADOR DE TENSÃO/CORRENTE DE 1KV</v>
          </cell>
          <cell r="D2149" t="str">
            <v>UN</v>
          </cell>
          <cell r="E2149">
            <v>172.4</v>
          </cell>
        </row>
        <row r="2150">
          <cell r="A2150" t="str">
            <v>I1111</v>
          </cell>
          <cell r="B2150" t="str">
            <v>SEINFRA/CE</v>
          </cell>
          <cell r="C2150" t="str">
            <v>ESTABILIZADOR DE TENSÃO/CORRENTE DE 3KV</v>
          </cell>
          <cell r="D2150" t="str">
            <v>UN</v>
          </cell>
          <cell r="E2150">
            <v>263.48</v>
          </cell>
        </row>
        <row r="2151">
          <cell r="A2151" t="str">
            <v>I1112</v>
          </cell>
          <cell r="B2151" t="str">
            <v>SEINFRA/CE</v>
          </cell>
          <cell r="C2151" t="str">
            <v>ESTABILIZADOR DE TENSÃO/CORRENTE DE 5KV</v>
          </cell>
          <cell r="D2151" t="str">
            <v>UN</v>
          </cell>
          <cell r="E2151">
            <v>431.15</v>
          </cell>
        </row>
        <row r="2152">
          <cell r="A2152" t="str">
            <v>I1113</v>
          </cell>
          <cell r="B2152" t="str">
            <v>SEINFRA/CE</v>
          </cell>
          <cell r="C2152" t="str">
            <v>ESTABILIZADOR DE TENSÃO/CORRENTE DE 7.5 KVA</v>
          </cell>
          <cell r="D2152" t="str">
            <v>UN</v>
          </cell>
          <cell r="E2152">
            <v>718.59</v>
          </cell>
        </row>
        <row r="2153">
          <cell r="A2153" t="str">
            <v>I2327</v>
          </cell>
          <cell r="B2153" t="str">
            <v>SEINFRA/CE</v>
          </cell>
          <cell r="C2153" t="str">
            <v>ESTACA DE CONCRETO ARMADO PONTA VIRADA, L=2.80M</v>
          </cell>
          <cell r="D2153" t="str">
            <v>UN</v>
          </cell>
          <cell r="E2153">
            <v>20.07</v>
          </cell>
        </row>
        <row r="2154">
          <cell r="A2154" t="str">
            <v>I1114</v>
          </cell>
          <cell r="B2154" t="str">
            <v>SEINFRA/CE</v>
          </cell>
          <cell r="C2154" t="str">
            <v>ESTACA DE MADEIRA  D=22 cm</v>
          </cell>
          <cell r="D2154" t="str">
            <v>M</v>
          </cell>
          <cell r="E2154">
            <v>27.3</v>
          </cell>
        </row>
        <row r="2155">
          <cell r="A2155" t="str">
            <v>I1115</v>
          </cell>
          <cell r="B2155" t="str">
            <v>SEINFRA/CE</v>
          </cell>
          <cell r="C2155" t="str">
            <v>ESTACA DE MADEIRA  D=25 cm</v>
          </cell>
          <cell r="D2155" t="str">
            <v>M</v>
          </cell>
          <cell r="E2155">
            <v>32.270000000000003</v>
          </cell>
        </row>
        <row r="2156">
          <cell r="A2156" t="str">
            <v>I2328</v>
          </cell>
          <cell r="B2156" t="str">
            <v>SEINFRA/CE</v>
          </cell>
          <cell r="C2156" t="str">
            <v>ESTACA EM MADEIRA SABIA</v>
          </cell>
          <cell r="D2156" t="str">
            <v>UN</v>
          </cell>
          <cell r="E2156">
            <v>5.47</v>
          </cell>
        </row>
        <row r="2157">
          <cell r="A2157" t="str">
            <v>I1116</v>
          </cell>
          <cell r="B2157" t="str">
            <v>SEINFRA/CE</v>
          </cell>
          <cell r="C2157" t="str">
            <v>ESTACA FRANKI - 350 MM - CAPACIDADE 55 T</v>
          </cell>
          <cell r="D2157" t="str">
            <v>M</v>
          </cell>
          <cell r="E2157">
            <v>130.08000000000001</v>
          </cell>
        </row>
        <row r="2158">
          <cell r="A2158" t="str">
            <v>I1117</v>
          </cell>
          <cell r="B2158" t="str">
            <v>SEINFRA/CE</v>
          </cell>
          <cell r="C2158" t="str">
            <v>ESTACA FRANKI - 400 MM - CAPACIDADE 75 T</v>
          </cell>
          <cell r="D2158" t="str">
            <v>M</v>
          </cell>
          <cell r="E2158">
            <v>151.58000000000001</v>
          </cell>
        </row>
        <row r="2159">
          <cell r="A2159" t="str">
            <v>I1118</v>
          </cell>
          <cell r="B2159" t="str">
            <v>SEINFRA/CE</v>
          </cell>
          <cell r="C2159" t="str">
            <v>ESTACA FRANKI - 455 MM - CAPACIDADE 95 T</v>
          </cell>
          <cell r="D2159" t="str">
            <v>M</v>
          </cell>
          <cell r="E2159">
            <v>184.7</v>
          </cell>
        </row>
        <row r="2160">
          <cell r="A2160" t="str">
            <v>I1119</v>
          </cell>
          <cell r="B2160" t="str">
            <v>SEINFRA/CE</v>
          </cell>
          <cell r="C2160" t="str">
            <v>ESTACA FRANKI - 520 MM - CAPACIDADE 130 T</v>
          </cell>
          <cell r="D2160" t="str">
            <v>M</v>
          </cell>
          <cell r="E2160">
            <v>229.76</v>
          </cell>
        </row>
        <row r="2161">
          <cell r="A2161" t="str">
            <v>I1120</v>
          </cell>
          <cell r="B2161" t="str">
            <v>SEINFRA/CE</v>
          </cell>
          <cell r="C2161" t="str">
            <v>ESTACA FRANKI - 600 MM - CAPACIDADE 170 T</v>
          </cell>
          <cell r="D2161" t="str">
            <v>M</v>
          </cell>
          <cell r="E2161">
            <v>281.45</v>
          </cell>
        </row>
        <row r="2162">
          <cell r="A2162" t="str">
            <v>I7962</v>
          </cell>
          <cell r="B2162" t="str">
            <v>SEINFRA/CE</v>
          </cell>
          <cell r="C2162" t="str">
            <v>ESTACA FRANKI - 700 MM - CAPACIDADE 220 T</v>
          </cell>
          <cell r="D2162" t="str">
            <v>M</v>
          </cell>
          <cell r="E2162">
            <v>374.34</v>
          </cell>
        </row>
        <row r="2163">
          <cell r="A2163" t="str">
            <v>I2329</v>
          </cell>
          <cell r="B2163" t="str">
            <v>SEINFRA/CE</v>
          </cell>
          <cell r="C2163" t="str">
            <v>ESTOPIM</v>
          </cell>
          <cell r="D2163" t="str">
            <v>M</v>
          </cell>
          <cell r="E2163">
            <v>2.7</v>
          </cell>
        </row>
        <row r="2164">
          <cell r="A2164" t="str">
            <v>I2330</v>
          </cell>
          <cell r="B2164" t="str">
            <v>SEINFRA/CE</v>
          </cell>
          <cell r="C2164" t="str">
            <v>ESTRONCA EM MADEIRA ROLIÇA</v>
          </cell>
          <cell r="D2164" t="str">
            <v>M</v>
          </cell>
          <cell r="E2164">
            <v>4.5999999999999996</v>
          </cell>
        </row>
        <row r="2165">
          <cell r="A2165" t="str">
            <v>I8357</v>
          </cell>
          <cell r="B2165" t="str">
            <v>SEINFRA/CE</v>
          </cell>
          <cell r="C2165" t="str">
            <v>ESTRUTURA DE APOIO CONFECCIONADA EM AÇO INOXIDÁVEL DE 1" E 2"</v>
          </cell>
          <cell r="D2165" t="str">
            <v>KG</v>
          </cell>
          <cell r="E2165">
            <v>45.6</v>
          </cell>
        </row>
        <row r="2166">
          <cell r="A2166" t="str">
            <v>I8354</v>
          </cell>
          <cell r="B2166" t="str">
            <v>SEINFRA/CE</v>
          </cell>
          <cell r="C2166" t="str">
            <v>ESTRUTURA METÁLICA DE APOIO - PILARES</v>
          </cell>
          <cell r="D2166" t="str">
            <v>KG</v>
          </cell>
          <cell r="E2166">
            <v>12.48</v>
          </cell>
        </row>
        <row r="2167">
          <cell r="A2167" t="str">
            <v>I1137</v>
          </cell>
          <cell r="B2167" t="str">
            <v>SEINFRA/CE</v>
          </cell>
          <cell r="C2167" t="str">
            <v>ESTRUTURA METALICA DE TRAVES DE FUTSAL</v>
          </cell>
          <cell r="D2167" t="str">
            <v>CJ</v>
          </cell>
          <cell r="E2167">
            <v>827.28</v>
          </cell>
        </row>
        <row r="2168">
          <cell r="A2168" t="str">
            <v>I1138</v>
          </cell>
          <cell r="B2168" t="str">
            <v>SEINFRA/CE</v>
          </cell>
          <cell r="C2168" t="str">
            <v>ESTRUTURA METALICA DE TRAVES FUTEBOL DE CAMPO OFICIAL</v>
          </cell>
          <cell r="D2168" t="str">
            <v>CJ</v>
          </cell>
          <cell r="E2168">
            <v>1838.4</v>
          </cell>
        </row>
        <row r="2169">
          <cell r="A2169" t="str">
            <v>I1139</v>
          </cell>
          <cell r="B2169" t="str">
            <v>SEINFRA/CE</v>
          </cell>
          <cell r="C2169" t="str">
            <v>ESTRUTURA METALICA P/ BASQUETE</v>
          </cell>
          <cell r="D2169" t="str">
            <v>CJ</v>
          </cell>
          <cell r="E2169">
            <v>1608.6</v>
          </cell>
        </row>
        <row r="2170">
          <cell r="A2170" t="str">
            <v>I1140</v>
          </cell>
          <cell r="B2170" t="str">
            <v>SEINFRA/CE</v>
          </cell>
          <cell r="C2170" t="str">
            <v>ESTRUTURA METALICA P/ REDE DE VOLEY</v>
          </cell>
          <cell r="D2170" t="str">
            <v>CJ</v>
          </cell>
          <cell r="E2170">
            <v>333.21</v>
          </cell>
        </row>
        <row r="2171">
          <cell r="A2171" t="str">
            <v>I8238</v>
          </cell>
          <cell r="B2171" t="str">
            <v>SEINFRA/CE</v>
          </cell>
          <cell r="C2171" t="str">
            <v>ESTRUTURA PRÉ-FABRICADA EM AÇO GALVANIZADO PARA ESCADA</v>
          </cell>
          <cell r="D2171" t="str">
            <v>KG</v>
          </cell>
          <cell r="E2171">
            <v>27</v>
          </cell>
        </row>
        <row r="2172">
          <cell r="A2172" t="str">
            <v>I1142</v>
          </cell>
          <cell r="B2172" t="str">
            <v>SEINFRA/CE</v>
          </cell>
          <cell r="C2172" t="str">
            <v>ESTUCADOR</v>
          </cell>
          <cell r="D2172" t="str">
            <v>H</v>
          </cell>
          <cell r="E2172">
            <v>5.55</v>
          </cell>
        </row>
        <row r="2173">
          <cell r="A2173" t="str">
            <v>I1143</v>
          </cell>
          <cell r="B2173" t="str">
            <v>SEINFRA/CE</v>
          </cell>
          <cell r="C2173" t="str">
            <v>EXAUSTOR ELETRICO DOMICILIAR</v>
          </cell>
          <cell r="D2173" t="str">
            <v>UN</v>
          </cell>
          <cell r="E2173">
            <v>201.78</v>
          </cell>
        </row>
        <row r="2174">
          <cell r="A2174" t="str">
            <v>I1144</v>
          </cell>
          <cell r="B2174" t="str">
            <v>SEINFRA/CE</v>
          </cell>
          <cell r="C2174" t="str">
            <v>EXAUSTOR ELETROMECANICO INDUST. D=400MM</v>
          </cell>
          <cell r="D2174" t="str">
            <v>UN</v>
          </cell>
          <cell r="E2174">
            <v>1457.32</v>
          </cell>
        </row>
        <row r="2175">
          <cell r="A2175" t="str">
            <v>I8688</v>
          </cell>
          <cell r="B2175" t="str">
            <v>SEINFRA/CE</v>
          </cell>
          <cell r="C2175" t="str">
            <v>EXECUÇÃO DE ESTACA HÉLICE CONTÍNUA COM PERFURATRIZ HIDRÁULICA D=300MM</v>
          </cell>
          <cell r="D2175" t="str">
            <v>M</v>
          </cell>
          <cell r="E2175">
            <v>39.9</v>
          </cell>
        </row>
        <row r="2176">
          <cell r="A2176" t="str">
            <v>I8689</v>
          </cell>
          <cell r="B2176" t="str">
            <v>SEINFRA/CE</v>
          </cell>
          <cell r="C2176" t="str">
            <v>EXECUÇÃO DE ESTACA HÉLICE CONTÍNUA COM PERFURATRIZ HIDRÁULICA D=400MM</v>
          </cell>
          <cell r="D2176" t="str">
            <v>M</v>
          </cell>
          <cell r="E2176">
            <v>50.4</v>
          </cell>
        </row>
        <row r="2177">
          <cell r="A2177" t="str">
            <v>I8690</v>
          </cell>
          <cell r="B2177" t="str">
            <v>SEINFRA/CE</v>
          </cell>
          <cell r="C2177" t="str">
            <v>EXECUÇÃO DE ESTACA HÉLICE CONTÍNUA COM PERFURATRIZ HIDRÁULICA D=500MM</v>
          </cell>
          <cell r="D2177" t="str">
            <v>M</v>
          </cell>
          <cell r="E2177">
            <v>60.9</v>
          </cell>
        </row>
        <row r="2178">
          <cell r="A2178" t="str">
            <v>I8691</v>
          </cell>
          <cell r="B2178" t="str">
            <v>SEINFRA/CE</v>
          </cell>
          <cell r="C2178" t="str">
            <v>EXECUÇÃO DE ESTACA HÉLICE CONTÍNUA COM PERFURATRIZ HIDRÁULICA D=600MM</v>
          </cell>
          <cell r="D2178" t="str">
            <v>M</v>
          </cell>
          <cell r="E2178">
            <v>71.400000000000006</v>
          </cell>
        </row>
        <row r="2179">
          <cell r="A2179" t="str">
            <v>I8692</v>
          </cell>
          <cell r="B2179" t="str">
            <v>SEINFRA/CE</v>
          </cell>
          <cell r="C2179" t="str">
            <v>EXECUÇÃO DE ESTACA HÉLICE CONTÍNUA COM PERFURATRIZ HIDRÁULICA D=700MM</v>
          </cell>
          <cell r="D2179" t="str">
            <v>M</v>
          </cell>
          <cell r="E2179">
            <v>84</v>
          </cell>
        </row>
        <row r="2180">
          <cell r="A2180" t="str">
            <v>I8693</v>
          </cell>
          <cell r="B2180" t="str">
            <v>SEINFRA/CE</v>
          </cell>
          <cell r="C2180" t="str">
            <v>EXECUÇÃO DE ESTACA HÉLICE CONTÍNUA COM PERFURATRIZ HIDRÁULICA D=800MM</v>
          </cell>
          <cell r="D2180" t="str">
            <v>M</v>
          </cell>
          <cell r="E2180">
            <v>99.75</v>
          </cell>
        </row>
        <row r="2181">
          <cell r="A2181" t="str">
            <v>I8261</v>
          </cell>
          <cell r="B2181" t="str">
            <v>SEINFRA/CE</v>
          </cell>
          <cell r="C2181" t="str">
            <v>EXECUÇÃO DE FURO EM CONCRETO COM BROCA - Ø 1 1/2" A 2"</v>
          </cell>
          <cell r="D2181" t="str">
            <v>M</v>
          </cell>
          <cell r="E2181">
            <v>69.37</v>
          </cell>
        </row>
        <row r="2182">
          <cell r="A2182" t="str">
            <v>I1145</v>
          </cell>
          <cell r="B2182" t="str">
            <v>SEINFRA/CE</v>
          </cell>
          <cell r="C2182" t="str">
            <v>EXTINTOR CO2 DE 6 KG</v>
          </cell>
          <cell r="D2182" t="str">
            <v>UN</v>
          </cell>
          <cell r="E2182">
            <v>380</v>
          </cell>
        </row>
        <row r="2183">
          <cell r="A2183" t="str">
            <v>I1146</v>
          </cell>
          <cell r="B2183" t="str">
            <v>SEINFRA/CE</v>
          </cell>
          <cell r="C2183" t="str">
            <v>EXTINTOR DE ÁGUA PRESSURIZADA, CAPACIDADE 10L</v>
          </cell>
          <cell r="D2183" t="str">
            <v>UN</v>
          </cell>
          <cell r="E2183">
            <v>120</v>
          </cell>
        </row>
        <row r="2184">
          <cell r="A2184" t="str">
            <v>I6217</v>
          </cell>
          <cell r="B2184" t="str">
            <v>SEINFRA/CE</v>
          </cell>
          <cell r="C2184" t="str">
            <v>EXTINTOR DE PO QUIMICO PRESSURIZADO DE 4KG</v>
          </cell>
          <cell r="D2184" t="str">
            <v>UN</v>
          </cell>
          <cell r="E2184">
            <v>111.67</v>
          </cell>
        </row>
        <row r="2185">
          <cell r="A2185" t="str">
            <v>I6218</v>
          </cell>
          <cell r="B2185" t="str">
            <v>SEINFRA/CE</v>
          </cell>
          <cell r="C2185" t="str">
            <v>EXTINTOR DE PO QUIMICO PRESSURIZADO DE 6KG</v>
          </cell>
          <cell r="D2185" t="str">
            <v>UN</v>
          </cell>
          <cell r="E2185">
            <v>134.24</v>
          </cell>
        </row>
        <row r="2186">
          <cell r="A2186" t="str">
            <v>I8571</v>
          </cell>
          <cell r="B2186" t="str">
            <v>SEINFRA/CE</v>
          </cell>
          <cell r="C2186" t="str">
            <v>EXTINTOR EM CARRETA, CAP. 50KG - PO QUIMICO</v>
          </cell>
          <cell r="D2186" t="str">
            <v>UN</v>
          </cell>
          <cell r="E2186">
            <v>2176.67</v>
          </cell>
        </row>
        <row r="2187">
          <cell r="A2187" t="str">
            <v>I8557</v>
          </cell>
          <cell r="B2187" t="str">
            <v>SEINFRA/CE</v>
          </cell>
          <cell r="C2187" t="str">
            <v>EXTINTOR PARA INCÊNDIO PÓ QUÍMICO DE 20 Kg</v>
          </cell>
          <cell r="D2187" t="str">
            <v>UN</v>
          </cell>
          <cell r="E2187">
            <v>680</v>
          </cell>
        </row>
        <row r="2188">
          <cell r="A2188" t="str">
            <v>I3761</v>
          </cell>
          <cell r="B2188" t="str">
            <v>SEINFRA/CE</v>
          </cell>
          <cell r="C2188" t="str">
            <v>EXTREMIDADE BF FLANGE JUNTA ELASTICA DN 100 PN10</v>
          </cell>
          <cell r="D2188" t="str">
            <v>UN</v>
          </cell>
          <cell r="E2188">
            <v>174.7</v>
          </cell>
        </row>
        <row r="2189">
          <cell r="A2189" t="str">
            <v>I3774</v>
          </cell>
          <cell r="B2189" t="str">
            <v>SEINFRA/CE</v>
          </cell>
          <cell r="C2189" t="str">
            <v>EXTREMIDADE BF FLANGE JUNTA ELASTICA DN 1000 PN10</v>
          </cell>
          <cell r="D2189" t="str">
            <v>UN</v>
          </cell>
          <cell r="E2189">
            <v>8004.69</v>
          </cell>
        </row>
        <row r="2190">
          <cell r="A2190" t="str">
            <v>I3776</v>
          </cell>
          <cell r="B2190" t="str">
            <v>SEINFRA/CE</v>
          </cell>
          <cell r="C2190" t="str">
            <v>EXTREMIDADE BF FLANGE JUNTA ELASTICA DN 1200 PN10</v>
          </cell>
          <cell r="D2190" t="str">
            <v>UN</v>
          </cell>
          <cell r="E2190">
            <v>10207.129999999999</v>
          </cell>
        </row>
        <row r="2191">
          <cell r="A2191" t="str">
            <v>I3762</v>
          </cell>
          <cell r="B2191" t="str">
            <v>SEINFRA/CE</v>
          </cell>
          <cell r="C2191" t="str">
            <v>EXTREMIDADE BF FLANGE JUNTA ELASTICA DN 150 PN10</v>
          </cell>
          <cell r="D2191" t="str">
            <v>UN</v>
          </cell>
          <cell r="E2191">
            <v>246.62</v>
          </cell>
        </row>
        <row r="2192">
          <cell r="A2192" t="str">
            <v>I3763</v>
          </cell>
          <cell r="B2192" t="str">
            <v>SEINFRA/CE</v>
          </cell>
          <cell r="C2192" t="str">
            <v>EXTREMIDADE BF FLANGE JUNTA ELASTICA DN 200 PN10</v>
          </cell>
          <cell r="D2192" t="str">
            <v>UN</v>
          </cell>
          <cell r="E2192">
            <v>377.4</v>
          </cell>
        </row>
        <row r="2193">
          <cell r="A2193" t="str">
            <v>I3764</v>
          </cell>
          <cell r="B2193" t="str">
            <v>SEINFRA/CE</v>
          </cell>
          <cell r="C2193" t="str">
            <v>EXTREMIDADE BF FLANGE JUNTA ELASTICA DN 250 PN10</v>
          </cell>
          <cell r="D2193" t="str">
            <v>UN</v>
          </cell>
          <cell r="E2193">
            <v>460.27</v>
          </cell>
        </row>
        <row r="2194">
          <cell r="A2194" t="str">
            <v>I3765</v>
          </cell>
          <cell r="B2194" t="str">
            <v>SEINFRA/CE</v>
          </cell>
          <cell r="C2194" t="str">
            <v>EXTREMIDADE BF FLANGE JUNTA ELASTICA DN 300 PN 10</v>
          </cell>
          <cell r="D2194" t="str">
            <v>UN</v>
          </cell>
          <cell r="E2194">
            <v>679.18</v>
          </cell>
        </row>
        <row r="2195">
          <cell r="A2195" t="str">
            <v>I3766</v>
          </cell>
          <cell r="B2195" t="str">
            <v>SEINFRA/CE</v>
          </cell>
          <cell r="C2195" t="str">
            <v>EXTREMIDADE BF FLANGE JUNTA ELASTICA DN 350 PN10</v>
          </cell>
          <cell r="D2195" t="str">
            <v>UN</v>
          </cell>
          <cell r="E2195">
            <v>1022.48</v>
          </cell>
        </row>
        <row r="2196">
          <cell r="A2196" t="str">
            <v>I3767</v>
          </cell>
          <cell r="B2196" t="str">
            <v>SEINFRA/CE</v>
          </cell>
          <cell r="C2196" t="str">
            <v>EXTREMIDADE BF FLANGE JUNTA ELASTICA DN 400 PN10</v>
          </cell>
          <cell r="D2196" t="str">
            <v>UN</v>
          </cell>
          <cell r="E2196">
            <v>1322.39</v>
          </cell>
        </row>
        <row r="2197">
          <cell r="A2197" t="str">
            <v>I3768</v>
          </cell>
          <cell r="B2197" t="str">
            <v>SEINFRA/CE</v>
          </cell>
          <cell r="C2197" t="str">
            <v>EXTREMIDADE BF FLANGE JUNTA ELASTICA DN 450 PN10</v>
          </cell>
          <cell r="D2197" t="str">
            <v>UN</v>
          </cell>
          <cell r="E2197">
            <v>1350.51</v>
          </cell>
        </row>
        <row r="2198">
          <cell r="A2198" t="str">
            <v>I3769</v>
          </cell>
          <cell r="B2198" t="str">
            <v>SEINFRA/CE</v>
          </cell>
          <cell r="C2198" t="str">
            <v>EXTREMIDADE BF FLANGE JUNTA ELASTICA DN 500 PN10</v>
          </cell>
          <cell r="D2198" t="str">
            <v>UN</v>
          </cell>
          <cell r="E2198">
            <v>1677.3</v>
          </cell>
        </row>
        <row r="2199">
          <cell r="A2199" t="str">
            <v>I3770</v>
          </cell>
          <cell r="B2199" t="str">
            <v>SEINFRA/CE</v>
          </cell>
          <cell r="C2199" t="str">
            <v>EXTREMIDADE BF FLANGE JUNTA ELASTICA DN 600 PN10</v>
          </cell>
          <cell r="D2199" t="str">
            <v>UN</v>
          </cell>
          <cell r="E2199">
            <v>4162.71</v>
          </cell>
        </row>
        <row r="2200">
          <cell r="A2200" t="str">
            <v>I3771</v>
          </cell>
          <cell r="B2200" t="str">
            <v>SEINFRA/CE</v>
          </cell>
          <cell r="C2200" t="str">
            <v>EXTREMIDADE BF FLANGE JUNTA ELASTICA DN 700 PN10</v>
          </cell>
          <cell r="D2200" t="str">
            <v>UN</v>
          </cell>
          <cell r="E2200">
            <v>4952.09</v>
          </cell>
        </row>
        <row r="2201">
          <cell r="A2201" t="str">
            <v>I3760</v>
          </cell>
          <cell r="B2201" t="str">
            <v>SEINFRA/CE</v>
          </cell>
          <cell r="C2201" t="str">
            <v>EXTREMIDADE BF FLANGE JUNTA ELASTICA DN 75 PN10</v>
          </cell>
          <cell r="D2201" t="str">
            <v>UN</v>
          </cell>
          <cell r="E2201">
            <v>153.88</v>
          </cell>
        </row>
        <row r="2202">
          <cell r="A2202" t="str">
            <v>I7120</v>
          </cell>
          <cell r="B2202" t="str">
            <v>SEINFRA/CE</v>
          </cell>
          <cell r="C2202" t="str">
            <v>EXTREMIDADE BF FLANGE JUNTA ELASTICA DN 80 PN10</v>
          </cell>
          <cell r="D2202" t="str">
            <v>UN</v>
          </cell>
          <cell r="E2202">
            <v>153.88</v>
          </cell>
        </row>
        <row r="2203">
          <cell r="A2203" t="str">
            <v>I3772</v>
          </cell>
          <cell r="B2203" t="str">
            <v>SEINFRA/CE</v>
          </cell>
          <cell r="C2203" t="str">
            <v>EXTREMIDADE BF FLANGE JUNTA ELASTICA DN 800 PN10</v>
          </cell>
          <cell r="D2203" t="str">
            <v>UN</v>
          </cell>
          <cell r="E2203">
            <v>6037.43</v>
          </cell>
        </row>
        <row r="2204">
          <cell r="A2204" t="str">
            <v>I3773</v>
          </cell>
          <cell r="B2204" t="str">
            <v>SEINFRA/CE</v>
          </cell>
          <cell r="C2204" t="str">
            <v>EXTREMIDADE BF FLANGE JUNTA ELASTICA DN 900 PN10</v>
          </cell>
          <cell r="D2204" t="str">
            <v>UN</v>
          </cell>
          <cell r="E2204">
            <v>7293.39</v>
          </cell>
        </row>
        <row r="2205">
          <cell r="A2205" t="str">
            <v>I7672</v>
          </cell>
          <cell r="B2205" t="str">
            <v>SEINFRA/CE</v>
          </cell>
          <cell r="C2205" t="str">
            <v>EXTREMIDADE FJTE DN 1000 PN10</v>
          </cell>
          <cell r="D2205" t="str">
            <v>UN</v>
          </cell>
          <cell r="E2205">
            <v>16829.990000000002</v>
          </cell>
        </row>
        <row r="2206">
          <cell r="A2206" t="str">
            <v>I7682</v>
          </cell>
          <cell r="B2206" t="str">
            <v>SEINFRA/CE</v>
          </cell>
          <cell r="C2206" t="str">
            <v>EXTREMIDADE FJTE DN 1000 PN16</v>
          </cell>
          <cell r="D2206" t="str">
            <v>UN</v>
          </cell>
          <cell r="E2206">
            <v>17168.89</v>
          </cell>
        </row>
        <row r="2207">
          <cell r="A2207" t="str">
            <v>I7692</v>
          </cell>
          <cell r="B2207" t="str">
            <v>SEINFRA/CE</v>
          </cell>
          <cell r="C2207" t="str">
            <v>EXTREMIDADE FJTE DN 1000 PN25</v>
          </cell>
          <cell r="D2207" t="str">
            <v>UN</v>
          </cell>
          <cell r="E2207">
            <v>16538.669999999998</v>
          </cell>
        </row>
        <row r="2208">
          <cell r="A2208" t="str">
            <v>I7673</v>
          </cell>
          <cell r="B2208" t="str">
            <v>SEINFRA/CE</v>
          </cell>
          <cell r="C2208" t="str">
            <v>EXTREMIDADE FJTE DN 1200 PN10</v>
          </cell>
          <cell r="D2208" t="str">
            <v>UN</v>
          </cell>
          <cell r="E2208">
            <v>18627.54</v>
          </cell>
        </row>
        <row r="2209">
          <cell r="A2209" t="str">
            <v>I7683</v>
          </cell>
          <cell r="B2209" t="str">
            <v>SEINFRA/CE</v>
          </cell>
          <cell r="C2209" t="str">
            <v>EXTREMIDADE FJTE DN 1200 PN16</v>
          </cell>
          <cell r="D2209" t="str">
            <v>UN</v>
          </cell>
          <cell r="E2209">
            <v>19004.73</v>
          </cell>
        </row>
        <row r="2210">
          <cell r="A2210" t="str">
            <v>I7693</v>
          </cell>
          <cell r="B2210" t="str">
            <v>SEINFRA/CE</v>
          </cell>
          <cell r="C2210" t="str">
            <v>EXTREMIDADE FJTE DN 1200 PN25</v>
          </cell>
          <cell r="D2210" t="str">
            <v>UN</v>
          </cell>
          <cell r="E2210">
            <v>18279.47</v>
          </cell>
        </row>
        <row r="2211">
          <cell r="A2211" t="str">
            <v>I7663</v>
          </cell>
          <cell r="B2211" t="str">
            <v>SEINFRA/CE</v>
          </cell>
          <cell r="C2211" t="str">
            <v>EXTREMIDADE FJTE DN 300 PN10</v>
          </cell>
          <cell r="D2211" t="str">
            <v>UN</v>
          </cell>
          <cell r="E2211">
            <v>1605.56</v>
          </cell>
        </row>
        <row r="2212">
          <cell r="A2212" t="str">
            <v>I7674</v>
          </cell>
          <cell r="B2212" t="str">
            <v>SEINFRA/CE</v>
          </cell>
          <cell r="C2212" t="str">
            <v>EXTREMIDADE FJTE DN 300 PN16</v>
          </cell>
          <cell r="D2212" t="str">
            <v>UN</v>
          </cell>
          <cell r="E2212">
            <v>1636.27</v>
          </cell>
        </row>
        <row r="2213">
          <cell r="A2213" t="str">
            <v>I7684</v>
          </cell>
          <cell r="B2213" t="str">
            <v>SEINFRA/CE</v>
          </cell>
          <cell r="C2213" t="str">
            <v>EXTREMIDADE FJTE DN 300 PN25</v>
          </cell>
          <cell r="D2213" t="str">
            <v>UN</v>
          </cell>
          <cell r="E2213">
            <v>1517.25</v>
          </cell>
        </row>
        <row r="2214">
          <cell r="A2214" t="str">
            <v>I7664</v>
          </cell>
          <cell r="B2214" t="str">
            <v>SEINFRA/CE</v>
          </cell>
          <cell r="C2214" t="str">
            <v>EXTREMIDADE FJTE DN 350 PN10</v>
          </cell>
          <cell r="D2214" t="str">
            <v>UN</v>
          </cell>
          <cell r="E2214">
            <v>2112.0100000000002</v>
          </cell>
        </row>
        <row r="2215">
          <cell r="A2215" t="str">
            <v>I7675</v>
          </cell>
          <cell r="B2215" t="str">
            <v>SEINFRA/CE</v>
          </cell>
          <cell r="C2215" t="str">
            <v>EXTREMIDADE FJTE DN 350 PN16</v>
          </cell>
          <cell r="D2215" t="str">
            <v>UN</v>
          </cell>
          <cell r="E2215">
            <v>2135.23</v>
          </cell>
        </row>
        <row r="2216">
          <cell r="A2216" t="str">
            <v>I7685</v>
          </cell>
          <cell r="B2216" t="str">
            <v>SEINFRA/CE</v>
          </cell>
          <cell r="C2216" t="str">
            <v>EXTREMIDADE FJTE DN 350 PN25</v>
          </cell>
          <cell r="D2216" t="str">
            <v>UN</v>
          </cell>
          <cell r="E2216">
            <v>2024.34</v>
          </cell>
        </row>
        <row r="2217">
          <cell r="A2217" t="str">
            <v>I7665</v>
          </cell>
          <cell r="B2217" t="str">
            <v>SEINFRA/CE</v>
          </cell>
          <cell r="C2217" t="str">
            <v>EXTREMIDADE FJTE DN 400 PN10</v>
          </cell>
          <cell r="D2217" t="str">
            <v>UN</v>
          </cell>
          <cell r="E2217">
            <v>2600.19</v>
          </cell>
        </row>
        <row r="2218">
          <cell r="A2218" t="str">
            <v>I7676</v>
          </cell>
          <cell r="B2218" t="str">
            <v>SEINFRA/CE</v>
          </cell>
          <cell r="C2218" t="str">
            <v>EXTREMIDADE FJTE DN 400 PN16</v>
          </cell>
          <cell r="D2218" t="str">
            <v>UN</v>
          </cell>
          <cell r="E2218">
            <v>2626.33</v>
          </cell>
        </row>
        <row r="2219">
          <cell r="A2219" t="str">
            <v>I7686</v>
          </cell>
          <cell r="B2219" t="str">
            <v>SEINFRA/CE</v>
          </cell>
          <cell r="C2219" t="str">
            <v>EXTREMIDADE FJTE DN 400 PN25</v>
          </cell>
          <cell r="D2219" t="str">
            <v>UN</v>
          </cell>
          <cell r="E2219">
            <v>2455.48</v>
          </cell>
        </row>
        <row r="2220">
          <cell r="A2220" t="str">
            <v>I7666</v>
          </cell>
          <cell r="B2220" t="str">
            <v>SEINFRA/CE</v>
          </cell>
          <cell r="C2220" t="str">
            <v>EXTREMIDADE FJTE DN 450 PN10</v>
          </cell>
          <cell r="D2220" t="str">
            <v>UN</v>
          </cell>
          <cell r="E2220">
            <v>2793.11</v>
          </cell>
        </row>
        <row r="2221">
          <cell r="A2221" t="str">
            <v>I7667</v>
          </cell>
          <cell r="B2221" t="str">
            <v>SEINFRA/CE</v>
          </cell>
          <cell r="C2221" t="str">
            <v>EXTREMIDADE FJTE DN 500 PN10</v>
          </cell>
          <cell r="D2221" t="str">
            <v>UN</v>
          </cell>
          <cell r="E2221">
            <v>5841.62</v>
          </cell>
        </row>
        <row r="2222">
          <cell r="A2222" t="str">
            <v>I7677</v>
          </cell>
          <cell r="B2222" t="str">
            <v>SEINFRA/CE</v>
          </cell>
          <cell r="C2222" t="str">
            <v>EXTREMIDADE FJTE DN 500 PN16</v>
          </cell>
          <cell r="D2222" t="str">
            <v>UN</v>
          </cell>
          <cell r="E2222">
            <v>5961.32</v>
          </cell>
        </row>
        <row r="2223">
          <cell r="A2223" t="str">
            <v>I7687</v>
          </cell>
          <cell r="B2223" t="str">
            <v>SEINFRA/CE</v>
          </cell>
          <cell r="C2223" t="str">
            <v>EXTREMIDADE FJTE DN 500 PN25</v>
          </cell>
          <cell r="D2223" t="str">
            <v>UN</v>
          </cell>
          <cell r="E2223">
            <v>5604.67</v>
          </cell>
        </row>
        <row r="2224">
          <cell r="A2224" t="str">
            <v>I7668</v>
          </cell>
          <cell r="B2224" t="str">
            <v>SEINFRA/CE</v>
          </cell>
          <cell r="C2224" t="str">
            <v>EXTREMIDADE FJTE DN 600 PN10</v>
          </cell>
          <cell r="D2224" t="str">
            <v>UN</v>
          </cell>
          <cell r="E2224">
            <v>7639.96</v>
          </cell>
        </row>
        <row r="2225">
          <cell r="A2225" t="str">
            <v>I7678</v>
          </cell>
          <cell r="B2225" t="str">
            <v>SEINFRA/CE</v>
          </cell>
          <cell r="C2225" t="str">
            <v>EXTREMIDADE FJTE DN 600 PN16</v>
          </cell>
          <cell r="D2225" t="str">
            <v>UN</v>
          </cell>
          <cell r="E2225">
            <v>7828.93</v>
          </cell>
        </row>
        <row r="2226">
          <cell r="A2226" t="str">
            <v>I7688</v>
          </cell>
          <cell r="B2226" t="str">
            <v>SEINFRA/CE</v>
          </cell>
          <cell r="C2226" t="str">
            <v>EXTREMIDADE FJTE DN 600 PN25</v>
          </cell>
          <cell r="D2226" t="str">
            <v>UN</v>
          </cell>
          <cell r="E2226">
            <v>7290.69</v>
          </cell>
        </row>
        <row r="2227">
          <cell r="A2227" t="str">
            <v>I7669</v>
          </cell>
          <cell r="B2227" t="str">
            <v>SEINFRA/CE</v>
          </cell>
          <cell r="C2227" t="str">
            <v>EXTREMIDADE FJTE DN 700 PN10</v>
          </cell>
          <cell r="D2227" t="str">
            <v>UN</v>
          </cell>
          <cell r="E2227">
            <v>9657.6200000000008</v>
          </cell>
        </row>
        <row r="2228">
          <cell r="A2228" t="str">
            <v>I7679</v>
          </cell>
          <cell r="B2228" t="str">
            <v>SEINFRA/CE</v>
          </cell>
          <cell r="C2228" t="str">
            <v>EXTREMIDADE FJTE DN 700 PN16</v>
          </cell>
          <cell r="D2228" t="str">
            <v>UN</v>
          </cell>
          <cell r="E2228">
            <v>9919.25</v>
          </cell>
        </row>
        <row r="2229">
          <cell r="A2229" t="str">
            <v>I7689</v>
          </cell>
          <cell r="B2229" t="str">
            <v>SEINFRA/CE</v>
          </cell>
          <cell r="C2229" t="str">
            <v>EXTREMIDADE FJTE DN 700 PN25</v>
          </cell>
          <cell r="D2229" t="str">
            <v>UN</v>
          </cell>
          <cell r="E2229">
            <v>9282.8799999999992</v>
          </cell>
        </row>
        <row r="2230">
          <cell r="A2230" t="str">
            <v>I7670</v>
          </cell>
          <cell r="B2230" t="str">
            <v>SEINFRA/CE</v>
          </cell>
          <cell r="C2230" t="str">
            <v>EXTREMIDADE FJTE DN 800 PN10</v>
          </cell>
          <cell r="D2230" t="str">
            <v>UN</v>
          </cell>
          <cell r="E2230">
            <v>11615.97</v>
          </cell>
        </row>
        <row r="2231">
          <cell r="A2231" t="str">
            <v>I7680</v>
          </cell>
          <cell r="B2231" t="str">
            <v>SEINFRA/CE</v>
          </cell>
          <cell r="C2231" t="str">
            <v>EXTREMIDADE FJTE DN 800 PN16</v>
          </cell>
          <cell r="D2231" t="str">
            <v>UN</v>
          </cell>
          <cell r="E2231">
            <v>11797.65</v>
          </cell>
        </row>
        <row r="2232">
          <cell r="A2232" t="str">
            <v>I7690</v>
          </cell>
          <cell r="B2232" t="str">
            <v>SEINFRA/CE</v>
          </cell>
          <cell r="C2232" t="str">
            <v>EXTREMIDADE FJTE DN 800 PN25</v>
          </cell>
          <cell r="D2232" t="str">
            <v>UN</v>
          </cell>
          <cell r="E2232">
            <v>10814.49</v>
          </cell>
        </row>
        <row r="2233">
          <cell r="A2233" t="str">
            <v>I7671</v>
          </cell>
          <cell r="B2233" t="str">
            <v>SEINFRA/CE</v>
          </cell>
          <cell r="C2233" t="str">
            <v>EXTREMIDADE FJTE DN 900 PN10</v>
          </cell>
          <cell r="D2233" t="str">
            <v>UN</v>
          </cell>
          <cell r="E2233">
            <v>12778.62</v>
          </cell>
        </row>
        <row r="2234">
          <cell r="A2234" t="str">
            <v>I7681</v>
          </cell>
          <cell r="B2234" t="str">
            <v>SEINFRA/CE</v>
          </cell>
          <cell r="C2234" t="str">
            <v>EXTREMIDADE FJTE DN 900 PN16</v>
          </cell>
          <cell r="D2234" t="str">
            <v>UN</v>
          </cell>
          <cell r="E2234">
            <v>13116.75</v>
          </cell>
        </row>
        <row r="2235">
          <cell r="A2235" t="str">
            <v>I7691</v>
          </cell>
          <cell r="B2235" t="str">
            <v>SEINFRA/CE</v>
          </cell>
          <cell r="C2235" t="str">
            <v>EXTREMIDADE FJTE DN 900 PN25</v>
          </cell>
          <cell r="D2235" t="str">
            <v>UN</v>
          </cell>
          <cell r="E2235">
            <v>12242.75</v>
          </cell>
        </row>
        <row r="2236">
          <cell r="A2236" t="str">
            <v>I3835</v>
          </cell>
          <cell r="B2236" t="str">
            <v>SEINFRA/CE</v>
          </cell>
          <cell r="C2236" t="str">
            <v>EXTREMIDADE FLANGE E JUNTA MECÂNICA DN 1000 PN10</v>
          </cell>
          <cell r="D2236" t="str">
            <v>UN</v>
          </cell>
          <cell r="E2236">
            <v>7624.62</v>
          </cell>
        </row>
        <row r="2237">
          <cell r="A2237" t="str">
            <v>I3836</v>
          </cell>
          <cell r="B2237" t="str">
            <v>SEINFRA/CE</v>
          </cell>
          <cell r="C2237" t="str">
            <v>EXTREMIDADE FLANGE E JUNTA MECÂNICA DN 1200 PN10</v>
          </cell>
          <cell r="D2237" t="str">
            <v>UN</v>
          </cell>
          <cell r="E2237">
            <v>8427.18</v>
          </cell>
        </row>
        <row r="2238">
          <cell r="A2238" t="str">
            <v>I3826</v>
          </cell>
          <cell r="B2238" t="str">
            <v>SEINFRA/CE</v>
          </cell>
          <cell r="C2238" t="str">
            <v>EXTREMIDADE FLANGE E JUNTA MECÂNICA DN 300 PN10</v>
          </cell>
          <cell r="D2238" t="str">
            <v>UN</v>
          </cell>
          <cell r="E2238">
            <v>919.07</v>
          </cell>
        </row>
        <row r="2239">
          <cell r="A2239" t="str">
            <v>I3827</v>
          </cell>
          <cell r="B2239" t="str">
            <v>SEINFRA/CE</v>
          </cell>
          <cell r="C2239" t="str">
            <v>EXTREMIDADE FLANGE E JUNTA MECÂNICA DN 350 PN10</v>
          </cell>
          <cell r="D2239" t="str">
            <v>UN</v>
          </cell>
          <cell r="E2239">
            <v>1175.8699999999999</v>
          </cell>
        </row>
        <row r="2240">
          <cell r="A2240" t="str">
            <v>I3828</v>
          </cell>
          <cell r="B2240" t="str">
            <v>SEINFRA/CE</v>
          </cell>
          <cell r="C2240" t="str">
            <v>EXTREMIDADE FLANGE E JUNTA MECÂNICA DN 400 PN10</v>
          </cell>
          <cell r="D2240" t="str">
            <v>UN</v>
          </cell>
          <cell r="E2240">
            <v>1335.24</v>
          </cell>
        </row>
        <row r="2241">
          <cell r="A2241" t="str">
            <v>I3829</v>
          </cell>
          <cell r="B2241" t="str">
            <v>SEINFRA/CE</v>
          </cell>
          <cell r="C2241" t="str">
            <v>EXTREMIDADE FLANGE E JUNTA MECÂNICA DN 450 PN10</v>
          </cell>
          <cell r="D2241" t="str">
            <v>UN</v>
          </cell>
          <cell r="E2241">
            <v>2124.65</v>
          </cell>
        </row>
        <row r="2242">
          <cell r="A2242" t="str">
            <v>I3830</v>
          </cell>
          <cell r="B2242" t="str">
            <v>SEINFRA/CE</v>
          </cell>
          <cell r="C2242" t="str">
            <v>EXTREMIDADE FLANGE E JUNTA MECÂNICA DN 500 PN10</v>
          </cell>
          <cell r="D2242" t="str">
            <v>UN</v>
          </cell>
          <cell r="E2242">
            <v>3824.77</v>
          </cell>
        </row>
        <row r="2243">
          <cell r="A2243" t="str">
            <v>I3831</v>
          </cell>
          <cell r="B2243" t="str">
            <v>SEINFRA/CE</v>
          </cell>
          <cell r="C2243" t="str">
            <v>EXTREMIDADE FLANGE E JUNTA MECÂNICA DN 600 PN10</v>
          </cell>
          <cell r="D2243" t="str">
            <v>UN</v>
          </cell>
          <cell r="E2243">
            <v>4280.72</v>
          </cell>
        </row>
        <row r="2244">
          <cell r="A2244" t="str">
            <v>I3832</v>
          </cell>
          <cell r="B2244" t="str">
            <v>SEINFRA/CE</v>
          </cell>
          <cell r="C2244" t="str">
            <v>EXTREMIDADE FLANGE E JUNTA MECÂNICA DN 700 PN10</v>
          </cell>
          <cell r="D2244" t="str">
            <v>UN</v>
          </cell>
          <cell r="E2244">
            <v>5216.76</v>
          </cell>
        </row>
        <row r="2245">
          <cell r="A2245" t="str">
            <v>I3833</v>
          </cell>
          <cell r="B2245" t="str">
            <v>SEINFRA/CE</v>
          </cell>
          <cell r="C2245" t="str">
            <v>EXTREMIDADE FLANGE E JUNTA MECÂNICA DN 800 PN10</v>
          </cell>
          <cell r="D2245" t="str">
            <v>UN</v>
          </cell>
          <cell r="E2245">
            <v>5607.93</v>
          </cell>
        </row>
        <row r="2246">
          <cell r="A2246" t="str">
            <v>I3834</v>
          </cell>
          <cell r="B2246" t="str">
            <v>SEINFRA/CE</v>
          </cell>
          <cell r="C2246" t="str">
            <v>EXTREMIDADE FLANGE E JUNTA MECÂNICA DN 900 PN10</v>
          </cell>
          <cell r="D2246" t="str">
            <v>UN</v>
          </cell>
          <cell r="E2246">
            <v>6656.99</v>
          </cell>
        </row>
        <row r="2247">
          <cell r="A2247" t="str">
            <v>I3795</v>
          </cell>
          <cell r="B2247" t="str">
            <v>SEINFRA/CE</v>
          </cell>
          <cell r="C2247" t="str">
            <v>EXTREMIDADE FLANGE E PONTA DN 100 PN10</v>
          </cell>
          <cell r="D2247" t="str">
            <v>UN</v>
          </cell>
          <cell r="E2247">
            <v>206.97</v>
          </cell>
        </row>
        <row r="2248">
          <cell r="A2248" t="str">
            <v>I3808</v>
          </cell>
          <cell r="B2248" t="str">
            <v>SEINFRA/CE</v>
          </cell>
          <cell r="C2248" t="str">
            <v>EXTREMIDADE FLANGE E PONTA DN 1000 PN10</v>
          </cell>
          <cell r="D2248" t="str">
            <v>UN</v>
          </cell>
          <cell r="E2248">
            <v>7554.8</v>
          </cell>
        </row>
        <row r="2249">
          <cell r="A2249" t="str">
            <v>I3809</v>
          </cell>
          <cell r="B2249" t="str">
            <v>SEINFRA/CE</v>
          </cell>
          <cell r="C2249" t="str">
            <v>EXTREMIDADE FLANGE E PONTA DN 1200 PN10</v>
          </cell>
          <cell r="D2249" t="str">
            <v>UN</v>
          </cell>
          <cell r="E2249">
            <v>8596.39</v>
          </cell>
        </row>
        <row r="2250">
          <cell r="A2250" t="str">
            <v>I3796</v>
          </cell>
          <cell r="B2250" t="str">
            <v>SEINFRA/CE</v>
          </cell>
          <cell r="C2250" t="str">
            <v>EXTREMIDADE FLANGE E PONTA DN 150 PN10</v>
          </cell>
          <cell r="D2250" t="str">
            <v>UN</v>
          </cell>
          <cell r="E2250">
            <v>300.29000000000002</v>
          </cell>
        </row>
        <row r="2251">
          <cell r="A2251" t="str">
            <v>I3797</v>
          </cell>
          <cell r="B2251" t="str">
            <v>SEINFRA/CE</v>
          </cell>
          <cell r="C2251" t="str">
            <v>EXTREMIDADE FLANGE E PONTA DN 200 PN10</v>
          </cell>
          <cell r="D2251" t="str">
            <v>UN</v>
          </cell>
          <cell r="E2251">
            <v>568.91</v>
          </cell>
        </row>
        <row r="2252">
          <cell r="A2252" t="str">
            <v>I3798</v>
          </cell>
          <cell r="B2252" t="str">
            <v>SEINFRA/CE</v>
          </cell>
          <cell r="C2252" t="str">
            <v>EXTREMIDADE FLANGE E PONTA DN 250 PN10</v>
          </cell>
          <cell r="D2252" t="str">
            <v>UN</v>
          </cell>
          <cell r="E2252">
            <v>740.51</v>
          </cell>
        </row>
        <row r="2253">
          <cell r="A2253" t="str">
            <v>I3799</v>
          </cell>
          <cell r="B2253" t="str">
            <v>SEINFRA/CE</v>
          </cell>
          <cell r="C2253" t="str">
            <v>EXTREMIDADE FLANGE E PONTA DN 300 PN10</v>
          </cell>
          <cell r="D2253" t="str">
            <v>UN</v>
          </cell>
          <cell r="E2253">
            <v>1039.5999999999999</v>
          </cell>
        </row>
        <row r="2254">
          <cell r="A2254" t="str">
            <v>I3800</v>
          </cell>
          <cell r="B2254" t="str">
            <v>SEINFRA/CE</v>
          </cell>
          <cell r="C2254" t="str">
            <v>EXTREMIDADE FLANGE E PONTA DN 350 PN10</v>
          </cell>
          <cell r="D2254" t="str">
            <v>UN</v>
          </cell>
          <cell r="E2254">
            <v>1182.9100000000001</v>
          </cell>
        </row>
        <row r="2255">
          <cell r="A2255" t="str">
            <v>I3801</v>
          </cell>
          <cell r="B2255" t="str">
            <v>SEINFRA/CE</v>
          </cell>
          <cell r="C2255" t="str">
            <v>EXTREMIDADE FLANGE E PONTA DN 400 PN10</v>
          </cell>
          <cell r="D2255" t="str">
            <v>UN</v>
          </cell>
          <cell r="E2255">
            <v>1317.82</v>
          </cell>
        </row>
        <row r="2256">
          <cell r="A2256" t="str">
            <v>I3802</v>
          </cell>
          <cell r="B2256" t="str">
            <v>SEINFRA/CE</v>
          </cell>
          <cell r="C2256" t="str">
            <v>EXTREMIDADE FLANGE E PONTA DN 450 PN10</v>
          </cell>
          <cell r="D2256" t="str">
            <v>UN</v>
          </cell>
          <cell r="E2256">
            <v>3560.56</v>
          </cell>
        </row>
        <row r="2257">
          <cell r="A2257" t="str">
            <v>I3793</v>
          </cell>
          <cell r="B2257" t="str">
            <v>SEINFRA/CE</v>
          </cell>
          <cell r="C2257" t="str">
            <v>EXTREMIDADE FLANGE E PONTA DN 50 PN10</v>
          </cell>
          <cell r="D2257" t="str">
            <v>UN</v>
          </cell>
          <cell r="E2257">
            <v>144.19999999999999</v>
          </cell>
        </row>
        <row r="2258">
          <cell r="A2258" t="str">
            <v>I3803</v>
          </cell>
          <cell r="B2258" t="str">
            <v>SEINFRA/CE</v>
          </cell>
          <cell r="C2258" t="str">
            <v>EXTREMIDADE FLANGE E PONTA DN 500 PN10</v>
          </cell>
          <cell r="D2258" t="str">
            <v>UN</v>
          </cell>
          <cell r="E2258">
            <v>3833.25</v>
          </cell>
        </row>
        <row r="2259">
          <cell r="A2259" t="str">
            <v>I3804</v>
          </cell>
          <cell r="B2259" t="str">
            <v>SEINFRA/CE</v>
          </cell>
          <cell r="C2259" t="str">
            <v>EXTREMIDADE FLANGE E PONTA DN 600 PN10</v>
          </cell>
          <cell r="D2259" t="str">
            <v>UN</v>
          </cell>
          <cell r="E2259">
            <v>4291.2700000000004</v>
          </cell>
        </row>
        <row r="2260">
          <cell r="A2260" t="str">
            <v>I3805</v>
          </cell>
          <cell r="B2260" t="str">
            <v>SEINFRA/CE</v>
          </cell>
          <cell r="C2260" t="str">
            <v>EXTREMIDADE FLANGE E PONTA DN 700 PN10</v>
          </cell>
          <cell r="D2260" t="str">
            <v>UN</v>
          </cell>
          <cell r="E2260">
            <v>5238.8500000000004</v>
          </cell>
        </row>
        <row r="2261">
          <cell r="A2261" t="str">
            <v>I3794</v>
          </cell>
          <cell r="B2261" t="str">
            <v>SEINFRA/CE</v>
          </cell>
          <cell r="C2261" t="str">
            <v>EXTREMIDADE FLANGE E PONTA DN 75 PN10</v>
          </cell>
          <cell r="D2261" t="str">
            <v>UN</v>
          </cell>
          <cell r="E2261">
            <v>151.28</v>
          </cell>
        </row>
        <row r="2262">
          <cell r="A2262" t="str">
            <v>I7121</v>
          </cell>
          <cell r="B2262" t="str">
            <v>SEINFRA/CE</v>
          </cell>
          <cell r="C2262" t="str">
            <v>EXTREMIDADE FLANGE E PONTA DN 80 PN10</v>
          </cell>
          <cell r="D2262" t="str">
            <v>UN</v>
          </cell>
          <cell r="E2262">
            <v>151.28</v>
          </cell>
        </row>
        <row r="2263">
          <cell r="A2263" t="str">
            <v>I3806</v>
          </cell>
          <cell r="B2263" t="str">
            <v>SEINFRA/CE</v>
          </cell>
          <cell r="C2263" t="str">
            <v>EXTREMIDADE FLANGE E PONTA DN 800 PN10</v>
          </cell>
          <cell r="D2263" t="str">
            <v>UN</v>
          </cell>
          <cell r="E2263">
            <v>5641.8</v>
          </cell>
        </row>
        <row r="2264">
          <cell r="A2264" t="str">
            <v>I3807</v>
          </cell>
          <cell r="B2264" t="str">
            <v>SEINFRA/CE</v>
          </cell>
          <cell r="C2264" t="str">
            <v>EXTREMIDADE FLANGE E PONTA DN 900 PN10</v>
          </cell>
          <cell r="D2264" t="str">
            <v>UN</v>
          </cell>
          <cell r="E2264">
            <v>6617.36</v>
          </cell>
        </row>
        <row r="2265">
          <cell r="A2265" t="str">
            <v>I3118</v>
          </cell>
          <cell r="B2265" t="str">
            <v>SEINFRA/CE</v>
          </cell>
          <cell r="C2265" t="str">
            <v>EXTREMIDADE PBA BOLSA / FLANGE DN 100</v>
          </cell>
          <cell r="D2265" t="str">
            <v>UN</v>
          </cell>
          <cell r="E2265">
            <v>88.21</v>
          </cell>
        </row>
        <row r="2266">
          <cell r="A2266" t="str">
            <v>I3116</v>
          </cell>
          <cell r="B2266" t="str">
            <v>SEINFRA/CE</v>
          </cell>
          <cell r="C2266" t="str">
            <v>EXTREMIDADE PBA BOLSA / FLANGE DN 50</v>
          </cell>
          <cell r="D2266" t="str">
            <v>UN</v>
          </cell>
          <cell r="E2266">
            <v>35.24</v>
          </cell>
        </row>
        <row r="2267">
          <cell r="A2267" t="str">
            <v>I3117</v>
          </cell>
          <cell r="B2267" t="str">
            <v>SEINFRA/CE</v>
          </cell>
          <cell r="C2267" t="str">
            <v>EXTREMIDADE PBA BOLSA / FLANGE DN 75</v>
          </cell>
          <cell r="D2267" t="str">
            <v>UN</v>
          </cell>
          <cell r="E2267">
            <v>62.7</v>
          </cell>
        </row>
        <row r="2268">
          <cell r="A2268" t="str">
            <v>I3121</v>
          </cell>
          <cell r="B2268" t="str">
            <v>SEINFRA/CE</v>
          </cell>
          <cell r="C2268" t="str">
            <v>EXTREMIDADE PBA PONTA / FLANGE DN 100</v>
          </cell>
          <cell r="D2268" t="str">
            <v>UN</v>
          </cell>
          <cell r="E2268">
            <v>72.28</v>
          </cell>
        </row>
        <row r="2269">
          <cell r="A2269" t="str">
            <v>I3119</v>
          </cell>
          <cell r="B2269" t="str">
            <v>SEINFRA/CE</v>
          </cell>
          <cell r="C2269" t="str">
            <v>EXTREMIDADE PBA PONTA / FLANGE DN 50</v>
          </cell>
          <cell r="D2269" t="str">
            <v>UN</v>
          </cell>
          <cell r="E2269">
            <v>36.979999999999997</v>
          </cell>
        </row>
        <row r="2270">
          <cell r="A2270" t="str">
            <v>I3120</v>
          </cell>
          <cell r="B2270" t="str">
            <v>SEINFRA/CE</v>
          </cell>
          <cell r="C2270" t="str">
            <v>EXTREMIDADE PBA PONTA / FLANGE DN 75</v>
          </cell>
          <cell r="D2270" t="str">
            <v>UN</v>
          </cell>
          <cell r="E2270">
            <v>52.56</v>
          </cell>
        </row>
        <row r="2271">
          <cell r="A2271" t="str">
            <v>I3812</v>
          </cell>
          <cell r="B2271" t="str">
            <v>SEINFRA/CE</v>
          </cell>
          <cell r="C2271" t="str">
            <v>EXTREMIDADE PF C/ ABA DE VEDAÇÃO DN 100 PN10</v>
          </cell>
          <cell r="D2271" t="str">
            <v>UN</v>
          </cell>
          <cell r="E2271">
            <v>488.17</v>
          </cell>
        </row>
        <row r="2272">
          <cell r="A2272" t="str">
            <v>I3824</v>
          </cell>
          <cell r="B2272" t="str">
            <v>SEINFRA/CE</v>
          </cell>
          <cell r="C2272" t="str">
            <v>EXTREMIDADE PF C/ ABA DE VEDAÇÃO DN 1000 PN10</v>
          </cell>
          <cell r="D2272" t="str">
            <v>UN</v>
          </cell>
          <cell r="E2272">
            <v>8613.1200000000008</v>
          </cell>
        </row>
        <row r="2273">
          <cell r="A2273" t="str">
            <v>I3825</v>
          </cell>
          <cell r="B2273" t="str">
            <v>SEINFRA/CE</v>
          </cell>
          <cell r="C2273" t="str">
            <v>EXTREMIDADE PF C/ ABA DE VEDAÇÃO DN 1200 PN10</v>
          </cell>
          <cell r="D2273" t="str">
            <v>UN</v>
          </cell>
          <cell r="E2273">
            <v>11015.86</v>
          </cell>
        </row>
        <row r="2274">
          <cell r="A2274" t="str">
            <v>I3813</v>
          </cell>
          <cell r="B2274" t="str">
            <v>SEINFRA/CE</v>
          </cell>
          <cell r="C2274" t="str">
            <v>EXTREMIDADE PF C/ ABA DE VEDAÇÃO DN 150 PN10</v>
          </cell>
          <cell r="D2274" t="str">
            <v>UN</v>
          </cell>
          <cell r="E2274">
            <v>494.9</v>
          </cell>
        </row>
        <row r="2275">
          <cell r="A2275" t="str">
            <v>I3814</v>
          </cell>
          <cell r="B2275" t="str">
            <v>SEINFRA/CE</v>
          </cell>
          <cell r="C2275" t="str">
            <v>EXTREMIDADE PF C/ ABA DE VEDAÇÃO DN 200 PN10</v>
          </cell>
          <cell r="D2275" t="str">
            <v>UN</v>
          </cell>
          <cell r="E2275">
            <v>963.49</v>
          </cell>
        </row>
        <row r="2276">
          <cell r="A2276" t="str">
            <v>I3815</v>
          </cell>
          <cell r="B2276" t="str">
            <v>SEINFRA/CE</v>
          </cell>
          <cell r="C2276" t="str">
            <v>EXTREMIDADE PF C/ ABA DE VEDAÇÃO DN 250 PN10</v>
          </cell>
          <cell r="D2276" t="str">
            <v>UN</v>
          </cell>
          <cell r="E2276">
            <v>1048.2</v>
          </cell>
        </row>
        <row r="2277">
          <cell r="A2277" t="str">
            <v>I3816</v>
          </cell>
          <cell r="B2277" t="str">
            <v>SEINFRA/CE</v>
          </cell>
          <cell r="C2277" t="str">
            <v>EXTREMIDADE PF C/ ABA DE VEDAÇÃO DN 300 PN10</v>
          </cell>
          <cell r="D2277" t="str">
            <v>UN</v>
          </cell>
          <cell r="E2277">
            <v>1281.82</v>
          </cell>
        </row>
        <row r="2278">
          <cell r="A2278" t="str">
            <v>I3817</v>
          </cell>
          <cell r="B2278" t="str">
            <v>SEINFRA/CE</v>
          </cell>
          <cell r="C2278" t="str">
            <v>EXTREMIDADE PF C/ ABA DE VEDAÇÃO DN 350 PN10</v>
          </cell>
          <cell r="D2278" t="str">
            <v>UN</v>
          </cell>
          <cell r="E2278">
            <v>1592.46</v>
          </cell>
        </row>
        <row r="2279">
          <cell r="A2279" t="str">
            <v>I3818</v>
          </cell>
          <cell r="B2279" t="str">
            <v>SEINFRA/CE</v>
          </cell>
          <cell r="C2279" t="str">
            <v>EXTREMIDADE PF C/ ABA DE VEDAÇÃO DN 400 PN10</v>
          </cell>
          <cell r="D2279" t="str">
            <v>UN</v>
          </cell>
          <cell r="E2279">
            <v>1842.37</v>
          </cell>
        </row>
        <row r="2280">
          <cell r="A2280" t="str">
            <v>I7122</v>
          </cell>
          <cell r="B2280" t="str">
            <v>SEINFRA/CE</v>
          </cell>
          <cell r="C2280" t="str">
            <v>EXTREMIDADE PF C/ ABA DE VEDAÇÃO DN 450 PN10</v>
          </cell>
          <cell r="D2280" t="str">
            <v>UN</v>
          </cell>
          <cell r="E2280">
            <v>4060.93</v>
          </cell>
        </row>
        <row r="2281">
          <cell r="A2281" t="str">
            <v>I3819</v>
          </cell>
          <cell r="B2281" t="str">
            <v>SEINFRA/CE</v>
          </cell>
          <cell r="C2281" t="str">
            <v>EXTREMIDADE PF C/ ABA DE VEDAÇÃO DN 500 PN10</v>
          </cell>
          <cell r="D2281" t="str">
            <v>UN</v>
          </cell>
          <cell r="E2281">
            <v>4301.07</v>
          </cell>
        </row>
        <row r="2282">
          <cell r="A2282" t="str">
            <v>I3820</v>
          </cell>
          <cell r="B2282" t="str">
            <v>SEINFRA/CE</v>
          </cell>
          <cell r="C2282" t="str">
            <v>EXTREMIDADE PF C/ ABA DE VEDAÇÃO DN 600 PN10</v>
          </cell>
          <cell r="D2282" t="str">
            <v>UN</v>
          </cell>
          <cell r="E2282">
            <v>5413.83</v>
          </cell>
        </row>
        <row r="2283">
          <cell r="A2283" t="str">
            <v>I3821</v>
          </cell>
          <cell r="B2283" t="str">
            <v>SEINFRA/CE</v>
          </cell>
          <cell r="C2283" t="str">
            <v>EXTREMIDADE PF C/ ABA DE VEDAÇÃO DN 700 PN10</v>
          </cell>
          <cell r="D2283" t="str">
            <v>UN</v>
          </cell>
          <cell r="E2283">
            <v>5894.2</v>
          </cell>
        </row>
        <row r="2284">
          <cell r="A2284" t="str">
            <v>I3811</v>
          </cell>
          <cell r="B2284" t="str">
            <v>SEINFRA/CE</v>
          </cell>
          <cell r="C2284" t="str">
            <v>EXTREMIDADE PF C/ ABA DE VEDAÇÃO DN 75 PN10</v>
          </cell>
          <cell r="D2284" t="str">
            <v>UN</v>
          </cell>
          <cell r="E2284">
            <v>434.63</v>
          </cell>
        </row>
        <row r="2285">
          <cell r="A2285" t="str">
            <v>I7123</v>
          </cell>
          <cell r="B2285" t="str">
            <v>SEINFRA/CE</v>
          </cell>
          <cell r="C2285" t="str">
            <v>EXTREMIDADE PF C/ ABA DE VEDAÇÃO DN 80 PN10</v>
          </cell>
          <cell r="D2285" t="str">
            <v>UN</v>
          </cell>
          <cell r="E2285">
            <v>434.63</v>
          </cell>
        </row>
        <row r="2286">
          <cell r="A2286" t="str">
            <v>I3822</v>
          </cell>
          <cell r="B2286" t="str">
            <v>SEINFRA/CE</v>
          </cell>
          <cell r="C2286" t="str">
            <v>EXTREMIDADE PF C/ ABA DE VEDAÇÃO DN 800 PN10</v>
          </cell>
          <cell r="D2286" t="str">
            <v>UN</v>
          </cell>
          <cell r="E2286">
            <v>6279.31</v>
          </cell>
        </row>
        <row r="2287">
          <cell r="A2287" t="str">
            <v>I3823</v>
          </cell>
          <cell r="B2287" t="str">
            <v>SEINFRA/CE</v>
          </cell>
          <cell r="C2287" t="str">
            <v>EXTREMIDADE PF C/ ABA DE VEDAÇÃO DN 900 PN10</v>
          </cell>
          <cell r="D2287" t="str">
            <v>UN</v>
          </cell>
          <cell r="E2287">
            <v>7942.26</v>
          </cell>
        </row>
        <row r="2288">
          <cell r="A2288" t="str">
            <v>I8567</v>
          </cell>
          <cell r="B2288" t="str">
            <v>SEINFRA/CE</v>
          </cell>
          <cell r="C2288" t="str">
            <v>EXTRUSORA DE PERFIS DE CONCRETO ACOPLADA C/ FORMA E MOTOR DIESL 10 HP</v>
          </cell>
          <cell r="D2288" t="str">
            <v>H</v>
          </cell>
          <cell r="E2288">
            <v>40</v>
          </cell>
        </row>
        <row r="2289">
          <cell r="A2289" t="str">
            <v>I6393</v>
          </cell>
          <cell r="B2289" t="str">
            <v>SEINFRA/CE</v>
          </cell>
          <cell r="C2289" t="str">
            <v>FÁBRICA DE CLORO MODELO HIDROGEROX HG 3000 COM CAPACIDADE DE 3.000g/dia/CLORO, CONSUMO DE SAL DE 9 kg/dia, COMPOSTA DE 01 (UM) REATOR, 01 (UMA) FONTE DE TENSÃO 220V, VAZÃO DE 35 m3/h E DOSAGEM DE 3,7 ppm, INCLUINDO FORNECIMENTO E MONTAGEM</v>
          </cell>
          <cell r="D2289" t="str">
            <v>UN</v>
          </cell>
          <cell r="E2289">
            <v>40207.120000000003</v>
          </cell>
        </row>
        <row r="2290">
          <cell r="A2290" t="str">
            <v>I6392</v>
          </cell>
          <cell r="B2290" t="str">
            <v>SEINFRA/CE</v>
          </cell>
          <cell r="C2290" t="str">
            <v>FÁBRICA DE CLORO MODELO HIDROGEROX HG plus 12 COM CAPACIDADE DE 12.000g/dia/CLORO, CONSUMO DE SAL DE 36 kg/dia, COMPOSTA DE 01 (UM) REATOR, 01 (UMA) FONTE DE TENSÃO 220V, VAZÃO DE 75 m3/h E DOSAGEM DE 3,7 ppm, INCLUINDO FORNECIMENTO E MONTAGEM</v>
          </cell>
          <cell r="D2290" t="str">
            <v>UN</v>
          </cell>
          <cell r="E2290">
            <v>61431.63</v>
          </cell>
        </row>
        <row r="2291">
          <cell r="A2291" t="str">
            <v>I6585</v>
          </cell>
          <cell r="B2291" t="str">
            <v>SEINFRA/CE</v>
          </cell>
          <cell r="C2291" t="str">
            <v>FÁBRICA PARA GERAÇÃO E DOSAGEM DE CLORO COM DOSAGEM DE APLICAÇÃO DE 2 ppm E DOSAG</v>
          </cell>
          <cell r="D2291" t="str">
            <v>UN</v>
          </cell>
          <cell r="E2291">
            <v>23268.9</v>
          </cell>
        </row>
        <row r="2292">
          <cell r="A2292" t="str">
            <v>I6583</v>
          </cell>
          <cell r="B2292" t="str">
            <v>SEINFRA/CE</v>
          </cell>
          <cell r="C2292" t="str">
            <v>FÁBRICA PARA GERAÇÃO E DOSAGEM DE CLORO COM DOSAGEM DE APLICAÇÃO DE 2 ppm E DOSAG</v>
          </cell>
          <cell r="D2292" t="str">
            <v>UN</v>
          </cell>
          <cell r="E2292">
            <v>23268.9</v>
          </cell>
        </row>
        <row r="2293">
          <cell r="A2293" t="str">
            <v>I8615</v>
          </cell>
          <cell r="B2293" t="str">
            <v>SEINFRA/CE</v>
          </cell>
          <cell r="C2293" t="str">
            <v>FAC-SÍMILE</v>
          </cell>
          <cell r="D2293" t="str">
            <v>UNxMÊS</v>
          </cell>
          <cell r="E2293">
            <v>160</v>
          </cell>
        </row>
        <row r="2294">
          <cell r="A2294" t="str">
            <v>I1149</v>
          </cell>
          <cell r="B2294" t="str">
            <v>SEINFRA/CE</v>
          </cell>
          <cell r="C2294" t="str">
            <v>FACAO DIREITO PARA LATERAL E BANDEIRA (1210)</v>
          </cell>
          <cell r="D2294" t="str">
            <v>UN</v>
          </cell>
          <cell r="E2294">
            <v>61.68</v>
          </cell>
        </row>
        <row r="2295">
          <cell r="A2295" t="str">
            <v>I1150</v>
          </cell>
          <cell r="B2295" t="str">
            <v>SEINFRA/CE</v>
          </cell>
          <cell r="C2295" t="str">
            <v>FACAO ESQUERDO PARA LATERAL E BANDEIRA (1211)</v>
          </cell>
          <cell r="D2295" t="str">
            <v>UN</v>
          </cell>
          <cell r="E2295">
            <v>65.05</v>
          </cell>
        </row>
        <row r="2296">
          <cell r="A2296" t="str">
            <v>I1151</v>
          </cell>
          <cell r="B2296" t="str">
            <v>SEINFRA/CE</v>
          </cell>
          <cell r="C2296" t="str">
            <v>FACAO SIMPLES PARA LATERAL E BANDEIRA (1209)</v>
          </cell>
          <cell r="D2296" t="str">
            <v>UN</v>
          </cell>
          <cell r="E2296">
            <v>28.4</v>
          </cell>
        </row>
        <row r="2297">
          <cell r="A2297" t="str">
            <v>I1152</v>
          </cell>
          <cell r="B2297" t="str">
            <v>SEINFRA/CE</v>
          </cell>
          <cell r="C2297" t="str">
            <v>FECHADURA CENTRAL COM 2 CILINDROS (1521)</v>
          </cell>
          <cell r="D2297" t="str">
            <v>UN</v>
          </cell>
          <cell r="E2297">
            <v>43.8</v>
          </cell>
        </row>
        <row r="2298">
          <cell r="A2298" t="str">
            <v>I1154</v>
          </cell>
          <cell r="B2298" t="str">
            <v>SEINFRA/CE</v>
          </cell>
          <cell r="C2298" t="str">
            <v>FECHADURA COMPLETA PARA PORTA EXTERNA</v>
          </cell>
          <cell r="D2298" t="str">
            <v>UN</v>
          </cell>
          <cell r="E2298">
            <v>46.17</v>
          </cell>
        </row>
        <row r="2299">
          <cell r="A2299" t="str">
            <v>I1155</v>
          </cell>
          <cell r="B2299" t="str">
            <v>SEINFRA/CE</v>
          </cell>
          <cell r="C2299" t="str">
            <v>FECHADURA COMPLETA PARA PORTA INTERNA</v>
          </cell>
          <cell r="D2299" t="str">
            <v>UN</v>
          </cell>
          <cell r="E2299">
            <v>35.93</v>
          </cell>
        </row>
        <row r="2300">
          <cell r="A2300" t="str">
            <v>I2331</v>
          </cell>
          <cell r="B2300" t="str">
            <v>SEINFRA/CE</v>
          </cell>
          <cell r="C2300" t="str">
            <v>FECHADURA DE SOBREPOR</v>
          </cell>
          <cell r="D2300" t="str">
            <v>UN</v>
          </cell>
          <cell r="E2300">
            <v>24.81</v>
          </cell>
        </row>
        <row r="2301">
          <cell r="A2301" t="str">
            <v>I8433</v>
          </cell>
          <cell r="B2301" t="str">
            <v>SEINFRA/CE</v>
          </cell>
          <cell r="C2301" t="str">
            <v>FECHADURA DE TARJETA (LIVRE-OCUPADA) PARA FIXAÇÃO EM GRANITO</v>
          </cell>
          <cell r="D2301" t="str">
            <v>UN</v>
          </cell>
          <cell r="E2301">
            <v>17.79</v>
          </cell>
        </row>
        <row r="2302">
          <cell r="A2302" t="str">
            <v>I7530</v>
          </cell>
          <cell r="B2302" t="str">
            <v>SEINFRA/CE</v>
          </cell>
          <cell r="C2302" t="str">
            <v>FECHADURA ELETROMAGNÉTICA</v>
          </cell>
          <cell r="D2302" t="str">
            <v>UN</v>
          </cell>
          <cell r="E2302">
            <v>515.66</v>
          </cell>
        </row>
        <row r="2303">
          <cell r="A2303" t="str">
            <v>I1157</v>
          </cell>
          <cell r="B2303" t="str">
            <v>SEINFRA/CE</v>
          </cell>
          <cell r="C2303" t="str">
            <v>FECHADURA P/ MOVEIS</v>
          </cell>
          <cell r="D2303" t="str">
            <v>UN</v>
          </cell>
          <cell r="E2303">
            <v>4.96</v>
          </cell>
        </row>
        <row r="2304">
          <cell r="A2304" t="str">
            <v>I8696</v>
          </cell>
          <cell r="B2304" t="str">
            <v>SEINFRA/CE</v>
          </cell>
          <cell r="C2304" t="str">
            <v>FECHADURA TUBULAR 90MM EM AÇO CROMADO PARA PORTAS</v>
          </cell>
          <cell r="D2304" t="str">
            <v>UN</v>
          </cell>
          <cell r="E2304">
            <v>45.55</v>
          </cell>
        </row>
        <row r="2305">
          <cell r="A2305" t="str">
            <v>I1158</v>
          </cell>
          <cell r="B2305" t="str">
            <v>SEINFRA/CE</v>
          </cell>
          <cell r="C2305" t="str">
            <v>FECHO DE ALAVANCA DE FERR0 DE 22CM</v>
          </cell>
          <cell r="D2305" t="str">
            <v>UN</v>
          </cell>
          <cell r="E2305">
            <v>16.57</v>
          </cell>
        </row>
        <row r="2306">
          <cell r="A2306" t="str">
            <v>I1159</v>
          </cell>
          <cell r="B2306" t="str">
            <v>SEINFRA/CE</v>
          </cell>
          <cell r="C2306" t="str">
            <v>FECHO TIPO ROLETE P/ARMARIO</v>
          </cell>
          <cell r="D2306" t="str">
            <v>UN</v>
          </cell>
          <cell r="E2306">
            <v>1.0900000000000001</v>
          </cell>
        </row>
        <row r="2307">
          <cell r="A2307" t="str">
            <v>I6786</v>
          </cell>
          <cell r="B2307" t="str">
            <v>SEINFRA/CE</v>
          </cell>
          <cell r="C2307" t="str">
            <v>FELTRO BETUMINOSO (VEU DE VIDRO)</v>
          </cell>
          <cell r="D2307" t="str">
            <v>M2</v>
          </cell>
          <cell r="E2307">
            <v>4.8</v>
          </cell>
        </row>
        <row r="2308">
          <cell r="A2308" t="str">
            <v>I1160</v>
          </cell>
          <cell r="B2308" t="str">
            <v>SEINFRA/CE</v>
          </cell>
          <cell r="C2308" t="str">
            <v>FERRAGEM PARA PORTAO DE TAPUME</v>
          </cell>
          <cell r="D2308" t="str">
            <v>KG</v>
          </cell>
          <cell r="E2308">
            <v>5.41</v>
          </cell>
        </row>
        <row r="2309">
          <cell r="A2309" t="str">
            <v>I1161</v>
          </cell>
          <cell r="B2309" t="str">
            <v>SEINFRA/CE</v>
          </cell>
          <cell r="C2309" t="str">
            <v>FERRAGEM PARA TELHADOS</v>
          </cell>
          <cell r="D2309" t="str">
            <v>KG</v>
          </cell>
          <cell r="E2309">
            <v>10.9</v>
          </cell>
        </row>
        <row r="2310">
          <cell r="A2310" t="str">
            <v>I2332</v>
          </cell>
          <cell r="B2310" t="str">
            <v>SEINFRA/CE</v>
          </cell>
          <cell r="C2310" t="str">
            <v>FERRO CHATO 1 1/4" x 1/2"</v>
          </cell>
          <cell r="D2310" t="str">
            <v>KG</v>
          </cell>
          <cell r="E2310">
            <v>4.3600000000000003</v>
          </cell>
        </row>
        <row r="2311">
          <cell r="A2311" t="str">
            <v>I2333</v>
          </cell>
          <cell r="B2311" t="str">
            <v>SEINFRA/CE</v>
          </cell>
          <cell r="C2311" t="str">
            <v>FERRO CHATO 2" x 1/4"</v>
          </cell>
          <cell r="D2311" t="str">
            <v>KG</v>
          </cell>
          <cell r="E2311">
            <v>4.24</v>
          </cell>
        </row>
        <row r="2312">
          <cell r="A2312" t="str">
            <v>I2334</v>
          </cell>
          <cell r="B2312" t="str">
            <v>SEINFRA/CE</v>
          </cell>
          <cell r="C2312" t="str">
            <v>FERRO CHATO 2" x 1/8"</v>
          </cell>
          <cell r="D2312" t="str">
            <v>KG</v>
          </cell>
          <cell r="E2312">
            <v>4.18</v>
          </cell>
        </row>
        <row r="2313">
          <cell r="A2313" t="str">
            <v>I0191</v>
          </cell>
          <cell r="B2313" t="str">
            <v>SEINFRA/CE</v>
          </cell>
          <cell r="C2313" t="str">
            <v>FERRO CHATO 2" x 3/8"</v>
          </cell>
          <cell r="D2313" t="str">
            <v>KG</v>
          </cell>
          <cell r="E2313">
            <v>5.81</v>
          </cell>
        </row>
        <row r="2314">
          <cell r="A2314" t="str">
            <v>I2335</v>
          </cell>
          <cell r="B2314" t="str">
            <v>SEINFRA/CE</v>
          </cell>
          <cell r="C2314" t="str">
            <v>FERRO CHATO 2.1/2" x 1/2"</v>
          </cell>
          <cell r="D2314" t="str">
            <v>KG</v>
          </cell>
          <cell r="E2314">
            <v>4.1399999999999997</v>
          </cell>
        </row>
        <row r="2315">
          <cell r="A2315" t="str">
            <v>I2336</v>
          </cell>
          <cell r="B2315" t="str">
            <v>SEINFRA/CE</v>
          </cell>
          <cell r="C2315" t="str">
            <v>FERRO CHATO 2.1/2"x 3/8"</v>
          </cell>
          <cell r="D2315" t="str">
            <v>KG</v>
          </cell>
          <cell r="E2315">
            <v>3.88</v>
          </cell>
        </row>
        <row r="2316">
          <cell r="A2316" t="str">
            <v>I2337</v>
          </cell>
          <cell r="B2316" t="str">
            <v>SEINFRA/CE</v>
          </cell>
          <cell r="C2316" t="str">
            <v>FERRO CHATO 3/4" x 3/16"</v>
          </cell>
          <cell r="D2316" t="str">
            <v>KG</v>
          </cell>
          <cell r="E2316">
            <v>6.03</v>
          </cell>
        </row>
        <row r="2317">
          <cell r="A2317" t="str">
            <v>I2338</v>
          </cell>
          <cell r="B2317" t="str">
            <v>SEINFRA/CE</v>
          </cell>
          <cell r="C2317" t="str">
            <v>FERRO CHATO DE 1/2" x 3/16"</v>
          </cell>
          <cell r="D2317" t="str">
            <v>KG</v>
          </cell>
          <cell r="E2317">
            <v>3.88</v>
          </cell>
        </row>
        <row r="2318">
          <cell r="A2318" t="str">
            <v>I2339</v>
          </cell>
          <cell r="B2318" t="str">
            <v>SEINFRA/CE</v>
          </cell>
          <cell r="C2318" t="str">
            <v>FERRO CHATO DE 2" x 3/16"</v>
          </cell>
          <cell r="D2318" t="str">
            <v>KG</v>
          </cell>
          <cell r="E2318">
            <v>6.24</v>
          </cell>
        </row>
        <row r="2319">
          <cell r="A2319" t="str">
            <v>I6115</v>
          </cell>
          <cell r="B2319" t="str">
            <v>SEINFRA/CE</v>
          </cell>
          <cell r="C2319" t="str">
            <v>FERROLHO DE FERRO CHATO DE 3" (PADRÃO MUTIRÃO)</v>
          </cell>
          <cell r="D2319" t="str">
            <v>UN</v>
          </cell>
          <cell r="E2319">
            <v>2</v>
          </cell>
        </row>
        <row r="2320">
          <cell r="A2320" t="str">
            <v>I1162</v>
          </cell>
          <cell r="B2320" t="str">
            <v>SEINFRA/CE</v>
          </cell>
          <cell r="C2320" t="str">
            <v>FERROLHO DE SOBREPOR OU EMBUTIR GRANDE</v>
          </cell>
          <cell r="D2320" t="str">
            <v>UN</v>
          </cell>
          <cell r="E2320">
            <v>16.18</v>
          </cell>
        </row>
        <row r="2321">
          <cell r="A2321" t="str">
            <v>I1163</v>
          </cell>
          <cell r="B2321" t="str">
            <v>SEINFRA/CE</v>
          </cell>
          <cell r="C2321" t="str">
            <v>FERROLHO DE SOBREPOR OU EMBUTIR MEDIO</v>
          </cell>
          <cell r="D2321" t="str">
            <v>UN</v>
          </cell>
          <cell r="E2321">
            <v>14.22</v>
          </cell>
        </row>
        <row r="2322">
          <cell r="A2322" t="str">
            <v>I1164</v>
          </cell>
          <cell r="B2322" t="str">
            <v>SEINFRA/CE</v>
          </cell>
          <cell r="C2322" t="str">
            <v>FERROLHO DE SOBREPOR OU EMBUTIR PEQUENO</v>
          </cell>
          <cell r="D2322" t="str">
            <v>UN</v>
          </cell>
          <cell r="E2322">
            <v>7.57</v>
          </cell>
        </row>
        <row r="2323">
          <cell r="A2323" t="str">
            <v>I2937</v>
          </cell>
          <cell r="B2323" t="str">
            <v>SEINFRA/CE</v>
          </cell>
          <cell r="C2323" t="str">
            <v>FERRULE DE BRONZE 1"</v>
          </cell>
          <cell r="D2323" t="str">
            <v>UN</v>
          </cell>
          <cell r="E2323">
            <v>153.37</v>
          </cell>
        </row>
        <row r="2324">
          <cell r="A2324" t="str">
            <v>I2936</v>
          </cell>
          <cell r="B2324" t="str">
            <v>SEINFRA/CE</v>
          </cell>
          <cell r="C2324" t="str">
            <v>FERRULE DE BRONZE 3/4"</v>
          </cell>
          <cell r="D2324" t="str">
            <v>UN</v>
          </cell>
          <cell r="E2324">
            <v>105</v>
          </cell>
        </row>
        <row r="2325">
          <cell r="A2325" t="str">
            <v>I1165</v>
          </cell>
          <cell r="B2325" t="str">
            <v>SEINFRA/CE</v>
          </cell>
          <cell r="C2325" t="str">
            <v>FILETE DE GRANITO  L = 4CM</v>
          </cell>
          <cell r="D2325" t="str">
            <v>M</v>
          </cell>
          <cell r="E2325">
            <v>8.86</v>
          </cell>
        </row>
        <row r="2326">
          <cell r="A2326" t="str">
            <v>I2570</v>
          </cell>
          <cell r="B2326" t="str">
            <v>SEINFRA/CE</v>
          </cell>
          <cell r="C2326" t="str">
            <v>FILLER (PO CALCÁREO)</v>
          </cell>
          <cell r="D2326" t="str">
            <v>KG</v>
          </cell>
          <cell r="E2326">
            <v>0.15</v>
          </cell>
        </row>
        <row r="2327">
          <cell r="A2327" t="str">
            <v>I8948</v>
          </cell>
          <cell r="B2327" t="str">
            <v>SEINFRA/CE</v>
          </cell>
          <cell r="C2327" t="str">
            <v>FILTRO ASCENDENTE EM FIBRA D=2,00M E H=4,00M</v>
          </cell>
          <cell r="D2327" t="str">
            <v>UN</v>
          </cell>
          <cell r="E2327">
            <v>22273.3</v>
          </cell>
        </row>
        <row r="2328">
          <cell r="A2328" t="str">
            <v>I8952</v>
          </cell>
          <cell r="B2328" t="str">
            <v>SEINFRA/CE</v>
          </cell>
          <cell r="C2328" t="str">
            <v>FILTRO ASCENDENTE EM FIBRA D=2,50M E H=3,6M, Q=30M3/H</v>
          </cell>
          <cell r="D2328" t="str">
            <v>UN</v>
          </cell>
          <cell r="E2328">
            <v>43361.33</v>
          </cell>
        </row>
        <row r="2329">
          <cell r="A2329" t="str">
            <v>I8947</v>
          </cell>
          <cell r="B2329" t="str">
            <v>SEINFRA/CE</v>
          </cell>
          <cell r="C2329" t="str">
            <v>FILTRO ASCENDENTE EM FIBRA D=3,50M E H=3,78M</v>
          </cell>
          <cell r="D2329" t="str">
            <v>UN</v>
          </cell>
          <cell r="E2329">
            <v>94826.38</v>
          </cell>
        </row>
        <row r="2330">
          <cell r="A2330" t="str">
            <v>I7076</v>
          </cell>
          <cell r="B2330" t="str">
            <v>SEINFRA/CE</v>
          </cell>
          <cell r="C2330" t="str">
            <v>FILTRO DE FLUXO ASCENDENTE EM FIBRA COMPLETO COM TAMPA, BARRILETE, ESCADA E MATERIAL FILTRANTE, CAPACIDADE 119,26 m³/h A 178,20 m³/h</v>
          </cell>
          <cell r="D2330" t="str">
            <v>UN</v>
          </cell>
          <cell r="E2330">
            <v>305420.94</v>
          </cell>
        </row>
        <row r="2331">
          <cell r="A2331" t="str">
            <v>I7070</v>
          </cell>
          <cell r="B2331" t="str">
            <v>SEINFRA/CE</v>
          </cell>
          <cell r="C2331" t="str">
            <v>FILTRO DE FLUXO ASCENDENTE EM FIBRA COMPLETO COM TAMPA, BARRILETE, ESCADA E MATERIAL FILTRANTE, CAPACIDADE 13,29 m³/h A 23,55 m³/h</v>
          </cell>
          <cell r="D2331" t="str">
            <v>UN</v>
          </cell>
          <cell r="E2331">
            <v>53813.54</v>
          </cell>
        </row>
        <row r="2332">
          <cell r="A2332" t="str">
            <v>I7071</v>
          </cell>
          <cell r="B2332" t="str">
            <v>SEINFRA/CE</v>
          </cell>
          <cell r="C2332" t="str">
            <v>FILTRO DE FLUXO ASCENDENTE EM FIBRA COMPLETO COM TAMPA, BARRILETE, ESCADA E MATERIAL FILTRANTE, CAPACIDADE 23,56 m³/h A 36,83 m³/h</v>
          </cell>
          <cell r="D2332" t="str">
            <v>UN</v>
          </cell>
          <cell r="E2332">
            <v>68962.740000000005</v>
          </cell>
        </row>
        <row r="2333">
          <cell r="A2333" t="str">
            <v>I7067</v>
          </cell>
          <cell r="B2333" t="str">
            <v>SEINFRA/CE</v>
          </cell>
          <cell r="C2333" t="str">
            <v xml:space="preserve">FILTRO DE FLUXO ASCENDENTE EM FIBRA COMPLETO COM TAMPA, BARRILETE, </v>
          </cell>
          <cell r="D2333" t="str">
            <v>UN</v>
          </cell>
          <cell r="E2333">
            <v>15900.61</v>
          </cell>
        </row>
        <row r="2334">
          <cell r="A2334">
            <v>0</v>
          </cell>
          <cell r="B2334" t="str">
            <v>SEINFRA/CE</v>
          </cell>
          <cell r="C2334">
            <v>0</v>
          </cell>
          <cell r="D2334">
            <v>0</v>
          </cell>
          <cell r="E2334">
            <v>0</v>
          </cell>
        </row>
        <row r="2335">
          <cell r="A2335">
            <v>0</v>
          </cell>
          <cell r="B2335" t="str">
            <v>SEINFRA/CE</v>
          </cell>
          <cell r="C2335" t="str">
            <v>ESCADA E MATERIAL FILTRANTE, CAPACIDADE 3,75 m³/h</v>
          </cell>
          <cell r="D2335">
            <v>0</v>
          </cell>
          <cell r="E2335">
            <v>0</v>
          </cell>
        </row>
        <row r="2336">
          <cell r="A2336" t="str">
            <v>I7068</v>
          </cell>
          <cell r="B2336" t="str">
            <v>SEINFRA/CE</v>
          </cell>
          <cell r="C2336" t="str">
            <v>FILTRO DE FLUXO ASCENDENTE EM FIBRA COMPLETO COM TAMPA, BARRILETE, ESCADA E MATERIAL FILTRANTE, CAPACIDADE 3,76 m³/h A 5,93 m³/h</v>
          </cell>
          <cell r="D2336" t="str">
            <v>UN</v>
          </cell>
          <cell r="E2336">
            <v>21386.75</v>
          </cell>
        </row>
        <row r="2337">
          <cell r="A2337" t="str">
            <v>I7072</v>
          </cell>
          <cell r="B2337" t="str">
            <v>SEINFRA/CE</v>
          </cell>
          <cell r="C2337" t="str">
            <v>FILTRO DE FLUXO ASCENDENTE EM FIBRA COMPLETO COM TAMPA, BARRILETE, ESCADA E MATERIAL FILTRANTE, CAPACIDADE 36,84 m³/h A 53,03 m³/h</v>
          </cell>
          <cell r="D2337" t="str">
            <v>UN</v>
          </cell>
          <cell r="E2337">
            <v>91019.83</v>
          </cell>
        </row>
        <row r="2338">
          <cell r="A2338" t="str">
            <v>I7069</v>
          </cell>
          <cell r="B2338" t="str">
            <v>SEINFRA/CE</v>
          </cell>
          <cell r="C2338" t="str">
            <v>FILTRO DE FLUXO ASCENDENTE EM FIBRA COMPLETO COM TAMPA, BARRILETE, ESCADA E MATERIAL FILTRANTE, CAPACIDADE 5,94 m³/h A 13,28 m³/h</v>
          </cell>
          <cell r="D2338" t="str">
            <v>UN</v>
          </cell>
          <cell r="E2338">
            <v>39021.29</v>
          </cell>
        </row>
        <row r="2339">
          <cell r="A2339" t="str">
            <v>I7073</v>
          </cell>
          <cell r="B2339" t="str">
            <v>SEINFRA/CE</v>
          </cell>
          <cell r="C2339" t="str">
            <v>FILTRO DE FLUXO ASCENDENTE EM FIBRA COMPLETO COM TAMPA, BARRILETE, ESCADA E MATERIAL FILTRANTE, CAPACIDADE 53,04 m³/h A 72,15 m³/h</v>
          </cell>
          <cell r="D2339" t="str">
            <v>UN</v>
          </cell>
          <cell r="E2339">
            <v>124089.13</v>
          </cell>
        </row>
        <row r="2340">
          <cell r="A2340" t="str">
            <v>I7074</v>
          </cell>
          <cell r="B2340" t="str">
            <v>SEINFRA/CE</v>
          </cell>
          <cell r="C2340" t="str">
            <v>FILTRO DE FLUXO ASCENDENTE EM FIBRA COMPLETO COM TAMPA, BARRILETE, ESCADA E MATERIAL FILTRANTE, CAPACIDADE 72,16 m³/h A 94,28 m³/h</v>
          </cell>
          <cell r="D2340" t="str">
            <v>UN</v>
          </cell>
          <cell r="E2340">
            <v>154243.54</v>
          </cell>
        </row>
        <row r="2341">
          <cell r="A2341" t="str">
            <v>I7075</v>
          </cell>
          <cell r="B2341" t="str">
            <v>SEINFRA/CE</v>
          </cell>
          <cell r="C2341" t="str">
            <v>FILTRO DE FLUXO ASCENDENTE EM FIBRA COMPLETO COM TAMPA, BARRILETE, ESCADA E MATERIAL FILTRANTE, CAPACIDADE 94,29 m³/h A 119,25 m³/h</v>
          </cell>
          <cell r="D2341" t="str">
            <v>UN</v>
          </cell>
          <cell r="E2341">
            <v>196003.06</v>
          </cell>
        </row>
        <row r="2342">
          <cell r="A2342" t="str">
            <v>I1166</v>
          </cell>
          <cell r="B2342" t="str">
            <v>SEINFRA/CE</v>
          </cell>
          <cell r="C2342" t="str">
            <v>FILTRO DE PAREDE INDUSTRIAL</v>
          </cell>
          <cell r="D2342" t="str">
            <v>UN</v>
          </cell>
          <cell r="E2342">
            <v>172.66</v>
          </cell>
        </row>
        <row r="2343">
          <cell r="A2343" t="str">
            <v>I8950</v>
          </cell>
          <cell r="B2343" t="str">
            <v>SEINFRA/CE</v>
          </cell>
          <cell r="C2343" t="str">
            <v>FILTRO DESCENDENTE EM FIBRA D=1,20M E H=4,00M</v>
          </cell>
          <cell r="D2343" t="str">
            <v>UN</v>
          </cell>
          <cell r="E2343">
            <v>22273.3</v>
          </cell>
        </row>
        <row r="2344">
          <cell r="A2344" t="str">
            <v>I8949</v>
          </cell>
          <cell r="B2344" t="str">
            <v>SEINFRA/CE</v>
          </cell>
          <cell r="C2344" t="str">
            <v>FILTRO DESCENDENTE EM FIBRA D=3,00M E H=3,78M</v>
          </cell>
          <cell r="D2344" t="str">
            <v>UN</v>
          </cell>
          <cell r="E2344">
            <v>82848.31</v>
          </cell>
        </row>
        <row r="2345">
          <cell r="A2345" t="str">
            <v>I8951</v>
          </cell>
          <cell r="B2345" t="str">
            <v>SEINFRA/CE</v>
          </cell>
          <cell r="C2345" t="str">
            <v>FILTRO DESCENDENTE EM FIBRA DE VIDRO D=1,00M E Q=6,38M3/H</v>
          </cell>
          <cell r="D2345" t="str">
            <v>UN</v>
          </cell>
          <cell r="E2345">
            <v>11713.25</v>
          </cell>
        </row>
        <row r="2346">
          <cell r="A2346" t="str">
            <v>I7582</v>
          </cell>
          <cell r="B2346" t="str">
            <v>SEINFRA/CE</v>
          </cell>
          <cell r="C2346" t="str">
            <v>FILTRO PVC NERV. REFORÇADO DN 200x2mx0,50mm</v>
          </cell>
          <cell r="D2346" t="str">
            <v>UN</v>
          </cell>
          <cell r="E2346">
            <v>604.71</v>
          </cell>
        </row>
        <row r="2347">
          <cell r="A2347" t="str">
            <v>I7583</v>
          </cell>
          <cell r="B2347" t="str">
            <v>SEINFRA/CE</v>
          </cell>
          <cell r="C2347" t="str">
            <v>FILTRO PVC NERV. REFORÇADO DN 200x2mx0,75mm</v>
          </cell>
          <cell r="D2347" t="str">
            <v>UN</v>
          </cell>
          <cell r="E2347">
            <v>604.71</v>
          </cell>
        </row>
        <row r="2348">
          <cell r="A2348" t="str">
            <v>I7584</v>
          </cell>
          <cell r="B2348" t="str">
            <v>SEINFRA/CE</v>
          </cell>
          <cell r="C2348" t="str">
            <v>FILTRO PVC NERV. REFORÇADO DN 200x2mx1,00mm</v>
          </cell>
          <cell r="D2348" t="str">
            <v>UN</v>
          </cell>
          <cell r="E2348">
            <v>757.19</v>
          </cell>
        </row>
        <row r="2349">
          <cell r="A2349" t="str">
            <v>I7585</v>
          </cell>
          <cell r="B2349" t="str">
            <v>SEINFRA/CE</v>
          </cell>
          <cell r="C2349" t="str">
            <v>FILTRO PVC NERV. REFORÇADO DN 200x2mx1,50mm</v>
          </cell>
          <cell r="D2349" t="str">
            <v>UN</v>
          </cell>
          <cell r="E2349">
            <v>757.19</v>
          </cell>
        </row>
        <row r="2350">
          <cell r="A2350" t="str">
            <v>I7586</v>
          </cell>
          <cell r="B2350" t="str">
            <v>SEINFRA/CE</v>
          </cell>
          <cell r="C2350" t="str">
            <v>FILTRO PVC NERV. REFORÇADO DN 200x4mx0,50mm</v>
          </cell>
          <cell r="D2350" t="str">
            <v>UN</v>
          </cell>
          <cell r="E2350">
            <v>1519.74</v>
          </cell>
        </row>
        <row r="2351">
          <cell r="A2351" t="str">
            <v>I7587</v>
          </cell>
          <cell r="B2351" t="str">
            <v>SEINFRA/CE</v>
          </cell>
          <cell r="C2351" t="str">
            <v>FILTRO PVC NERV. REFORÇADO DN 200x4mx0,75mm</v>
          </cell>
          <cell r="D2351" t="str">
            <v>UN</v>
          </cell>
          <cell r="E2351">
            <v>1209.4100000000001</v>
          </cell>
        </row>
        <row r="2352">
          <cell r="A2352" t="str">
            <v>I7588</v>
          </cell>
          <cell r="B2352" t="str">
            <v>SEINFRA/CE</v>
          </cell>
          <cell r="C2352" t="str">
            <v>FILTRO PVC NERV. REFORÇADO DN 200x4mx1,00mm</v>
          </cell>
          <cell r="D2352" t="str">
            <v>UN</v>
          </cell>
          <cell r="E2352">
            <v>1451.86</v>
          </cell>
        </row>
        <row r="2353">
          <cell r="A2353" t="str">
            <v>I7589</v>
          </cell>
          <cell r="B2353" t="str">
            <v>SEINFRA/CE</v>
          </cell>
          <cell r="C2353" t="str">
            <v>FILTRO PVC NERV. REFORÇADO DN 200x4mx1,50mm</v>
          </cell>
          <cell r="D2353" t="str">
            <v>UN</v>
          </cell>
          <cell r="E2353">
            <v>1451.86</v>
          </cell>
        </row>
        <row r="2354">
          <cell r="A2354" t="str">
            <v>I7566</v>
          </cell>
          <cell r="B2354" t="str">
            <v>SEINFRA/CE</v>
          </cell>
          <cell r="C2354" t="str">
            <v>FILTRO PVC NERV. STANDARD DN 154x2mx0,50mm</v>
          </cell>
          <cell r="D2354" t="str">
            <v>UN</v>
          </cell>
          <cell r="E2354">
            <v>281.79000000000002</v>
          </cell>
        </row>
        <row r="2355">
          <cell r="A2355" t="str">
            <v>I7567</v>
          </cell>
          <cell r="B2355" t="str">
            <v>SEINFRA/CE</v>
          </cell>
          <cell r="C2355" t="str">
            <v>FILTRO PVC NERV. STANDARD DN 154x2mx0,75mm</v>
          </cell>
          <cell r="D2355" t="str">
            <v>UN</v>
          </cell>
          <cell r="E2355">
            <v>281.79000000000002</v>
          </cell>
        </row>
        <row r="2356">
          <cell r="A2356" t="str">
            <v>I7568</v>
          </cell>
          <cell r="B2356" t="str">
            <v>SEINFRA/CE</v>
          </cell>
          <cell r="C2356" t="str">
            <v>FILTRO PVC NERV. STANDARD DN 154x2mx1,00mm</v>
          </cell>
          <cell r="D2356" t="str">
            <v>UN</v>
          </cell>
          <cell r="E2356">
            <v>281.79000000000002</v>
          </cell>
        </row>
        <row r="2357">
          <cell r="A2357" t="str">
            <v>I7569</v>
          </cell>
          <cell r="B2357" t="str">
            <v>SEINFRA/CE</v>
          </cell>
          <cell r="C2357" t="str">
            <v>FILTRO PVC NERV. STANDARD DN 154x2mx1,50mm</v>
          </cell>
          <cell r="D2357" t="str">
            <v>UN</v>
          </cell>
          <cell r="E2357">
            <v>337.54</v>
          </cell>
        </row>
        <row r="2358">
          <cell r="A2358" t="str">
            <v>I7570</v>
          </cell>
          <cell r="B2358" t="str">
            <v>SEINFRA/CE</v>
          </cell>
          <cell r="C2358" t="str">
            <v>FILTRO PVC NERV. STANDARD DN 154x4mx0,50mm</v>
          </cell>
          <cell r="D2358" t="str">
            <v>UN</v>
          </cell>
          <cell r="E2358">
            <v>565.44000000000005</v>
          </cell>
        </row>
        <row r="2359">
          <cell r="A2359" t="str">
            <v>I7571</v>
          </cell>
          <cell r="B2359" t="str">
            <v>SEINFRA/CE</v>
          </cell>
          <cell r="C2359" t="str">
            <v>FILTRO PVC NERV. STANDARD DN 154x4mx0,75mm</v>
          </cell>
          <cell r="D2359" t="str">
            <v>UN</v>
          </cell>
          <cell r="E2359">
            <v>565.44000000000005</v>
          </cell>
        </row>
        <row r="2360">
          <cell r="A2360" t="str">
            <v>I7572</v>
          </cell>
          <cell r="B2360" t="str">
            <v>SEINFRA/CE</v>
          </cell>
          <cell r="C2360" t="str">
            <v>FILTRO PVC NERV. STANDARD DN 154x4mx1,00mm</v>
          </cell>
          <cell r="D2360" t="str">
            <v>UN</v>
          </cell>
          <cell r="E2360">
            <v>566.79999999999995</v>
          </cell>
        </row>
        <row r="2361">
          <cell r="A2361" t="str">
            <v>I7573</v>
          </cell>
          <cell r="B2361" t="str">
            <v>SEINFRA/CE</v>
          </cell>
          <cell r="C2361" t="str">
            <v>FILTRO PVC NERV. STANDARD DN 154x4mx1,50mm</v>
          </cell>
          <cell r="D2361" t="str">
            <v>UN</v>
          </cell>
          <cell r="E2361">
            <v>688.22</v>
          </cell>
        </row>
        <row r="2362">
          <cell r="A2362" t="str">
            <v>I7574</v>
          </cell>
          <cell r="B2362" t="str">
            <v>SEINFRA/CE</v>
          </cell>
          <cell r="C2362" t="str">
            <v>FILTRO PVC NERV. STANDARD DN 206x2mx0,50mm</v>
          </cell>
          <cell r="D2362" t="str">
            <v>UN</v>
          </cell>
          <cell r="E2362">
            <v>549.02</v>
          </cell>
        </row>
        <row r="2363">
          <cell r="A2363" t="str">
            <v>I7575</v>
          </cell>
          <cell r="B2363" t="str">
            <v>SEINFRA/CE</v>
          </cell>
          <cell r="C2363" t="str">
            <v>FILTRO PVC NERV. STANDARD DN 206x2mx0,75mm</v>
          </cell>
          <cell r="D2363" t="str">
            <v>UN</v>
          </cell>
          <cell r="E2363">
            <v>549.02</v>
          </cell>
        </row>
        <row r="2364">
          <cell r="A2364" t="str">
            <v>I7576</v>
          </cell>
          <cell r="B2364" t="str">
            <v>SEINFRA/CE</v>
          </cell>
          <cell r="C2364" t="str">
            <v>FILTRO PVC NERV. STANDARD DN 206x2mx1,00mm</v>
          </cell>
          <cell r="D2364" t="str">
            <v>UN</v>
          </cell>
          <cell r="E2364">
            <v>549.02</v>
          </cell>
        </row>
        <row r="2365">
          <cell r="A2365" t="str">
            <v>I7577</v>
          </cell>
          <cell r="B2365" t="str">
            <v>SEINFRA/CE</v>
          </cell>
          <cell r="C2365" t="str">
            <v>FILTRO PVC NERV. STANDARD DN 206x2mx1,50mm</v>
          </cell>
          <cell r="D2365" t="str">
            <v>UN</v>
          </cell>
          <cell r="E2365">
            <v>699.25</v>
          </cell>
        </row>
        <row r="2366">
          <cell r="A2366" t="str">
            <v>I7578</v>
          </cell>
          <cell r="B2366" t="str">
            <v>SEINFRA/CE</v>
          </cell>
          <cell r="C2366" t="str">
            <v>FILTRO PVC NERV. STANDARD DN 206x4mx0,50mm</v>
          </cell>
          <cell r="D2366" t="str">
            <v>UN</v>
          </cell>
          <cell r="E2366">
            <v>1098.02</v>
          </cell>
        </row>
        <row r="2367">
          <cell r="A2367" t="str">
            <v>I7579</v>
          </cell>
          <cell r="B2367" t="str">
            <v>SEINFRA/CE</v>
          </cell>
          <cell r="C2367" t="str">
            <v>FILTRO PVC NERV. STANDARD DN 206x4mx0,75mm</v>
          </cell>
          <cell r="D2367" t="str">
            <v>UN</v>
          </cell>
          <cell r="E2367">
            <v>1098.08</v>
          </cell>
        </row>
        <row r="2368">
          <cell r="A2368" t="str">
            <v>I2340</v>
          </cell>
          <cell r="B2368" t="str">
            <v>SEINFRA/CE</v>
          </cell>
          <cell r="C2368" t="str">
            <v>FIO DE COBRE ANTICHAMA 2.5MM2</v>
          </cell>
          <cell r="D2368" t="str">
            <v>M</v>
          </cell>
          <cell r="E2368">
            <v>0.82</v>
          </cell>
        </row>
        <row r="2369">
          <cell r="A2369" t="str">
            <v>I8075</v>
          </cell>
          <cell r="B2369" t="str">
            <v>SEINFRA/CE</v>
          </cell>
          <cell r="C2369" t="str">
            <v>FIO DE COBRE NÚ 25mm²</v>
          </cell>
          <cell r="D2369" t="str">
            <v>KG</v>
          </cell>
          <cell r="E2369">
            <v>45.86</v>
          </cell>
        </row>
        <row r="2370">
          <cell r="A2370" t="str">
            <v>I1167</v>
          </cell>
          <cell r="B2370" t="str">
            <v>SEINFRA/CE</v>
          </cell>
          <cell r="C2370" t="str">
            <v>FIO ISOLADO EM PVC 0.50MM2 - 750V</v>
          </cell>
          <cell r="D2370" t="str">
            <v>M</v>
          </cell>
          <cell r="E2370">
            <v>0.28999999999999998</v>
          </cell>
        </row>
        <row r="2371">
          <cell r="A2371" t="str">
            <v>I1168</v>
          </cell>
          <cell r="B2371" t="str">
            <v>SEINFRA/CE</v>
          </cell>
          <cell r="C2371" t="str">
            <v>FIO ISOLADO EM PVC 0.75MM2 - 750V</v>
          </cell>
          <cell r="D2371" t="str">
            <v>M</v>
          </cell>
          <cell r="E2371">
            <v>0.39</v>
          </cell>
        </row>
        <row r="2372">
          <cell r="A2372" t="str">
            <v>I1169</v>
          </cell>
          <cell r="B2372" t="str">
            <v>SEINFRA/CE</v>
          </cell>
          <cell r="C2372" t="str">
            <v>FIO ISOLADO EM PVC 1.00MM2 - 750V</v>
          </cell>
          <cell r="D2372" t="str">
            <v>M</v>
          </cell>
          <cell r="E2372">
            <v>0.46</v>
          </cell>
        </row>
        <row r="2373">
          <cell r="A2373" t="str">
            <v>I1170</v>
          </cell>
          <cell r="B2373" t="str">
            <v>SEINFRA/CE</v>
          </cell>
          <cell r="C2373" t="str">
            <v>FIO ISOLADO EM PVC 1.50MM2 - 750V</v>
          </cell>
          <cell r="D2373" t="str">
            <v>M</v>
          </cell>
          <cell r="E2373">
            <v>0.55000000000000004</v>
          </cell>
        </row>
        <row r="2374">
          <cell r="A2374" t="str">
            <v>I1171</v>
          </cell>
          <cell r="B2374" t="str">
            <v>SEINFRA/CE</v>
          </cell>
          <cell r="C2374" t="str">
            <v>FIO ISOLADO EM PVC 10.0 MM2 - 750V</v>
          </cell>
          <cell r="D2374" t="str">
            <v>M</v>
          </cell>
          <cell r="E2374">
            <v>4.46</v>
          </cell>
        </row>
        <row r="2375">
          <cell r="A2375" t="str">
            <v>I1172</v>
          </cell>
          <cell r="B2375" t="str">
            <v>SEINFRA/CE</v>
          </cell>
          <cell r="C2375" t="str">
            <v>FIO ISOLADO EM PVC 2.50MM2 - 750V</v>
          </cell>
          <cell r="D2375" t="str">
            <v>M</v>
          </cell>
          <cell r="E2375">
            <v>0.83</v>
          </cell>
        </row>
        <row r="2376">
          <cell r="A2376" t="str">
            <v>I1173</v>
          </cell>
          <cell r="B2376" t="str">
            <v>SEINFRA/CE</v>
          </cell>
          <cell r="C2376" t="str">
            <v>FIO ISOLADO EM PVC 4.00MM2 - 750V</v>
          </cell>
          <cell r="D2376" t="str">
            <v>M</v>
          </cell>
          <cell r="E2376">
            <v>1.4</v>
          </cell>
        </row>
        <row r="2377">
          <cell r="A2377" t="str">
            <v>I1174</v>
          </cell>
          <cell r="B2377" t="str">
            <v>SEINFRA/CE</v>
          </cell>
          <cell r="C2377" t="str">
            <v>FIO ISOLADO EM PVC 6.00MM2 - 750V</v>
          </cell>
          <cell r="D2377" t="str">
            <v>M</v>
          </cell>
          <cell r="E2377">
            <v>2.0699999999999998</v>
          </cell>
        </row>
        <row r="2378">
          <cell r="A2378" t="str">
            <v>I2342</v>
          </cell>
          <cell r="B2378" t="str">
            <v>SEINFRA/CE</v>
          </cell>
          <cell r="C2378" t="str">
            <v>FIO PARA COSTURAR SACO</v>
          </cell>
          <cell r="D2378" t="str">
            <v>M</v>
          </cell>
          <cell r="E2378">
            <v>0.03</v>
          </cell>
        </row>
        <row r="2379">
          <cell r="A2379" t="str">
            <v>I1175</v>
          </cell>
          <cell r="B2379" t="str">
            <v>SEINFRA/CE</v>
          </cell>
          <cell r="C2379" t="str">
            <v>FIO PARALELO ISOLADO, ( 2 X 0,75 )MM2</v>
          </cell>
          <cell r="D2379" t="str">
            <v>M</v>
          </cell>
          <cell r="E2379">
            <v>0.86</v>
          </cell>
        </row>
        <row r="2380">
          <cell r="A2380" t="str">
            <v>I1176</v>
          </cell>
          <cell r="B2380" t="str">
            <v>SEINFRA/CE</v>
          </cell>
          <cell r="C2380" t="str">
            <v>FIO PARALELO ISOLADO, ( 2 X 1,00 )MM2</v>
          </cell>
          <cell r="D2380" t="str">
            <v>M</v>
          </cell>
          <cell r="E2380">
            <v>1.21</v>
          </cell>
        </row>
        <row r="2381">
          <cell r="A2381" t="str">
            <v>I1177</v>
          </cell>
          <cell r="B2381" t="str">
            <v>SEINFRA/CE</v>
          </cell>
          <cell r="C2381" t="str">
            <v>FIO PARALELO ISOLADO, ( 2 X 1,50 )MM2</v>
          </cell>
          <cell r="D2381" t="str">
            <v>M</v>
          </cell>
          <cell r="E2381">
            <v>1.47</v>
          </cell>
        </row>
        <row r="2382">
          <cell r="A2382" t="str">
            <v>I6126</v>
          </cell>
          <cell r="B2382" t="str">
            <v>SEINFRA/CE</v>
          </cell>
          <cell r="C2382" t="str">
            <v>FIO RETORCIDO DE 2 X 0,75 MM2 (PADRÃO MUTIRÃO)</v>
          </cell>
          <cell r="D2382" t="str">
            <v>M</v>
          </cell>
          <cell r="E2382">
            <v>0.8</v>
          </cell>
        </row>
        <row r="2383">
          <cell r="A2383" t="str">
            <v>I8105</v>
          </cell>
          <cell r="B2383" t="str">
            <v>SEINFRA/CE</v>
          </cell>
          <cell r="C2383" t="str">
            <v>FITA ADESIVA INELÁSTICA PARA FIXAÇÃO DAS GALOCHAS E PALMILHAS AO BLOCO LBV (54,8m x 48mm)</v>
          </cell>
          <cell r="D2383" t="str">
            <v>RL</v>
          </cell>
          <cell r="E2383">
            <v>88.88</v>
          </cell>
        </row>
        <row r="2384">
          <cell r="A2384" t="str">
            <v>I8620</v>
          </cell>
          <cell r="B2384" t="str">
            <v>SEINFRA/CE</v>
          </cell>
          <cell r="C2384" t="str">
            <v>FITA ANTIDERRAPANTE LARG. 5cm FOSFORESCENTE 5m</v>
          </cell>
          <cell r="D2384" t="str">
            <v>RL</v>
          </cell>
          <cell r="E2384">
            <v>32</v>
          </cell>
        </row>
        <row r="2385">
          <cell r="A2385" t="str">
            <v>I6278</v>
          </cell>
          <cell r="B2385" t="str">
            <v>SEINFRA/CE</v>
          </cell>
          <cell r="C2385" t="str">
            <v>FITA AUTO FUSÃO DE 1A QUALIDADE</v>
          </cell>
          <cell r="D2385" t="str">
            <v>UN</v>
          </cell>
          <cell r="E2385">
            <v>7.69</v>
          </cell>
        </row>
        <row r="2386">
          <cell r="A2386" t="str">
            <v>I1178</v>
          </cell>
          <cell r="B2386" t="str">
            <v>SEINFRA/CE</v>
          </cell>
          <cell r="C2386" t="str">
            <v>FITA CREPE 16MM</v>
          </cell>
          <cell r="D2386" t="str">
            <v>M</v>
          </cell>
          <cell r="E2386">
            <v>0.28000000000000003</v>
          </cell>
        </row>
        <row r="2387">
          <cell r="A2387" t="str">
            <v>I1179</v>
          </cell>
          <cell r="B2387" t="str">
            <v>SEINFRA/CE</v>
          </cell>
          <cell r="C2387" t="str">
            <v>FITA DE CALDEAÇÃO</v>
          </cell>
          <cell r="D2387" t="str">
            <v>M</v>
          </cell>
          <cell r="E2387">
            <v>1.04</v>
          </cell>
        </row>
        <row r="2388">
          <cell r="A2388" t="str">
            <v>I6422</v>
          </cell>
          <cell r="B2388" t="str">
            <v>SEINFRA/CE</v>
          </cell>
          <cell r="C2388" t="str">
            <v>FITA DE INOX P/ FIXAÇÃO DO ELETRODUTO NO POSTE</v>
          </cell>
          <cell r="D2388" t="str">
            <v>M</v>
          </cell>
          <cell r="E2388">
            <v>2.35</v>
          </cell>
        </row>
        <row r="2389">
          <cell r="A2389" t="str">
            <v>I1180</v>
          </cell>
          <cell r="B2389" t="str">
            <v>SEINFRA/CE</v>
          </cell>
          <cell r="C2389" t="str">
            <v>FITA DE VEDAÇÃO</v>
          </cell>
          <cell r="D2389" t="str">
            <v>M</v>
          </cell>
          <cell r="E2389">
            <v>0.38</v>
          </cell>
        </row>
        <row r="2390">
          <cell r="A2390" t="str">
            <v>I8619</v>
          </cell>
          <cell r="B2390" t="str">
            <v>SEINFRA/CE</v>
          </cell>
          <cell r="C2390" t="str">
            <v>FITA DUPLA FACE ACRÍLICA</v>
          </cell>
          <cell r="D2390" t="str">
            <v>M</v>
          </cell>
          <cell r="E2390">
            <v>1.65</v>
          </cell>
        </row>
        <row r="2391">
          <cell r="A2391" t="str">
            <v>I1181</v>
          </cell>
          <cell r="B2391" t="str">
            <v>SEINFRA/CE</v>
          </cell>
          <cell r="C2391" t="str">
            <v>FITA ISOLANTE</v>
          </cell>
          <cell r="D2391" t="str">
            <v>M</v>
          </cell>
          <cell r="E2391">
            <v>0.43</v>
          </cell>
        </row>
        <row r="2392">
          <cell r="A2392" t="str">
            <v>I7392</v>
          </cell>
          <cell r="B2392" t="str">
            <v>SEINFRA/CE</v>
          </cell>
          <cell r="C2392" t="str">
            <v>FITA ISOLANTE COMUM N.º33</v>
          </cell>
          <cell r="D2392" t="str">
            <v>UN</v>
          </cell>
          <cell r="E2392">
            <v>10.77</v>
          </cell>
        </row>
        <row r="2393">
          <cell r="A2393" t="str">
            <v>I7391</v>
          </cell>
          <cell r="B2393" t="str">
            <v>SEINFRA/CE</v>
          </cell>
          <cell r="C2393" t="str">
            <v>FITA ISOLANTE DE AUTO-FUSÃO N.º23</v>
          </cell>
          <cell r="D2393" t="str">
            <v>UN</v>
          </cell>
          <cell r="E2393">
            <v>11.8</v>
          </cell>
        </row>
        <row r="2394">
          <cell r="A2394" t="str">
            <v>I2515</v>
          </cell>
          <cell r="B2394" t="str">
            <v>SEINFRA/CE</v>
          </cell>
          <cell r="C2394" t="str">
            <v>FITA REFLETIVA</v>
          </cell>
          <cell r="D2394" t="str">
            <v>M2</v>
          </cell>
          <cell r="E2394">
            <v>221.72</v>
          </cell>
        </row>
        <row r="2395">
          <cell r="A2395" t="str">
            <v>I2344</v>
          </cell>
          <cell r="B2395" t="str">
            <v>SEINFRA/CE</v>
          </cell>
          <cell r="C2395" t="str">
            <v>FITA VEDA ROSCA 25M x 3/4"</v>
          </cell>
          <cell r="D2395" t="str">
            <v>UN</v>
          </cell>
          <cell r="E2395">
            <v>6.32</v>
          </cell>
        </row>
        <row r="2396">
          <cell r="A2396" t="str">
            <v>I8104</v>
          </cell>
          <cell r="B2396" t="str">
            <v>SEINFRA/CE</v>
          </cell>
          <cell r="C2396" t="str">
            <v>FIXAÇÃO PARA BLOCO LVT</v>
          </cell>
          <cell r="D2396" t="str">
            <v>CJ</v>
          </cell>
          <cell r="E2396">
            <v>146.1</v>
          </cell>
        </row>
        <row r="2397">
          <cell r="A2397" t="str">
            <v>I8097</v>
          </cell>
          <cell r="B2397" t="str">
            <v>SEINFRA/CE</v>
          </cell>
          <cell r="C2397" t="str">
            <v>FIXAÇÃO PARA DORMENTE DE CONCRETO BIBLOCO (S-75)</v>
          </cell>
          <cell r="D2397" t="str">
            <v>CJ</v>
          </cell>
          <cell r="E2397">
            <v>146.1</v>
          </cell>
        </row>
        <row r="2398">
          <cell r="A2398" t="str">
            <v>I8096</v>
          </cell>
          <cell r="B2398" t="str">
            <v>SEINFRA/CE</v>
          </cell>
          <cell r="C2398" t="str">
            <v>FIXAÇÃO PARA DORMENTE DE CONCRETO MONOBLOCO, PLACA AMORTECEDORA E PINO ISOLANTE</v>
          </cell>
          <cell r="D2398" t="str">
            <v>CJ</v>
          </cell>
          <cell r="E2398">
            <v>125.41</v>
          </cell>
        </row>
        <row r="2399">
          <cell r="A2399" t="str">
            <v>I8102</v>
          </cell>
          <cell r="B2399" t="str">
            <v>SEINFRA/CE</v>
          </cell>
          <cell r="C2399" t="str">
            <v>FIXAÇÃO RÍGIDA (DORMENTE DE MADEIRA) - TIREFOND</v>
          </cell>
          <cell r="D2399" t="str">
            <v>UN</v>
          </cell>
          <cell r="E2399">
            <v>4.1399999999999997</v>
          </cell>
        </row>
        <row r="2400">
          <cell r="A2400" t="str">
            <v>I1182</v>
          </cell>
          <cell r="B2400" t="str">
            <v>SEINFRA/CE</v>
          </cell>
          <cell r="C2400" t="str">
            <v>FIXADOR DE ABA (KALHETA DELTA)</v>
          </cell>
          <cell r="D2400" t="str">
            <v>UN</v>
          </cell>
          <cell r="E2400">
            <v>1.5</v>
          </cell>
        </row>
        <row r="2401">
          <cell r="A2401" t="str">
            <v>I1183</v>
          </cell>
          <cell r="B2401" t="str">
            <v>SEINFRA/CE</v>
          </cell>
          <cell r="C2401" t="str">
            <v>FIXADOR DE ABA (KALHETAO)</v>
          </cell>
          <cell r="D2401" t="str">
            <v>UN</v>
          </cell>
          <cell r="E2401">
            <v>2.5</v>
          </cell>
        </row>
        <row r="2402">
          <cell r="A2402" t="str">
            <v>I1184</v>
          </cell>
          <cell r="B2402" t="str">
            <v>SEINFRA/CE</v>
          </cell>
          <cell r="C2402" t="str">
            <v>FIXADOR DE ABAS (MAXIPLAC)</v>
          </cell>
          <cell r="D2402" t="str">
            <v>UN</v>
          </cell>
          <cell r="E2402">
            <v>1.42</v>
          </cell>
        </row>
        <row r="2403">
          <cell r="A2403" t="str">
            <v>I1185</v>
          </cell>
          <cell r="B2403" t="str">
            <v>SEINFRA/CE</v>
          </cell>
          <cell r="C2403" t="str">
            <v>FIXADOR DE ABAS (MODULADA)</v>
          </cell>
          <cell r="D2403" t="str">
            <v>UN</v>
          </cell>
          <cell r="E2403">
            <v>1.4</v>
          </cell>
        </row>
        <row r="2404">
          <cell r="A2404" t="str">
            <v>I1186</v>
          </cell>
          <cell r="B2404" t="str">
            <v>SEINFRA/CE</v>
          </cell>
          <cell r="C2404" t="str">
            <v>FIXADOR DE ABAS C/ ANILHA DE PVC</v>
          </cell>
          <cell r="D2404" t="str">
            <v>UN</v>
          </cell>
          <cell r="E2404">
            <v>1.5</v>
          </cell>
        </row>
        <row r="2405">
          <cell r="A2405" t="str">
            <v>I1187</v>
          </cell>
          <cell r="B2405" t="str">
            <v>SEINFRA/CE</v>
          </cell>
          <cell r="C2405" t="str">
            <v>FIXADOR DE ABAS SIMPLES (CANALETE 90)</v>
          </cell>
          <cell r="D2405" t="str">
            <v>UN</v>
          </cell>
          <cell r="E2405">
            <v>2.4</v>
          </cell>
        </row>
        <row r="2406">
          <cell r="A2406" t="str">
            <v>I3856</v>
          </cell>
          <cell r="B2406" t="str">
            <v>SEINFRA/CE</v>
          </cell>
          <cell r="C2406" t="str">
            <v>FLANGE AVULSO DN 100 PN10</v>
          </cell>
          <cell r="D2406" t="str">
            <v>UN</v>
          </cell>
          <cell r="E2406">
            <v>92.14</v>
          </cell>
        </row>
        <row r="2407">
          <cell r="A2407" t="str">
            <v>I3869</v>
          </cell>
          <cell r="B2407" t="str">
            <v>SEINFRA/CE</v>
          </cell>
          <cell r="C2407" t="str">
            <v>FLANGE AVULSO DN 1000 PN10</v>
          </cell>
          <cell r="D2407" t="str">
            <v>UN</v>
          </cell>
          <cell r="E2407">
            <v>5335.25</v>
          </cell>
        </row>
        <row r="2408">
          <cell r="A2408" t="str">
            <v>I3871</v>
          </cell>
          <cell r="B2408" t="str">
            <v>SEINFRA/CE</v>
          </cell>
          <cell r="C2408" t="str">
            <v>FLANGE AVULSO DN 1200 PN10</v>
          </cell>
          <cell r="D2408" t="str">
            <v>UN</v>
          </cell>
          <cell r="E2408">
            <v>7647.54</v>
          </cell>
        </row>
        <row r="2409">
          <cell r="A2409" t="str">
            <v>I3857</v>
          </cell>
          <cell r="B2409" t="str">
            <v>SEINFRA/CE</v>
          </cell>
          <cell r="C2409" t="str">
            <v>FLANGE AVULSO DN 150 PN10</v>
          </cell>
          <cell r="D2409" t="str">
            <v>UN</v>
          </cell>
          <cell r="E2409">
            <v>130.15</v>
          </cell>
        </row>
        <row r="2410">
          <cell r="A2410" t="str">
            <v>I3858</v>
          </cell>
          <cell r="B2410" t="str">
            <v>SEINFRA/CE</v>
          </cell>
          <cell r="C2410" t="str">
            <v>FLANGE AVULSO DN 200 PN10</v>
          </cell>
          <cell r="D2410" t="str">
            <v>UN</v>
          </cell>
          <cell r="E2410">
            <v>173.6</v>
          </cell>
        </row>
        <row r="2411">
          <cell r="A2411" t="str">
            <v>I3859</v>
          </cell>
          <cell r="B2411" t="str">
            <v>SEINFRA/CE</v>
          </cell>
          <cell r="C2411" t="str">
            <v>FLANGE AVULSO DN 250 PN10</v>
          </cell>
          <cell r="D2411" t="str">
            <v>UN</v>
          </cell>
          <cell r="E2411">
            <v>288.72000000000003</v>
          </cell>
        </row>
        <row r="2412">
          <cell r="A2412" t="str">
            <v>I3860</v>
          </cell>
          <cell r="B2412" t="str">
            <v>SEINFRA/CE</v>
          </cell>
          <cell r="C2412" t="str">
            <v>FLANGE AVULSO DN 300 PN10</v>
          </cell>
          <cell r="D2412" t="str">
            <v>UN</v>
          </cell>
          <cell r="E2412">
            <v>338.86</v>
          </cell>
        </row>
        <row r="2413">
          <cell r="A2413" t="str">
            <v>I3861</v>
          </cell>
          <cell r="B2413" t="str">
            <v>SEINFRA/CE</v>
          </cell>
          <cell r="C2413" t="str">
            <v>FLANGE AVULSO DN 350 PN10</v>
          </cell>
          <cell r="D2413" t="str">
            <v>UN</v>
          </cell>
          <cell r="E2413">
            <v>578.63</v>
          </cell>
        </row>
        <row r="2414">
          <cell r="A2414" t="str">
            <v>I3862</v>
          </cell>
          <cell r="B2414" t="str">
            <v>SEINFRA/CE</v>
          </cell>
          <cell r="C2414" t="str">
            <v>FLANGE AVULSO DN 400 PN10</v>
          </cell>
          <cell r="D2414" t="str">
            <v>UN</v>
          </cell>
          <cell r="E2414">
            <v>620.58000000000004</v>
          </cell>
        </row>
        <row r="2415">
          <cell r="A2415" t="str">
            <v>I3863</v>
          </cell>
          <cell r="B2415" t="str">
            <v>SEINFRA/CE</v>
          </cell>
          <cell r="C2415" t="str">
            <v>FLANGE AVULSO DN 450 PN10</v>
          </cell>
          <cell r="D2415" t="str">
            <v>UN</v>
          </cell>
          <cell r="E2415">
            <v>829.55</v>
          </cell>
        </row>
        <row r="2416">
          <cell r="A2416" t="str">
            <v>I3864</v>
          </cell>
          <cell r="B2416" t="str">
            <v>SEINFRA/CE</v>
          </cell>
          <cell r="C2416" t="str">
            <v>FLANGE AVULSO DN 500 PN10</v>
          </cell>
          <cell r="D2416" t="str">
            <v>UN</v>
          </cell>
          <cell r="E2416">
            <v>853.06</v>
          </cell>
        </row>
        <row r="2417">
          <cell r="A2417" t="str">
            <v>I3865</v>
          </cell>
          <cell r="B2417" t="str">
            <v>SEINFRA/CE</v>
          </cell>
          <cell r="C2417" t="str">
            <v>FLANGE AVULSO DN 600 PN10</v>
          </cell>
          <cell r="D2417" t="str">
            <v>UN</v>
          </cell>
          <cell r="E2417">
            <v>890.1</v>
          </cell>
        </row>
        <row r="2418">
          <cell r="A2418" t="str">
            <v>I3866</v>
          </cell>
          <cell r="B2418" t="str">
            <v>SEINFRA/CE</v>
          </cell>
          <cell r="C2418" t="str">
            <v>FLANGE AVULSO DN 700 PN10</v>
          </cell>
          <cell r="D2418" t="str">
            <v>UN</v>
          </cell>
          <cell r="E2418">
            <v>1822.95</v>
          </cell>
        </row>
        <row r="2419">
          <cell r="A2419" t="str">
            <v>I3855</v>
          </cell>
          <cell r="B2419" t="str">
            <v>SEINFRA/CE</v>
          </cell>
          <cell r="C2419" t="str">
            <v>FLANGE AVULSO DN 75 PN10</v>
          </cell>
          <cell r="D2419" t="str">
            <v>UN</v>
          </cell>
          <cell r="E2419">
            <v>100.03</v>
          </cell>
        </row>
        <row r="2420">
          <cell r="A2420" t="str">
            <v>I7124</v>
          </cell>
          <cell r="B2420" t="str">
            <v>SEINFRA/CE</v>
          </cell>
          <cell r="C2420" t="str">
            <v>FLANGE AVULSO DN 80 PN10</v>
          </cell>
          <cell r="D2420" t="str">
            <v>UN</v>
          </cell>
          <cell r="E2420">
            <v>92.14</v>
          </cell>
        </row>
        <row r="2421">
          <cell r="A2421" t="str">
            <v>I3867</v>
          </cell>
          <cell r="B2421" t="str">
            <v>SEINFRA/CE</v>
          </cell>
          <cell r="C2421" t="str">
            <v>FLANGE AVULSO DN 800 PN10</v>
          </cell>
          <cell r="D2421" t="str">
            <v>UN</v>
          </cell>
          <cell r="E2421">
            <v>2018.53</v>
          </cell>
        </row>
        <row r="2422">
          <cell r="A2422" t="str">
            <v>I3868</v>
          </cell>
          <cell r="B2422" t="str">
            <v>SEINFRA/CE</v>
          </cell>
          <cell r="C2422" t="str">
            <v>FLANGE AVULSO DN 900 PN10</v>
          </cell>
          <cell r="D2422" t="str">
            <v>UN</v>
          </cell>
          <cell r="E2422">
            <v>5039.1400000000003</v>
          </cell>
        </row>
        <row r="2423">
          <cell r="A2423" t="str">
            <v>I1188</v>
          </cell>
          <cell r="B2423" t="str">
            <v>SEINFRA/CE</v>
          </cell>
          <cell r="C2423" t="str">
            <v>FLANGE C/SEXTAVADO AÇO GALVANIZADO 1 1/4''</v>
          </cell>
          <cell r="D2423" t="str">
            <v>UN</v>
          </cell>
          <cell r="E2423">
            <v>9.6300000000000008</v>
          </cell>
        </row>
        <row r="2424">
          <cell r="A2424" t="str">
            <v>I1189</v>
          </cell>
          <cell r="B2424" t="str">
            <v>SEINFRA/CE</v>
          </cell>
          <cell r="C2424" t="str">
            <v>FLANGE C/SEXTAVADO AÇO GALVANIZADO 1/2''</v>
          </cell>
          <cell r="D2424" t="str">
            <v>UN</v>
          </cell>
          <cell r="E2424">
            <v>7</v>
          </cell>
        </row>
        <row r="2425">
          <cell r="A2425" t="str">
            <v>I1190</v>
          </cell>
          <cell r="B2425" t="str">
            <v>SEINFRA/CE</v>
          </cell>
          <cell r="C2425" t="str">
            <v>FLANGE C/SEXTAVADO AÇO GALVANIZADO 2 1/2''</v>
          </cell>
          <cell r="D2425" t="str">
            <v>UN</v>
          </cell>
          <cell r="E2425">
            <v>24.88</v>
          </cell>
        </row>
        <row r="2426">
          <cell r="A2426" t="str">
            <v>I1191</v>
          </cell>
          <cell r="B2426" t="str">
            <v>SEINFRA/CE</v>
          </cell>
          <cell r="C2426" t="str">
            <v>FLANGE C/SEXTAVADO AÇO GALVANIZADO 4''</v>
          </cell>
          <cell r="D2426" t="str">
            <v>UN</v>
          </cell>
          <cell r="E2426">
            <v>48</v>
          </cell>
        </row>
        <row r="2427">
          <cell r="A2427" t="str">
            <v>I7125</v>
          </cell>
          <cell r="B2427" t="str">
            <v>SEINFRA/CE</v>
          </cell>
          <cell r="C2427" t="str">
            <v>FLANGE CEGO DN 80 PN10</v>
          </cell>
          <cell r="D2427" t="str">
            <v>UN</v>
          </cell>
          <cell r="E2427">
            <v>67.900000000000006</v>
          </cell>
        </row>
        <row r="2428">
          <cell r="A2428" t="str">
            <v>I3839</v>
          </cell>
          <cell r="B2428" t="str">
            <v>SEINFRA/CE</v>
          </cell>
          <cell r="C2428" t="str">
            <v>FLANGE CEGO FoFo C/ FUROS DN 100 PN10</v>
          </cell>
          <cell r="D2428" t="str">
            <v>UN</v>
          </cell>
          <cell r="E2428">
            <v>87.65</v>
          </cell>
        </row>
        <row r="2429">
          <cell r="A2429" t="str">
            <v>I3852</v>
          </cell>
          <cell r="B2429" t="str">
            <v>SEINFRA/CE</v>
          </cell>
          <cell r="C2429" t="str">
            <v>FLANGE CEGO FoFo C/ FUROS DN 1000 PN10</v>
          </cell>
          <cell r="D2429" t="str">
            <v>UN</v>
          </cell>
          <cell r="E2429">
            <v>7431.67</v>
          </cell>
        </row>
        <row r="2430">
          <cell r="A2430" t="str">
            <v>I3853</v>
          </cell>
          <cell r="B2430" t="str">
            <v>SEINFRA/CE</v>
          </cell>
          <cell r="C2430" t="str">
            <v>FLANGE CEGO FoFo C/ FUROS DN 1200 PN10</v>
          </cell>
          <cell r="D2430" t="str">
            <v>UN</v>
          </cell>
          <cell r="E2430">
            <v>8386.91</v>
          </cell>
        </row>
        <row r="2431">
          <cell r="A2431" t="str">
            <v>I3840</v>
          </cell>
          <cell r="B2431" t="str">
            <v>SEINFRA/CE</v>
          </cell>
          <cell r="C2431" t="str">
            <v>FLANGE CEGO FoFo C/ FUROS DN 150 PN10</v>
          </cell>
          <cell r="D2431" t="str">
            <v>UN</v>
          </cell>
          <cell r="E2431">
            <v>127.5</v>
          </cell>
        </row>
        <row r="2432">
          <cell r="A2432" t="str">
            <v>I3841</v>
          </cell>
          <cell r="B2432" t="str">
            <v>SEINFRA/CE</v>
          </cell>
          <cell r="C2432" t="str">
            <v>FLANGE CEGO FoFo C/ FUROS DN 200 PN10</v>
          </cell>
          <cell r="D2432" t="str">
            <v>UN</v>
          </cell>
          <cell r="E2432">
            <v>160.75</v>
          </cell>
        </row>
        <row r="2433">
          <cell r="A2433" t="str">
            <v>I3842</v>
          </cell>
          <cell r="B2433" t="str">
            <v>SEINFRA/CE</v>
          </cell>
          <cell r="C2433" t="str">
            <v>FLANGE CEGO FoFo C/ FUROS DN 250 PN10</v>
          </cell>
          <cell r="D2433" t="str">
            <v>UN</v>
          </cell>
          <cell r="E2433">
            <v>256.33999999999997</v>
          </cell>
        </row>
        <row r="2434">
          <cell r="A2434" t="str">
            <v>I3843</v>
          </cell>
          <cell r="B2434" t="str">
            <v>SEINFRA/CE</v>
          </cell>
          <cell r="C2434" t="str">
            <v>FLANGE CEGO FoFo C/ FUROS DN 300 PN10</v>
          </cell>
          <cell r="D2434" t="str">
            <v>UN</v>
          </cell>
          <cell r="E2434">
            <v>528.95000000000005</v>
          </cell>
        </row>
        <row r="2435">
          <cell r="A2435" t="str">
            <v>I3844</v>
          </cell>
          <cell r="B2435" t="str">
            <v>SEINFRA/CE</v>
          </cell>
          <cell r="C2435" t="str">
            <v>FLANGE CEGO FoFo C/ FUROS DN 350 PN10</v>
          </cell>
          <cell r="D2435" t="str">
            <v>UN</v>
          </cell>
          <cell r="E2435">
            <v>587.5</v>
          </cell>
        </row>
        <row r="2436">
          <cell r="A2436" t="str">
            <v>I3845</v>
          </cell>
          <cell r="B2436" t="str">
            <v>SEINFRA/CE</v>
          </cell>
          <cell r="C2436" t="str">
            <v>FLANGE CEGO FoFo C/ FUROS DN 400 PN10</v>
          </cell>
          <cell r="D2436" t="str">
            <v>UN</v>
          </cell>
          <cell r="E2436">
            <v>662.78</v>
          </cell>
        </row>
        <row r="2437">
          <cell r="A2437" t="str">
            <v>I3846</v>
          </cell>
          <cell r="B2437" t="str">
            <v>SEINFRA/CE</v>
          </cell>
          <cell r="C2437" t="str">
            <v>FLANGE CEGO FoFo C/ FUROS DN 450 PN10</v>
          </cell>
          <cell r="D2437" t="str">
            <v>UN</v>
          </cell>
          <cell r="E2437">
            <v>953.94</v>
          </cell>
        </row>
        <row r="2438">
          <cell r="A2438" t="str">
            <v>I3837</v>
          </cell>
          <cell r="B2438" t="str">
            <v>SEINFRA/CE</v>
          </cell>
          <cell r="C2438" t="str">
            <v>FLANGE CEGO FoFo C/ FUROS DN 50 PN10</v>
          </cell>
          <cell r="D2438" t="str">
            <v>UN</v>
          </cell>
          <cell r="E2438">
            <v>32.97</v>
          </cell>
        </row>
        <row r="2439">
          <cell r="A2439" t="str">
            <v>I3847</v>
          </cell>
          <cell r="B2439" t="str">
            <v>SEINFRA/CE</v>
          </cell>
          <cell r="C2439" t="str">
            <v>FLANGE CEGO FoFo C/ FUROS DN 500 PN10</v>
          </cell>
          <cell r="D2439" t="str">
            <v>UN</v>
          </cell>
          <cell r="E2439">
            <v>998.31</v>
          </cell>
        </row>
        <row r="2440">
          <cell r="A2440" t="str">
            <v>I3848</v>
          </cell>
          <cell r="B2440" t="str">
            <v>SEINFRA/CE</v>
          </cell>
          <cell r="C2440" t="str">
            <v>FLANGE CEGO FoFo C/ FUROS DN 600 PN10</v>
          </cell>
          <cell r="D2440" t="str">
            <v>UN</v>
          </cell>
          <cell r="E2440">
            <v>1492.3</v>
          </cell>
        </row>
        <row r="2441">
          <cell r="A2441" t="str">
            <v>I3849</v>
          </cell>
          <cell r="B2441" t="str">
            <v>SEINFRA/CE</v>
          </cell>
          <cell r="C2441" t="str">
            <v>FLANGE CEGO FoFo C/ FUROS DN 700 PN10</v>
          </cell>
          <cell r="D2441" t="str">
            <v>UN</v>
          </cell>
          <cell r="E2441">
            <v>4440.5200000000004</v>
          </cell>
        </row>
        <row r="2442">
          <cell r="A2442" t="str">
            <v>I3838</v>
          </cell>
          <cell r="B2442" t="str">
            <v>SEINFRA/CE</v>
          </cell>
          <cell r="C2442" t="str">
            <v>FLANGE CEGO FoFo C/ FUROS DN 75 PN10</v>
          </cell>
          <cell r="D2442" t="str">
            <v>UN</v>
          </cell>
          <cell r="E2442">
            <v>70.91</v>
          </cell>
        </row>
        <row r="2443">
          <cell r="A2443" t="str">
            <v>I3850</v>
          </cell>
          <cell r="B2443" t="str">
            <v>SEINFRA/CE</v>
          </cell>
          <cell r="C2443" t="str">
            <v>FLANGE CEGO FoFo C/ FUROS DN 800 PN10</v>
          </cell>
          <cell r="D2443" t="str">
            <v>UN</v>
          </cell>
          <cell r="E2443">
            <v>5441.66</v>
          </cell>
        </row>
        <row r="2444">
          <cell r="A2444" t="str">
            <v>I3851</v>
          </cell>
          <cell r="B2444" t="str">
            <v>SEINFRA/CE</v>
          </cell>
          <cell r="C2444" t="str">
            <v>FLANGE CEGO FoFo C/ FUROS DN 900 PN10</v>
          </cell>
          <cell r="D2444" t="str">
            <v>UN</v>
          </cell>
          <cell r="E2444">
            <v>5793.5</v>
          </cell>
        </row>
        <row r="2445">
          <cell r="A2445" t="str">
            <v>I6871</v>
          </cell>
          <cell r="B2445" t="str">
            <v>SEINFRA/CE</v>
          </cell>
          <cell r="C2445" t="str">
            <v>FLANGE LIVRE C/F P/ CONEX. PVC PBS DN 100</v>
          </cell>
          <cell r="D2445" t="str">
            <v>UN</v>
          </cell>
          <cell r="E2445">
            <v>92.18</v>
          </cell>
        </row>
        <row r="2446">
          <cell r="A2446" t="str">
            <v>I6872</v>
          </cell>
          <cell r="B2446" t="str">
            <v>SEINFRA/CE</v>
          </cell>
          <cell r="C2446" t="str">
            <v>FLANGE LIVRE C/F P/ CONEX. PVC PBS DN 50</v>
          </cell>
          <cell r="D2446" t="str">
            <v>UN</v>
          </cell>
          <cell r="E2446">
            <v>39.450000000000003</v>
          </cell>
        </row>
        <row r="2447">
          <cell r="A2447" t="str">
            <v>I6873</v>
          </cell>
          <cell r="B2447" t="str">
            <v>SEINFRA/CE</v>
          </cell>
          <cell r="C2447" t="str">
            <v>FLANGE LIVRE C/F P/ CONEX. PVC PBS DN 75</v>
          </cell>
          <cell r="D2447" t="str">
            <v>UN</v>
          </cell>
          <cell r="E2447">
            <v>50.08</v>
          </cell>
        </row>
        <row r="2448">
          <cell r="A2448" t="str">
            <v>I6874</v>
          </cell>
          <cell r="B2448" t="str">
            <v>SEINFRA/CE</v>
          </cell>
          <cell r="C2448" t="str">
            <v>FLANGE LIVRE C/F P/ TUBOS PVC PBS DN 100</v>
          </cell>
          <cell r="D2448" t="str">
            <v>UN</v>
          </cell>
          <cell r="E2448">
            <v>85.82</v>
          </cell>
        </row>
        <row r="2449">
          <cell r="A2449" t="str">
            <v>I6875</v>
          </cell>
          <cell r="B2449" t="str">
            <v>SEINFRA/CE</v>
          </cell>
          <cell r="C2449" t="str">
            <v>FLANGE LIVRE C/F P/ TUBOS PVC PBS DN 150</v>
          </cell>
          <cell r="D2449" t="str">
            <v>UN</v>
          </cell>
          <cell r="E2449">
            <v>190.86</v>
          </cell>
        </row>
        <row r="2450">
          <cell r="A2450" t="str">
            <v>I6876</v>
          </cell>
          <cell r="B2450" t="str">
            <v>SEINFRA/CE</v>
          </cell>
          <cell r="C2450" t="str">
            <v>FLANGE LIVRE C/F P/ TUBOS PVC PBS DN 50</v>
          </cell>
          <cell r="D2450" t="str">
            <v>UN</v>
          </cell>
          <cell r="E2450">
            <v>39.450000000000003</v>
          </cell>
        </row>
        <row r="2451">
          <cell r="A2451" t="str">
            <v>I6877</v>
          </cell>
          <cell r="B2451" t="str">
            <v>SEINFRA/CE</v>
          </cell>
          <cell r="C2451" t="str">
            <v>FLANGE LIVRE C/F P/ TUBOS PVC PBS DN 75</v>
          </cell>
          <cell r="D2451" t="str">
            <v>UN</v>
          </cell>
          <cell r="E2451">
            <v>50.08</v>
          </cell>
        </row>
        <row r="2452">
          <cell r="A2452" t="str">
            <v>I6878</v>
          </cell>
          <cell r="B2452" t="str">
            <v>SEINFRA/CE</v>
          </cell>
          <cell r="C2452" t="str">
            <v>FLANGE LIVRE S/F P/ CONEX. PVC PBS DN 100</v>
          </cell>
          <cell r="D2452" t="str">
            <v>UN</v>
          </cell>
          <cell r="E2452">
            <v>90.87</v>
          </cell>
        </row>
        <row r="2453">
          <cell r="A2453" t="str">
            <v>I6879</v>
          </cell>
          <cell r="B2453" t="str">
            <v>SEINFRA/CE</v>
          </cell>
          <cell r="C2453" t="str">
            <v>FLANGE LIVRE S/F P/ CONEX. PVC PBS DN 75</v>
          </cell>
          <cell r="D2453" t="str">
            <v>UN</v>
          </cell>
          <cell r="E2453">
            <v>79.959999999999994</v>
          </cell>
        </row>
        <row r="2454">
          <cell r="A2454" t="str">
            <v>I6880</v>
          </cell>
          <cell r="B2454" t="str">
            <v>SEINFRA/CE</v>
          </cell>
          <cell r="C2454" t="str">
            <v>FLANGE LIVRE S/F P/ TUBOS PVC PBS DN 100</v>
          </cell>
          <cell r="D2454" t="str">
            <v>UN</v>
          </cell>
          <cell r="E2454">
            <v>79.489999999999995</v>
          </cell>
        </row>
        <row r="2455">
          <cell r="A2455" t="str">
            <v>I6881</v>
          </cell>
          <cell r="B2455" t="str">
            <v>SEINFRA/CE</v>
          </cell>
          <cell r="C2455" t="str">
            <v>FLANGE LIVRE S/F P/ TUBOS PVC PBS DN 50</v>
          </cell>
          <cell r="D2455" t="str">
            <v>UN</v>
          </cell>
          <cell r="E2455">
            <v>44.47</v>
          </cell>
        </row>
        <row r="2456">
          <cell r="A2456" t="str">
            <v>I6882</v>
          </cell>
          <cell r="B2456" t="str">
            <v>SEINFRA/CE</v>
          </cell>
          <cell r="C2456" t="str">
            <v>FLANGE LIVRE S/F P/ TUBOS PVC PBS DN 75</v>
          </cell>
          <cell r="D2456" t="str">
            <v>UN</v>
          </cell>
          <cell r="E2456">
            <v>67.900000000000006</v>
          </cell>
        </row>
        <row r="2457">
          <cell r="A2457" t="str">
            <v>I7418</v>
          </cell>
          <cell r="B2457" t="str">
            <v>SEINFRA/CE</v>
          </cell>
          <cell r="C2457" t="str">
            <v>FLANGE P/ BASE METÁLICA DN 330mm FUROS 3/8"</v>
          </cell>
          <cell r="D2457" t="str">
            <v>UN</v>
          </cell>
          <cell r="E2457">
            <v>165.73</v>
          </cell>
        </row>
        <row r="2458">
          <cell r="A2458" t="str">
            <v>I7333</v>
          </cell>
          <cell r="B2458" t="str">
            <v>SEINFRA/CE</v>
          </cell>
          <cell r="C2458" t="str">
            <v>FLUTUADOR PARA TUBO PEAD EM FIBRA DN 250 mm</v>
          </cell>
          <cell r="D2458" t="str">
            <v>UN</v>
          </cell>
          <cell r="E2458">
            <v>859.51</v>
          </cell>
        </row>
        <row r="2459">
          <cell r="A2459" t="str">
            <v>I7470</v>
          </cell>
          <cell r="B2459" t="str">
            <v>SEINFRA/CE</v>
          </cell>
          <cell r="C2459" t="str">
            <v>FLUTUANTE EM PRFV COM CAP. ATÉ 1.000Kg</v>
          </cell>
          <cell r="D2459" t="str">
            <v>UN</v>
          </cell>
          <cell r="E2459">
            <v>6237.46</v>
          </cell>
        </row>
        <row r="2460">
          <cell r="A2460" t="str">
            <v>I8626</v>
          </cell>
          <cell r="B2460" t="str">
            <v>SEINFRA/CE</v>
          </cell>
          <cell r="C2460" t="str">
            <v>FOLHA DE ADESIVO SILICONADO EM ALTO RELEVO</v>
          </cell>
          <cell r="D2460" t="str">
            <v>M2</v>
          </cell>
          <cell r="E2460">
            <v>44.4</v>
          </cell>
        </row>
        <row r="2461">
          <cell r="A2461" t="str">
            <v>I1192</v>
          </cell>
          <cell r="B2461" t="str">
            <v>SEINFRA/CE</v>
          </cell>
          <cell r="C2461" t="str">
            <v>FOLHA P/PORTA ARM. EMB.C/BAT. E GUARNIÇÃO</v>
          </cell>
          <cell r="D2461" t="str">
            <v>M2</v>
          </cell>
          <cell r="E2461">
            <v>36</v>
          </cell>
        </row>
        <row r="2462">
          <cell r="A2462" t="str">
            <v>I7467</v>
          </cell>
          <cell r="B2462" t="str">
            <v>SEINFRA/CE</v>
          </cell>
          <cell r="C2462" t="str">
            <v>FONTE DE ALIMENTAÇÃO PARA CÂMERA MÓVEL COM SUPRESSOR DE SURTO, ISOLAMENTO ELÉTRICO DOS CANAIS DE VÍDEOS E DADOS, 220/24 VAC, EM CAIXA IPC-66</v>
          </cell>
          <cell r="D2462" t="str">
            <v>UN</v>
          </cell>
          <cell r="E2462">
            <v>1387.26</v>
          </cell>
        </row>
        <row r="2463">
          <cell r="A2463" t="str">
            <v>I7524</v>
          </cell>
          <cell r="B2463" t="str">
            <v>SEINFRA/CE</v>
          </cell>
          <cell r="C2463" t="str">
            <v>FONTE P/ FECHADURA</v>
          </cell>
          <cell r="D2463" t="str">
            <v>UN</v>
          </cell>
          <cell r="E2463">
            <v>132.38</v>
          </cell>
        </row>
        <row r="2464">
          <cell r="A2464" t="str">
            <v>I7456</v>
          </cell>
          <cell r="B2464" t="str">
            <v>SEINFRA/CE</v>
          </cell>
          <cell r="C2464" t="str">
            <v>FORMA DE PAPELÃO RESINADO TIPO ESTRUTUBOS D=1,20 M (FORNECIMENTO/MONTAGEM/DESMONTAGEM)</v>
          </cell>
          <cell r="D2464" t="str">
            <v>M</v>
          </cell>
          <cell r="E2464">
            <v>138.75</v>
          </cell>
        </row>
        <row r="2465">
          <cell r="A2465" t="str">
            <v>I2544</v>
          </cell>
          <cell r="B2465" t="str">
            <v>SEINFRA/CE</v>
          </cell>
          <cell r="C2465" t="str">
            <v>FORMA METÁLICA P/BANQUETAS (ALUGUEL)</v>
          </cell>
          <cell r="D2465" t="str">
            <v>M</v>
          </cell>
          <cell r="E2465">
            <v>2.8</v>
          </cell>
        </row>
        <row r="2466">
          <cell r="A2466" t="str">
            <v>I8111</v>
          </cell>
          <cell r="B2466" t="str">
            <v>SEINFRA/CE</v>
          </cell>
          <cell r="C2466" t="str">
            <v>FORMA SOWOS TR 37</v>
          </cell>
          <cell r="D2466" t="str">
            <v>PAR</v>
          </cell>
          <cell r="E2466">
            <v>20.22</v>
          </cell>
        </row>
        <row r="2467">
          <cell r="A2467" t="str">
            <v>I8109</v>
          </cell>
          <cell r="B2467" t="str">
            <v>SEINFRA/CE</v>
          </cell>
          <cell r="C2467" t="str">
            <v>FORMA SOWOS TR 45</v>
          </cell>
          <cell r="D2467" t="str">
            <v>PAR</v>
          </cell>
          <cell r="E2467">
            <v>20.22</v>
          </cell>
        </row>
        <row r="2468">
          <cell r="A2468" t="str">
            <v>I2345</v>
          </cell>
          <cell r="B2468" t="str">
            <v>SEINFRA/CE</v>
          </cell>
          <cell r="C2468" t="str">
            <v>FORMICA LISA FOSCA</v>
          </cell>
          <cell r="D2468" t="str">
            <v>UN</v>
          </cell>
          <cell r="E2468">
            <v>55.03</v>
          </cell>
        </row>
        <row r="2469">
          <cell r="A2469" t="str">
            <v>I1193</v>
          </cell>
          <cell r="B2469" t="str">
            <v>SEINFRA/CE</v>
          </cell>
          <cell r="C2469" t="str">
            <v xml:space="preserve">FORMICA P/REVESTIMENTO  </v>
          </cell>
          <cell r="D2469" t="str">
            <v>M2</v>
          </cell>
          <cell r="E2469">
            <v>24.99</v>
          </cell>
        </row>
        <row r="2470">
          <cell r="A2470" t="str">
            <v>I8206</v>
          </cell>
          <cell r="B2470" t="str">
            <v>SEINFRA/CE</v>
          </cell>
          <cell r="C2470" t="str">
            <v>FORNECIMENTO E INSTALAÇÃO DE E.T.E.</v>
          </cell>
          <cell r="D2470" t="str">
            <v>UN</v>
          </cell>
          <cell r="E2470">
            <v>16683.509999999998</v>
          </cell>
        </row>
        <row r="2471">
          <cell r="A2471" t="str">
            <v>I8269</v>
          </cell>
          <cell r="B2471" t="str">
            <v>SEINFRA/CE</v>
          </cell>
          <cell r="C2471" t="str">
            <v>FORRAMENTO DE MADEIRA L = 15 cm</v>
          </cell>
          <cell r="D2471" t="str">
            <v>M</v>
          </cell>
          <cell r="E2471">
            <v>15.46</v>
          </cell>
        </row>
        <row r="2472">
          <cell r="A2472" t="str">
            <v>I8270</v>
          </cell>
          <cell r="B2472" t="str">
            <v>SEINFRA/CE</v>
          </cell>
          <cell r="C2472" t="str">
            <v>FORRAMENTO DE MADEIRA L= 15 cm</v>
          </cell>
          <cell r="D2472" t="str">
            <v>CJ</v>
          </cell>
          <cell r="E2472">
            <v>80.09</v>
          </cell>
        </row>
        <row r="2473">
          <cell r="A2473" t="str">
            <v>I6109</v>
          </cell>
          <cell r="B2473" t="str">
            <v>SEINFRA/CE</v>
          </cell>
          <cell r="C2473" t="str">
            <v>FORRAMENTO LISO 10 X 3 CM MADEIRA MISTA (PADRÃO MUTIRÃO)</v>
          </cell>
          <cell r="D2473" t="str">
            <v>M</v>
          </cell>
          <cell r="E2473">
            <v>7.9</v>
          </cell>
        </row>
        <row r="2474">
          <cell r="A2474" t="str">
            <v>I8274</v>
          </cell>
          <cell r="B2474" t="str">
            <v>SEINFRA/CE</v>
          </cell>
          <cell r="C2474" t="str">
            <v>FORRAMENTO OU BATENTE DE MADEIRA, L = 15 cm</v>
          </cell>
          <cell r="D2474" t="str">
            <v>CJ</v>
          </cell>
          <cell r="E2474">
            <v>80.09</v>
          </cell>
        </row>
        <row r="2475">
          <cell r="A2475" t="str">
            <v>I8301</v>
          </cell>
          <cell r="B2475" t="str">
            <v>SEINFRA/CE</v>
          </cell>
          <cell r="C2475" t="str">
            <v>FORRO ACÚSTICO TIPO "SONEX" EM ESPUMA FLEXÍVEL DE POLIURETANO, AUTO-EXTINGUÍVEL, C/ SUPERFÍCIE ESCULPIDA, COR BRANCA 20/35</v>
          </cell>
          <cell r="D2475" t="str">
            <v>M2</v>
          </cell>
          <cell r="E2475">
            <v>89.71</v>
          </cell>
        </row>
        <row r="2476">
          <cell r="A2476" t="str">
            <v>I8302</v>
          </cell>
          <cell r="B2476" t="str">
            <v>SEINFRA/CE</v>
          </cell>
          <cell r="C2476" t="str">
            <v>FORRO ACÚSTICO TIPO "SONEX" EM ESPUMA FLEXÍVEL DE POLIURETANO, AUTO-EXTINGUÍVEL, C/ SUPERFÍCIE ESCULPIDA, COR BRANCA 35/35</v>
          </cell>
          <cell r="D2476" t="str">
            <v>M2</v>
          </cell>
          <cell r="E2476">
            <v>121.46</v>
          </cell>
        </row>
        <row r="2477">
          <cell r="A2477" t="str">
            <v>I8303</v>
          </cell>
          <cell r="B2477" t="str">
            <v>SEINFRA/CE</v>
          </cell>
          <cell r="C2477" t="str">
            <v>FORRO ACÚSTICO TIPO "SONEX" EM ESPUMA FLEXÍVEL DE POLIURETANO, AUTO-EXTINGUÍVEL, C/ SUPERFÍCIE ESCULPIDA, COR BRANCA 50/75</v>
          </cell>
          <cell r="D2477" t="str">
            <v>M2</v>
          </cell>
          <cell r="E2477">
            <v>129.74</v>
          </cell>
        </row>
        <row r="2478">
          <cell r="A2478" t="str">
            <v>I8298</v>
          </cell>
          <cell r="B2478" t="str">
            <v>SEINFRA/CE</v>
          </cell>
          <cell r="C2478" t="str">
            <v>FORRO ACÚSTICO TIPO "SONEX" EM ESPUMA FLEXÍVEL DE POLIURETANO, AUTO-EXTINGUÍVEL, C/ SUPERFÍCIE ESCULPIDA, COR GRAFITE 20/35</v>
          </cell>
          <cell r="D2478" t="str">
            <v>M2</v>
          </cell>
          <cell r="E2478">
            <v>69</v>
          </cell>
        </row>
        <row r="2479">
          <cell r="A2479" t="str">
            <v>I8299</v>
          </cell>
          <cell r="B2479" t="str">
            <v>SEINFRA/CE</v>
          </cell>
          <cell r="C2479" t="str">
            <v>FORRO ACÚSTICO TIPO "SONEX" EM ESPUMA FLEXÍVEL DE POLIURETANO, AUTO-EXTINGUÍVEL, C/ SUPERFÍCIE ESCULPIDA, COR GRAFITE 35/35</v>
          </cell>
          <cell r="D2479" t="str">
            <v>M2</v>
          </cell>
          <cell r="E2479">
            <v>93.85</v>
          </cell>
        </row>
        <row r="2480">
          <cell r="A2480" t="str">
            <v>I8300</v>
          </cell>
          <cell r="B2480" t="str">
            <v>SEINFRA/CE</v>
          </cell>
          <cell r="C2480" t="str">
            <v>FORRO ACÚSTICO TIPO "SONEX" EM ESPUMA FLEXÍVEL DE POLIURETANO, AUTO-EXTINGUÍVEL, C/ SUPERFÍCIE ESCULPIDA, COR GRAFITE 50/75</v>
          </cell>
          <cell r="D2480" t="str">
            <v>M2</v>
          </cell>
          <cell r="E2480">
            <v>103.52</v>
          </cell>
        </row>
        <row r="2481">
          <cell r="A2481" t="str">
            <v>I8306</v>
          </cell>
          <cell r="B2481" t="str">
            <v>SEINFRA/CE</v>
          </cell>
          <cell r="C2481" t="str">
            <v>FORRO ACÚSTICO TIPO "SONEX" EM PLACAS DE FIBRA MINERAL C/PERFIL "CARTOLA" EM ALUMÍNIO</v>
          </cell>
          <cell r="D2481" t="str">
            <v>M2</v>
          </cell>
          <cell r="E2481">
            <v>82.81</v>
          </cell>
        </row>
        <row r="2482">
          <cell r="A2482" t="str">
            <v>I8304</v>
          </cell>
          <cell r="B2482" t="str">
            <v>SEINFRA/CE</v>
          </cell>
          <cell r="C2482" t="str">
            <v>FORRO ACÚSTICO TIPO "SONEX" EM PLACAS DE FIBRA MINERAL C/PERFIL "T" EM AÇO</v>
          </cell>
          <cell r="D2482" t="str">
            <v>M2</v>
          </cell>
          <cell r="E2482">
            <v>69</v>
          </cell>
        </row>
        <row r="2483">
          <cell r="A2483" t="str">
            <v>I8305</v>
          </cell>
          <cell r="B2483" t="str">
            <v>SEINFRA/CE</v>
          </cell>
          <cell r="C2483" t="str">
            <v>FORRO ACÚSTICO TIPO "SONEX" EM PLACAS DE FIBRA MINERAL C/PERFIL "T" EM ALUMÍNIO</v>
          </cell>
          <cell r="D2483" t="str">
            <v>M2</v>
          </cell>
          <cell r="E2483">
            <v>75.67</v>
          </cell>
        </row>
        <row r="2484">
          <cell r="A2484" t="str">
            <v>I1195</v>
          </cell>
          <cell r="B2484" t="str">
            <v>SEINFRA/CE</v>
          </cell>
          <cell r="C2484" t="str">
            <v>FORRO ALUM.SIST.VERT.EM ESTR.ATIR.-COLOCADO</v>
          </cell>
          <cell r="D2484" t="str">
            <v>M2</v>
          </cell>
          <cell r="E2484">
            <v>153.02000000000001</v>
          </cell>
        </row>
        <row r="2485">
          <cell r="A2485" t="str">
            <v>I8291</v>
          </cell>
          <cell r="B2485" t="str">
            <v>SEINFRA/CE</v>
          </cell>
          <cell r="C2485" t="str">
            <v>FORRO DE GESSO ACARTONADO ARAMADO</v>
          </cell>
          <cell r="D2485" t="str">
            <v>M2</v>
          </cell>
          <cell r="E2485">
            <v>30.33</v>
          </cell>
        </row>
        <row r="2486">
          <cell r="A2486" t="str">
            <v>I8292</v>
          </cell>
          <cell r="B2486" t="str">
            <v>SEINFRA/CE</v>
          </cell>
          <cell r="C2486" t="str">
            <v>FORRO DE GESSO ACARTONADO ESTRUTURADO</v>
          </cell>
          <cell r="D2486" t="str">
            <v>M2</v>
          </cell>
          <cell r="E2486">
            <v>41.4</v>
          </cell>
        </row>
        <row r="2487">
          <cell r="A2487" t="str">
            <v>I8288</v>
          </cell>
          <cell r="B2487" t="str">
            <v>SEINFRA/CE</v>
          </cell>
          <cell r="C2487" t="str">
            <v>FORRO DE GESSO CONVENCIONAL (60x60)cm COM TIRO E ARAME GALVANIZADO ENCAPADO</v>
          </cell>
          <cell r="D2487" t="str">
            <v>M2</v>
          </cell>
          <cell r="E2487">
            <v>20.7</v>
          </cell>
        </row>
        <row r="2488">
          <cell r="A2488" t="str">
            <v>I8289</v>
          </cell>
          <cell r="B2488" t="str">
            <v>SEINFRA/CE</v>
          </cell>
          <cell r="C2488" t="str">
            <v>FORRO DE GESSO CONVENCIONAL (60x60)cm SEM TIRO E ARAME GALVANIZADO ENCAPADO</v>
          </cell>
          <cell r="D2488" t="str">
            <v>M2</v>
          </cell>
          <cell r="E2488">
            <v>16.559999999999999</v>
          </cell>
        </row>
        <row r="2489">
          <cell r="A2489" t="str">
            <v>I8309</v>
          </cell>
          <cell r="B2489" t="str">
            <v>SEINFRA/CE</v>
          </cell>
          <cell r="C2489" t="str">
            <v>FORRO PACOTE C/ PERFIL "CARTOLA" EM AÇO</v>
          </cell>
          <cell r="D2489" t="str">
            <v>M2</v>
          </cell>
          <cell r="E2489">
            <v>54.3</v>
          </cell>
        </row>
        <row r="2490">
          <cell r="A2490" t="str">
            <v>I8310</v>
          </cell>
          <cell r="B2490" t="str">
            <v>SEINFRA/CE</v>
          </cell>
          <cell r="C2490" t="str">
            <v>FORRO PACOTE C/ PERFIL "CARTOLA" EM ALUMÍNIO</v>
          </cell>
          <cell r="D2490" t="str">
            <v>M2</v>
          </cell>
          <cell r="E2490">
            <v>74.8</v>
          </cell>
        </row>
        <row r="2491">
          <cell r="A2491" t="str">
            <v>I8307</v>
          </cell>
          <cell r="B2491" t="str">
            <v>SEINFRA/CE</v>
          </cell>
          <cell r="C2491" t="str">
            <v>FORRO PACOTE C/ PERFIL "T" EM AÇO</v>
          </cell>
          <cell r="D2491" t="str">
            <v>M2</v>
          </cell>
          <cell r="E2491">
            <v>44.64</v>
          </cell>
        </row>
        <row r="2492">
          <cell r="A2492" t="str">
            <v>I8308</v>
          </cell>
          <cell r="B2492" t="str">
            <v>SEINFRA/CE</v>
          </cell>
          <cell r="C2492" t="str">
            <v>FORRO PACOTE C/ PERFIL "T" EM ALUMÍNIO</v>
          </cell>
          <cell r="D2492" t="str">
            <v>M2</v>
          </cell>
          <cell r="E2492">
            <v>48.26</v>
          </cell>
        </row>
        <row r="2493">
          <cell r="A2493" t="str">
            <v>I8297</v>
          </cell>
          <cell r="B2493" t="str">
            <v>SEINFRA/CE</v>
          </cell>
          <cell r="C2493" t="str">
            <v>FORRO PVC - COLMÉIA</v>
          </cell>
          <cell r="D2493" t="str">
            <v>M2</v>
          </cell>
          <cell r="E2493">
            <v>183.46</v>
          </cell>
        </row>
        <row r="2494">
          <cell r="A2494" t="str">
            <v>I8293</v>
          </cell>
          <cell r="B2494" t="str">
            <v>SEINFRA/CE</v>
          </cell>
          <cell r="C2494" t="str">
            <v>FORRO PVC - LAMBRI (100x6000 OU 200x6000)mm</v>
          </cell>
          <cell r="D2494" t="str">
            <v>M2</v>
          </cell>
          <cell r="E2494">
            <v>35.29</v>
          </cell>
        </row>
        <row r="2495">
          <cell r="A2495" t="str">
            <v>I8296</v>
          </cell>
          <cell r="B2495" t="str">
            <v>SEINFRA/CE</v>
          </cell>
          <cell r="C2495" t="str">
            <v>FORRO PVC - MODULADO (618x1250)mm C/ PERFIL "CARTOLA" EM ALUMÍNIO</v>
          </cell>
          <cell r="D2495" t="str">
            <v>M2</v>
          </cell>
          <cell r="E2495">
            <v>97.37</v>
          </cell>
        </row>
        <row r="2496">
          <cell r="A2496" t="str">
            <v>I8294</v>
          </cell>
          <cell r="B2496" t="str">
            <v>SEINFRA/CE</v>
          </cell>
          <cell r="C2496" t="str">
            <v>FORRO PVC - MODULADO (618x1250)mm C/ PERFIL "T" EM AÇO</v>
          </cell>
          <cell r="D2496" t="str">
            <v>M2</v>
          </cell>
          <cell r="E2496">
            <v>77.61</v>
          </cell>
        </row>
        <row r="2497">
          <cell r="A2497" t="str">
            <v>I8295</v>
          </cell>
          <cell r="B2497" t="str">
            <v>SEINFRA/CE</v>
          </cell>
          <cell r="C2497" t="str">
            <v>FORRO PVC - MODULADO (618x1250)mm C/ PERFIL "T" EM ALUMÍNIO</v>
          </cell>
          <cell r="D2497" t="str">
            <v>M2</v>
          </cell>
          <cell r="E2497">
            <v>79.02</v>
          </cell>
        </row>
        <row r="2498">
          <cell r="A2498" t="str">
            <v>I8418</v>
          </cell>
          <cell r="B2498" t="str">
            <v>SEINFRA/CE</v>
          </cell>
          <cell r="C2498" t="str">
            <v>FRESADORA A FRIO</v>
          </cell>
          <cell r="D2498" t="str">
            <v>UN</v>
          </cell>
          <cell r="E2498">
            <v>1785000</v>
          </cell>
        </row>
        <row r="2499">
          <cell r="A2499" t="str">
            <v>I8422</v>
          </cell>
          <cell r="B2499" t="str">
            <v>SEINFRA/CE</v>
          </cell>
          <cell r="C2499" t="str">
            <v>FRESADORA A FRIO (CHI)</v>
          </cell>
          <cell r="D2499" t="str">
            <v>H</v>
          </cell>
          <cell r="E2499">
            <v>118.5</v>
          </cell>
        </row>
        <row r="2500">
          <cell r="A2500" t="str">
            <v>I8421</v>
          </cell>
          <cell r="B2500" t="str">
            <v>SEINFRA/CE</v>
          </cell>
          <cell r="C2500" t="str">
            <v>FRESADORA A FRIO (CHP)</v>
          </cell>
          <cell r="D2500" t="str">
            <v>H</v>
          </cell>
          <cell r="E2500">
            <v>760.92</v>
          </cell>
        </row>
        <row r="2501">
          <cell r="A2501" t="str">
            <v>I2708</v>
          </cell>
          <cell r="B2501" t="str">
            <v>SEINFRA/CE</v>
          </cell>
          <cell r="C2501" t="str">
            <v>FUEL OIL</v>
          </cell>
          <cell r="D2501" t="str">
            <v>L</v>
          </cell>
          <cell r="E2501">
            <v>2.1</v>
          </cell>
        </row>
        <row r="2502">
          <cell r="A2502" t="str">
            <v>I1199</v>
          </cell>
          <cell r="B2502" t="str">
            <v>SEINFRA/CE</v>
          </cell>
          <cell r="C2502" t="str">
            <v>FUNDO BRANCO FOSCO NIVELADOR P/ MADEIRAS</v>
          </cell>
          <cell r="D2502" t="str">
            <v>L</v>
          </cell>
          <cell r="E2502">
            <v>12.68</v>
          </cell>
        </row>
        <row r="2503">
          <cell r="A2503" t="str">
            <v>I6416</v>
          </cell>
          <cell r="B2503" t="str">
            <v>SEINFRA/CE</v>
          </cell>
          <cell r="C2503" t="str">
            <v>FUNDO FALSO PRÉ-MOLDADO P/ FILTRO ANAEROBIO, D=4,00m</v>
          </cell>
          <cell r="D2503" t="str">
            <v>UN</v>
          </cell>
          <cell r="E2503">
            <v>1523.13</v>
          </cell>
        </row>
        <row r="2504">
          <cell r="A2504" t="str">
            <v>I6080</v>
          </cell>
          <cell r="B2504" t="str">
            <v>SEINFRA/CE</v>
          </cell>
          <cell r="C2504" t="str">
            <v>FUNDO FALSO PRE-MOLDADO P/FILTRO ANAEROBIO, D = 2,00M</v>
          </cell>
          <cell r="D2504" t="str">
            <v>UN</v>
          </cell>
          <cell r="E2504">
            <v>454.65</v>
          </cell>
        </row>
        <row r="2505">
          <cell r="A2505" t="str">
            <v>I6081</v>
          </cell>
          <cell r="B2505" t="str">
            <v>SEINFRA/CE</v>
          </cell>
          <cell r="C2505" t="str">
            <v>FUNDO FALSO PRE-MOLDADO P/FILTRO ANAEROBIO, D = 2,50M</v>
          </cell>
          <cell r="D2505" t="str">
            <v>UN</v>
          </cell>
          <cell r="E2505">
            <v>813.78</v>
          </cell>
        </row>
        <row r="2506">
          <cell r="A2506" t="str">
            <v>I6082</v>
          </cell>
          <cell r="B2506" t="str">
            <v>SEINFRA/CE</v>
          </cell>
          <cell r="C2506" t="str">
            <v>FUNDO FALSO PRE-MOLDADO P/FILTRO ANAEROBIO, D = 3,00M</v>
          </cell>
          <cell r="D2506" t="str">
            <v>UN</v>
          </cell>
          <cell r="E2506">
            <v>1453.17</v>
          </cell>
        </row>
        <row r="2507">
          <cell r="A2507" t="str">
            <v>I6083</v>
          </cell>
          <cell r="B2507" t="str">
            <v>SEINFRA/CE</v>
          </cell>
          <cell r="C2507" t="str">
            <v>FUNDO FALSO PRE-MOLDADO P/FILTRO ANAEROBIO, D = 3,50M</v>
          </cell>
          <cell r="D2507" t="str">
            <v>UN</v>
          </cell>
          <cell r="E2507">
            <v>1591.88</v>
          </cell>
        </row>
        <row r="2508">
          <cell r="A2508" t="str">
            <v>I1200</v>
          </cell>
          <cell r="B2508" t="str">
            <v>SEINFRA/CE</v>
          </cell>
          <cell r="C2508" t="str">
            <v>FUNDO OXIDO DE FERRO</v>
          </cell>
          <cell r="D2508" t="str">
            <v>L</v>
          </cell>
          <cell r="E2508">
            <v>11.66</v>
          </cell>
        </row>
        <row r="2509">
          <cell r="A2509" t="str">
            <v>I1201</v>
          </cell>
          <cell r="B2509" t="str">
            <v>SEINFRA/CE</v>
          </cell>
          <cell r="C2509" t="str">
            <v>FUNDO PRIMER PARA CONCRETO</v>
          </cell>
          <cell r="D2509" t="str">
            <v>L</v>
          </cell>
          <cell r="E2509">
            <v>2.95</v>
          </cell>
        </row>
        <row r="2510">
          <cell r="A2510" t="str">
            <v>I1202</v>
          </cell>
          <cell r="B2510" t="str">
            <v>SEINFRA/CE</v>
          </cell>
          <cell r="C2510" t="str">
            <v>FUNGENBAND P/ JUNTAS DE DILATAÇÃO</v>
          </cell>
          <cell r="D2510" t="str">
            <v>M</v>
          </cell>
          <cell r="E2510">
            <v>49.94</v>
          </cell>
        </row>
        <row r="2511">
          <cell r="A2511" t="str">
            <v>I1203</v>
          </cell>
          <cell r="B2511" t="str">
            <v>SEINFRA/CE</v>
          </cell>
          <cell r="C2511" t="str">
            <v>FURAÇÃO DE FORRO EM LAJE - E. EOLICO</v>
          </cell>
          <cell r="D2511" t="str">
            <v>UN</v>
          </cell>
          <cell r="E2511">
            <v>106.27</v>
          </cell>
        </row>
        <row r="2512">
          <cell r="A2512" t="str">
            <v>I7442</v>
          </cell>
          <cell r="B2512" t="str">
            <v>SEINFRA/CE</v>
          </cell>
          <cell r="C2512" t="str">
            <v>FUSE MDL 1.32 AMP FOR AC FIXED HARDWARE PWR SUPPLY, MOD. 1746-F4-AHGB</v>
          </cell>
          <cell r="D2512" t="str">
            <v>UN</v>
          </cell>
          <cell r="E2512">
            <v>2.65</v>
          </cell>
        </row>
        <row r="2513">
          <cell r="A2513" t="str">
            <v>I1204</v>
          </cell>
          <cell r="B2513" t="str">
            <v>SEINFRA/CE</v>
          </cell>
          <cell r="C2513" t="str">
            <v>FUSIVEL DIAZED 25A</v>
          </cell>
          <cell r="D2513" t="str">
            <v>UN</v>
          </cell>
          <cell r="E2513">
            <v>1.68</v>
          </cell>
        </row>
        <row r="2514">
          <cell r="A2514" t="str">
            <v>I1205</v>
          </cell>
          <cell r="B2514" t="str">
            <v>SEINFRA/CE</v>
          </cell>
          <cell r="C2514" t="str">
            <v>FUSIVEL DIAZED 63A</v>
          </cell>
          <cell r="D2514" t="str">
            <v>UN</v>
          </cell>
          <cell r="E2514">
            <v>2.9</v>
          </cell>
        </row>
        <row r="2515">
          <cell r="A2515" t="str">
            <v>I7409</v>
          </cell>
          <cell r="B2515" t="str">
            <v>SEINFRA/CE</v>
          </cell>
          <cell r="C2515" t="str">
            <v>FUSÍVEL DIAZED RETARDADO 2A, C/ BASE</v>
          </cell>
          <cell r="D2515" t="str">
            <v>UN</v>
          </cell>
          <cell r="E2515">
            <v>22.7</v>
          </cell>
        </row>
        <row r="2516">
          <cell r="A2516" t="str">
            <v>I1206</v>
          </cell>
          <cell r="B2516" t="str">
            <v>SEINFRA/CE</v>
          </cell>
          <cell r="C2516" t="str">
            <v>FUSIVEL NH 00 - 125A</v>
          </cell>
          <cell r="D2516" t="str">
            <v>UN</v>
          </cell>
          <cell r="E2516">
            <v>12.77</v>
          </cell>
        </row>
        <row r="2517">
          <cell r="A2517" t="str">
            <v>I1207</v>
          </cell>
          <cell r="B2517" t="str">
            <v>SEINFRA/CE</v>
          </cell>
          <cell r="C2517" t="str">
            <v>FUSIVEL NH 1 - 250A</v>
          </cell>
          <cell r="D2517" t="str">
            <v>UN</v>
          </cell>
          <cell r="E2517">
            <v>29.93</v>
          </cell>
        </row>
        <row r="2518">
          <cell r="A2518" t="str">
            <v>I7435</v>
          </cell>
          <cell r="B2518" t="str">
            <v>SEINFRA/CE</v>
          </cell>
          <cell r="C2518" t="str">
            <v>FUSÍVEL NH 100A</v>
          </cell>
          <cell r="D2518" t="str">
            <v>UN</v>
          </cell>
          <cell r="E2518">
            <v>14.89</v>
          </cell>
        </row>
        <row r="2519">
          <cell r="A2519" t="str">
            <v>I1208</v>
          </cell>
          <cell r="B2519" t="str">
            <v>SEINFRA/CE</v>
          </cell>
          <cell r="C2519" t="str">
            <v>FUSIVEL NH 2 - 400A</v>
          </cell>
          <cell r="D2519" t="str">
            <v>UN</v>
          </cell>
          <cell r="E2519">
            <v>47.69</v>
          </cell>
        </row>
        <row r="2520">
          <cell r="A2520" t="str">
            <v>I1209</v>
          </cell>
          <cell r="B2520" t="str">
            <v>SEINFRA/CE</v>
          </cell>
          <cell r="C2520" t="str">
            <v>FUSIVEL NH 3 - 630A</v>
          </cell>
          <cell r="D2520" t="str">
            <v>UN</v>
          </cell>
          <cell r="E2520">
            <v>69.97</v>
          </cell>
        </row>
        <row r="2521">
          <cell r="A2521" t="str">
            <v>I1210</v>
          </cell>
          <cell r="B2521" t="str">
            <v>SEINFRA/CE</v>
          </cell>
          <cell r="C2521" t="str">
            <v>FUSIVEL NH 4 - 1250A</v>
          </cell>
          <cell r="D2521" t="str">
            <v>UN</v>
          </cell>
          <cell r="E2521">
            <v>635.9</v>
          </cell>
        </row>
        <row r="2522">
          <cell r="A2522" t="str">
            <v>I6007</v>
          </cell>
          <cell r="B2522" t="str">
            <v>SEINFRA/CE</v>
          </cell>
          <cell r="C2522" t="str">
            <v>FUSÍVEL ULTRA-RÁPIDO P/ COORDENAÇÃO ----2, 900A</v>
          </cell>
          <cell r="D2522" t="str">
            <v>UN</v>
          </cell>
          <cell r="E2522">
            <v>1321.35</v>
          </cell>
        </row>
        <row r="2523">
          <cell r="A2523" t="str">
            <v>I2346</v>
          </cell>
          <cell r="B2523" t="str">
            <v>SEINFRA/CE</v>
          </cell>
          <cell r="C2523" t="str">
            <v>GABIÃO ARAME GALV. REVEST. PVC TIPO CAIXA, h=0,50M</v>
          </cell>
          <cell r="D2523" t="str">
            <v>M3</v>
          </cell>
          <cell r="E2523">
            <v>179.22</v>
          </cell>
        </row>
        <row r="2524">
          <cell r="A2524" t="str">
            <v>I2347</v>
          </cell>
          <cell r="B2524" t="str">
            <v>SEINFRA/CE</v>
          </cell>
          <cell r="C2524" t="str">
            <v>GABIÃO ARAME GALV. REVEST. PVC TIPO CAIXA, h=1,00M</v>
          </cell>
          <cell r="D2524" t="str">
            <v>M3</v>
          </cell>
          <cell r="E2524">
            <v>135</v>
          </cell>
        </row>
        <row r="2525">
          <cell r="A2525" t="str">
            <v>I1211</v>
          </cell>
          <cell r="B2525" t="str">
            <v>SEINFRA/CE</v>
          </cell>
          <cell r="C2525" t="str">
            <v>GABIÃO COLCHÃO MALHA HEXAGONAL 6X8CM. ESP 30CM</v>
          </cell>
          <cell r="D2525" t="str">
            <v>M2</v>
          </cell>
          <cell r="E2525">
            <v>72.06</v>
          </cell>
        </row>
        <row r="2526">
          <cell r="A2526" t="str">
            <v>I1213</v>
          </cell>
          <cell r="B2526" t="str">
            <v>SEINFRA/CE</v>
          </cell>
          <cell r="C2526" t="str">
            <v>GABIÃO COM MALHA HEXAGONAL 8X10CM - ZINCADO</v>
          </cell>
          <cell r="D2526" t="str">
            <v>M3</v>
          </cell>
          <cell r="E2526">
            <v>100.6</v>
          </cell>
        </row>
        <row r="2527">
          <cell r="A2527" t="str">
            <v>I1212</v>
          </cell>
          <cell r="B2527" t="str">
            <v>SEINFRA/CE</v>
          </cell>
          <cell r="C2527" t="str">
            <v>GABIÃO COM MALHA HEXAGONAL 8X10CM - ZINCADO</v>
          </cell>
          <cell r="D2527" t="str">
            <v>KG</v>
          </cell>
          <cell r="E2527">
            <v>9.8000000000000007</v>
          </cell>
        </row>
        <row r="2528">
          <cell r="A2528" t="str">
            <v>I6719</v>
          </cell>
          <cell r="B2528" t="str">
            <v>SEINFRA/CE</v>
          </cell>
          <cell r="C2528" t="str">
            <v>GAIOLA ESCORREGADOR PEQUENO,  CONFEC. EM TUBO VAPOR E PINTURA ESMALTE SINTÉTICO</v>
          </cell>
          <cell r="D2528" t="str">
            <v>UN</v>
          </cell>
          <cell r="E2528">
            <v>551.52</v>
          </cell>
        </row>
        <row r="2529">
          <cell r="A2529" t="str">
            <v>I8103</v>
          </cell>
          <cell r="B2529" t="str">
            <v>SEINFRA/CE</v>
          </cell>
          <cell r="C2529" t="str">
            <v>GALOCHA DE BORRACHA E PALMILHA MICROCELULAR (02 UN. DE CADA), COMPONENTES ELASTÔMEROS PARA O PAR DE BLOCOS VBV</v>
          </cell>
          <cell r="D2529" t="str">
            <v>CJ</v>
          </cell>
          <cell r="E2529">
            <v>292.22000000000003</v>
          </cell>
        </row>
        <row r="2530">
          <cell r="A2530" t="str">
            <v>I1214</v>
          </cell>
          <cell r="B2530" t="str">
            <v>SEINFRA/CE</v>
          </cell>
          <cell r="C2530" t="str">
            <v>GANCHO CHATO DE 110MM</v>
          </cell>
          <cell r="D2530" t="str">
            <v>UN</v>
          </cell>
          <cell r="E2530">
            <v>1.7</v>
          </cell>
        </row>
        <row r="2531">
          <cell r="A2531" t="str">
            <v>I1215</v>
          </cell>
          <cell r="B2531" t="str">
            <v>SEINFRA/CE</v>
          </cell>
          <cell r="C2531" t="str">
            <v>GANCHO COM PORCA E ARRUELA</v>
          </cell>
          <cell r="D2531" t="str">
            <v>UN</v>
          </cell>
          <cell r="E2531">
            <v>1.1000000000000001</v>
          </cell>
        </row>
        <row r="2532">
          <cell r="A2532" t="str">
            <v>I2348</v>
          </cell>
          <cell r="B2532" t="str">
            <v>SEINFRA/CE</v>
          </cell>
          <cell r="C2532" t="str">
            <v>GANCHO DE 450MM</v>
          </cell>
          <cell r="D2532" t="str">
            <v>UN</v>
          </cell>
          <cell r="E2532">
            <v>2.2999999999999998</v>
          </cell>
        </row>
        <row r="2533">
          <cell r="A2533" t="str">
            <v>I2349</v>
          </cell>
          <cell r="B2533" t="str">
            <v>SEINFRA/CE</v>
          </cell>
          <cell r="C2533" t="str">
            <v>GANCHO DE 500MM</v>
          </cell>
          <cell r="D2533" t="str">
            <v>UN</v>
          </cell>
          <cell r="E2533">
            <v>2.87</v>
          </cell>
        </row>
        <row r="2534">
          <cell r="A2534" t="str">
            <v>I1216</v>
          </cell>
          <cell r="B2534" t="str">
            <v>SEINFRA/CE</v>
          </cell>
          <cell r="C2534" t="str">
            <v>GANCHO DE ALUMINIO</v>
          </cell>
          <cell r="D2534" t="str">
            <v>UN</v>
          </cell>
          <cell r="E2534">
            <v>1.83</v>
          </cell>
        </row>
        <row r="2535">
          <cell r="A2535" t="str">
            <v>I1217</v>
          </cell>
          <cell r="B2535" t="str">
            <v>SEINFRA/CE</v>
          </cell>
          <cell r="C2535" t="str">
            <v>GANCHO OLHAL</v>
          </cell>
          <cell r="D2535" t="str">
            <v>UN</v>
          </cell>
          <cell r="E2535">
            <v>10.199999999999999</v>
          </cell>
        </row>
        <row r="2536">
          <cell r="A2536" t="str">
            <v>I8076</v>
          </cell>
          <cell r="B2536" t="str">
            <v>SEINFRA/CE</v>
          </cell>
          <cell r="C2536" t="str">
            <v>GANCHO OLHAL</v>
          </cell>
          <cell r="D2536" t="str">
            <v>UN</v>
          </cell>
          <cell r="E2536">
            <v>7.15</v>
          </cell>
        </row>
        <row r="2537">
          <cell r="A2537" t="str">
            <v>I6221</v>
          </cell>
          <cell r="B2537" t="str">
            <v>SEINFRA/CE</v>
          </cell>
          <cell r="C2537" t="str">
            <v>GANCHOS GALVANIZADOS P/FIXAÇÃO DAS REDES NOS TUBOS</v>
          </cell>
          <cell r="D2537" t="str">
            <v>UN</v>
          </cell>
          <cell r="E2537">
            <v>4.5</v>
          </cell>
        </row>
        <row r="2538">
          <cell r="A2538" t="str">
            <v>I6720</v>
          </cell>
          <cell r="B2538" t="str">
            <v>SEINFRA/CE</v>
          </cell>
          <cell r="C2538" t="str">
            <v>GANGORRA C/02 PRANCHAS, CONFEC. EM TUBO VAPOR E PINTURA ESMALTE SINTÉTICO</v>
          </cell>
          <cell r="D2538" t="str">
            <v>UN</v>
          </cell>
          <cell r="E2538">
            <v>689.4</v>
          </cell>
        </row>
        <row r="2539">
          <cell r="A2539" t="str">
            <v>I2477</v>
          </cell>
          <cell r="B2539" t="str">
            <v>SEINFRA/CE</v>
          </cell>
          <cell r="C2539" t="str">
            <v>GANGORRA C/03 PRANCHAS, CONFEC. EM TUBO VAPOR E PINTURA ESMALTE SINTETICO</v>
          </cell>
          <cell r="D2539" t="str">
            <v>UN</v>
          </cell>
          <cell r="E2539">
            <v>413.64</v>
          </cell>
        </row>
        <row r="2540">
          <cell r="A2540" t="str">
            <v>I1218</v>
          </cell>
          <cell r="B2540" t="str">
            <v>SEINFRA/CE</v>
          </cell>
          <cell r="C2540" t="str">
            <v>GAS</v>
          </cell>
          <cell r="D2540" t="str">
            <v>KG</v>
          </cell>
          <cell r="E2540">
            <v>3.19</v>
          </cell>
        </row>
        <row r="2541">
          <cell r="A2541" t="str">
            <v>I2707</v>
          </cell>
          <cell r="B2541" t="str">
            <v>SEINFRA/CE</v>
          </cell>
          <cell r="C2541" t="str">
            <v>GASOLINA</v>
          </cell>
          <cell r="D2541" t="str">
            <v>L</v>
          </cell>
          <cell r="E2541">
            <v>3</v>
          </cell>
        </row>
        <row r="2542">
          <cell r="A2542" t="str">
            <v>I2498</v>
          </cell>
          <cell r="B2542" t="str">
            <v>SEINFRA/CE</v>
          </cell>
          <cell r="C2542" t="str">
            <v>GATEWAY ETHERNET, 2 SAÍDAS - RS485</v>
          </cell>
          <cell r="D2542" t="str">
            <v>UN</v>
          </cell>
          <cell r="E2542">
            <v>19855.7</v>
          </cell>
        </row>
        <row r="2543">
          <cell r="A2543" t="str">
            <v>I8962</v>
          </cell>
          <cell r="B2543" t="str">
            <v>SEINFRA/CE</v>
          </cell>
          <cell r="C2543" t="str">
            <v>GEOGRELHA EM FILAMENTOS DE POLIÁLCOOL VINÍLICO (PVA), MÓDULO DE RIGIDEZ NOMINAL 1100KN/M (ABNT NBR 12.824), DEFORMAÇÃO 5%, MALHA 20X30MM</v>
          </cell>
          <cell r="D2543" t="str">
            <v>M2</v>
          </cell>
          <cell r="E2543">
            <v>22.88</v>
          </cell>
        </row>
        <row r="2544">
          <cell r="A2544" t="str">
            <v>I8963</v>
          </cell>
          <cell r="B2544" t="str">
            <v>SEINFRA/CE</v>
          </cell>
          <cell r="C2544" t="str">
            <v>GEOGRELHA EM FILAMENTOS DE POLIÁLCOOL VINÍLICO (PVA), MÓDULO DE RIGIDEZ NOMINAL 1600KN/M (ABNT NBR 12.824), DEFORMAÇÃO 5%, MALHA 20X30MM</v>
          </cell>
          <cell r="D2544" t="str">
            <v>M2</v>
          </cell>
          <cell r="E2544">
            <v>28.99</v>
          </cell>
        </row>
        <row r="2545">
          <cell r="A2545" t="str">
            <v>I8964</v>
          </cell>
          <cell r="B2545" t="str">
            <v>SEINFRA/CE</v>
          </cell>
          <cell r="C2545" t="str">
            <v>GEOGRELHA EM FILAMENTOS DE POLIÁLCOOL VINÍLICO (PVA), MÓDULO DE RIGIDEZ NOMINAL 2200KN/M (ABNT NBR 12.824), DEFORMAÇÃO 5%, MALHA 20X30MM</v>
          </cell>
          <cell r="D2545" t="str">
            <v>M2</v>
          </cell>
          <cell r="E2545">
            <v>29.39</v>
          </cell>
        </row>
        <row r="2546">
          <cell r="A2546" t="str">
            <v>I8961</v>
          </cell>
          <cell r="B2546" t="str">
            <v>SEINFRA/CE</v>
          </cell>
          <cell r="C2546" t="str">
            <v>GEOGRELHA EM FILAMENTOS DE POLIÁLCOOL VINÍLICO (PVA), MÓDULO DE RIGIDEZ NOMINAL 700KN/M (ABNT NBR 12.824), DEFORMAÇÃO 5%, MALHA 20X30MM</v>
          </cell>
          <cell r="D2546" t="str">
            <v>M2</v>
          </cell>
          <cell r="E2546">
            <v>18.940000000000001</v>
          </cell>
        </row>
        <row r="2547">
          <cell r="A2547" t="str">
            <v>I8570</v>
          </cell>
          <cell r="B2547" t="str">
            <v>SEINFRA/CE</v>
          </cell>
          <cell r="C2547" t="str">
            <v>GEOTÊXTIL NÃO-TECIDO 100% POLIÉSTER COM RESISTÊNCIA A TRAÇÃO LONGITUDINAL MÍNIMA DE 10 kN/m (BIDIM RT-10 OU SIMILAR)</v>
          </cell>
          <cell r="D2547" t="str">
            <v>M2</v>
          </cell>
          <cell r="E2547">
            <v>5.55</v>
          </cell>
        </row>
        <row r="2548">
          <cell r="A2548" t="str">
            <v>I8655</v>
          </cell>
          <cell r="B2548" t="str">
            <v>SEINFRA/CE</v>
          </cell>
          <cell r="C2548" t="str">
            <v>GEOTÊXTIL NÃO-TECIDO 100% POLIÉSTER COM RESISTÊNCIA A TRAÇÃO LONGITUDINAL MÍNIMA DE 14 kN/m (BIDIM RT-14 OU SIMILAR)</v>
          </cell>
          <cell r="D2548" t="str">
            <v>M2</v>
          </cell>
          <cell r="E2548">
            <v>7.01</v>
          </cell>
        </row>
        <row r="2549">
          <cell r="A2549" t="str">
            <v>I8656</v>
          </cell>
          <cell r="B2549" t="str">
            <v>SEINFRA/CE</v>
          </cell>
          <cell r="C2549" t="str">
            <v>GEOTÊXTIL NÃO-TECIDO 100% POLIÉSTER COM RESISTÊNCIA A TRAÇÃO LONGITUDINAL MÍNIMA DE 16 kN/m (BIDIM RT-16 OU SIMILAR)</v>
          </cell>
          <cell r="D2549" t="str">
            <v>M2</v>
          </cell>
          <cell r="E2549">
            <v>8.3000000000000007</v>
          </cell>
        </row>
        <row r="2550">
          <cell r="A2550" t="str">
            <v>I8657</v>
          </cell>
          <cell r="B2550" t="str">
            <v>SEINFRA/CE</v>
          </cell>
          <cell r="C2550" t="str">
            <v>GEOTÊXTIL NÃO-TECIDO 100% POLIÉSTER COM RESISTÊNCIA A TRAÇÃO LONGITUDINAL MÍNIMA DE 21 kN/m (BIDIM RT-21 OU SIMILAR)</v>
          </cell>
          <cell r="D2550" t="str">
            <v>M2</v>
          </cell>
          <cell r="E2550">
            <v>10.71</v>
          </cell>
        </row>
        <row r="2551">
          <cell r="A2551" t="str">
            <v>I8658</v>
          </cell>
          <cell r="B2551" t="str">
            <v>SEINFRA/CE</v>
          </cell>
          <cell r="C2551" t="str">
            <v>GEOTÊXTIL NÃO-TECIDO 100% POLIÉSTER COM RESISTÊNCIA A TRAÇÃO LONGITUDINAL MÍNIMA DE 26 kN/m (BIDIM RT-26 OU SIMILAR)</v>
          </cell>
          <cell r="D2551" t="str">
            <v>M2</v>
          </cell>
          <cell r="E2551">
            <v>13.22</v>
          </cell>
        </row>
        <row r="2552">
          <cell r="A2552" t="str">
            <v>I8659</v>
          </cell>
          <cell r="B2552" t="str">
            <v>SEINFRA/CE</v>
          </cell>
          <cell r="C2552" t="str">
            <v>GEOTÊXTIL NÃO-TECIDO 100% POLIÉSTER COM RESISTÊNCIA A TRAÇÃO LONGITUDINAL MÍNIMA DE 31 kN/m (BIDIM RT-31 OU SIMILAR)</v>
          </cell>
          <cell r="D2552" t="str">
            <v>M2</v>
          </cell>
          <cell r="E2552">
            <v>16.07</v>
          </cell>
        </row>
        <row r="2553">
          <cell r="A2553" t="str">
            <v>I8652</v>
          </cell>
          <cell r="B2553" t="str">
            <v>SEINFRA/CE</v>
          </cell>
          <cell r="C2553" t="str">
            <v>GEOTÊXTIL NÃO-TECIDO 100% POLIÉSTER COM RESISTÊNCIA A TRAÇÃO LONGITUDINAL MÍNIMA DE 7 kN/m (BIDIM RT-07 OU SIMILAR)</v>
          </cell>
          <cell r="D2553" t="str">
            <v>M2</v>
          </cell>
          <cell r="E2553">
            <v>3.73</v>
          </cell>
        </row>
        <row r="2554">
          <cell r="A2554" t="str">
            <v>I8653</v>
          </cell>
          <cell r="B2554" t="str">
            <v>SEINFRA/CE</v>
          </cell>
          <cell r="C2554" t="str">
            <v>GEOTÊXTIL NÃO-TECIDO 100% POLIÉSTER COM RESISTÊNCIA A TRAÇÃO LONGITUDINAL MÍNIMA DE 8 kN/m (BIDIM RT-08 OU SIMILAR)</v>
          </cell>
          <cell r="D2554" t="str">
            <v>M2</v>
          </cell>
          <cell r="E2554">
            <v>4.24</v>
          </cell>
        </row>
        <row r="2555">
          <cell r="A2555" t="str">
            <v>I8654</v>
          </cell>
          <cell r="B2555" t="str">
            <v>SEINFRA/CE</v>
          </cell>
          <cell r="C2555" t="str">
            <v>GEOTÊXTIL NÃO-TECIDO 100% POLIÉSTER COM RESISTÊNCIA A TRAÇÃO LONGITUDINAL MÍNIMA DE 9 kN/m (BIDIM RT-09 OU SIMILAR)</v>
          </cell>
          <cell r="D2555" t="str">
            <v>M2</v>
          </cell>
          <cell r="E2555">
            <v>4.99</v>
          </cell>
        </row>
        <row r="2556">
          <cell r="A2556" t="str">
            <v>I8597</v>
          </cell>
          <cell r="B2556" t="str">
            <v>SEINFRA/CE</v>
          </cell>
          <cell r="C2556" t="str">
            <v>GERENTE ADMINISTRATIVO FINANCEIRO</v>
          </cell>
          <cell r="D2556" t="str">
            <v>HxMÊS</v>
          </cell>
          <cell r="E2556">
            <v>3869.84</v>
          </cell>
        </row>
        <row r="2557">
          <cell r="A2557" t="str">
            <v>I1220</v>
          </cell>
          <cell r="B2557" t="str">
            <v>SEINFRA/CE</v>
          </cell>
          <cell r="C2557" t="str">
            <v>GESSEIRO</v>
          </cell>
          <cell r="D2557" t="str">
            <v>H</v>
          </cell>
          <cell r="E2557">
            <v>5.55</v>
          </cell>
        </row>
        <row r="2558">
          <cell r="A2558" t="str">
            <v>I1221</v>
          </cell>
          <cell r="B2558" t="str">
            <v>SEINFRA/CE</v>
          </cell>
          <cell r="C2558" t="str">
            <v>GESSO</v>
          </cell>
          <cell r="D2558" t="str">
            <v>KG</v>
          </cell>
          <cell r="E2558">
            <v>1</v>
          </cell>
        </row>
        <row r="2559">
          <cell r="A2559" t="str">
            <v>I8090</v>
          </cell>
          <cell r="B2559" t="str">
            <v>SEINFRA/CE</v>
          </cell>
          <cell r="C2559" t="str">
            <v>GLIFOSATO NA</v>
          </cell>
          <cell r="D2559" t="str">
            <v>L</v>
          </cell>
          <cell r="E2559">
            <v>16.989999999999998</v>
          </cell>
        </row>
        <row r="2560">
          <cell r="A2560" t="str">
            <v>I7387</v>
          </cell>
          <cell r="B2560" t="str">
            <v>SEINFRA/CE</v>
          </cell>
          <cell r="C2560" t="str">
            <v>GLOBO CLARO / ÂMBAR P/ LUMINÁRIA SN-05 (30W)</v>
          </cell>
          <cell r="D2560" t="str">
            <v>UN</v>
          </cell>
          <cell r="E2560">
            <v>354</v>
          </cell>
        </row>
        <row r="2561">
          <cell r="A2561" t="str">
            <v>I7386</v>
          </cell>
          <cell r="B2561" t="str">
            <v>SEINFRA/CE</v>
          </cell>
          <cell r="C2561" t="str">
            <v>GLOBO CLARO PARA LUMINÁRIA SN-05 (30W)</v>
          </cell>
          <cell r="D2561" t="str">
            <v>UN</v>
          </cell>
          <cell r="E2561">
            <v>218.08</v>
          </cell>
        </row>
        <row r="2562">
          <cell r="A2562" t="str">
            <v>I7385</v>
          </cell>
          <cell r="B2562" t="str">
            <v>SEINFRA/CE</v>
          </cell>
          <cell r="C2562" t="str">
            <v>GLOBO PRISMÁTICO AZUL PARA LUMINÁRIA SN-05 (45W)</v>
          </cell>
          <cell r="D2562" t="str">
            <v>UN</v>
          </cell>
          <cell r="E2562">
            <v>271.85000000000002</v>
          </cell>
        </row>
        <row r="2563">
          <cell r="A2563" t="str">
            <v>I8440</v>
          </cell>
          <cell r="B2563" t="str">
            <v>SEINFRA/CE</v>
          </cell>
          <cell r="C2563" t="str">
            <v>GRADE DE ALUMÍNIO DE PROTEÇÃO</v>
          </cell>
          <cell r="D2563" t="str">
            <v>M2</v>
          </cell>
          <cell r="E2563">
            <v>126.6</v>
          </cell>
        </row>
        <row r="2564">
          <cell r="A2564" t="str">
            <v>I2638</v>
          </cell>
          <cell r="B2564" t="str">
            <v>SEINFRA/CE</v>
          </cell>
          <cell r="C2564" t="str">
            <v>GRADE DE DISCOS</v>
          </cell>
          <cell r="D2564" t="str">
            <v>UN</v>
          </cell>
          <cell r="E2564">
            <v>22575</v>
          </cell>
        </row>
        <row r="2565">
          <cell r="A2565" t="str">
            <v>I0625</v>
          </cell>
          <cell r="B2565" t="str">
            <v>SEINFRA/CE</v>
          </cell>
          <cell r="C2565" t="str">
            <v>GRADE DE DISCOS (CHI)</v>
          </cell>
          <cell r="D2565" t="str">
            <v>H</v>
          </cell>
          <cell r="E2565">
            <v>1.4899500000000001</v>
          </cell>
        </row>
        <row r="2566">
          <cell r="A2566" t="str">
            <v>I0739</v>
          </cell>
          <cell r="B2566" t="str">
            <v>SEINFRA/CE</v>
          </cell>
          <cell r="C2566" t="str">
            <v>GRADE DE DISCOS (CHP)</v>
          </cell>
          <cell r="D2566" t="str">
            <v>H</v>
          </cell>
          <cell r="E2566">
            <v>4.6504500000000002</v>
          </cell>
        </row>
        <row r="2567">
          <cell r="A2567" t="str">
            <v>I1222</v>
          </cell>
          <cell r="B2567" t="str">
            <v>SEINFRA/CE</v>
          </cell>
          <cell r="C2567" t="str">
            <v xml:space="preserve">GRADE DE FERRO </v>
          </cell>
          <cell r="D2567" t="str">
            <v>M2</v>
          </cell>
          <cell r="E2567">
            <v>90.6</v>
          </cell>
        </row>
        <row r="2568">
          <cell r="A2568" t="str">
            <v>I6748</v>
          </cell>
          <cell r="B2568" t="str">
            <v>SEINFRA/CE</v>
          </cell>
          <cell r="C2568" t="str">
            <v>GRADE DE FERRO EM TUBO DE AÇO GALVANIZADO D=15MM E MOLDURA C/BARRA CHATA DE FERRO 2"X3/8"</v>
          </cell>
          <cell r="D2568" t="str">
            <v>M2</v>
          </cell>
          <cell r="E2568">
            <v>226.72</v>
          </cell>
        </row>
        <row r="2569">
          <cell r="A2569" t="str">
            <v>I2478</v>
          </cell>
          <cell r="B2569" t="str">
            <v>SEINFRA/CE</v>
          </cell>
          <cell r="C2569" t="str">
            <v>GRADE PINTADA P/ ARVORE DE 1,50 a 2,00m</v>
          </cell>
          <cell r="D2569" t="str">
            <v>UN</v>
          </cell>
          <cell r="E2569">
            <v>34</v>
          </cell>
        </row>
        <row r="2570">
          <cell r="A2570" t="str">
            <v>I1223</v>
          </cell>
          <cell r="B2570" t="str">
            <v>SEINFRA/CE</v>
          </cell>
          <cell r="C2570" t="str">
            <v>GRADIL DE FERRO</v>
          </cell>
          <cell r="D2570" t="str">
            <v>M2</v>
          </cell>
          <cell r="E2570">
            <v>90.6</v>
          </cell>
        </row>
        <row r="2571">
          <cell r="A2571" t="str">
            <v>I1224</v>
          </cell>
          <cell r="B2571" t="str">
            <v>SEINFRA/CE</v>
          </cell>
          <cell r="C2571" t="str">
            <v>GRADIL DE FERRO COM BARRA CHATA</v>
          </cell>
          <cell r="D2571" t="str">
            <v>M2</v>
          </cell>
          <cell r="E2571">
            <v>114.85</v>
          </cell>
        </row>
        <row r="2572">
          <cell r="A2572" t="str">
            <v>I8439</v>
          </cell>
          <cell r="B2572" t="str">
            <v>SEINFRA/CE</v>
          </cell>
          <cell r="C2572" t="str">
            <v>GRADIL PRÉ-FABRICADO COMPOSTO DE PAINÉIS DE 2,50 x 2,43 EM ARAME GALVANIZADO 5 mm DE DIÂMETRO, MALHA 200 x 50 mm, POSTE COM SECÇÃO 60 x 40 mm E ALTURA DE 3,20 m CHAPA GALVANIZADA, COM 1,55 mm DE ESPESSURA, PINTADO COM TINTA POLIÉSTER E PINTURA ELETROSTÁTICA - FORNECIMENTO E COLOCAÇÃO</v>
          </cell>
          <cell r="D2572" t="str">
            <v>M2</v>
          </cell>
          <cell r="E2572">
            <v>158.03</v>
          </cell>
        </row>
        <row r="2573">
          <cell r="A2573" t="str">
            <v>I2479</v>
          </cell>
          <cell r="B2573" t="str">
            <v>SEINFRA/CE</v>
          </cell>
          <cell r="C2573" t="str">
            <v>GRAMA C/ARBUSTO</v>
          </cell>
          <cell r="D2573" t="str">
            <v>M2</v>
          </cell>
          <cell r="E2573">
            <v>2.5299999999999998</v>
          </cell>
        </row>
        <row r="2574">
          <cell r="A2574" t="str">
            <v>I6228</v>
          </cell>
          <cell r="B2574" t="str">
            <v>SEINFRA/CE</v>
          </cell>
          <cell r="C2574" t="str">
            <v>GRAMA CAPIM DE BURRO/PAPUAN C/ADUBO VEGETAL</v>
          </cell>
          <cell r="D2574" t="str">
            <v>M2</v>
          </cell>
          <cell r="E2574">
            <v>3.94</v>
          </cell>
        </row>
        <row r="2575">
          <cell r="A2575" t="str">
            <v>I1225</v>
          </cell>
          <cell r="B2575" t="str">
            <v>SEINFRA/CE</v>
          </cell>
          <cell r="C2575" t="str">
            <v>GRAMA TIPO BATATAIS EM PLACA</v>
          </cell>
          <cell r="D2575" t="str">
            <v>M2</v>
          </cell>
          <cell r="E2575">
            <v>4.41</v>
          </cell>
        </row>
        <row r="2576">
          <cell r="A2576" t="str">
            <v>I7381</v>
          </cell>
          <cell r="B2576" t="str">
            <v>SEINFRA/CE</v>
          </cell>
          <cell r="C2576" t="str">
            <v>GRAMPO DE ATERRAMENTO GKP</v>
          </cell>
          <cell r="D2576" t="str">
            <v>UN</v>
          </cell>
          <cell r="E2576">
            <v>4.5999999999999996</v>
          </cell>
        </row>
        <row r="2577">
          <cell r="A2577" t="str">
            <v>I6423</v>
          </cell>
          <cell r="B2577" t="str">
            <v>SEINFRA/CE</v>
          </cell>
          <cell r="C2577" t="str">
            <v>GRAMPO DE INOX P/ PRENDER FITA DE FIXAÇÃO</v>
          </cell>
          <cell r="D2577" t="str">
            <v>UN</v>
          </cell>
          <cell r="E2577">
            <v>0.73</v>
          </cell>
        </row>
        <row r="2578">
          <cell r="A2578" t="str">
            <v>I6177</v>
          </cell>
          <cell r="B2578" t="str">
            <v>SEINFRA/CE</v>
          </cell>
          <cell r="C2578" t="str">
            <v>GRAMPO DE SUSTENTAÇÃO DLP</v>
          </cell>
          <cell r="D2578" t="str">
            <v>UN</v>
          </cell>
          <cell r="E2578">
            <v>2.65</v>
          </cell>
        </row>
        <row r="2579">
          <cell r="A2579" t="str">
            <v>I2516</v>
          </cell>
          <cell r="B2579" t="str">
            <v>SEINFRA/CE</v>
          </cell>
          <cell r="C2579" t="str">
            <v>GRAMPOS PARA CERCA</v>
          </cell>
          <cell r="D2579" t="str">
            <v>KG</v>
          </cell>
          <cell r="E2579">
            <v>5.35</v>
          </cell>
        </row>
        <row r="2580">
          <cell r="A2580" t="str">
            <v>I1227</v>
          </cell>
          <cell r="B2580" t="str">
            <v>SEINFRA/CE</v>
          </cell>
          <cell r="C2580" t="str">
            <v>GRANITEIRO/MAMORISTA</v>
          </cell>
          <cell r="D2580" t="str">
            <v>H</v>
          </cell>
          <cell r="E2580">
            <v>5.55</v>
          </cell>
        </row>
        <row r="2581">
          <cell r="A2581" t="str">
            <v>I2351</v>
          </cell>
          <cell r="B2581" t="str">
            <v>SEINFRA/CE</v>
          </cell>
          <cell r="C2581" t="str">
            <v>GRANITO PARA PISO INDUSTRIAL</v>
          </cell>
          <cell r="D2581" t="str">
            <v>KG</v>
          </cell>
          <cell r="E2581">
            <v>0.13</v>
          </cell>
        </row>
        <row r="2582">
          <cell r="A2582" t="str">
            <v>I7892</v>
          </cell>
          <cell r="B2582" t="str">
            <v>SEINFRA/CE</v>
          </cell>
          <cell r="C2582" t="str">
            <v>GRANITO POLIDO BRANCO E=2cm</v>
          </cell>
          <cell r="D2582" t="str">
            <v>M2</v>
          </cell>
          <cell r="E2582">
            <v>283.69</v>
          </cell>
        </row>
        <row r="2583">
          <cell r="A2583" t="str">
            <v>I1659</v>
          </cell>
          <cell r="B2583" t="str">
            <v>SEINFRA/CE</v>
          </cell>
          <cell r="C2583" t="str">
            <v>GRANITO POLIDO CINZA E=2cm</v>
          </cell>
          <cell r="D2583" t="str">
            <v>M2</v>
          </cell>
          <cell r="E2583">
            <v>117.62</v>
          </cell>
        </row>
        <row r="2584">
          <cell r="A2584" t="str">
            <v>I1229</v>
          </cell>
          <cell r="B2584" t="str">
            <v>SEINFRA/CE</v>
          </cell>
          <cell r="C2584" t="str">
            <v>GRANITO POLIDO OUTRAS CORES E=2cm</v>
          </cell>
          <cell r="D2584" t="str">
            <v>M2</v>
          </cell>
          <cell r="E2584">
            <v>240</v>
          </cell>
        </row>
        <row r="2585">
          <cell r="A2585" t="str">
            <v>I1231</v>
          </cell>
          <cell r="B2585" t="str">
            <v>SEINFRA/CE</v>
          </cell>
          <cell r="C2585" t="str">
            <v>GRANITO POLIDO PRETO E=2cm</v>
          </cell>
          <cell r="D2585" t="str">
            <v>M2</v>
          </cell>
          <cell r="E2585">
            <v>200.66</v>
          </cell>
        </row>
        <row r="2586">
          <cell r="A2586" t="str">
            <v>I7464</v>
          </cell>
          <cell r="B2586" t="str">
            <v>SEINFRA/CE</v>
          </cell>
          <cell r="C2586" t="str">
            <v>GRAVADOR DE VÍDEO, TIPO TIME HOPSE, 960 HORAS</v>
          </cell>
          <cell r="D2586" t="str">
            <v>UN</v>
          </cell>
          <cell r="E2586">
            <v>1570.2</v>
          </cell>
        </row>
        <row r="2587">
          <cell r="A2587" t="str">
            <v>I7461</v>
          </cell>
          <cell r="B2587" t="str">
            <v>SEINFRA/CE</v>
          </cell>
          <cell r="C2587" t="str">
            <v>GRAVADOR DIGITAL COM 16 CANAIS DE ENTRADA, 2 SAÍDAS MULTIPLEXADAS, GRAVADOR DE CD-ROM INCORPORADO, MEMÓRIA DE 960 H, TECLADO, SOFTWARE DE CONFIGURAÇÃO, SEM LOOPE DE ENTRADA, ALIMENTAÇÃO 220 VAC</v>
          </cell>
          <cell r="D2587" t="str">
            <v>UN</v>
          </cell>
          <cell r="E2587">
            <v>30140.76</v>
          </cell>
        </row>
        <row r="2588">
          <cell r="A2588" t="str">
            <v>I8200</v>
          </cell>
          <cell r="B2588" t="str">
            <v>SEINFRA/CE</v>
          </cell>
          <cell r="C2588" t="str">
            <v>GRELHA DE FoFo (900 x 500 x 70) mm</v>
          </cell>
          <cell r="D2588" t="str">
            <v>UN</v>
          </cell>
          <cell r="E2588">
            <v>370.07</v>
          </cell>
        </row>
        <row r="2589">
          <cell r="A2589" t="str">
            <v>I7493</v>
          </cell>
          <cell r="B2589" t="str">
            <v>SEINFRA/CE</v>
          </cell>
          <cell r="C2589" t="str">
            <v>GRELHA HEMISFÉRICA DE FERRO FUNDIDO D=150 mm (6")</v>
          </cell>
          <cell r="D2589" t="str">
            <v>UN</v>
          </cell>
          <cell r="E2589">
            <v>101.76</v>
          </cell>
        </row>
        <row r="2590">
          <cell r="A2590" t="str">
            <v>I1232</v>
          </cell>
          <cell r="B2590" t="str">
            <v>SEINFRA/CE</v>
          </cell>
          <cell r="C2590" t="str">
            <v>GRELHA HEMISFERICA DE FF. - 75MM (3'')</v>
          </cell>
          <cell r="D2590" t="str">
            <v>UN</v>
          </cell>
          <cell r="E2590">
            <v>39.61</v>
          </cell>
        </row>
        <row r="2591">
          <cell r="A2591" t="str">
            <v>I7363</v>
          </cell>
          <cell r="B2591" t="str">
            <v>SEINFRA/CE</v>
          </cell>
          <cell r="C2591" t="str">
            <v>GRELHAS DE INSUFLAMENTO/RETORNO EM ALUMÍNIO ATÉ 0,25 M2 (FORN. E MONTAGEM)</v>
          </cell>
          <cell r="D2591" t="str">
            <v>UN</v>
          </cell>
          <cell r="E2591">
            <v>124.67</v>
          </cell>
        </row>
        <row r="2592">
          <cell r="A2592" t="str">
            <v>I7364</v>
          </cell>
          <cell r="B2592" t="str">
            <v>SEINFRA/CE</v>
          </cell>
          <cell r="C2592" t="str">
            <v>GRELHAS DE INSUFLAMENTO/RETORNO EM ALUMÍNIO DE 0,26 M2 À 0,49 M2  (FORN. E MONTAGEM)</v>
          </cell>
          <cell r="D2592" t="str">
            <v>UN</v>
          </cell>
          <cell r="E2592">
            <v>185.17</v>
          </cell>
        </row>
        <row r="2593">
          <cell r="A2593" t="str">
            <v>I7365</v>
          </cell>
          <cell r="B2593" t="str">
            <v>SEINFRA/CE</v>
          </cell>
          <cell r="C2593" t="str">
            <v>GRELHAS DE INSUFLAMENTO/RETORNO EM ALUMÍNIO DE 0,50 M2 À 0,64 M2  (FORN. E MONTAGEM)</v>
          </cell>
          <cell r="D2593" t="str">
            <v>UN</v>
          </cell>
          <cell r="E2593">
            <v>220</v>
          </cell>
        </row>
        <row r="2594">
          <cell r="A2594" t="str">
            <v>I7366</v>
          </cell>
          <cell r="B2594" t="str">
            <v>SEINFRA/CE</v>
          </cell>
          <cell r="C2594" t="str">
            <v>GRELHAS DE INSUFLAMENTO/RETORNO EM ALUMÍNIO DE 0,65 M2 À 0,81 M2  (FORN. E MONTAGEM)</v>
          </cell>
          <cell r="D2594" t="str">
            <v>UN</v>
          </cell>
          <cell r="E2594">
            <v>274.43</v>
          </cell>
        </row>
        <row r="2595">
          <cell r="A2595" t="str">
            <v>I7367</v>
          </cell>
          <cell r="B2595" t="str">
            <v>SEINFRA/CE</v>
          </cell>
          <cell r="C2595" t="str">
            <v>GRELHAS DE INSUFLAMENTO/RETORNO EM ALUMÍNIO DE 0,82 M2 À 1,00 M2  (FORN. E MONTAGEM)</v>
          </cell>
          <cell r="D2595" t="str">
            <v>UN</v>
          </cell>
          <cell r="E2595">
            <v>332.77</v>
          </cell>
        </row>
        <row r="2596">
          <cell r="A2596" t="str">
            <v>I7960</v>
          </cell>
          <cell r="B2596" t="str">
            <v>SEINFRA/CE</v>
          </cell>
          <cell r="C2596" t="str">
            <v>GRUA</v>
          </cell>
          <cell r="D2596" t="str">
            <v>H</v>
          </cell>
          <cell r="E2596">
            <v>380</v>
          </cell>
        </row>
        <row r="2597">
          <cell r="A2597" t="str">
            <v>I6729</v>
          </cell>
          <cell r="B2597" t="str">
            <v>SEINFRA/CE</v>
          </cell>
          <cell r="C2597" t="str">
            <v>GRUPO GERADOR 121/140 KVA, C/ QUADRO AUTOMÁTICO</v>
          </cell>
          <cell r="D2597" t="str">
            <v>UN</v>
          </cell>
          <cell r="E2597">
            <v>56250</v>
          </cell>
        </row>
        <row r="2598">
          <cell r="A2598" t="str">
            <v>I1234</v>
          </cell>
          <cell r="B2598" t="str">
            <v>SEINFRA/CE</v>
          </cell>
          <cell r="C2598" t="str">
            <v>GRUPO GERADOR 141/170 KVA, C/ QUADRO AUTOMATICO</v>
          </cell>
          <cell r="D2598" t="str">
            <v>UN</v>
          </cell>
          <cell r="E2598">
            <v>67425</v>
          </cell>
        </row>
        <row r="2599">
          <cell r="A2599" t="str">
            <v>I2639</v>
          </cell>
          <cell r="B2599" t="str">
            <v>SEINFRA/CE</v>
          </cell>
          <cell r="C2599" t="str">
            <v>GRUPO GERADOR 145 KVA</v>
          </cell>
          <cell r="D2599" t="str">
            <v>UN</v>
          </cell>
          <cell r="E2599">
            <v>64050</v>
          </cell>
        </row>
        <row r="2600">
          <cell r="A2600" t="str">
            <v>I0626</v>
          </cell>
          <cell r="B2600" t="str">
            <v>SEINFRA/CE</v>
          </cell>
          <cell r="C2600" t="str">
            <v>GRUPO GERADOR 145 KVA (CHI)</v>
          </cell>
          <cell r="D2600" t="str">
            <v>H</v>
          </cell>
          <cell r="E2600">
            <v>8.4322499999999998</v>
          </cell>
        </row>
        <row r="2601">
          <cell r="A2601" t="str">
            <v>I0740</v>
          </cell>
          <cell r="B2601" t="str">
            <v>SEINFRA/CE</v>
          </cell>
          <cell r="C2601" t="str">
            <v>GRUPO GERADOR 145 KVA (CHP)</v>
          </cell>
          <cell r="D2601" t="str">
            <v>H</v>
          </cell>
          <cell r="E2601">
            <v>81.238500000000002</v>
          </cell>
        </row>
        <row r="2602">
          <cell r="A2602" t="str">
            <v>I6731</v>
          </cell>
          <cell r="B2602" t="str">
            <v>SEINFRA/CE</v>
          </cell>
          <cell r="C2602" t="str">
            <v>GRUPO GERADOR 171/215 KVA, C/ QUADRO AUTOMÁTICO</v>
          </cell>
          <cell r="D2602" t="str">
            <v>UN</v>
          </cell>
          <cell r="E2602">
            <v>70430</v>
          </cell>
        </row>
        <row r="2603">
          <cell r="A2603" t="str">
            <v>I2640</v>
          </cell>
          <cell r="B2603" t="str">
            <v>SEINFRA/CE</v>
          </cell>
          <cell r="C2603" t="str">
            <v>GRUPO GERADOR 180 KVA</v>
          </cell>
          <cell r="D2603" t="str">
            <v>UN</v>
          </cell>
          <cell r="E2603">
            <v>78750</v>
          </cell>
        </row>
        <row r="2604">
          <cell r="A2604" t="str">
            <v>I0627</v>
          </cell>
          <cell r="B2604" t="str">
            <v>SEINFRA/CE</v>
          </cell>
          <cell r="C2604" t="str">
            <v>GRUPO GERADOR 180 KVA (CHI)</v>
          </cell>
          <cell r="D2604" t="str">
            <v>H</v>
          </cell>
          <cell r="E2604">
            <v>9.09375</v>
          </cell>
        </row>
        <row r="2605">
          <cell r="A2605" t="str">
            <v>I0741</v>
          </cell>
          <cell r="B2605" t="str">
            <v>SEINFRA/CE</v>
          </cell>
          <cell r="C2605" t="str">
            <v>GRUPO GERADOR 180 KVA (CHP)</v>
          </cell>
          <cell r="D2605" t="str">
            <v>H</v>
          </cell>
          <cell r="E2605">
            <v>99.9375</v>
          </cell>
        </row>
        <row r="2606">
          <cell r="A2606" t="str">
            <v>I7983</v>
          </cell>
          <cell r="B2606" t="str">
            <v>SEINFRA/CE</v>
          </cell>
          <cell r="C2606" t="str">
            <v>GRUPO GERADOR 216/235 KVA, C/ QUADRO AUTOMÁTICO</v>
          </cell>
          <cell r="D2606" t="str">
            <v>UN</v>
          </cell>
          <cell r="E2606">
            <v>82060</v>
          </cell>
        </row>
        <row r="2607">
          <cell r="A2607" t="str">
            <v>I6732</v>
          </cell>
          <cell r="B2607" t="str">
            <v>SEINFRA/CE</v>
          </cell>
          <cell r="C2607" t="str">
            <v>GRUPO GERADOR 236/260 KVA, C/ QUADRO AUTOMÁTICO</v>
          </cell>
          <cell r="D2607" t="str">
            <v>UN</v>
          </cell>
          <cell r="E2607">
            <v>84000</v>
          </cell>
        </row>
        <row r="2608">
          <cell r="A2608" t="str">
            <v>I1236</v>
          </cell>
          <cell r="B2608" t="str">
            <v>SEINFRA/CE</v>
          </cell>
          <cell r="C2608" t="str">
            <v>GRUPO GERADOR 261/290 KVA, C/ QUADRO AUTOMATICO</v>
          </cell>
          <cell r="D2608" t="str">
            <v>UN</v>
          </cell>
          <cell r="E2608">
            <v>100900</v>
          </cell>
        </row>
        <row r="2609">
          <cell r="A2609" t="str">
            <v>I6734</v>
          </cell>
          <cell r="B2609" t="str">
            <v>SEINFRA/CE</v>
          </cell>
          <cell r="C2609" t="str">
            <v>GRUPO GERADOR 291/360 KVA, C/ QUADRO AUTOMÁTICO</v>
          </cell>
          <cell r="D2609" t="str">
            <v>UN</v>
          </cell>
          <cell r="E2609">
            <v>112300</v>
          </cell>
        </row>
        <row r="2610">
          <cell r="A2610" t="str">
            <v>I2641</v>
          </cell>
          <cell r="B2610" t="str">
            <v>SEINFRA/CE</v>
          </cell>
          <cell r="C2610" t="str">
            <v>GRUPO GERADOR 36 KVA</v>
          </cell>
          <cell r="D2610" t="str">
            <v>UN</v>
          </cell>
          <cell r="E2610">
            <v>32550</v>
          </cell>
        </row>
        <row r="2611">
          <cell r="A2611" t="str">
            <v>I0628</v>
          </cell>
          <cell r="B2611" t="str">
            <v>SEINFRA/CE</v>
          </cell>
          <cell r="C2611" t="str">
            <v>GRUPO GERADOR 36 KVA (CHI)</v>
          </cell>
          <cell r="D2611" t="str">
            <v>H</v>
          </cell>
          <cell r="E2611">
            <v>7.0147500000000003</v>
          </cell>
        </row>
        <row r="2612">
          <cell r="A2612" t="str">
            <v>I0742</v>
          </cell>
          <cell r="B2612" t="str">
            <v>SEINFRA/CE</v>
          </cell>
          <cell r="C2612" t="str">
            <v>GRUPO GERADOR 36 KVA (CHP)</v>
          </cell>
          <cell r="D2612" t="str">
            <v>H</v>
          </cell>
          <cell r="E2612">
            <v>27.2835</v>
          </cell>
        </row>
        <row r="2613">
          <cell r="A2613" t="str">
            <v>I6735</v>
          </cell>
          <cell r="B2613" t="str">
            <v>SEINFRA/CE</v>
          </cell>
          <cell r="C2613" t="str">
            <v>GRUPO GERADOR 361/385 KVA, C/ QUADRO AUTOMÁTICO</v>
          </cell>
          <cell r="D2613" t="str">
            <v>UN</v>
          </cell>
          <cell r="E2613">
            <v>125000</v>
          </cell>
        </row>
        <row r="2614">
          <cell r="A2614" t="str">
            <v>I7984</v>
          </cell>
          <cell r="B2614" t="str">
            <v>SEINFRA/CE</v>
          </cell>
          <cell r="C2614" t="str">
            <v>GRUPO GERADOR 386/450 KVA, C/ QUADRO AUTOMÁTICO</v>
          </cell>
          <cell r="D2614" t="str">
            <v>UN</v>
          </cell>
          <cell r="E2614">
            <v>127000</v>
          </cell>
        </row>
        <row r="2615">
          <cell r="A2615" t="str">
            <v>I6728</v>
          </cell>
          <cell r="B2615" t="str">
            <v>SEINFRA/CE</v>
          </cell>
          <cell r="C2615" t="str">
            <v>GRUPO GERADOR 45/55 KVA, C/ QUADRO AUTOMÁTICO</v>
          </cell>
          <cell r="D2615" t="str">
            <v>UN</v>
          </cell>
          <cell r="E2615">
            <v>34500</v>
          </cell>
        </row>
        <row r="2616">
          <cell r="A2616" t="str">
            <v>I7547</v>
          </cell>
          <cell r="B2616" t="str">
            <v>SEINFRA/CE</v>
          </cell>
          <cell r="C2616" t="str">
            <v>GRUPO GERADOR 451/500 KVA COM QUADRO AUTOMÁTICO</v>
          </cell>
          <cell r="D2616" t="str">
            <v>UN</v>
          </cell>
          <cell r="E2616">
            <v>135000</v>
          </cell>
        </row>
        <row r="2617">
          <cell r="A2617" t="str">
            <v>I6736</v>
          </cell>
          <cell r="B2617" t="str">
            <v>SEINFRA/CE</v>
          </cell>
          <cell r="C2617" t="str">
            <v>GRUPO GERADOR 501/635 KVA, C/ QUADRO AUTOMÁTICO</v>
          </cell>
          <cell r="D2617" t="str">
            <v>UN</v>
          </cell>
          <cell r="E2617">
            <v>191600</v>
          </cell>
        </row>
        <row r="2618">
          <cell r="A2618" t="str">
            <v>I1237</v>
          </cell>
          <cell r="B2618" t="str">
            <v>SEINFRA/CE</v>
          </cell>
          <cell r="C2618" t="str">
            <v>GRUPO GERADOR 56/85 KVA, C/ QUADRO AUTOMATICO</v>
          </cell>
          <cell r="D2618" t="str">
            <v>UN</v>
          </cell>
          <cell r="E2618">
            <v>47615</v>
          </cell>
        </row>
        <row r="2619">
          <cell r="A2619" t="str">
            <v>I7888</v>
          </cell>
          <cell r="B2619" t="str">
            <v>SEINFRA/CE</v>
          </cell>
          <cell r="C2619" t="str">
            <v>GRUPO GERADOR 636/780 KVA C/ QUADRO AUTOMÁTICO</v>
          </cell>
          <cell r="D2619" t="str">
            <v>UN</v>
          </cell>
          <cell r="E2619">
            <v>287000</v>
          </cell>
        </row>
        <row r="2620">
          <cell r="A2620" t="str">
            <v>I7889</v>
          </cell>
          <cell r="B2620" t="str">
            <v>SEINFRA/CE</v>
          </cell>
          <cell r="C2620" t="str">
            <v>GRUPO GERADOR 781/950 KVA C/ QUADRO AUTOMÁTICO</v>
          </cell>
          <cell r="D2620" t="str">
            <v>UN</v>
          </cell>
          <cell r="E2620">
            <v>348000</v>
          </cell>
        </row>
        <row r="2621">
          <cell r="A2621" t="str">
            <v>I1233</v>
          </cell>
          <cell r="B2621" t="str">
            <v>SEINFRA/CE</v>
          </cell>
          <cell r="C2621" t="str">
            <v>GRUPO GERADOR 86/120 KVA, C/ QUADRO AUTOMATICO</v>
          </cell>
          <cell r="D2621" t="str">
            <v>UN</v>
          </cell>
          <cell r="E2621">
            <v>50480</v>
          </cell>
        </row>
        <row r="2622">
          <cell r="A2622" t="str">
            <v>I7985</v>
          </cell>
          <cell r="B2622" t="str">
            <v>SEINFRA/CE</v>
          </cell>
          <cell r="C2622" t="str">
            <v>GRUPO GERADOR 951/1000 KVA, C/ QUADRO AUTOMÁTICO</v>
          </cell>
          <cell r="D2622" t="str">
            <v>UN</v>
          </cell>
          <cell r="E2622">
            <v>383000</v>
          </cell>
        </row>
        <row r="2623">
          <cell r="A2623" t="str">
            <v>I7003</v>
          </cell>
          <cell r="B2623" t="str">
            <v>SEINFRA/CE</v>
          </cell>
          <cell r="C2623" t="str">
            <v>GRUPO GERADOR PARA MOTOR DE 100 CV PARTIDA SOFT START, AUTOMÁTICO C/ QUADRO DE REVERSÃO, COMPLETO, CONFORME TR-04</v>
          </cell>
          <cell r="D2623" t="str">
            <v>UN</v>
          </cell>
          <cell r="E2623">
            <v>116317.95</v>
          </cell>
        </row>
        <row r="2624">
          <cell r="A2624" t="str">
            <v>I6997</v>
          </cell>
          <cell r="B2624" t="str">
            <v>SEINFRA/CE</v>
          </cell>
          <cell r="C2624" t="str">
            <v>GRUPO GERADOR PARA MOTOR DE 12,5 A 15 CV PARTIDA SOFT START, AUTOMÁTICO C/ QUADRO DE REVERSÃO, COMPLETO, CONFORME TR-04</v>
          </cell>
          <cell r="D2624" t="str">
            <v>UN</v>
          </cell>
          <cell r="E2624">
            <v>45696</v>
          </cell>
        </row>
        <row r="2625">
          <cell r="A2625" t="str">
            <v>I6994</v>
          </cell>
          <cell r="B2625" t="str">
            <v>SEINFRA/CE</v>
          </cell>
          <cell r="C2625" t="str">
            <v>GRUPO GERADOR PARA MOTOR DE 2 CV PARTIDA DIRETA, AUTOMÁTICO C/ QUADRO DE REVERSÃO, COMPLETO, CONFORME TR-04</v>
          </cell>
          <cell r="D2625" t="str">
            <v>UN</v>
          </cell>
          <cell r="E2625">
            <v>35775.599999999999</v>
          </cell>
        </row>
        <row r="2626">
          <cell r="A2626" t="str">
            <v>I6998</v>
          </cell>
          <cell r="B2626" t="str">
            <v>SEINFRA/CE</v>
          </cell>
          <cell r="C2626" t="str">
            <v>GRUPO GERADOR PARA MOTOR DE 20 A 25 CV PARTIDA SOFT START, AUTOMÁTICO C/ QUADRO DE REVERSÃO, COMPLETO, CONFORME TR-04</v>
          </cell>
          <cell r="D2626" t="str">
            <v>UN</v>
          </cell>
          <cell r="E2626">
            <v>54470.85</v>
          </cell>
        </row>
        <row r="2627">
          <cell r="A2627" t="str">
            <v>I6999</v>
          </cell>
          <cell r="B2627" t="str">
            <v>SEINFRA/CE</v>
          </cell>
          <cell r="C2627" t="str">
            <v>GRUPO GERADOR PARA MOTOR DE 25 A 30 CV PARTIDA SOFT START, AUTOMÁTICO C/ QUADRO DE REVERSÃO, COMPLETO, CONFORME TR-04</v>
          </cell>
          <cell r="D2627" t="str">
            <v>UN</v>
          </cell>
          <cell r="E2627">
            <v>56547.75</v>
          </cell>
        </row>
        <row r="2628">
          <cell r="A2628" t="str">
            <v>I6995</v>
          </cell>
          <cell r="B2628" t="str">
            <v>SEINFRA/CE</v>
          </cell>
          <cell r="C2628" t="str">
            <v>GRUPO GERADOR PARA MOTOR DE 3 A 5 CV PARTIDA DIRETA, AUTOMÁTICO C/ QUADRO DE REVERSÃO, COMPLETO, CONFORME TR-04</v>
          </cell>
          <cell r="D2628" t="str">
            <v>UN</v>
          </cell>
          <cell r="E2628">
            <v>53952.15</v>
          </cell>
        </row>
        <row r="2629">
          <cell r="A2629" t="str">
            <v>I7000</v>
          </cell>
          <cell r="B2629" t="str">
            <v>SEINFRA/CE</v>
          </cell>
          <cell r="C2629" t="str">
            <v>GRUPO GERADOR PARA MOTOR DE 40 A 50 CV PARTIDA SOFT START, AUTOMÁTICO C/ QUADRO DE REVERSÃO, COMPLETO, CONFORME TR-04</v>
          </cell>
          <cell r="D2629" t="str">
            <v>UN</v>
          </cell>
          <cell r="E2629">
            <v>72188.55</v>
          </cell>
        </row>
        <row r="2630">
          <cell r="A2630" t="str">
            <v>I7001</v>
          </cell>
          <cell r="B2630" t="str">
            <v>SEINFRA/CE</v>
          </cell>
          <cell r="C2630" t="str">
            <v>GRUPO GERADOR PARA MOTOR DE 60 CV PARTIDA SOFT START, AUTOMÁTICO C/ QUADRO DE REVERSÃO, COMPLETO, CONFORME TR-04</v>
          </cell>
          <cell r="D2630" t="str">
            <v>UN</v>
          </cell>
          <cell r="E2630">
            <v>79915.5</v>
          </cell>
        </row>
        <row r="2631">
          <cell r="A2631" t="str">
            <v>I6996</v>
          </cell>
          <cell r="B2631" t="str">
            <v>SEINFRA/CE</v>
          </cell>
          <cell r="C2631" t="str">
            <v>GRUPO GERADOR PARA MOTOR DE 7,5 A 10 CV PARTIDA SOFT START, AUTOMÁTICO C/ QUADRO DE REVERSÃO, COMPLETO, CONFORME TR-04</v>
          </cell>
          <cell r="D2631" t="str">
            <v>UN</v>
          </cell>
          <cell r="E2631">
            <v>44864.4</v>
          </cell>
        </row>
        <row r="2632">
          <cell r="A2632" t="str">
            <v>I7002</v>
          </cell>
          <cell r="B2632" t="str">
            <v>SEINFRA/CE</v>
          </cell>
          <cell r="C2632" t="str">
            <v>GRUPO GERADOR PARA MOTOR DE 75 CV PARTIDA SOFT START, AUTOMÁTICO C/ QUADRO DE REVERSÃO, COMPLETO, CONFORME TR-04</v>
          </cell>
          <cell r="D2632" t="str">
            <v>UN</v>
          </cell>
          <cell r="E2632">
            <v>97170.15</v>
          </cell>
        </row>
        <row r="2633">
          <cell r="A2633" t="str">
            <v>I1240</v>
          </cell>
          <cell r="B2633" t="str">
            <v>SEINFRA/CE</v>
          </cell>
          <cell r="C2633" t="str">
            <v>GUARNIÇÃO PEROBA 5CM PARA PORTA 1FL.</v>
          </cell>
          <cell r="D2633" t="str">
            <v>UN</v>
          </cell>
          <cell r="E2633">
            <v>13.8</v>
          </cell>
        </row>
        <row r="2634">
          <cell r="A2634" t="str">
            <v>I1241</v>
          </cell>
          <cell r="B2634" t="str">
            <v>SEINFRA/CE</v>
          </cell>
          <cell r="C2634" t="str">
            <v>GUARNIÇÃO PEROBA 5CM PARA PORTA 2FL.</v>
          </cell>
          <cell r="D2634" t="str">
            <v>UN</v>
          </cell>
          <cell r="E2634">
            <v>16.7</v>
          </cell>
        </row>
        <row r="2635">
          <cell r="A2635" t="str">
            <v>I6202</v>
          </cell>
          <cell r="B2635" t="str">
            <v>SEINFRA/CE</v>
          </cell>
          <cell r="C2635" t="str">
            <v>GUIAS DE CRAVAÇÃO</v>
          </cell>
          <cell r="D2635" t="str">
            <v>KG</v>
          </cell>
          <cell r="E2635">
            <v>9.1300000000000008</v>
          </cell>
        </row>
        <row r="2636">
          <cell r="A2636" t="str">
            <v>I7481</v>
          </cell>
          <cell r="B2636" t="str">
            <v>SEINFRA/CE</v>
          </cell>
          <cell r="C2636" t="str">
            <v>GUINCHO HIDRÁULICO</v>
          </cell>
          <cell r="D2636" t="str">
            <v>H</v>
          </cell>
          <cell r="E2636">
            <v>46</v>
          </cell>
        </row>
        <row r="2637">
          <cell r="A2637" t="str">
            <v>I2681</v>
          </cell>
          <cell r="B2637" t="str">
            <v>SEINFRA/CE</v>
          </cell>
          <cell r="C2637" t="str">
            <v>GUINDASTE DE TORRE HP 11</v>
          </cell>
          <cell r="D2637" t="str">
            <v>UN</v>
          </cell>
          <cell r="E2637">
            <v>136500</v>
          </cell>
        </row>
        <row r="2638">
          <cell r="A2638" t="str">
            <v>I0629</v>
          </cell>
          <cell r="B2638" t="str">
            <v>SEINFRA/CE</v>
          </cell>
          <cell r="C2638" t="str">
            <v>GUINDASTE DE TORRE HP 11 (CHI)</v>
          </cell>
          <cell r="D2638" t="str">
            <v>H</v>
          </cell>
          <cell r="E2638">
            <v>13.853999999999999</v>
          </cell>
        </row>
        <row r="2639">
          <cell r="A2639" t="str">
            <v>I0743</v>
          </cell>
          <cell r="B2639" t="str">
            <v>SEINFRA/CE</v>
          </cell>
          <cell r="C2639" t="str">
            <v>GUINDASTE DE TORRE HP 11 (CHP)</v>
          </cell>
          <cell r="D2639" t="str">
            <v>H</v>
          </cell>
          <cell r="E2639">
            <v>38.041499999999999</v>
          </cell>
        </row>
        <row r="2640">
          <cell r="A2640" t="str">
            <v>I2682</v>
          </cell>
          <cell r="B2640" t="str">
            <v>SEINFRA/CE</v>
          </cell>
          <cell r="C2640" t="str">
            <v>GUINDASTE DE TORRE HP 20</v>
          </cell>
          <cell r="D2640" t="str">
            <v>UN</v>
          </cell>
          <cell r="E2640">
            <v>257250</v>
          </cell>
        </row>
        <row r="2641">
          <cell r="A2641" t="str">
            <v>I0630</v>
          </cell>
          <cell r="B2641" t="str">
            <v>SEINFRA/CE</v>
          </cell>
          <cell r="C2641" t="str">
            <v>GUINDASTE DE TORRE HP 20 (CHI)</v>
          </cell>
          <cell r="D2641" t="str">
            <v>H</v>
          </cell>
          <cell r="E2641">
            <v>18.201000000000001</v>
          </cell>
        </row>
        <row r="2642">
          <cell r="A2642" t="str">
            <v>I0744</v>
          </cell>
          <cell r="B2642" t="str">
            <v>SEINFRA/CE</v>
          </cell>
          <cell r="C2642" t="str">
            <v>GUINDASTE DE TORRE HP 20 (CHP)</v>
          </cell>
          <cell r="D2642" t="str">
            <v>H</v>
          </cell>
          <cell r="E2642">
            <v>63.538499999999999</v>
          </cell>
        </row>
        <row r="2643">
          <cell r="A2643" t="str">
            <v>I2683</v>
          </cell>
          <cell r="B2643" t="str">
            <v>SEINFRA/CE</v>
          </cell>
          <cell r="C2643" t="str">
            <v>GUINDASTE DE TORRE HP 40</v>
          </cell>
          <cell r="D2643" t="str">
            <v>UN</v>
          </cell>
          <cell r="E2643">
            <v>388500</v>
          </cell>
        </row>
        <row r="2644">
          <cell r="A2644" t="str">
            <v>I0631</v>
          </cell>
          <cell r="B2644" t="str">
            <v>SEINFRA/CE</v>
          </cell>
          <cell r="C2644" t="str">
            <v>GUINDASTE DE TORRE HP 40 (CHI)</v>
          </cell>
          <cell r="D2644" t="str">
            <v>H</v>
          </cell>
          <cell r="E2644">
            <v>22.925999999999998</v>
          </cell>
        </row>
        <row r="2645">
          <cell r="A2645" t="str">
            <v>I0745</v>
          </cell>
          <cell r="B2645" t="str">
            <v>SEINFRA/CE</v>
          </cell>
          <cell r="C2645" t="str">
            <v>GUINDASTE DE TORRE HP 40 (CHP)</v>
          </cell>
          <cell r="D2645" t="str">
            <v>H</v>
          </cell>
          <cell r="E2645">
            <v>94.700999999999993</v>
          </cell>
        </row>
        <row r="2646">
          <cell r="A2646" t="str">
            <v>I2685</v>
          </cell>
          <cell r="B2646" t="str">
            <v>SEINFRA/CE</v>
          </cell>
          <cell r="C2646" t="str">
            <v>GUINDASTE HIDRÁULICO SOBRE PNEUS HP 142</v>
          </cell>
          <cell r="D2646" t="str">
            <v>UN</v>
          </cell>
          <cell r="E2646">
            <v>556500</v>
          </cell>
        </row>
        <row r="2647">
          <cell r="A2647" t="str">
            <v>I0633</v>
          </cell>
          <cell r="B2647" t="str">
            <v>SEINFRA/CE</v>
          </cell>
          <cell r="C2647" t="str">
            <v>GUINDASTE HIDRÁULICO SOBRE PNEUS HP 142 (CHI)</v>
          </cell>
          <cell r="D2647" t="str">
            <v>H</v>
          </cell>
          <cell r="E2647">
            <v>27.49</v>
          </cell>
        </row>
        <row r="2648">
          <cell r="A2648" t="str">
            <v>I0747</v>
          </cell>
          <cell r="B2648" t="str">
            <v>SEINFRA/CE</v>
          </cell>
          <cell r="C2648" t="str">
            <v>GUINDASTE HIDRÁULICO SOBRE PNEUS HP 142 (CHP)</v>
          </cell>
          <cell r="D2648" t="str">
            <v>H</v>
          </cell>
          <cell r="E2648">
            <v>134.26</v>
          </cell>
        </row>
        <row r="2649">
          <cell r="A2649" t="str">
            <v>I2684</v>
          </cell>
          <cell r="B2649" t="str">
            <v>SEINFRA/CE</v>
          </cell>
          <cell r="C2649" t="str">
            <v>GUINDASTE HIDRÁULICO SOBRE PNEUS HP 45</v>
          </cell>
          <cell r="D2649" t="str">
            <v>UN</v>
          </cell>
          <cell r="E2649">
            <v>157500</v>
          </cell>
        </row>
        <row r="2650">
          <cell r="A2650" t="str">
            <v>I0632</v>
          </cell>
          <cell r="B2650" t="str">
            <v>SEINFRA/CE</v>
          </cell>
          <cell r="C2650" t="str">
            <v>GUINDASTE HIDRÁULICO SOBRE PNEUS HP 45 (CHI)</v>
          </cell>
          <cell r="D2650" t="str">
            <v>H</v>
          </cell>
          <cell r="E2650">
            <v>14.61</v>
          </cell>
        </row>
        <row r="2651">
          <cell r="A2651" t="str">
            <v>I0746</v>
          </cell>
          <cell r="B2651" t="str">
            <v>SEINFRA/CE</v>
          </cell>
          <cell r="C2651" t="str">
            <v>GUINDASTE HIDRÁULICO SOBRE PNEUS HP 45 (CHP)</v>
          </cell>
          <cell r="D2651" t="str">
            <v>H</v>
          </cell>
          <cell r="E2651">
            <v>59.16</v>
          </cell>
        </row>
        <row r="2652">
          <cell r="A2652" t="str">
            <v>I7426</v>
          </cell>
          <cell r="B2652" t="str">
            <v>SEINFRA/CE</v>
          </cell>
          <cell r="C2652" t="str">
            <v>GUINDASTE SOBRE PNEUS CAP. 135 TON</v>
          </cell>
          <cell r="D2652" t="str">
            <v>H</v>
          </cell>
          <cell r="E2652">
            <v>513</v>
          </cell>
        </row>
        <row r="2653">
          <cell r="A2653" t="str">
            <v>I2352</v>
          </cell>
          <cell r="B2653" t="str">
            <v>SEINFRA/CE</v>
          </cell>
          <cell r="C2653" t="str">
            <v>HASTE DE ATERRAMENTO COPERWELD 5/8" x 2.40M</v>
          </cell>
          <cell r="D2653" t="str">
            <v>UN</v>
          </cell>
          <cell r="E2653">
            <v>25.92</v>
          </cell>
        </row>
        <row r="2654">
          <cell r="A2654" t="str">
            <v>I1243</v>
          </cell>
          <cell r="B2654" t="str">
            <v>SEINFRA/CE</v>
          </cell>
          <cell r="C2654" t="str">
            <v>HASTE DE ATERRAMENTO COPPERWELD 3/4'' x 3M</v>
          </cell>
          <cell r="D2654" t="str">
            <v>UN</v>
          </cell>
          <cell r="E2654">
            <v>42.39</v>
          </cell>
        </row>
        <row r="2655">
          <cell r="A2655" t="str">
            <v>I1244</v>
          </cell>
          <cell r="B2655" t="str">
            <v>SEINFRA/CE</v>
          </cell>
          <cell r="C2655" t="str">
            <v>HASTE DE ATERRAMENTO COPPERWELD DE 3/4'' x 2.40M</v>
          </cell>
          <cell r="D2655" t="str">
            <v>UN</v>
          </cell>
          <cell r="E2655">
            <v>40.21</v>
          </cell>
        </row>
        <row r="2656">
          <cell r="A2656" t="str">
            <v>I6127</v>
          </cell>
          <cell r="B2656" t="str">
            <v>SEINFRA/CE</v>
          </cell>
          <cell r="C2656" t="str">
            <v>HASTE DE FERRO GALVANIZADO 1,20 M PARA ATERRAMENTO (PADRÃO MUTIRÃO)</v>
          </cell>
          <cell r="D2656" t="str">
            <v>UN</v>
          </cell>
          <cell r="E2656">
            <v>9.0399999999999991</v>
          </cell>
        </row>
        <row r="2657">
          <cell r="A2657" t="str">
            <v>I7380</v>
          </cell>
          <cell r="B2657" t="str">
            <v>SEINFRA/CE</v>
          </cell>
          <cell r="C2657" t="str">
            <v>HASTE DE TERRA 5/8"x3,00m GCW 19L30 BURDY</v>
          </cell>
          <cell r="D2657" t="str">
            <v>UN</v>
          </cell>
          <cell r="E2657">
            <v>34.47</v>
          </cell>
        </row>
        <row r="2658">
          <cell r="A2658" t="str">
            <v>I8083</v>
          </cell>
          <cell r="B2658" t="str">
            <v>SEINFRA/CE</v>
          </cell>
          <cell r="C2658" t="str">
            <v>HASTE DE TERRA EM AÇO COBREADO, COM SEÇÃO CIRCULAR MÍNIMA DE 13 x 2000mm</v>
          </cell>
          <cell r="D2658" t="str">
            <v>UN</v>
          </cell>
          <cell r="E2658">
            <v>19.579999999999998</v>
          </cell>
        </row>
        <row r="2659">
          <cell r="A2659" t="str">
            <v>I8191</v>
          </cell>
          <cell r="B2659" t="str">
            <v>SEINFRA/CE</v>
          </cell>
          <cell r="C2659" t="str">
            <v>HASTE P/ PERFURATRIZ</v>
          </cell>
          <cell r="D2659" t="str">
            <v>UN</v>
          </cell>
          <cell r="E2659">
            <v>1227.1300000000001</v>
          </cell>
        </row>
        <row r="2660">
          <cell r="A2660" t="str">
            <v>I4900</v>
          </cell>
          <cell r="B2660" t="str">
            <v>SEINFRA/CE</v>
          </cell>
          <cell r="C2660" t="str">
            <v>HASTE PROLONG. C/ ROSCA/ROSCA DN 1.1/8 L=1,00m</v>
          </cell>
          <cell r="D2660" t="str">
            <v>UN</v>
          </cell>
          <cell r="E2660">
            <v>1073.33</v>
          </cell>
        </row>
        <row r="2661">
          <cell r="A2661" t="str">
            <v>I4901</v>
          </cell>
          <cell r="B2661" t="str">
            <v>SEINFRA/CE</v>
          </cell>
          <cell r="C2661" t="str">
            <v>HASTE PROLONG. C/ ROSCA/ROSCA DN 1.3/4 L=1,00m</v>
          </cell>
          <cell r="D2661" t="str">
            <v>UN</v>
          </cell>
          <cell r="E2661">
            <v>1326.3</v>
          </cell>
        </row>
        <row r="2662">
          <cell r="A2662" t="str">
            <v>I4902</v>
          </cell>
          <cell r="B2662" t="str">
            <v>SEINFRA/CE</v>
          </cell>
          <cell r="C2662" t="str">
            <v>HASTE PROLONG. C/ ROSCA/ROSCA DN 2 x 1 L=1,00m</v>
          </cell>
          <cell r="D2662" t="str">
            <v>UN</v>
          </cell>
          <cell r="E2662">
            <v>1465.5</v>
          </cell>
        </row>
        <row r="2663">
          <cell r="A2663" t="str">
            <v>I4903</v>
          </cell>
          <cell r="B2663" t="str">
            <v>SEINFRA/CE</v>
          </cell>
          <cell r="C2663" t="str">
            <v>HASTE PROLONG. C/ ROSCA/ROSCA DN 2.1/2 L=1,00m</v>
          </cell>
          <cell r="D2663" t="str">
            <v>UN</v>
          </cell>
          <cell r="E2663">
            <v>1599.82</v>
          </cell>
        </row>
        <row r="2664">
          <cell r="A2664" t="str">
            <v>I4896</v>
          </cell>
          <cell r="B2664" t="str">
            <v>SEINFRA/CE</v>
          </cell>
          <cell r="C2664" t="str">
            <v>HASTE PROLONG.C/ROSCA BOCA CHAVE DN 1.1/8 L=1,00m</v>
          </cell>
          <cell r="D2664" t="str">
            <v>UN</v>
          </cell>
          <cell r="E2664">
            <v>1560.08</v>
          </cell>
        </row>
        <row r="2665">
          <cell r="A2665" t="str">
            <v>I4897</v>
          </cell>
          <cell r="B2665" t="str">
            <v>SEINFRA/CE</v>
          </cell>
          <cell r="C2665" t="str">
            <v>HASTE PROLONG.C/ROSCA BOCA CHAVE DN 1.3/4 L=1,00m</v>
          </cell>
          <cell r="D2665" t="str">
            <v>UN</v>
          </cell>
          <cell r="E2665">
            <v>2150.3000000000002</v>
          </cell>
        </row>
        <row r="2666">
          <cell r="A2666" t="str">
            <v>I4898</v>
          </cell>
          <cell r="B2666" t="str">
            <v>SEINFRA/CE</v>
          </cell>
          <cell r="C2666" t="str">
            <v>HASTE PROLONG.C/ROSCA BOCA CHAVE DN 2 x 1 L=1,00m</v>
          </cell>
          <cell r="D2666" t="str">
            <v>UN</v>
          </cell>
          <cell r="E2666">
            <v>2487.0300000000002</v>
          </cell>
        </row>
        <row r="2667">
          <cell r="A2667" t="str">
            <v>I4899</v>
          </cell>
          <cell r="B2667" t="str">
            <v>SEINFRA/CE</v>
          </cell>
          <cell r="C2667" t="str">
            <v>HASTE PROLONG.C/ROSCA BOCA CHAVE DN 2.1/2 L=1,00m</v>
          </cell>
          <cell r="D2667" t="str">
            <v>UN</v>
          </cell>
          <cell r="E2667">
            <v>2809.2</v>
          </cell>
        </row>
        <row r="2668">
          <cell r="A2668" t="str">
            <v>I4892</v>
          </cell>
          <cell r="B2668" t="str">
            <v>SEINFRA/CE</v>
          </cell>
          <cell r="C2668" t="str">
            <v>HASTE PROLONG.QUADRADO BOCA/CHAVE DN 1.1/8 L=1,00m</v>
          </cell>
          <cell r="D2668" t="str">
            <v>UN</v>
          </cell>
          <cell r="E2668">
            <v>2506.16</v>
          </cell>
        </row>
        <row r="2669">
          <cell r="A2669" t="str">
            <v>I4893</v>
          </cell>
          <cell r="B2669" t="str">
            <v>SEINFRA/CE</v>
          </cell>
          <cell r="C2669" t="str">
            <v>HASTE PROLONG.QUADRADO BOCA/CHAVE DN 1.3/4 L=1,00m</v>
          </cell>
          <cell r="D2669" t="str">
            <v>UN</v>
          </cell>
          <cell r="E2669">
            <v>2819.73</v>
          </cell>
        </row>
        <row r="2670">
          <cell r="A2670" t="str">
            <v>I4894</v>
          </cell>
          <cell r="B2670" t="str">
            <v>SEINFRA/CE</v>
          </cell>
          <cell r="C2670" t="str">
            <v>HASTE PROLONG.QUADRADO BOCA/CHAVE DN 2 x 1 L=1,00m</v>
          </cell>
          <cell r="D2670" t="str">
            <v>UN</v>
          </cell>
          <cell r="E2670">
            <v>3037.8</v>
          </cell>
        </row>
        <row r="2671">
          <cell r="A2671" t="str">
            <v>I4895</v>
          </cell>
          <cell r="B2671" t="str">
            <v>SEINFRA/CE</v>
          </cell>
          <cell r="C2671" t="str">
            <v>HASTE PROLONG.QUADRADO BOCA/CHAVE DN 2.1/2 L=1,00m</v>
          </cell>
          <cell r="D2671" t="str">
            <v>UN</v>
          </cell>
          <cell r="E2671">
            <v>3322.06</v>
          </cell>
        </row>
        <row r="2672">
          <cell r="A2672" t="str">
            <v>I1245</v>
          </cell>
          <cell r="B2672" t="str">
            <v>SEINFRA/CE</v>
          </cell>
          <cell r="C2672" t="str">
            <v>HERBACEA ORNAMENTAL-EXTERNA</v>
          </cell>
          <cell r="D2672" t="str">
            <v>UN</v>
          </cell>
          <cell r="E2672">
            <v>3.45</v>
          </cell>
        </row>
        <row r="2673">
          <cell r="A2673" t="str">
            <v>I2353</v>
          </cell>
          <cell r="B2673" t="str">
            <v>SEINFRA/CE</v>
          </cell>
          <cell r="C2673" t="str">
            <v>HIDRACOR</v>
          </cell>
          <cell r="D2673" t="str">
            <v>KG</v>
          </cell>
          <cell r="E2673">
            <v>3.2</v>
          </cell>
        </row>
        <row r="2674">
          <cell r="A2674" t="str">
            <v>I7126</v>
          </cell>
          <cell r="B2674" t="str">
            <v>SEINFRA/CE</v>
          </cell>
          <cell r="C2674" t="str">
            <v>HIDRANTE COLUNA COMPL.C/CURVA DISSIMETRICA DN 80</v>
          </cell>
          <cell r="D2674" t="str">
            <v>UN</v>
          </cell>
          <cell r="E2674">
            <v>6562.28</v>
          </cell>
        </row>
        <row r="2675">
          <cell r="A2675" t="str">
            <v>I1246</v>
          </cell>
          <cell r="B2675" t="str">
            <v>SEINFRA/CE</v>
          </cell>
          <cell r="C2675" t="str">
            <v>HIDRANTE COM REGISTRO GLOBO AMARELO 2 1/2''</v>
          </cell>
          <cell r="D2675" t="str">
            <v>UN</v>
          </cell>
          <cell r="E2675">
            <v>491.63</v>
          </cell>
        </row>
        <row r="2676">
          <cell r="A2676" t="str">
            <v>I4905</v>
          </cell>
          <cell r="B2676" t="str">
            <v>SEINFRA/CE</v>
          </cell>
          <cell r="C2676" t="str">
            <v>HIDRANTE DE COLUNA COM CURVA DN 100</v>
          </cell>
          <cell r="D2676" t="str">
            <v>UN</v>
          </cell>
          <cell r="E2676">
            <v>5454.25</v>
          </cell>
        </row>
        <row r="2677">
          <cell r="A2677" t="str">
            <v>I4904</v>
          </cell>
          <cell r="B2677" t="str">
            <v>SEINFRA/CE</v>
          </cell>
          <cell r="C2677" t="str">
            <v>HIDRANTE DE COLUNA COM CURVA DN 75</v>
          </cell>
          <cell r="D2677" t="str">
            <v>UN</v>
          </cell>
          <cell r="E2677">
            <v>5434.12</v>
          </cell>
        </row>
        <row r="2678">
          <cell r="A2678" t="str">
            <v>I7127</v>
          </cell>
          <cell r="B2678" t="str">
            <v>SEINFRA/CE</v>
          </cell>
          <cell r="C2678" t="str">
            <v>HIDRANTE DE COLUNA COM CURVA DN 80</v>
          </cell>
          <cell r="D2678" t="str">
            <v>UN</v>
          </cell>
          <cell r="E2678">
            <v>5430.02</v>
          </cell>
        </row>
        <row r="2679">
          <cell r="A2679" t="str">
            <v>I4907</v>
          </cell>
          <cell r="B2679" t="str">
            <v>SEINFRA/CE</v>
          </cell>
          <cell r="C2679" t="str">
            <v>HIDRANTE DE COLUNA COMPL.C/CURVA DISSIMETRICA DN 100</v>
          </cell>
          <cell r="D2679" t="str">
            <v>UN</v>
          </cell>
          <cell r="E2679">
            <v>6644.53</v>
          </cell>
        </row>
        <row r="2680">
          <cell r="A2680" t="str">
            <v>I4906</v>
          </cell>
          <cell r="B2680" t="str">
            <v>SEINFRA/CE</v>
          </cell>
          <cell r="C2680" t="str">
            <v>HIDRANTE DE COLUNA COMPL.C/CURVA DISSIMETRICA DN 75</v>
          </cell>
          <cell r="D2680" t="str">
            <v>UN</v>
          </cell>
          <cell r="E2680">
            <v>6579.55</v>
          </cell>
        </row>
        <row r="2681">
          <cell r="A2681" t="str">
            <v>I4908</v>
          </cell>
          <cell r="B2681" t="str">
            <v>SEINFRA/CE</v>
          </cell>
          <cell r="C2681" t="str">
            <v>HIDRANTE DE COLUNA SIMPLES DN 100</v>
          </cell>
          <cell r="D2681" t="str">
            <v>UN</v>
          </cell>
          <cell r="E2681">
            <v>4962.6899999999996</v>
          </cell>
        </row>
        <row r="2682">
          <cell r="A2682" t="str">
            <v>I8205</v>
          </cell>
          <cell r="B2682" t="str">
            <v>SEINFRA/CE</v>
          </cell>
          <cell r="C2682" t="str">
            <v>HIDRANTE DE PISO</v>
          </cell>
          <cell r="D2682" t="str">
            <v>UN</v>
          </cell>
          <cell r="E2682">
            <v>668.57</v>
          </cell>
        </row>
        <row r="2683">
          <cell r="A2683" t="str">
            <v>I4911</v>
          </cell>
          <cell r="B2683" t="str">
            <v>SEINFRA/CE</v>
          </cell>
          <cell r="C2683" t="str">
            <v>HIDRANTE SUBTERRÂNEO .C/CURVA CURTA E CAIXA DN 75 x 60</v>
          </cell>
          <cell r="D2683" t="str">
            <v>UN</v>
          </cell>
          <cell r="E2683">
            <v>2063.4499999999998</v>
          </cell>
        </row>
        <row r="2684">
          <cell r="A2684" t="str">
            <v>I4912</v>
          </cell>
          <cell r="B2684" t="str">
            <v>SEINFRA/CE</v>
          </cell>
          <cell r="C2684" t="str">
            <v>HIDRANTE SUBTERRÂNEO .C/CURVA LONGA E CAIXA DN 75 x 60</v>
          </cell>
          <cell r="D2684" t="str">
            <v>UN</v>
          </cell>
          <cell r="E2684">
            <v>2190.4499999999998</v>
          </cell>
        </row>
        <row r="2685">
          <cell r="A2685" t="str">
            <v>I4909</v>
          </cell>
          <cell r="B2685" t="str">
            <v>SEINFRA/CE</v>
          </cell>
          <cell r="C2685" t="str">
            <v>HIDRANTE SUBTERRÂNEO C/ CURVA CURTA DN 75 x 60</v>
          </cell>
          <cell r="D2685" t="str">
            <v>UN</v>
          </cell>
          <cell r="E2685">
            <v>1523.79</v>
          </cell>
        </row>
        <row r="2686">
          <cell r="A2686" t="str">
            <v>I4910</v>
          </cell>
          <cell r="B2686" t="str">
            <v>SEINFRA/CE</v>
          </cell>
          <cell r="C2686" t="str">
            <v>HIDRANTE SUBTERRÂNEO C/ CURVA LONGA DN 75 x 60</v>
          </cell>
          <cell r="D2686" t="str">
            <v>UN</v>
          </cell>
          <cell r="E2686">
            <v>1746.01</v>
          </cell>
        </row>
        <row r="2687">
          <cell r="A2687" t="str">
            <v>I2948</v>
          </cell>
          <cell r="B2687" t="str">
            <v>SEINFRA/CE</v>
          </cell>
          <cell r="C2687" t="str">
            <v>HIDROM  TIPO TAQUIMÉTRICO  30 m3/h, 2" -  COMPLETO</v>
          </cell>
          <cell r="D2687" t="str">
            <v>UN</v>
          </cell>
          <cell r="E2687">
            <v>693.51</v>
          </cell>
        </row>
        <row r="2688">
          <cell r="A2688" t="str">
            <v>I2946</v>
          </cell>
          <cell r="B2688" t="str">
            <v>SEINFRA/CE</v>
          </cell>
          <cell r="C2688" t="str">
            <v>HIDROM  TIPO TAQUIMÉTRICO 10 m3/h, 1"- COMPLETO</v>
          </cell>
          <cell r="D2688" t="str">
            <v>UN</v>
          </cell>
          <cell r="E2688">
            <v>295.27999999999997</v>
          </cell>
        </row>
        <row r="2689">
          <cell r="A2689" t="str">
            <v>I2947</v>
          </cell>
          <cell r="B2689" t="str">
            <v>SEINFRA/CE</v>
          </cell>
          <cell r="C2689" t="str">
            <v>HIDROM TIPO TAQUIMÉTRICO  20 m3/h, 1 1/2" -  COMPLETO</v>
          </cell>
          <cell r="D2689" t="str">
            <v>UN</v>
          </cell>
          <cell r="E2689">
            <v>518.95000000000005</v>
          </cell>
        </row>
        <row r="2690">
          <cell r="A2690" t="str">
            <v>I2945</v>
          </cell>
          <cell r="B2690" t="str">
            <v>SEINFRA/CE</v>
          </cell>
          <cell r="C2690" t="str">
            <v>HIDROM TIPO TAQUIMÉTRICO  7 m3/h, 1" - COMPLETO</v>
          </cell>
          <cell r="D2690" t="str">
            <v>UN</v>
          </cell>
          <cell r="E2690">
            <v>265.69</v>
          </cell>
        </row>
        <row r="2691">
          <cell r="A2691" t="str">
            <v>I2943</v>
          </cell>
          <cell r="B2691" t="str">
            <v>SEINFRA/CE</v>
          </cell>
          <cell r="C2691" t="str">
            <v>HIDROM TIPO TAQUIMÉTRICO 3 m3/h, 3/4"- COMPLETO</v>
          </cell>
          <cell r="D2691" t="str">
            <v>UN</v>
          </cell>
          <cell r="E2691">
            <v>76.27</v>
          </cell>
        </row>
        <row r="2692">
          <cell r="A2692" t="str">
            <v>I2944</v>
          </cell>
          <cell r="B2692" t="str">
            <v>SEINFRA/CE</v>
          </cell>
          <cell r="C2692" t="str">
            <v>HIDROM TIPO TAQUIMÉTRICO 5 m3/h, 3/4"- COMPLETO</v>
          </cell>
          <cell r="D2692" t="str">
            <v>UN</v>
          </cell>
          <cell r="E2692">
            <v>103.84</v>
          </cell>
        </row>
        <row r="2693">
          <cell r="A2693" t="str">
            <v>I8668</v>
          </cell>
          <cell r="B2693" t="str">
            <v>SEINFRA/CE</v>
          </cell>
          <cell r="C2693" t="str">
            <v>HIDRÔMETRO TIPO WOLTMANN HORIZONTAL Qn=150m³/h, Dn 150mm - COMPLETO</v>
          </cell>
          <cell r="D2693" t="str">
            <v>UN</v>
          </cell>
          <cell r="E2693">
            <v>2705.9</v>
          </cell>
        </row>
        <row r="2694">
          <cell r="A2694" t="str">
            <v>I8666</v>
          </cell>
          <cell r="B2694" t="str">
            <v>SEINFRA/CE</v>
          </cell>
          <cell r="C2694" t="str">
            <v>HIDRÔMETRO TIPO WOLTMANN HORIZONTAL Qn=40m³/h, Dn 80mm - COMPLETO</v>
          </cell>
          <cell r="D2694" t="str">
            <v>UN</v>
          </cell>
          <cell r="E2694">
            <v>1141.43</v>
          </cell>
        </row>
        <row r="2695">
          <cell r="A2695" t="str">
            <v>I8667</v>
          </cell>
          <cell r="B2695" t="str">
            <v>SEINFRA/CE</v>
          </cell>
          <cell r="C2695" t="str">
            <v>HIDRÔMETRO TIPO WOLTMANN HORIZONTAL Qn=60m³/h, Dn 100mm - COMPLETO</v>
          </cell>
          <cell r="D2695" t="str">
            <v>UN</v>
          </cell>
          <cell r="E2695">
            <v>1373.7</v>
          </cell>
        </row>
        <row r="2696">
          <cell r="A2696" t="str">
            <v>I1248</v>
          </cell>
          <cell r="B2696" t="str">
            <v>SEINFRA/CE</v>
          </cell>
          <cell r="C2696" t="str">
            <v>HIGIENIZAÇÃO EM METRAGEM DE DUTOS DE AR-CONDICION.</v>
          </cell>
          <cell r="D2696" t="str">
            <v>M</v>
          </cell>
          <cell r="E2696">
            <v>78.94</v>
          </cell>
        </row>
        <row r="2697">
          <cell r="A2697" t="str">
            <v>I6824</v>
          </cell>
          <cell r="B2697" t="str">
            <v>SEINFRA/CE</v>
          </cell>
          <cell r="C2697" t="str">
            <v>HUB TIPO 24 PORTAS</v>
          </cell>
          <cell r="D2697" t="str">
            <v>UN</v>
          </cell>
          <cell r="E2697">
            <v>1499.56</v>
          </cell>
        </row>
        <row r="2698">
          <cell r="A2698" t="str">
            <v>I7378</v>
          </cell>
          <cell r="B2698" t="str">
            <v>SEINFRA/CE</v>
          </cell>
          <cell r="C2698" t="str">
            <v>IGNEX</v>
          </cell>
          <cell r="D2698" t="str">
            <v>UN</v>
          </cell>
          <cell r="E2698">
            <v>3.29</v>
          </cell>
        </row>
        <row r="2699">
          <cell r="A2699" t="str">
            <v>I6229</v>
          </cell>
          <cell r="B2699" t="str">
            <v>SEINFRA/CE</v>
          </cell>
          <cell r="C2699" t="str">
            <v>IGOL A</v>
          </cell>
          <cell r="D2699" t="str">
            <v>KG</v>
          </cell>
          <cell r="E2699">
            <v>11.53</v>
          </cell>
        </row>
        <row r="2700">
          <cell r="A2700" t="str">
            <v>I7540</v>
          </cell>
          <cell r="B2700" t="str">
            <v>SEINFRA/CE</v>
          </cell>
          <cell r="C2700" t="str">
            <v>IMPERMEABILIZAÇÃO DE ACABAMENTO C/ HEYDICRYL PLUS, COR BRANCA,CONSUMO 3,0 KG/M2, REFORÇADO C/ TELA DE PLIESTER MALHA 2x2m</v>
          </cell>
          <cell r="D2700" t="str">
            <v>M2</v>
          </cell>
          <cell r="E2700">
            <v>13.19</v>
          </cell>
        </row>
        <row r="2701">
          <cell r="A2701" t="str">
            <v>I1249</v>
          </cell>
          <cell r="B2701" t="str">
            <v>SEINFRA/CE</v>
          </cell>
          <cell r="C2701" t="str">
            <v>IMPERMEABILIZANTE</v>
          </cell>
          <cell r="D2701" t="str">
            <v>KG</v>
          </cell>
          <cell r="E2701">
            <v>7.43</v>
          </cell>
        </row>
        <row r="2702">
          <cell r="A2702" t="str">
            <v>I1250</v>
          </cell>
          <cell r="B2702" t="str">
            <v>SEINFRA/CE</v>
          </cell>
          <cell r="C2702" t="str">
            <v>IMPERMEABILIZANTE ESTRUTURAL</v>
          </cell>
          <cell r="D2702" t="str">
            <v>KG</v>
          </cell>
          <cell r="E2702">
            <v>1.9</v>
          </cell>
        </row>
        <row r="2703">
          <cell r="A2703" t="str">
            <v>I8645</v>
          </cell>
          <cell r="B2703" t="str">
            <v>SEINFRA/CE</v>
          </cell>
          <cell r="C2703" t="str">
            <v>IMPLANTAÇÃO DE ASSENTO PARA PESSOAS OBESAS (PO), PESSOAS COM MOBILIDADE REDUZIDA (PMR) E PESSOAS COM CADEIRA DE RODAS (PCR)</v>
          </cell>
          <cell r="D2703" t="str">
            <v>UN</v>
          </cell>
          <cell r="E2703">
            <v>720</v>
          </cell>
        </row>
        <row r="2704">
          <cell r="A2704" t="str">
            <v>I8565</v>
          </cell>
          <cell r="B2704" t="str">
            <v>SEINFRA/CE</v>
          </cell>
          <cell r="C2704" t="str">
            <v>IMPRESSÃO MONOCROMÁTICA EM PAPEL VEGETAL</v>
          </cell>
          <cell r="D2704" t="str">
            <v>M</v>
          </cell>
          <cell r="E2704">
            <v>9.6</v>
          </cell>
        </row>
        <row r="2705">
          <cell r="A2705" t="str">
            <v>I7986</v>
          </cell>
          <cell r="B2705" t="str">
            <v>SEINFRA/CE</v>
          </cell>
          <cell r="C2705" t="str">
            <v>IMPRESSORA</v>
          </cell>
          <cell r="D2705" t="str">
            <v>UN</v>
          </cell>
          <cell r="E2705">
            <v>386.75</v>
          </cell>
        </row>
        <row r="2706">
          <cell r="A2706" t="str">
            <v>I8611</v>
          </cell>
          <cell r="B2706" t="str">
            <v>SEINFRA/CE</v>
          </cell>
          <cell r="C2706" t="str">
            <v>IMPRESSORA</v>
          </cell>
          <cell r="D2706" t="str">
            <v>UNxMÊS</v>
          </cell>
          <cell r="E2706">
            <v>15</v>
          </cell>
        </row>
        <row r="2707">
          <cell r="A2707" t="str">
            <v>I6377</v>
          </cell>
          <cell r="B2707" t="str">
            <v>SEINFRA/CE</v>
          </cell>
          <cell r="C2707" t="str">
            <v>IMPRESSORA DE CARTÕES DE PROXIMIDADE</v>
          </cell>
          <cell r="D2707" t="str">
            <v>UN</v>
          </cell>
          <cell r="E2707">
            <v>1345.22</v>
          </cell>
        </row>
        <row r="2708">
          <cell r="A2708" t="str">
            <v>I2354</v>
          </cell>
          <cell r="B2708" t="str">
            <v>SEINFRA/CE</v>
          </cell>
          <cell r="C2708" t="str">
            <v>INDENIZAÇÃO DE JAZIDA</v>
          </cell>
          <cell r="D2708" t="str">
            <v>M3</v>
          </cell>
          <cell r="E2708">
            <v>1.08</v>
          </cell>
        </row>
        <row r="2709">
          <cell r="A2709" t="str">
            <v>I6008</v>
          </cell>
          <cell r="B2709" t="str">
            <v>SEINFRA/CE</v>
          </cell>
          <cell r="C2709" t="str">
            <v>INDUTÂNCIA DE LINHA TRIFÁSICA 0,1 MH - 250 A</v>
          </cell>
          <cell r="D2709" t="str">
            <v>UN</v>
          </cell>
          <cell r="E2709">
            <v>3171.24</v>
          </cell>
        </row>
        <row r="2710">
          <cell r="A2710" t="str">
            <v>I2355</v>
          </cell>
          <cell r="B2710" t="str">
            <v>SEINFRA/CE</v>
          </cell>
          <cell r="C2710" t="str">
            <v>INIBIDOR DE CORROSÃO MIGRATÓRIO MCI2020</v>
          </cell>
          <cell r="D2710" t="str">
            <v>L</v>
          </cell>
          <cell r="E2710">
            <v>30.28</v>
          </cell>
        </row>
        <row r="2711">
          <cell r="A2711" t="str">
            <v>I2356</v>
          </cell>
          <cell r="B2711" t="str">
            <v>SEINFRA/CE</v>
          </cell>
          <cell r="C2711" t="str">
            <v>INJETOR P/APLICAÇÃO RESINA POLIURETANA</v>
          </cell>
          <cell r="D2711" t="str">
            <v>UN</v>
          </cell>
          <cell r="E2711">
            <v>9.56</v>
          </cell>
        </row>
        <row r="2712">
          <cell r="A2712" t="str">
            <v>I1251</v>
          </cell>
          <cell r="B2712" t="str">
            <v>SEINFRA/CE</v>
          </cell>
          <cell r="C2712" t="str">
            <v>INSETICIDA TIPO "JINO CUPIM" E "PENETROL"</v>
          </cell>
          <cell r="D2712" t="str">
            <v>L</v>
          </cell>
          <cell r="E2712">
            <v>13.79</v>
          </cell>
        </row>
        <row r="2713">
          <cell r="A2713" t="str">
            <v>I8260</v>
          </cell>
          <cell r="B2713" t="str">
            <v>SEINFRA/CE</v>
          </cell>
          <cell r="C2713" t="str">
            <v>INSTALAÇÃO ELÉTRICA E SISTEMA ATERRAMENTO E PÁRA-RAIOS</v>
          </cell>
          <cell r="D2713" t="str">
            <v>CJ</v>
          </cell>
          <cell r="E2713">
            <v>28740.69</v>
          </cell>
        </row>
        <row r="2714">
          <cell r="A2714" t="str">
            <v>I2361</v>
          </cell>
          <cell r="B2714" t="str">
            <v>SEINFRA/CE</v>
          </cell>
          <cell r="C2714" t="str">
            <v>INTERFACE HOMEM/MÁQUINA 5,7" TOUCHSCREEN, COLORIDA</v>
          </cell>
          <cell r="D2714" t="str">
            <v>UN</v>
          </cell>
          <cell r="E2714">
            <v>10589.71</v>
          </cell>
        </row>
        <row r="2715">
          <cell r="A2715" t="str">
            <v>I8616</v>
          </cell>
          <cell r="B2715" t="str">
            <v>SEINFRA/CE</v>
          </cell>
          <cell r="C2715" t="str">
            <v>INTERNET</v>
          </cell>
          <cell r="D2715" t="str">
            <v>UNxMÊS</v>
          </cell>
          <cell r="E2715">
            <v>130</v>
          </cell>
        </row>
        <row r="2716">
          <cell r="A2716" t="str">
            <v>I1252</v>
          </cell>
          <cell r="B2716" t="str">
            <v>SEINFRA/CE</v>
          </cell>
          <cell r="C2716" t="str">
            <v>INTERRUPTOR 1 TECLA BIPOLAR PARALELO</v>
          </cell>
          <cell r="D2716" t="str">
            <v>UN</v>
          </cell>
          <cell r="E2716">
            <v>21.33</v>
          </cell>
        </row>
        <row r="2717">
          <cell r="A2717" t="str">
            <v>I1253</v>
          </cell>
          <cell r="B2717" t="str">
            <v>SEINFRA/CE</v>
          </cell>
          <cell r="C2717" t="str">
            <v>INTERRUPTOR 1 TECLA PARALELO</v>
          </cell>
          <cell r="D2717" t="str">
            <v>UN</v>
          </cell>
          <cell r="E2717">
            <v>8.93</v>
          </cell>
        </row>
        <row r="2718">
          <cell r="A2718" t="str">
            <v>I1254</v>
          </cell>
          <cell r="B2718" t="str">
            <v>SEINFRA/CE</v>
          </cell>
          <cell r="C2718" t="str">
            <v>INTERRUPTOR 1 TECLA PARALELO 1 TOMADA 2POLOS UNIV.</v>
          </cell>
          <cell r="D2718" t="str">
            <v>UN</v>
          </cell>
          <cell r="E2718">
            <v>12.96</v>
          </cell>
        </row>
        <row r="2719">
          <cell r="A2719" t="str">
            <v>I1255</v>
          </cell>
          <cell r="B2719" t="str">
            <v>SEINFRA/CE</v>
          </cell>
          <cell r="C2719" t="str">
            <v>INTERRUPTOR 1 TECLA SIMPLES</v>
          </cell>
          <cell r="D2719" t="str">
            <v>UN</v>
          </cell>
          <cell r="E2719">
            <v>5.79</v>
          </cell>
        </row>
        <row r="2720">
          <cell r="A2720" t="str">
            <v>I1256</v>
          </cell>
          <cell r="B2720" t="str">
            <v>SEINFRA/CE</v>
          </cell>
          <cell r="C2720" t="str">
            <v>INTERRUPTOR 1 TECLA SIMPLES 1 CAMPAINHA</v>
          </cell>
          <cell r="D2720" t="str">
            <v>UN</v>
          </cell>
          <cell r="E2720">
            <v>7.33</v>
          </cell>
        </row>
        <row r="2721">
          <cell r="A2721" t="str">
            <v>I1257</v>
          </cell>
          <cell r="B2721" t="str">
            <v>SEINFRA/CE</v>
          </cell>
          <cell r="C2721" t="str">
            <v>INTERRUPTOR 1 TECLA SIMPLES 1 PARALELO</v>
          </cell>
          <cell r="D2721" t="str">
            <v>UN</v>
          </cell>
          <cell r="E2721">
            <v>11.93</v>
          </cell>
        </row>
        <row r="2722">
          <cell r="A2722" t="str">
            <v>I1258</v>
          </cell>
          <cell r="B2722" t="str">
            <v>SEINFRA/CE</v>
          </cell>
          <cell r="C2722" t="str">
            <v>INTERRUPTOR 1 TECLA SIMPLES 1 PARALELO 1TOM. 2POLO</v>
          </cell>
          <cell r="D2722" t="str">
            <v>UN</v>
          </cell>
          <cell r="E2722">
            <v>14.33</v>
          </cell>
        </row>
        <row r="2723">
          <cell r="A2723" t="str">
            <v>I1259</v>
          </cell>
          <cell r="B2723" t="str">
            <v>SEINFRA/CE</v>
          </cell>
          <cell r="C2723" t="str">
            <v>INTERRUPTOR 1 TECLA SIMPLES 1 TOMADA 2POLOS UNIV.</v>
          </cell>
          <cell r="D2723" t="str">
            <v>UN</v>
          </cell>
          <cell r="E2723">
            <v>13.9</v>
          </cell>
        </row>
        <row r="2724">
          <cell r="A2724" t="str">
            <v>I1260</v>
          </cell>
          <cell r="B2724" t="str">
            <v>SEINFRA/CE</v>
          </cell>
          <cell r="C2724" t="str">
            <v>INTERRUPTOR 1 TECLA SIMPLES 2 PARALELO</v>
          </cell>
          <cell r="D2724" t="str">
            <v>UN</v>
          </cell>
          <cell r="E2724">
            <v>14.17</v>
          </cell>
        </row>
        <row r="2725">
          <cell r="A2725" t="str">
            <v>I1261</v>
          </cell>
          <cell r="B2725" t="str">
            <v>SEINFRA/CE</v>
          </cell>
          <cell r="C2725" t="str">
            <v>INTERRUPTOR 2 TECLAS PARALELO</v>
          </cell>
          <cell r="D2725" t="str">
            <v>UN</v>
          </cell>
          <cell r="E2725">
            <v>13.9</v>
          </cell>
        </row>
        <row r="2726">
          <cell r="A2726" t="str">
            <v>I1262</v>
          </cell>
          <cell r="B2726" t="str">
            <v>SEINFRA/CE</v>
          </cell>
          <cell r="C2726" t="str">
            <v>INTERRUPTOR 2 TECLAS PARALELO 1 TOMADA 2POLOS</v>
          </cell>
          <cell r="D2726" t="str">
            <v>UN</v>
          </cell>
          <cell r="E2726">
            <v>19.489999999999998</v>
          </cell>
        </row>
        <row r="2727">
          <cell r="A2727" t="str">
            <v>I1263</v>
          </cell>
          <cell r="B2727" t="str">
            <v>SEINFRA/CE</v>
          </cell>
          <cell r="C2727" t="str">
            <v>INTERRUPTOR 2 TECLAS SIMPLES</v>
          </cell>
          <cell r="D2727" t="str">
            <v>UN</v>
          </cell>
          <cell r="E2727">
            <v>11.05</v>
          </cell>
        </row>
        <row r="2728">
          <cell r="A2728" t="str">
            <v>I1264</v>
          </cell>
          <cell r="B2728" t="str">
            <v>SEINFRA/CE</v>
          </cell>
          <cell r="C2728" t="str">
            <v>INTERRUPTOR 2 TECLAS SIMPLES 1 PARALELO</v>
          </cell>
          <cell r="D2728" t="str">
            <v>UN</v>
          </cell>
          <cell r="E2728">
            <v>15.2</v>
          </cell>
        </row>
        <row r="2729">
          <cell r="A2729" t="str">
            <v>I1265</v>
          </cell>
          <cell r="B2729" t="str">
            <v>SEINFRA/CE</v>
          </cell>
          <cell r="C2729" t="str">
            <v>INTERRUPTOR 2 TECLAS SIMPLES 1TOMADA 2POLOS</v>
          </cell>
          <cell r="D2729" t="str">
            <v>UN</v>
          </cell>
          <cell r="E2729">
            <v>16.7</v>
          </cell>
        </row>
        <row r="2730">
          <cell r="A2730" t="str">
            <v>I1266</v>
          </cell>
          <cell r="B2730" t="str">
            <v>SEINFRA/CE</v>
          </cell>
          <cell r="C2730" t="str">
            <v>INTERRUPTOR 3 TECLAS PARALELOS</v>
          </cell>
          <cell r="D2730" t="str">
            <v>UN</v>
          </cell>
          <cell r="E2730">
            <v>17.190000000000001</v>
          </cell>
        </row>
        <row r="2731">
          <cell r="A2731" t="str">
            <v>I1267</v>
          </cell>
          <cell r="B2731" t="str">
            <v>SEINFRA/CE</v>
          </cell>
          <cell r="C2731" t="str">
            <v>INTERRUPTOR 3 TECLAS SIMPLES</v>
          </cell>
          <cell r="D2731" t="str">
            <v>UN</v>
          </cell>
          <cell r="E2731">
            <v>12.69</v>
          </cell>
        </row>
        <row r="2732">
          <cell r="A2732" t="str">
            <v>I2357</v>
          </cell>
          <cell r="B2732" t="str">
            <v>SEINFRA/CE</v>
          </cell>
          <cell r="C2732" t="str">
            <v>INTERRUPTOR DE SOBREPOR 1 SEÇÃO</v>
          </cell>
          <cell r="D2732" t="str">
            <v>UN</v>
          </cell>
          <cell r="E2732">
            <v>8.56</v>
          </cell>
        </row>
        <row r="2733">
          <cell r="A2733" t="str">
            <v>I1268</v>
          </cell>
          <cell r="B2733" t="str">
            <v>SEINFRA/CE</v>
          </cell>
          <cell r="C2733" t="str">
            <v>INTERRUPTOR DUAS TECLAS 10A - 250V, SISTEMA "X"</v>
          </cell>
          <cell r="D2733" t="str">
            <v>UN</v>
          </cell>
          <cell r="E2733">
            <v>8.14</v>
          </cell>
        </row>
        <row r="2734">
          <cell r="A2734" t="str">
            <v>I1269</v>
          </cell>
          <cell r="B2734" t="str">
            <v>SEINFRA/CE</v>
          </cell>
          <cell r="C2734" t="str">
            <v>INTERRUPTOR PULSADOR CAMPAINHA</v>
          </cell>
          <cell r="D2734" t="str">
            <v>UN</v>
          </cell>
          <cell r="E2734">
            <v>6.42</v>
          </cell>
        </row>
        <row r="2735">
          <cell r="A2735" t="str">
            <v>I1270</v>
          </cell>
          <cell r="B2735" t="str">
            <v>SEINFRA/CE</v>
          </cell>
          <cell r="C2735" t="str">
            <v>INTERRUPTOR UMA TECLA 10A - 250V, SISTEMA "X"</v>
          </cell>
          <cell r="D2735" t="str">
            <v>UN</v>
          </cell>
          <cell r="E2735">
            <v>6.97</v>
          </cell>
        </row>
        <row r="2736">
          <cell r="A2736" t="str">
            <v>I6006</v>
          </cell>
          <cell r="B2736" t="str">
            <v>SEINFRA/CE</v>
          </cell>
          <cell r="C2736" t="str">
            <v>INVERSOR DE FREQUÊNCIA P/ IM = 250A, SERVIÇO SEVERO, IP 20</v>
          </cell>
          <cell r="D2736" t="str">
            <v>UN</v>
          </cell>
          <cell r="E2736">
            <v>46329.97</v>
          </cell>
        </row>
        <row r="2737">
          <cell r="A2737" t="str">
            <v>I8958</v>
          </cell>
          <cell r="B2737" t="str">
            <v>SEINFRA/CE</v>
          </cell>
          <cell r="C2737" t="str">
            <v>ISOLADOR DE SUSPENSÃO POLIMÉRICO, 15KV</v>
          </cell>
          <cell r="D2737" t="str">
            <v>UN</v>
          </cell>
          <cell r="E2737">
            <v>1620</v>
          </cell>
        </row>
        <row r="2738">
          <cell r="A2738" t="str">
            <v>I8081</v>
          </cell>
          <cell r="B2738" t="str">
            <v>SEINFRA/CE</v>
          </cell>
          <cell r="C2738" t="str">
            <v>ISOLADOR DE SUSPENSÃO, VIDRO OU PORCELANA, 15 kV</v>
          </cell>
          <cell r="D2738" t="str">
            <v>UN</v>
          </cell>
          <cell r="E2738">
            <v>49.55</v>
          </cell>
        </row>
        <row r="2739">
          <cell r="A2739" t="str">
            <v>I7415</v>
          </cell>
          <cell r="B2739" t="str">
            <v>SEINFRA/CE</v>
          </cell>
          <cell r="C2739" t="str">
            <v>ISOLADOR EPÓXI 1kV - 25mm</v>
          </cell>
          <cell r="D2739" t="str">
            <v>UN</v>
          </cell>
          <cell r="E2739">
            <v>6.5</v>
          </cell>
        </row>
        <row r="2740">
          <cell r="A2740" t="str">
            <v>I1271</v>
          </cell>
          <cell r="B2740" t="str">
            <v>SEINFRA/CE</v>
          </cell>
          <cell r="C2740" t="str">
            <v>ISOLADOR PORCEL. TIPO PEDESTAL CLASSE 15KV</v>
          </cell>
          <cell r="D2740" t="str">
            <v>UN</v>
          </cell>
          <cell r="E2740">
            <v>58.1</v>
          </cell>
        </row>
        <row r="2741">
          <cell r="A2741" t="str">
            <v>I8515</v>
          </cell>
          <cell r="B2741" t="str">
            <v>SEINFRA/CE</v>
          </cell>
          <cell r="C2741" t="str">
            <v>ISOLADOR REFORÇADO 200mm FIXAÇÃO HORIZONTAL</v>
          </cell>
          <cell r="D2741" t="str">
            <v>UN</v>
          </cell>
          <cell r="E2741">
            <v>2.5299999999999998</v>
          </cell>
        </row>
        <row r="2742">
          <cell r="A2742" t="str">
            <v>I8514</v>
          </cell>
          <cell r="B2742" t="str">
            <v>SEINFRA/CE</v>
          </cell>
          <cell r="C2742" t="str">
            <v>ISOLADOR SIMPLES DE USO GERAL 200mm ROSCA MECÂNICA</v>
          </cell>
          <cell r="D2742" t="str">
            <v>UN</v>
          </cell>
          <cell r="E2742">
            <v>1.69</v>
          </cell>
        </row>
        <row r="2743">
          <cell r="A2743" t="str">
            <v>I8522</v>
          </cell>
          <cell r="B2743" t="str">
            <v>SEINFRA/CE</v>
          </cell>
          <cell r="C2743" t="str">
            <v>ISOLADOR SIMPLES PARA MASTRO 2" COM 1 DESCIDA</v>
          </cell>
          <cell r="D2743" t="str">
            <v>UN</v>
          </cell>
          <cell r="E2743">
            <v>3.48</v>
          </cell>
        </row>
        <row r="2744">
          <cell r="A2744" t="str">
            <v>I8523</v>
          </cell>
          <cell r="B2744" t="str">
            <v>SEINFRA/CE</v>
          </cell>
          <cell r="C2744" t="str">
            <v>ISOLADOR SIMPLES PARA MASTRO 2" COM 2 DESCIDAS</v>
          </cell>
          <cell r="D2744" t="str">
            <v>UN</v>
          </cell>
          <cell r="E2744">
            <v>6</v>
          </cell>
        </row>
        <row r="2745">
          <cell r="A2745" t="str">
            <v>I1272</v>
          </cell>
          <cell r="B2745" t="str">
            <v>SEINFRA/CE</v>
          </cell>
          <cell r="C2745" t="str">
            <v>ISOLADOR TIPO DISCO 175MM DE VIDRO</v>
          </cell>
          <cell r="D2745" t="str">
            <v>UN</v>
          </cell>
          <cell r="E2745">
            <v>55.23</v>
          </cell>
        </row>
        <row r="2746">
          <cell r="A2746" t="str">
            <v>I2360</v>
          </cell>
          <cell r="B2746" t="str">
            <v>SEINFRA/CE</v>
          </cell>
          <cell r="C2746" t="str">
            <v>ISOPOR 20MM</v>
          </cell>
          <cell r="D2746" t="str">
            <v>UN</v>
          </cell>
          <cell r="E2746">
            <v>4.59</v>
          </cell>
        </row>
        <row r="2747">
          <cell r="A2747" t="str">
            <v>I8339</v>
          </cell>
          <cell r="B2747" t="str">
            <v>SEINFRA/CE</v>
          </cell>
          <cell r="C2747" t="str">
            <v>JANELA EM ALUMÍNIO ANODIZADO NATURAL/FOSCO, DE CORRER, COM BANDEIROLA E/OU PEITORIL, SEM VIDRO</v>
          </cell>
          <cell r="D2747" t="str">
            <v>M2</v>
          </cell>
          <cell r="E2747">
            <v>244.62</v>
          </cell>
        </row>
        <row r="2748">
          <cell r="A2748" t="str">
            <v>I8337</v>
          </cell>
          <cell r="B2748" t="str">
            <v>SEINFRA/CE</v>
          </cell>
          <cell r="C2748" t="str">
            <v>JANELA EM ALUMÍNIO ANODIZADO NATURAL/FOSCO, DE CORRER, SEM BANDEIROLA E/OU PEITORIL, SEM VIDRO</v>
          </cell>
          <cell r="D2748" t="str">
            <v>M2</v>
          </cell>
          <cell r="E2748">
            <v>213</v>
          </cell>
        </row>
        <row r="2749">
          <cell r="A2749" t="str">
            <v>I8345</v>
          </cell>
          <cell r="B2749" t="str">
            <v>SEINFRA/CE</v>
          </cell>
          <cell r="C2749" t="str">
            <v>JANELA EM ALUMÍNIO ANODIZADO PRETO, DE CORRER, COM BANDEIROLA E/OU PEITORIL, SEM VIDRO</v>
          </cell>
          <cell r="D2749" t="str">
            <v>M2</v>
          </cell>
          <cell r="E2749">
            <v>270</v>
          </cell>
        </row>
        <row r="2750">
          <cell r="A2750" t="str">
            <v>I8343</v>
          </cell>
          <cell r="B2750" t="str">
            <v>SEINFRA/CE</v>
          </cell>
          <cell r="C2750" t="str">
            <v>JANELA EM ALUMÍNIO ANODIZADO PRETO, DE CORRER, SEM BANDEIROLA E/OU PEITORIL, SEM VIDRO</v>
          </cell>
          <cell r="D2750" t="str">
            <v>M2</v>
          </cell>
          <cell r="E2750">
            <v>232.91</v>
          </cell>
        </row>
        <row r="2751">
          <cell r="A2751" t="str">
            <v>I1275</v>
          </cell>
          <cell r="B2751" t="str">
            <v>SEINFRA/CE</v>
          </cell>
          <cell r="C2751" t="str">
            <v>JANELA EM ALUMINIO, TIPO VENEZIANA</v>
          </cell>
          <cell r="D2751" t="str">
            <v>M2</v>
          </cell>
          <cell r="E2751">
            <v>312.93</v>
          </cell>
        </row>
        <row r="2752">
          <cell r="A2752" t="str">
            <v>I6110</v>
          </cell>
          <cell r="B2752" t="str">
            <v>SEINFRA/CE</v>
          </cell>
          <cell r="C2752" t="str">
            <v>JANELA TIPO FICHA 1,40 X 1,00 M MADEIRA MISTA (PADRÃO MUTIRÃO)</v>
          </cell>
          <cell r="D2752" t="str">
            <v>UN</v>
          </cell>
          <cell r="E2752">
            <v>54.6</v>
          </cell>
        </row>
        <row r="2753">
          <cell r="A2753" t="str">
            <v>I1276</v>
          </cell>
          <cell r="B2753" t="str">
            <v>SEINFRA/CE</v>
          </cell>
          <cell r="C2753" t="str">
            <v>JANELA VENEZIANA MOVEL</v>
          </cell>
          <cell r="D2753" t="str">
            <v>M2</v>
          </cell>
          <cell r="E2753">
            <v>162</v>
          </cell>
        </row>
        <row r="2754">
          <cell r="A2754" t="str">
            <v>I1277</v>
          </cell>
          <cell r="B2754" t="str">
            <v>SEINFRA/CE</v>
          </cell>
          <cell r="C2754" t="str">
            <v>JARDINEIRO</v>
          </cell>
          <cell r="D2754" t="str">
            <v>H</v>
          </cell>
          <cell r="E2754">
            <v>3.95</v>
          </cell>
        </row>
        <row r="2755">
          <cell r="A2755" t="str">
            <v>I1278</v>
          </cell>
          <cell r="B2755" t="str">
            <v>SEINFRA/CE</v>
          </cell>
          <cell r="C2755" t="str">
            <v>JATISTA</v>
          </cell>
          <cell r="D2755" t="str">
            <v>H</v>
          </cell>
          <cell r="E2755">
            <v>5.55</v>
          </cell>
        </row>
        <row r="2756">
          <cell r="A2756" t="str">
            <v>I8242</v>
          </cell>
          <cell r="B2756" t="str">
            <v>SEINFRA/CE</v>
          </cell>
          <cell r="C2756" t="str">
            <v>JOELHO 45 PVC BRANCO PARA ESGOTO D=100mm</v>
          </cell>
          <cell r="D2756" t="str">
            <v>UN</v>
          </cell>
          <cell r="E2756">
            <v>5.35</v>
          </cell>
        </row>
        <row r="2757">
          <cell r="A2757" t="str">
            <v>I8240</v>
          </cell>
          <cell r="B2757" t="str">
            <v>SEINFRA/CE</v>
          </cell>
          <cell r="C2757" t="str">
            <v>JOELHO 45 PVC BRANCO PARA ESGOTO D=40mm</v>
          </cell>
          <cell r="D2757" t="str">
            <v>UN</v>
          </cell>
          <cell r="E2757">
            <v>1.27</v>
          </cell>
        </row>
        <row r="2758">
          <cell r="A2758" t="str">
            <v>I6235</v>
          </cell>
          <cell r="B2758" t="str">
            <v>SEINFRA/CE</v>
          </cell>
          <cell r="C2758" t="str">
            <v>JOELHO 45 PVC BRANCO PARA ESGOTO D=50mm</v>
          </cell>
          <cell r="D2758" t="str">
            <v>UN</v>
          </cell>
          <cell r="E2758">
            <v>1.27</v>
          </cell>
        </row>
        <row r="2759">
          <cell r="A2759" t="str">
            <v>I8241</v>
          </cell>
          <cell r="B2759" t="str">
            <v>SEINFRA/CE</v>
          </cell>
          <cell r="C2759" t="str">
            <v>JOELHO 45 PVC BRANCO PARA ESGOTO D=75mm</v>
          </cell>
          <cell r="D2759" t="str">
            <v>UN</v>
          </cell>
          <cell r="E2759">
            <v>4.0999999999999996</v>
          </cell>
        </row>
        <row r="2760">
          <cell r="A2760" t="str">
            <v>I6883</v>
          </cell>
          <cell r="B2760" t="str">
            <v>SEINFRA/CE</v>
          </cell>
          <cell r="C2760" t="str">
            <v>JOELHO 45° PVC PBS DN 150</v>
          </cell>
          <cell r="D2760" t="str">
            <v>UN</v>
          </cell>
          <cell r="E2760">
            <v>380.69</v>
          </cell>
        </row>
        <row r="2761">
          <cell r="A2761" t="str">
            <v>I8243</v>
          </cell>
          <cell r="B2761" t="str">
            <v>SEINFRA/CE</v>
          </cell>
          <cell r="C2761" t="str">
            <v>JOELHO 45 PVC SOLDÁVEL D=25mm</v>
          </cell>
          <cell r="D2761" t="str">
            <v>UN</v>
          </cell>
          <cell r="E2761">
            <v>0.77</v>
          </cell>
        </row>
        <row r="2762">
          <cell r="A2762" t="str">
            <v>I8244</v>
          </cell>
          <cell r="B2762" t="str">
            <v>SEINFRA/CE</v>
          </cell>
          <cell r="C2762" t="str">
            <v>JOELHO 45 PVC SOLDÁVEL D=32mm</v>
          </cell>
          <cell r="D2762" t="str">
            <v>UN</v>
          </cell>
          <cell r="E2762">
            <v>1.2</v>
          </cell>
        </row>
        <row r="2763">
          <cell r="A2763" t="str">
            <v>I8245</v>
          </cell>
          <cell r="B2763" t="str">
            <v>SEINFRA/CE</v>
          </cell>
          <cell r="C2763" t="str">
            <v>JOELHO 45 PVC SOLDÁVEL D=40mm</v>
          </cell>
          <cell r="D2763" t="str">
            <v>UN</v>
          </cell>
          <cell r="E2763">
            <v>3.8</v>
          </cell>
        </row>
        <row r="2764">
          <cell r="A2764" t="str">
            <v>I1279</v>
          </cell>
          <cell r="B2764" t="str">
            <v>SEINFRA/CE</v>
          </cell>
          <cell r="C2764" t="str">
            <v>JOELHO 90 C/VISITA PVC ESGOTO DE 100X50MM</v>
          </cell>
          <cell r="D2764" t="str">
            <v>UN</v>
          </cell>
          <cell r="E2764">
            <v>11.23</v>
          </cell>
        </row>
        <row r="2765">
          <cell r="A2765" t="str">
            <v>I1280</v>
          </cell>
          <cell r="B2765" t="str">
            <v>SEINFRA/CE</v>
          </cell>
          <cell r="C2765" t="str">
            <v>JOELHO 90 C/VISITA PVC ESGOTO DE 100X75MM</v>
          </cell>
          <cell r="D2765" t="str">
            <v>UN</v>
          </cell>
          <cell r="E2765">
            <v>16.02</v>
          </cell>
        </row>
        <row r="2766">
          <cell r="A2766" t="str">
            <v>I1281</v>
          </cell>
          <cell r="B2766" t="str">
            <v>SEINFRA/CE</v>
          </cell>
          <cell r="C2766" t="str">
            <v>JOELHO 90 C/VISITA PVC ESGOTO DE 75X50MM</v>
          </cell>
          <cell r="D2766" t="str">
            <v>UN</v>
          </cell>
          <cell r="E2766">
            <v>9.5299999999999994</v>
          </cell>
        </row>
        <row r="2767">
          <cell r="A2767" t="str">
            <v>I6884</v>
          </cell>
          <cell r="B2767" t="str">
            <v>SEINFRA/CE</v>
          </cell>
          <cell r="C2767" t="str">
            <v>JOELHO 90° PVC PBS DN 150</v>
          </cell>
          <cell r="D2767" t="str">
            <v>UN</v>
          </cell>
          <cell r="E2767">
            <v>539.42999999999995</v>
          </cell>
        </row>
        <row r="2768">
          <cell r="A2768" t="str">
            <v>I7885</v>
          </cell>
          <cell r="B2768" t="str">
            <v>SEINFRA/CE</v>
          </cell>
          <cell r="C2768" t="str">
            <v>JOELHO ADAPTADOR EM POLIPROPILENO 20x3/4</v>
          </cell>
          <cell r="D2768" t="str">
            <v>UN</v>
          </cell>
          <cell r="E2768">
            <v>4.3499999999999996</v>
          </cell>
        </row>
        <row r="2769">
          <cell r="A2769" t="str">
            <v>I1286</v>
          </cell>
          <cell r="B2769" t="str">
            <v>SEINFRA/CE</v>
          </cell>
          <cell r="C2769" t="str">
            <v>JOELHO FERRO FUNDIDO 150MM</v>
          </cell>
          <cell r="D2769" t="str">
            <v>UN</v>
          </cell>
          <cell r="E2769">
            <v>345.02</v>
          </cell>
        </row>
        <row r="2770">
          <cell r="A2770" t="str">
            <v>I1287</v>
          </cell>
          <cell r="B2770" t="str">
            <v>SEINFRA/CE</v>
          </cell>
          <cell r="C2770" t="str">
            <v>JOELHO FERRO FUNDIDO C/VISITA 100X50MM</v>
          </cell>
          <cell r="D2770" t="str">
            <v>UN</v>
          </cell>
          <cell r="E2770">
            <v>101</v>
          </cell>
        </row>
        <row r="2771">
          <cell r="A2771" t="str">
            <v>I1288</v>
          </cell>
          <cell r="B2771" t="str">
            <v>SEINFRA/CE</v>
          </cell>
          <cell r="C2771" t="str">
            <v>JOELHO FERRO FUNDIDO DE 100MM</v>
          </cell>
          <cell r="D2771" t="str">
            <v>UN</v>
          </cell>
          <cell r="E2771">
            <v>176.4</v>
          </cell>
        </row>
        <row r="2772">
          <cell r="A2772" t="str">
            <v>I1289</v>
          </cell>
          <cell r="B2772" t="str">
            <v>SEINFRA/CE</v>
          </cell>
          <cell r="C2772" t="str">
            <v>JOELHO FERRO FUNDIDO DE 50MM</v>
          </cell>
          <cell r="D2772" t="str">
            <v>UN</v>
          </cell>
          <cell r="E2772">
            <v>88.2</v>
          </cell>
        </row>
        <row r="2773">
          <cell r="A2773" t="str">
            <v>I1290</v>
          </cell>
          <cell r="B2773" t="str">
            <v>SEINFRA/CE</v>
          </cell>
          <cell r="C2773" t="str">
            <v>JOELHO FERRO FUNDIDO DE 75MM</v>
          </cell>
          <cell r="D2773" t="str">
            <v>UN</v>
          </cell>
          <cell r="E2773">
            <v>119.33</v>
          </cell>
        </row>
        <row r="2774">
          <cell r="A2774" t="str">
            <v>I2364</v>
          </cell>
          <cell r="B2774" t="str">
            <v>SEINFRA/CE</v>
          </cell>
          <cell r="C2774" t="str">
            <v>JOELHO FERRO GALVANIZADO 1"</v>
          </cell>
          <cell r="D2774" t="str">
            <v>UN</v>
          </cell>
          <cell r="E2774">
            <v>3.8</v>
          </cell>
        </row>
        <row r="2775">
          <cell r="A2775" t="str">
            <v>I1305</v>
          </cell>
          <cell r="B2775" t="str">
            <v>SEINFRA/CE</v>
          </cell>
          <cell r="C2775" t="str">
            <v>JOELHO PVC CINZA P/ ESG DIAM 150MM (6'')</v>
          </cell>
          <cell r="D2775" t="str">
            <v>UN</v>
          </cell>
          <cell r="E2775">
            <v>67.02</v>
          </cell>
        </row>
        <row r="2776">
          <cell r="A2776" t="str">
            <v>I1282</v>
          </cell>
          <cell r="B2776" t="str">
            <v>SEINFRA/CE</v>
          </cell>
          <cell r="C2776" t="str">
            <v>JOELHO PVC PARA ESGOTO DE 100MM</v>
          </cell>
          <cell r="D2776" t="str">
            <v>UN</v>
          </cell>
          <cell r="E2776">
            <v>5.44</v>
          </cell>
        </row>
        <row r="2777">
          <cell r="A2777" t="str">
            <v>I1283</v>
          </cell>
          <cell r="B2777" t="str">
            <v>SEINFRA/CE</v>
          </cell>
          <cell r="C2777" t="str">
            <v>JOELHO PVC PARA ESGOTO DE 40MM</v>
          </cell>
          <cell r="D2777" t="str">
            <v>UN</v>
          </cell>
          <cell r="E2777">
            <v>1.05</v>
          </cell>
        </row>
        <row r="2778">
          <cell r="A2778" t="str">
            <v>I1284</v>
          </cell>
          <cell r="B2778" t="str">
            <v>SEINFRA/CE</v>
          </cell>
          <cell r="C2778" t="str">
            <v>JOELHO PVC PARA ESGOTO DE 50MM</v>
          </cell>
          <cell r="D2778" t="str">
            <v>UN</v>
          </cell>
          <cell r="E2778">
            <v>1.84</v>
          </cell>
        </row>
        <row r="2779">
          <cell r="A2779" t="str">
            <v>I1285</v>
          </cell>
          <cell r="B2779" t="str">
            <v>SEINFRA/CE</v>
          </cell>
          <cell r="C2779" t="str">
            <v>JOELHO PVC PARA ESGOTO DE 75MM</v>
          </cell>
          <cell r="D2779" t="str">
            <v>UN</v>
          </cell>
          <cell r="E2779">
            <v>4.42</v>
          </cell>
        </row>
        <row r="2780">
          <cell r="A2780" t="str">
            <v>I1291</v>
          </cell>
          <cell r="B2780" t="str">
            <v>SEINFRA/CE</v>
          </cell>
          <cell r="C2780" t="str">
            <v>JOELHO PVC ROSCAVEL DE 1 1/2''</v>
          </cell>
          <cell r="D2780" t="str">
            <v>UN</v>
          </cell>
          <cell r="E2780">
            <v>8.36</v>
          </cell>
        </row>
        <row r="2781">
          <cell r="A2781" t="str">
            <v>I1292</v>
          </cell>
          <cell r="B2781" t="str">
            <v>SEINFRA/CE</v>
          </cell>
          <cell r="C2781" t="str">
            <v>JOELHO PVC ROSCAVEL DE 1 1/4''</v>
          </cell>
          <cell r="D2781" t="str">
            <v>UN</v>
          </cell>
          <cell r="E2781">
            <v>7.76</v>
          </cell>
        </row>
        <row r="2782">
          <cell r="A2782" t="str">
            <v>I1293</v>
          </cell>
          <cell r="B2782" t="str">
            <v>SEINFRA/CE</v>
          </cell>
          <cell r="C2782" t="str">
            <v>JOELHO PVC ROSCAVEL DE 1''</v>
          </cell>
          <cell r="D2782" t="str">
            <v>UN</v>
          </cell>
          <cell r="E2782">
            <v>3.04</v>
          </cell>
        </row>
        <row r="2783">
          <cell r="A2783" t="str">
            <v>I1294</v>
          </cell>
          <cell r="B2783" t="str">
            <v>SEINFRA/CE</v>
          </cell>
          <cell r="C2783" t="str">
            <v>JOELHO PVC ROSCAVEL DE 1/2''</v>
          </cell>
          <cell r="D2783" t="str">
            <v>UN</v>
          </cell>
          <cell r="E2783">
            <v>1.28</v>
          </cell>
        </row>
        <row r="2784">
          <cell r="A2784" t="str">
            <v>I1295</v>
          </cell>
          <cell r="B2784" t="str">
            <v>SEINFRA/CE</v>
          </cell>
          <cell r="C2784" t="str">
            <v>JOELHO PVC ROSCAVEL DE 2 1/2''</v>
          </cell>
          <cell r="D2784" t="str">
            <v>UN</v>
          </cell>
          <cell r="E2784">
            <v>44.9</v>
          </cell>
        </row>
        <row r="2785">
          <cell r="A2785" t="str">
            <v>I1296</v>
          </cell>
          <cell r="B2785" t="str">
            <v>SEINFRA/CE</v>
          </cell>
          <cell r="C2785" t="str">
            <v>JOELHO PVC ROSCAVEL DE 2''</v>
          </cell>
          <cell r="D2785" t="str">
            <v>UN</v>
          </cell>
          <cell r="E2785">
            <v>14.87</v>
          </cell>
        </row>
        <row r="2786">
          <cell r="A2786" t="str">
            <v>I1297</v>
          </cell>
          <cell r="B2786" t="str">
            <v>SEINFRA/CE</v>
          </cell>
          <cell r="C2786" t="str">
            <v>JOELHO PVC ROSCAVEL DE 3''</v>
          </cell>
          <cell r="D2786" t="str">
            <v>UN</v>
          </cell>
          <cell r="E2786">
            <v>39.81</v>
          </cell>
        </row>
        <row r="2787">
          <cell r="A2787" t="str">
            <v>I1298</v>
          </cell>
          <cell r="B2787" t="str">
            <v>SEINFRA/CE</v>
          </cell>
          <cell r="C2787" t="str">
            <v>JOELHO PVC ROSCAVEL DE 3/4''</v>
          </cell>
          <cell r="D2787" t="str">
            <v>UN</v>
          </cell>
          <cell r="E2787">
            <v>1.5</v>
          </cell>
        </row>
        <row r="2788">
          <cell r="A2788" t="str">
            <v>I1299</v>
          </cell>
          <cell r="B2788" t="str">
            <v>SEINFRA/CE</v>
          </cell>
          <cell r="C2788" t="str">
            <v>JOELHO PVC ROSCAVEL DE 4''</v>
          </cell>
          <cell r="D2788" t="str">
            <v>UN</v>
          </cell>
          <cell r="E2788">
            <v>113.27</v>
          </cell>
        </row>
        <row r="2789">
          <cell r="A2789" t="str">
            <v>I1300</v>
          </cell>
          <cell r="B2789" t="str">
            <v>SEINFRA/CE</v>
          </cell>
          <cell r="C2789" t="str">
            <v>JOELHO PVC SOLD.AZUL DE 20X1/2''</v>
          </cell>
          <cell r="D2789" t="str">
            <v>UN</v>
          </cell>
          <cell r="E2789">
            <v>3.66</v>
          </cell>
        </row>
        <row r="2790">
          <cell r="A2790" t="str">
            <v>I1301</v>
          </cell>
          <cell r="B2790" t="str">
            <v>SEINFRA/CE</v>
          </cell>
          <cell r="C2790" t="str">
            <v>JOELHO PVC SOLD.AZUL DE 25X3/4''</v>
          </cell>
          <cell r="D2790" t="str">
            <v>UN</v>
          </cell>
          <cell r="E2790">
            <v>5.13</v>
          </cell>
        </row>
        <row r="2791">
          <cell r="A2791" t="str">
            <v>I2363</v>
          </cell>
          <cell r="B2791" t="str">
            <v>SEINFRA/CE</v>
          </cell>
          <cell r="C2791" t="str">
            <v>JOELHO PVC SOLDAVEL 25MM</v>
          </cell>
          <cell r="D2791" t="str">
            <v>UN</v>
          </cell>
          <cell r="E2791">
            <v>0.67</v>
          </cell>
        </row>
        <row r="2792">
          <cell r="A2792" t="str">
            <v>I1302</v>
          </cell>
          <cell r="B2792" t="str">
            <v>SEINFRA/CE</v>
          </cell>
          <cell r="C2792" t="str">
            <v>JOELHO PVC SOLDAVEL/ROSCA DE 20X1/2''</v>
          </cell>
          <cell r="D2792" t="str">
            <v>UN</v>
          </cell>
          <cell r="E2792">
            <v>1.3</v>
          </cell>
        </row>
        <row r="2793">
          <cell r="A2793" t="str">
            <v>I1303</v>
          </cell>
          <cell r="B2793" t="str">
            <v>SEINFRA/CE</v>
          </cell>
          <cell r="C2793" t="str">
            <v>JOELHO PVC SOLDAVEL/ROSCA DE 25X3/4''</v>
          </cell>
          <cell r="D2793" t="str">
            <v>UN</v>
          </cell>
          <cell r="E2793">
            <v>2.15</v>
          </cell>
        </row>
        <row r="2794">
          <cell r="A2794" t="str">
            <v>I1304</v>
          </cell>
          <cell r="B2794" t="str">
            <v>SEINFRA/CE</v>
          </cell>
          <cell r="C2794" t="str">
            <v>JOELHO PVC SOLDAVEL/ROSCA DE 32X1''</v>
          </cell>
          <cell r="D2794" t="str">
            <v>UN</v>
          </cell>
          <cell r="E2794">
            <v>5.9</v>
          </cell>
        </row>
        <row r="2795">
          <cell r="A2795" t="str">
            <v>I1313</v>
          </cell>
          <cell r="B2795" t="str">
            <v>SEINFRA/CE</v>
          </cell>
          <cell r="C2795" t="str">
            <v>JOELHO REDUÇÃO PVC ROSCAVEL 1''X3/4''</v>
          </cell>
          <cell r="D2795" t="str">
            <v>UN</v>
          </cell>
          <cell r="E2795">
            <v>3.26</v>
          </cell>
        </row>
        <row r="2796">
          <cell r="A2796" t="str">
            <v>I1314</v>
          </cell>
          <cell r="B2796" t="str">
            <v>SEINFRA/CE</v>
          </cell>
          <cell r="C2796" t="str">
            <v>JOELHO REDUÇÃO PVC ROSCAVEL 3/4X1/2''</v>
          </cell>
          <cell r="D2796" t="str">
            <v>UN</v>
          </cell>
          <cell r="E2796">
            <v>1.88</v>
          </cell>
        </row>
        <row r="2797">
          <cell r="A2797" t="str">
            <v>I1306</v>
          </cell>
          <cell r="B2797" t="str">
            <v>SEINFRA/CE</v>
          </cell>
          <cell r="C2797" t="str">
            <v>JOELHO REDUÇÃO PVC SOLD.AZUL DE 25X1/2''</v>
          </cell>
          <cell r="D2797" t="str">
            <v>UN</v>
          </cell>
          <cell r="E2797">
            <v>3.87</v>
          </cell>
        </row>
        <row r="2798">
          <cell r="A2798" t="str">
            <v>I1307</v>
          </cell>
          <cell r="B2798" t="str">
            <v>SEINFRA/CE</v>
          </cell>
          <cell r="C2798" t="str">
            <v>JOELHO REDUÇÃO PVC SOLD.AZUL DE 32X3/4''</v>
          </cell>
          <cell r="D2798" t="str">
            <v>UN</v>
          </cell>
          <cell r="E2798">
            <v>8.2799999999999994</v>
          </cell>
        </row>
        <row r="2799">
          <cell r="A2799" t="str">
            <v>I1308</v>
          </cell>
          <cell r="B2799" t="str">
            <v>SEINFRA/CE</v>
          </cell>
          <cell r="C2799" t="str">
            <v>JOELHO REDUÇÃO PVC SOLD/ROSCA DE 25X1/2''</v>
          </cell>
          <cell r="D2799" t="str">
            <v>UN</v>
          </cell>
          <cell r="E2799">
            <v>1.4</v>
          </cell>
        </row>
        <row r="2800">
          <cell r="A2800" t="str">
            <v>I1309</v>
          </cell>
          <cell r="B2800" t="str">
            <v>SEINFRA/CE</v>
          </cell>
          <cell r="C2800" t="str">
            <v>JOELHO REDUÇÃO PVC SOLD/ROSCA DE 32X3/4''</v>
          </cell>
          <cell r="D2800" t="str">
            <v>UN</v>
          </cell>
          <cell r="E2800">
            <v>7.83</v>
          </cell>
        </row>
        <row r="2801">
          <cell r="A2801" t="str">
            <v>I1310</v>
          </cell>
          <cell r="B2801" t="str">
            <v>SEINFRA/CE</v>
          </cell>
          <cell r="C2801" t="str">
            <v>JOELHO REDUÇÃO PVC SOLDAVEL 25X20MM</v>
          </cell>
          <cell r="D2801" t="str">
            <v>UN</v>
          </cell>
          <cell r="E2801">
            <v>1.67</v>
          </cell>
        </row>
        <row r="2802">
          <cell r="A2802" t="str">
            <v>I1311</v>
          </cell>
          <cell r="B2802" t="str">
            <v>SEINFRA/CE</v>
          </cell>
          <cell r="C2802" t="str">
            <v>JOELHO REDUÇÃO PVC SOLDAVEL 32X25MM</v>
          </cell>
          <cell r="D2802" t="str">
            <v>UN</v>
          </cell>
          <cell r="E2802">
            <v>2.0099999999999998</v>
          </cell>
        </row>
        <row r="2803">
          <cell r="A2803" t="str">
            <v>I1312</v>
          </cell>
          <cell r="B2803" t="str">
            <v>SEINFRA/CE</v>
          </cell>
          <cell r="C2803" t="str">
            <v>JOELHO REDUÇÃO PVC SOLDAVEL 40X32MM</v>
          </cell>
          <cell r="D2803" t="str">
            <v>UN</v>
          </cell>
          <cell r="E2803">
            <v>2.2000000000000002</v>
          </cell>
        </row>
        <row r="2804">
          <cell r="A2804" t="str">
            <v>I8684</v>
          </cell>
          <cell r="B2804" t="str">
            <v>SEINFRA/CE</v>
          </cell>
          <cell r="C2804" t="str">
            <v>JOGO DE DORMENTE ESPECIAL DE MADEIRA PARA AMV TRATADOS COM CCA</v>
          </cell>
          <cell r="D2804" t="str">
            <v>JG</v>
          </cell>
          <cell r="E2804">
            <v>13710</v>
          </cell>
        </row>
        <row r="2805">
          <cell r="A2805" t="str">
            <v>I1315</v>
          </cell>
          <cell r="B2805" t="str">
            <v>SEINFRA/CE</v>
          </cell>
          <cell r="C2805" t="str">
            <v>JOGO METAIS PARA MICTORIO</v>
          </cell>
          <cell r="D2805" t="str">
            <v>UN</v>
          </cell>
          <cell r="E2805">
            <v>37.24</v>
          </cell>
        </row>
        <row r="2806">
          <cell r="A2806" t="str">
            <v>I7129</v>
          </cell>
          <cell r="B2806" t="str">
            <v>SEINFRA/CE</v>
          </cell>
          <cell r="C2806" t="str">
            <v>JUNÇÃO 45  FoFo FFF DN 250 x 250 PN10</v>
          </cell>
          <cell r="D2806" t="str">
            <v>UN</v>
          </cell>
          <cell r="E2806">
            <v>1942.42</v>
          </cell>
        </row>
        <row r="2807">
          <cell r="A2807" t="str">
            <v>I3875</v>
          </cell>
          <cell r="B2807" t="str">
            <v>SEINFRA/CE</v>
          </cell>
          <cell r="C2807" t="str">
            <v>JUNÇÃO 45 FoFo FFF DN 100 x 100 PN10</v>
          </cell>
          <cell r="D2807" t="str">
            <v>UN</v>
          </cell>
          <cell r="E2807">
            <v>362.53</v>
          </cell>
        </row>
        <row r="2808">
          <cell r="A2808" t="str">
            <v>I3874</v>
          </cell>
          <cell r="B2808" t="str">
            <v>SEINFRA/CE</v>
          </cell>
          <cell r="C2808" t="str">
            <v>JUNÇÃO 45 FoFo FFF DN 100 x 75 PN10</v>
          </cell>
          <cell r="D2808" t="str">
            <v>UN</v>
          </cell>
          <cell r="E2808">
            <v>354.57</v>
          </cell>
        </row>
        <row r="2809">
          <cell r="A2809" t="str">
            <v>I7128</v>
          </cell>
          <cell r="B2809" t="str">
            <v>SEINFRA/CE</v>
          </cell>
          <cell r="C2809" t="str">
            <v>JUNÇÃO 45 FoFo FFF DN 100 x 80 PN10</v>
          </cell>
          <cell r="D2809" t="str">
            <v>UN</v>
          </cell>
          <cell r="E2809">
            <v>354.57</v>
          </cell>
        </row>
        <row r="2810">
          <cell r="A2810" t="str">
            <v>I3876</v>
          </cell>
          <cell r="B2810" t="str">
            <v>SEINFRA/CE</v>
          </cell>
          <cell r="C2810" t="str">
            <v>JUNÇÃO 45 FoFo FFF DN 150 x 100 PN10</v>
          </cell>
          <cell r="D2810" t="str">
            <v>UN</v>
          </cell>
          <cell r="E2810">
            <v>625.58000000000004</v>
          </cell>
        </row>
        <row r="2811">
          <cell r="A2811" t="str">
            <v>I3877</v>
          </cell>
          <cell r="B2811" t="str">
            <v>SEINFRA/CE</v>
          </cell>
          <cell r="C2811" t="str">
            <v>JUNÇÃO 45 FoFo FFF DN 150 x 150 PN10</v>
          </cell>
          <cell r="D2811" t="str">
            <v>UN</v>
          </cell>
          <cell r="E2811">
            <v>1019.67</v>
          </cell>
        </row>
        <row r="2812">
          <cell r="A2812" t="str">
            <v>I3878</v>
          </cell>
          <cell r="B2812" t="str">
            <v>SEINFRA/CE</v>
          </cell>
          <cell r="C2812" t="str">
            <v>JUNÇÃO 45 FoFo FFF DN 200 x 100 PN10</v>
          </cell>
          <cell r="D2812" t="str">
            <v>UN</v>
          </cell>
          <cell r="E2812">
            <v>935.64</v>
          </cell>
        </row>
        <row r="2813">
          <cell r="A2813" t="str">
            <v>I3879</v>
          </cell>
          <cell r="B2813" t="str">
            <v>SEINFRA/CE</v>
          </cell>
          <cell r="C2813" t="str">
            <v>JUNÇÃO 45 FoFo FFF DN 200 x 150 PN10</v>
          </cell>
          <cell r="D2813" t="str">
            <v>UN</v>
          </cell>
          <cell r="E2813">
            <v>1057.93</v>
          </cell>
        </row>
        <row r="2814">
          <cell r="A2814" t="str">
            <v>I3880</v>
          </cell>
          <cell r="B2814" t="str">
            <v>SEINFRA/CE</v>
          </cell>
          <cell r="C2814" t="str">
            <v>JUNÇÃO 45 FoFo FFF DN 200 x 200 PN10</v>
          </cell>
          <cell r="D2814" t="str">
            <v>UN</v>
          </cell>
          <cell r="E2814">
            <v>1138.08</v>
          </cell>
        </row>
        <row r="2815">
          <cell r="A2815" t="str">
            <v>I3881</v>
          </cell>
          <cell r="B2815" t="str">
            <v>SEINFRA/CE</v>
          </cell>
          <cell r="C2815" t="str">
            <v>JUNÇÃO 45 FoFo FFF DN 250 x 150 PN10</v>
          </cell>
          <cell r="D2815" t="str">
            <v>UN</v>
          </cell>
          <cell r="E2815">
            <v>1361</v>
          </cell>
        </row>
        <row r="2816">
          <cell r="A2816" t="str">
            <v>I3882</v>
          </cell>
          <cell r="B2816" t="str">
            <v>SEINFRA/CE</v>
          </cell>
          <cell r="C2816" t="str">
            <v>JUNÇÃO 45 FoFo FFF DN 250 x 200 PN10</v>
          </cell>
          <cell r="D2816" t="str">
            <v>UN</v>
          </cell>
          <cell r="E2816">
            <v>1436.42</v>
          </cell>
        </row>
        <row r="2817">
          <cell r="A2817" t="str">
            <v>I3883</v>
          </cell>
          <cell r="B2817" t="str">
            <v>SEINFRA/CE</v>
          </cell>
          <cell r="C2817" t="str">
            <v>JUNÇÃO 45 FoFo FFF DN 250 x 250 PN10</v>
          </cell>
          <cell r="D2817" t="str">
            <v>UN</v>
          </cell>
          <cell r="E2817">
            <v>1884.52</v>
          </cell>
        </row>
        <row r="2818">
          <cell r="A2818" t="str">
            <v>I3884</v>
          </cell>
          <cell r="B2818" t="str">
            <v>SEINFRA/CE</v>
          </cell>
          <cell r="C2818" t="str">
            <v>JUNÇÃO 45 FoFo FFF DN 300 x 200 PN10</v>
          </cell>
          <cell r="D2818" t="str">
            <v>UN</v>
          </cell>
          <cell r="E2818">
            <v>1968.97</v>
          </cell>
        </row>
        <row r="2819">
          <cell r="A2819" t="str">
            <v>I3885</v>
          </cell>
          <cell r="B2819" t="str">
            <v>SEINFRA/CE</v>
          </cell>
          <cell r="C2819" t="str">
            <v>JUNÇÃO 45 FoFo FFF DN 300 x 250 PN10</v>
          </cell>
          <cell r="D2819" t="str">
            <v>UN</v>
          </cell>
          <cell r="E2819">
            <v>2424.9899999999998</v>
          </cell>
        </row>
        <row r="2820">
          <cell r="A2820" t="str">
            <v>I3886</v>
          </cell>
          <cell r="B2820" t="str">
            <v>SEINFRA/CE</v>
          </cell>
          <cell r="C2820" t="str">
            <v>JUNÇÃO 45 FoFo FFF DN 300 x 300 PN10</v>
          </cell>
          <cell r="D2820" t="str">
            <v>UN</v>
          </cell>
          <cell r="E2820">
            <v>2475.58</v>
          </cell>
        </row>
        <row r="2821">
          <cell r="A2821" t="str">
            <v>I3887</v>
          </cell>
          <cell r="B2821" t="str">
            <v>SEINFRA/CE</v>
          </cell>
          <cell r="C2821" t="str">
            <v>JUNÇÃO 45 FoFo FFF DN 400 x 300 PN10</v>
          </cell>
          <cell r="D2821" t="str">
            <v>UN</v>
          </cell>
          <cell r="E2821">
            <v>4976.29</v>
          </cell>
        </row>
        <row r="2822">
          <cell r="A2822" t="str">
            <v>I3888</v>
          </cell>
          <cell r="B2822" t="str">
            <v>SEINFRA/CE</v>
          </cell>
          <cell r="C2822" t="str">
            <v>JUNÇÃO 45 FoFo FFF DN 400 x 350 PN10</v>
          </cell>
          <cell r="D2822" t="str">
            <v>UN</v>
          </cell>
          <cell r="E2822">
            <v>5347.37</v>
          </cell>
        </row>
        <row r="2823">
          <cell r="A2823" t="str">
            <v>I3889</v>
          </cell>
          <cell r="B2823" t="str">
            <v>SEINFRA/CE</v>
          </cell>
          <cell r="C2823" t="str">
            <v>JUNÇÃO 45 FoFo FFF DN 400 x 400 PN10</v>
          </cell>
          <cell r="D2823" t="str">
            <v>UN</v>
          </cell>
          <cell r="E2823">
            <v>5809.07</v>
          </cell>
        </row>
        <row r="2824">
          <cell r="A2824" t="str">
            <v>I3873</v>
          </cell>
          <cell r="B2824" t="str">
            <v>SEINFRA/CE</v>
          </cell>
          <cell r="C2824" t="str">
            <v>JUNÇÃO 45 FoFo FFF DN 75 x 75 PN10</v>
          </cell>
          <cell r="D2824" t="str">
            <v>UN</v>
          </cell>
          <cell r="E2824">
            <v>304.49</v>
          </cell>
        </row>
        <row r="2825">
          <cell r="A2825" t="str">
            <v>I7130</v>
          </cell>
          <cell r="B2825" t="str">
            <v>SEINFRA/CE</v>
          </cell>
          <cell r="C2825" t="str">
            <v>JUNÇÃO 45 FoFo FFF DN 80 x 80 PN10</v>
          </cell>
          <cell r="D2825" t="str">
            <v>UN</v>
          </cell>
          <cell r="E2825">
            <v>304.49</v>
          </cell>
        </row>
        <row r="2826">
          <cell r="A2826" t="str">
            <v>I2995</v>
          </cell>
          <cell r="B2826" t="str">
            <v>SEINFRA/CE</v>
          </cell>
          <cell r="C2826" t="str">
            <v>JUNÇÃO 45 OCRE BBB - JE DN 100</v>
          </cell>
          <cell r="D2826" t="str">
            <v>UN</v>
          </cell>
          <cell r="E2826">
            <v>631.29</v>
          </cell>
        </row>
        <row r="2827">
          <cell r="A2827" t="str">
            <v>I2996</v>
          </cell>
          <cell r="B2827" t="str">
            <v>SEINFRA/CE</v>
          </cell>
          <cell r="C2827" t="str">
            <v>JUNÇÃO 45 OCRE BBB - JE DN 150</v>
          </cell>
          <cell r="D2827" t="str">
            <v>UN</v>
          </cell>
          <cell r="E2827">
            <v>753.36</v>
          </cell>
        </row>
        <row r="2828">
          <cell r="A2828" t="str">
            <v>I2997</v>
          </cell>
          <cell r="B2828" t="str">
            <v>SEINFRA/CE</v>
          </cell>
          <cell r="C2828" t="str">
            <v>JUNÇÃO 45 OCRE BBB - JE DN 200</v>
          </cell>
          <cell r="D2828" t="str">
            <v>UN</v>
          </cell>
          <cell r="E2828">
            <v>253.57</v>
          </cell>
        </row>
        <row r="2829">
          <cell r="A2829" t="str">
            <v>I2998</v>
          </cell>
          <cell r="B2829" t="str">
            <v>SEINFRA/CE</v>
          </cell>
          <cell r="C2829" t="str">
            <v>JUNÇÃO 45 OCRE BBB - JE DN 250</v>
          </cell>
          <cell r="D2829" t="str">
            <v>UN</v>
          </cell>
          <cell r="E2829">
            <v>354.16</v>
          </cell>
        </row>
        <row r="2830">
          <cell r="A2830" t="str">
            <v>I2999</v>
          </cell>
          <cell r="B2830" t="str">
            <v>SEINFRA/CE</v>
          </cell>
          <cell r="C2830" t="str">
            <v>JUNÇÃO 45 OCRE BBB - JE DN 300</v>
          </cell>
          <cell r="D2830" t="str">
            <v>UN</v>
          </cell>
          <cell r="E2830">
            <v>707.96</v>
          </cell>
        </row>
        <row r="2831">
          <cell r="A2831" t="str">
            <v>I3000</v>
          </cell>
          <cell r="B2831" t="str">
            <v>SEINFRA/CE</v>
          </cell>
          <cell r="C2831" t="str">
            <v>JUNÇÃO 45 OCRE BBB - JE DN 350</v>
          </cell>
          <cell r="D2831" t="str">
            <v>UN</v>
          </cell>
          <cell r="E2831">
            <v>818.7</v>
          </cell>
        </row>
        <row r="2832">
          <cell r="A2832" t="str">
            <v>I3001</v>
          </cell>
          <cell r="B2832" t="str">
            <v>SEINFRA/CE</v>
          </cell>
          <cell r="C2832" t="str">
            <v>JUNÇÃO 45 OCRE BBB - JE DN 400</v>
          </cell>
          <cell r="D2832" t="str">
            <v>UN</v>
          </cell>
          <cell r="E2832">
            <v>1425.78</v>
          </cell>
        </row>
        <row r="2833">
          <cell r="A2833" t="str">
            <v>I6885</v>
          </cell>
          <cell r="B2833" t="str">
            <v>SEINFRA/CE</v>
          </cell>
          <cell r="C2833" t="str">
            <v>JUNÇÃO 45° OCRE BBB - JEI DN 100</v>
          </cell>
          <cell r="D2833" t="str">
            <v>UN</v>
          </cell>
          <cell r="E2833">
            <v>118.06</v>
          </cell>
        </row>
        <row r="2834">
          <cell r="A2834" t="str">
            <v>I6886</v>
          </cell>
          <cell r="B2834" t="str">
            <v>SEINFRA/CE</v>
          </cell>
          <cell r="C2834" t="str">
            <v>JUNÇÃO 45° OCRE BBB - JEI DN 150</v>
          </cell>
          <cell r="D2834" t="str">
            <v>UN</v>
          </cell>
          <cell r="E2834">
            <v>169.65</v>
          </cell>
        </row>
        <row r="2835">
          <cell r="A2835" t="str">
            <v>I6887</v>
          </cell>
          <cell r="B2835" t="str">
            <v>SEINFRA/CE</v>
          </cell>
          <cell r="C2835" t="str">
            <v>JUNÇÃO 45° OCRE BBB - JEI DN 200</v>
          </cell>
          <cell r="D2835" t="str">
            <v>UN</v>
          </cell>
          <cell r="E2835">
            <v>253.56</v>
          </cell>
        </row>
        <row r="2836">
          <cell r="A2836" t="str">
            <v>I6888</v>
          </cell>
          <cell r="B2836" t="str">
            <v>SEINFRA/CE</v>
          </cell>
          <cell r="C2836" t="str">
            <v>JUNÇÃO 45° OCRE BBB - JEI DN 250</v>
          </cell>
          <cell r="D2836" t="str">
            <v>UN</v>
          </cell>
          <cell r="E2836">
            <v>496.38</v>
          </cell>
        </row>
        <row r="2837">
          <cell r="A2837" t="str">
            <v>I6889</v>
          </cell>
          <cell r="B2837" t="str">
            <v>SEINFRA/CE</v>
          </cell>
          <cell r="C2837" t="str">
            <v>JUNÇÃO 45° OCRE BBB - JEI DN 300</v>
          </cell>
          <cell r="D2837" t="str">
            <v>UN</v>
          </cell>
          <cell r="E2837">
            <v>992.2</v>
          </cell>
        </row>
        <row r="2838">
          <cell r="A2838" t="str">
            <v>I6890</v>
          </cell>
          <cell r="B2838" t="str">
            <v>SEINFRA/CE</v>
          </cell>
          <cell r="C2838" t="str">
            <v>JUNÇÃO 45° OCRE BBB - JEI DN 350</v>
          </cell>
          <cell r="D2838" t="str">
            <v>UN</v>
          </cell>
          <cell r="E2838">
            <v>1943.97</v>
          </cell>
        </row>
        <row r="2839">
          <cell r="A2839" t="str">
            <v>I6891</v>
          </cell>
          <cell r="B2839" t="str">
            <v>SEINFRA/CE</v>
          </cell>
          <cell r="C2839" t="str">
            <v>JUNÇÃO 45° OCRE BBB - JEI DN 400</v>
          </cell>
          <cell r="D2839" t="str">
            <v>UN</v>
          </cell>
          <cell r="E2839">
            <v>1961.77</v>
          </cell>
        </row>
        <row r="2840">
          <cell r="A2840" t="str">
            <v>I3122</v>
          </cell>
          <cell r="B2840" t="str">
            <v>SEINFRA/CE</v>
          </cell>
          <cell r="C2840" t="str">
            <v>JUNÇÃO 45 PBA COM BOLSAS DN 50</v>
          </cell>
          <cell r="D2840" t="str">
            <v>UN</v>
          </cell>
          <cell r="E2840">
            <v>44.68</v>
          </cell>
        </row>
        <row r="2841">
          <cell r="A2841" t="str">
            <v>I2365</v>
          </cell>
          <cell r="B2841" t="str">
            <v>SEINFRA/CE</v>
          </cell>
          <cell r="C2841" t="str">
            <v>JUNÇÃO 45 PVC COM ROSCA DE 1.1/2"</v>
          </cell>
          <cell r="D2841" t="str">
            <v>UN</v>
          </cell>
          <cell r="E2841">
            <v>23.83</v>
          </cell>
        </row>
        <row r="2842">
          <cell r="A2842" t="str">
            <v>I1322</v>
          </cell>
          <cell r="B2842" t="str">
            <v>SEINFRA/CE</v>
          </cell>
          <cell r="C2842" t="str">
            <v>JUNÇÃO DUPLA 45 FERRO FUND.100X100MM (4X4'')</v>
          </cell>
          <cell r="D2842" t="str">
            <v>UN</v>
          </cell>
          <cell r="E2842">
            <v>394.28</v>
          </cell>
        </row>
        <row r="2843">
          <cell r="A2843" t="str">
            <v>I1323</v>
          </cell>
          <cell r="B2843" t="str">
            <v>SEINFRA/CE</v>
          </cell>
          <cell r="C2843" t="str">
            <v>JUNÇÃO DUPLA PVC ESGOTO DE 100MM</v>
          </cell>
          <cell r="D2843" t="str">
            <v>UN</v>
          </cell>
          <cell r="E2843">
            <v>21.16</v>
          </cell>
        </row>
        <row r="2844">
          <cell r="A2844" t="str">
            <v>I1324</v>
          </cell>
          <cell r="B2844" t="str">
            <v>SEINFRA/CE</v>
          </cell>
          <cell r="C2844" t="str">
            <v>JUNÇÃO DUPLA PVC ESGOTO DE 75MM</v>
          </cell>
          <cell r="D2844" t="str">
            <v>UN</v>
          </cell>
          <cell r="E2844">
            <v>12.17</v>
          </cell>
        </row>
        <row r="2845">
          <cell r="A2845" t="str">
            <v>I7492</v>
          </cell>
          <cell r="B2845" t="str">
            <v>SEINFRA/CE</v>
          </cell>
          <cell r="C2845" t="str">
            <v>JUNÇÃO PVC BRANCO 50 x 50 mm (2")</v>
          </cell>
          <cell r="D2845" t="str">
            <v>UN</v>
          </cell>
          <cell r="E2845">
            <v>5.88</v>
          </cell>
        </row>
        <row r="2846">
          <cell r="A2846" t="str">
            <v>I1325</v>
          </cell>
          <cell r="B2846" t="str">
            <v>SEINFRA/CE</v>
          </cell>
          <cell r="C2846" t="str">
            <v>JUNÇÃO PVC BRANCO C/INSP P/ESG DIAM 75MM (3'')</v>
          </cell>
          <cell r="D2846" t="str">
            <v>UN</v>
          </cell>
          <cell r="E2846">
            <v>10.82</v>
          </cell>
        </row>
        <row r="2847">
          <cell r="A2847" t="str">
            <v>I1319</v>
          </cell>
          <cell r="B2847" t="str">
            <v>SEINFRA/CE</v>
          </cell>
          <cell r="C2847" t="str">
            <v>JUNÇÃO PVC PARA ESGOTO 100X50MM (4X2'')</v>
          </cell>
          <cell r="D2847" t="str">
            <v>UN</v>
          </cell>
          <cell r="E2847">
            <v>9.81</v>
          </cell>
        </row>
        <row r="2848">
          <cell r="A2848" t="str">
            <v>I1318</v>
          </cell>
          <cell r="B2848" t="str">
            <v>SEINFRA/CE</v>
          </cell>
          <cell r="C2848" t="str">
            <v>JUNÇÃO PVC PARA ESGOTO 3X2''</v>
          </cell>
          <cell r="D2848" t="str">
            <v>UN</v>
          </cell>
          <cell r="E2848">
            <v>9.6999999999999993</v>
          </cell>
        </row>
        <row r="2849">
          <cell r="A2849" t="str">
            <v>I1320</v>
          </cell>
          <cell r="B2849" t="str">
            <v>SEINFRA/CE</v>
          </cell>
          <cell r="C2849" t="str">
            <v>JUNÇÃO PVC PARA ESGOTO 4X3''</v>
          </cell>
          <cell r="D2849" t="str">
            <v>UN</v>
          </cell>
          <cell r="E2849">
            <v>16.77</v>
          </cell>
        </row>
        <row r="2850">
          <cell r="A2850" t="str">
            <v>I1321</v>
          </cell>
          <cell r="B2850" t="str">
            <v>SEINFRA/CE</v>
          </cell>
          <cell r="C2850" t="str">
            <v>JUNÇÃO PVC PARA ESGOTO 6X4''</v>
          </cell>
          <cell r="D2850" t="str">
            <v>UN</v>
          </cell>
          <cell r="E2850">
            <v>41.83</v>
          </cell>
        </row>
        <row r="2851">
          <cell r="A2851" t="str">
            <v>I1326</v>
          </cell>
          <cell r="B2851" t="str">
            <v>SEINFRA/CE</v>
          </cell>
          <cell r="C2851" t="str">
            <v>JUNÇÃO SIMPLES PVC BRANCO C/INSP.P/ESG.DIAM.100MM</v>
          </cell>
          <cell r="D2851" t="str">
            <v>UN</v>
          </cell>
          <cell r="E2851">
            <v>15.22</v>
          </cell>
        </row>
        <row r="2852">
          <cell r="A2852" t="str">
            <v>I6791</v>
          </cell>
          <cell r="B2852" t="str">
            <v>SEINFRA/CE</v>
          </cell>
          <cell r="C2852" t="str">
            <v>JUNTA BORRACHA ROSQUEADA DE 1"</v>
          </cell>
          <cell r="D2852" t="str">
            <v>UN</v>
          </cell>
          <cell r="E2852">
            <v>158.07</v>
          </cell>
        </row>
        <row r="2853">
          <cell r="A2853" t="str">
            <v>I6790</v>
          </cell>
          <cell r="B2853" t="str">
            <v>SEINFRA/CE</v>
          </cell>
          <cell r="C2853" t="str">
            <v>JUNTA BORRACHA ROSQUEADA DE 3/4"</v>
          </cell>
          <cell r="D2853" t="str">
            <v>UN</v>
          </cell>
          <cell r="E2853">
            <v>136.4</v>
          </cell>
        </row>
        <row r="2854">
          <cell r="A2854" t="str">
            <v>I7394</v>
          </cell>
          <cell r="B2854" t="str">
            <v>SEINFRA/CE</v>
          </cell>
          <cell r="C2854" t="str">
            <v>JUNTA DE BORRACHA TAMANHO GRANDE</v>
          </cell>
          <cell r="D2854" t="str">
            <v>UN</v>
          </cell>
          <cell r="E2854">
            <v>29.2</v>
          </cell>
        </row>
        <row r="2855">
          <cell r="A2855" t="str">
            <v>I4006</v>
          </cell>
          <cell r="B2855" t="str">
            <v>SEINFRA/CE</v>
          </cell>
          <cell r="C2855" t="str">
            <v>JUNTA DE DESMONTAGEM TRAVADA AXIALMENTE PN10 DN200</v>
          </cell>
          <cell r="D2855" t="str">
            <v>UN</v>
          </cell>
          <cell r="E2855">
            <v>4640.45</v>
          </cell>
        </row>
        <row r="2856">
          <cell r="A2856" t="str">
            <v>I7616</v>
          </cell>
          <cell r="B2856" t="str">
            <v>SEINFRA/CE</v>
          </cell>
          <cell r="C2856" t="str">
            <v>JUNTA DE DESMONTAGEM TRAVADA AXIALMENTE PN10 DN250</v>
          </cell>
          <cell r="D2856" t="str">
            <v>UN</v>
          </cell>
          <cell r="E2856">
            <v>2404.4299999999998</v>
          </cell>
        </row>
        <row r="2857">
          <cell r="A2857" t="str">
            <v>I4007</v>
          </cell>
          <cell r="B2857" t="str">
            <v>SEINFRA/CE</v>
          </cell>
          <cell r="C2857" t="str">
            <v>JUNTA DE DESMONTAGEM TRAVADA AXIALMENTE PN10 DN300</v>
          </cell>
          <cell r="D2857" t="str">
            <v>UN</v>
          </cell>
          <cell r="E2857">
            <v>6445.73</v>
          </cell>
        </row>
        <row r="2858">
          <cell r="A2858" t="str">
            <v>I4008</v>
          </cell>
          <cell r="B2858" t="str">
            <v>SEINFRA/CE</v>
          </cell>
          <cell r="C2858" t="str">
            <v>JUNTA DE DESMONTAGEM TRAVADA AXIALMENTE PN10 DN400</v>
          </cell>
          <cell r="D2858" t="str">
            <v>UN</v>
          </cell>
          <cell r="E2858">
            <v>7552.4</v>
          </cell>
        </row>
        <row r="2859">
          <cell r="A2859" t="str">
            <v>I4009</v>
          </cell>
          <cell r="B2859" t="str">
            <v>SEINFRA/CE</v>
          </cell>
          <cell r="C2859" t="str">
            <v>JUNTA DE DESMONTAGEM TRAVADA AXIALMENTE PN10 DN500</v>
          </cell>
          <cell r="D2859" t="str">
            <v>UN</v>
          </cell>
          <cell r="E2859">
            <v>9171.34</v>
          </cell>
        </row>
        <row r="2860">
          <cell r="A2860" t="str">
            <v>I4010</v>
          </cell>
          <cell r="B2860" t="str">
            <v>SEINFRA/CE</v>
          </cell>
          <cell r="C2860" t="str">
            <v>JUNTA DE DESMONTAGEM TRAVADA AXIALMENTE PN16 DN100</v>
          </cell>
          <cell r="D2860" t="str">
            <v>UN</v>
          </cell>
          <cell r="E2860">
            <v>1688.75</v>
          </cell>
        </row>
        <row r="2861">
          <cell r="A2861" t="str">
            <v>I7617</v>
          </cell>
          <cell r="B2861" t="str">
            <v>SEINFRA/CE</v>
          </cell>
          <cell r="C2861" t="str">
            <v>JUNTA DE DESMONTAGEM TRAVADA AXIALMENTE PN16 DN150</v>
          </cell>
          <cell r="D2861" t="str">
            <v>UN</v>
          </cell>
          <cell r="E2861">
            <v>3503.16</v>
          </cell>
        </row>
        <row r="2862">
          <cell r="A2862" t="str">
            <v>I4011</v>
          </cell>
          <cell r="B2862" t="str">
            <v>SEINFRA/CE</v>
          </cell>
          <cell r="C2862" t="str">
            <v>JUNTA DE DESMONTAGEM TRAVADA AXIALMENTE PN16 DN200</v>
          </cell>
          <cell r="D2862" t="str">
            <v>UN</v>
          </cell>
          <cell r="E2862">
            <v>1860.7</v>
          </cell>
        </row>
        <row r="2863">
          <cell r="A2863" t="str">
            <v>I7618</v>
          </cell>
          <cell r="B2863" t="str">
            <v>SEINFRA/CE</v>
          </cell>
          <cell r="C2863" t="str">
            <v>JUNTA DE DESMONTAGEM TRAVADA AXIALMENTE PN16 DN250</v>
          </cell>
          <cell r="D2863" t="str">
            <v>UN</v>
          </cell>
          <cell r="E2863">
            <v>2270.2800000000002</v>
          </cell>
        </row>
        <row r="2864">
          <cell r="A2864" t="str">
            <v>I4012</v>
          </cell>
          <cell r="B2864" t="str">
            <v>SEINFRA/CE</v>
          </cell>
          <cell r="C2864" t="str">
            <v>JUNTA DE DESMONTAGEM TRAVADA AXIALMENTE PN16 DN300</v>
          </cell>
          <cell r="D2864" t="str">
            <v>UN</v>
          </cell>
          <cell r="E2864">
            <v>6153.35</v>
          </cell>
        </row>
        <row r="2865">
          <cell r="A2865" t="str">
            <v>I4013</v>
          </cell>
          <cell r="B2865" t="str">
            <v>SEINFRA/CE</v>
          </cell>
          <cell r="C2865" t="str">
            <v>JUNTA DE DESMONTAGEM TRAVADA AXIALMENTE PN16 DN400</v>
          </cell>
          <cell r="D2865" t="str">
            <v>UN</v>
          </cell>
          <cell r="E2865">
            <v>7871.9</v>
          </cell>
        </row>
        <row r="2866">
          <cell r="A2866" t="str">
            <v>I4014</v>
          </cell>
          <cell r="B2866" t="str">
            <v>SEINFRA/CE</v>
          </cell>
          <cell r="C2866" t="str">
            <v>JUNTA DE DESMONTAGEM TRAVADA AXIALMENTE PN16 DN500</v>
          </cell>
          <cell r="D2866" t="str">
            <v>UN</v>
          </cell>
          <cell r="E2866">
            <v>10567.58</v>
          </cell>
        </row>
        <row r="2867">
          <cell r="A2867" t="str">
            <v>I6448</v>
          </cell>
          <cell r="B2867" t="str">
            <v>SEINFRA/CE</v>
          </cell>
          <cell r="C2867" t="str">
            <v>JUNTA DRESSERCOM HARNESS, FABRICADA EM AÇO CARBONO ASTM A 36, DN 100mm, DIMENSÕES CONFORME AWWA M 11, REVESTIMENTO INTERNO CONFORME AWWA C - 210 E EXTERNO CONFORME AWWA C - 204</v>
          </cell>
          <cell r="D2867" t="str">
            <v>UN</v>
          </cell>
          <cell r="E2867">
            <v>2773.21</v>
          </cell>
        </row>
        <row r="2868">
          <cell r="A2868" t="str">
            <v>I6449</v>
          </cell>
          <cell r="B2868" t="str">
            <v>SEINFRA/CE</v>
          </cell>
          <cell r="C2868" t="str">
            <v>JUNTA DRESSERCOM HARNESS, FABRICADA EM AÇO CARBONO ASTM A 36, DN 150mm, DIMENSÕES CONFORME AWWA M 11, REVESTIMENTO INTERNO CONFORME AWWA C - 210 E EXTERNO CONFORME AWWA C - 204</v>
          </cell>
          <cell r="D2868" t="str">
            <v>UN</v>
          </cell>
          <cell r="E2868">
            <v>2918.83</v>
          </cell>
        </row>
        <row r="2869">
          <cell r="A2869" t="str">
            <v>I6463</v>
          </cell>
          <cell r="B2869" t="str">
            <v>SEINFRA/CE</v>
          </cell>
          <cell r="C2869" t="str">
            <v>JUNTA DRESSERCOM HARNESS, FABRICADA EM AÇO CARBONO ASTM A 36, DN 200mm, DIMENSÕES CONFORME AWWA M 11, REVESTIMENTO INTERNO CONFORME AWWA C - 210 E EXTERNO CONFORME AWWA C - 204</v>
          </cell>
          <cell r="D2869" t="str">
            <v>UN</v>
          </cell>
          <cell r="E2869">
            <v>3570.98</v>
          </cell>
        </row>
        <row r="2870">
          <cell r="A2870" t="str">
            <v>I6484</v>
          </cell>
          <cell r="B2870" t="str">
            <v>SEINFRA/CE</v>
          </cell>
          <cell r="C2870" t="str">
            <v>JUNTA DRESSERCOM HARNESS, FABRICADA EM AÇO CARBONO ASTM A 36, DN 250mm, DIMENSÕES CONFORME AWWA M 11, REVESTIMENTO INTERNO CONFORME AWWA C - 210 E EXTERNO CONFORME AWWA C - 204</v>
          </cell>
          <cell r="D2870" t="str">
            <v>UN</v>
          </cell>
          <cell r="E2870">
            <v>4121.82</v>
          </cell>
        </row>
        <row r="2871">
          <cell r="A2871" t="str">
            <v>I6485</v>
          </cell>
          <cell r="B2871" t="str">
            <v>SEINFRA/CE</v>
          </cell>
          <cell r="C2871" t="str">
            <v>JUNTA DRESSERCOM HARNESS, FABRICADA EM AÇO CARBONO ASTM A 36, DN 300mm, DIMENSÕES CONFORME AWWA M 11, REVESTIMENTO INTERNO CONFORME AWWA C - 210 E EXTERNO CONFORME AWWA C - 204</v>
          </cell>
          <cell r="D2871" t="str">
            <v>UN</v>
          </cell>
          <cell r="E2871">
            <v>4387.74</v>
          </cell>
        </row>
        <row r="2872">
          <cell r="A2872" t="str">
            <v>I6486</v>
          </cell>
          <cell r="B2872" t="str">
            <v>SEINFRA/CE</v>
          </cell>
          <cell r="C2872" t="str">
            <v>JUNTA DRESSERCOM HARNESS, FABRICADA EM AÇO CARBONO ASTM A 36, DN 400mm, DIMENSÕES CONFORME AWWA M 11, REVESTIMENTO INTERNO CONFORME AWWA C - 210 E EXTERNO CONFORME AWWA C - 204</v>
          </cell>
          <cell r="D2872" t="str">
            <v>UN</v>
          </cell>
          <cell r="E2872">
            <v>4527.04</v>
          </cell>
        </row>
        <row r="2873">
          <cell r="A2873" t="str">
            <v>I6487</v>
          </cell>
          <cell r="B2873" t="str">
            <v>SEINFRA/CE</v>
          </cell>
          <cell r="C2873" t="str">
            <v>JUNTA DRESSERCOM HARNESS, FABRICADA EM AÇO CARBONO ASTM A 36, DN 500mm, DIMENSÕES CONFORME AWWA M 11, REVESTIMENTO INTERNO CONFORME AWWA C - 210 E EXTERNO CONFORME AWWA C - 204</v>
          </cell>
          <cell r="D2873" t="str">
            <v>UN</v>
          </cell>
          <cell r="E2873">
            <v>6185.9</v>
          </cell>
        </row>
        <row r="2874">
          <cell r="A2874" t="str">
            <v>I6488</v>
          </cell>
          <cell r="B2874" t="str">
            <v>SEINFRA/CE</v>
          </cell>
          <cell r="C2874" t="str">
            <v>JUNTA DRESSERCOM HARNESS, FABRICADA EM AÇO CARBONO ASTM A 36, DN 600mm, DIMENSÕES CONFORME AWWA M 11, REVESTIMENTO INTERNO CONFORME AWWA C - 210 E EXTERNO CONFORME AWWA C - 204</v>
          </cell>
          <cell r="D2874" t="str">
            <v>UN</v>
          </cell>
          <cell r="E2874">
            <v>9294.67</v>
          </cell>
        </row>
        <row r="2875">
          <cell r="A2875" t="str">
            <v>I3892</v>
          </cell>
          <cell r="B2875" t="str">
            <v>SEINFRA/CE</v>
          </cell>
          <cell r="C2875" t="str">
            <v>JUNTA GIBAULT DN 100</v>
          </cell>
          <cell r="D2875" t="str">
            <v>UN</v>
          </cell>
          <cell r="E2875">
            <v>180.07</v>
          </cell>
        </row>
        <row r="2876">
          <cell r="A2876" t="str">
            <v>I3893</v>
          </cell>
          <cell r="B2876" t="str">
            <v>SEINFRA/CE</v>
          </cell>
          <cell r="C2876" t="str">
            <v>JUNTA GIBAULT DN 150</v>
          </cell>
          <cell r="D2876" t="str">
            <v>UN</v>
          </cell>
          <cell r="E2876">
            <v>305.37</v>
          </cell>
        </row>
        <row r="2877">
          <cell r="A2877" t="str">
            <v>I3894</v>
          </cell>
          <cell r="B2877" t="str">
            <v>SEINFRA/CE</v>
          </cell>
          <cell r="C2877" t="str">
            <v>JUNTA GIBAULT DN 200</v>
          </cell>
          <cell r="D2877" t="str">
            <v>UN</v>
          </cell>
          <cell r="E2877">
            <v>356.95</v>
          </cell>
        </row>
        <row r="2878">
          <cell r="A2878" t="str">
            <v>I3895</v>
          </cell>
          <cell r="B2878" t="str">
            <v>SEINFRA/CE</v>
          </cell>
          <cell r="C2878" t="str">
            <v>JUNTA GIBAULT DN 250</v>
          </cell>
          <cell r="D2878" t="str">
            <v>UN</v>
          </cell>
          <cell r="E2878">
            <v>476.58</v>
          </cell>
        </row>
        <row r="2879">
          <cell r="A2879" t="str">
            <v>I3896</v>
          </cell>
          <cell r="B2879" t="str">
            <v>SEINFRA/CE</v>
          </cell>
          <cell r="C2879" t="str">
            <v>JUNTA GIBAULT DN 300</v>
          </cell>
          <cell r="D2879" t="str">
            <v>UN</v>
          </cell>
          <cell r="E2879">
            <v>611.36</v>
          </cell>
        </row>
        <row r="2880">
          <cell r="A2880" t="str">
            <v>I3897</v>
          </cell>
          <cell r="B2880" t="str">
            <v>SEINFRA/CE</v>
          </cell>
          <cell r="C2880" t="str">
            <v>JUNTA GIBAULT DN 350</v>
          </cell>
          <cell r="D2880" t="str">
            <v>UN</v>
          </cell>
          <cell r="E2880">
            <v>953.55</v>
          </cell>
        </row>
        <row r="2881">
          <cell r="A2881" t="str">
            <v>I3898</v>
          </cell>
          <cell r="B2881" t="str">
            <v>SEINFRA/CE</v>
          </cell>
          <cell r="C2881" t="str">
            <v>JUNTA GIBAULT DN 400</v>
          </cell>
          <cell r="D2881" t="str">
            <v>UN</v>
          </cell>
          <cell r="E2881">
            <v>1052.08</v>
          </cell>
        </row>
        <row r="2882">
          <cell r="A2882" t="str">
            <v>I3899</v>
          </cell>
          <cell r="B2882" t="str">
            <v>SEINFRA/CE</v>
          </cell>
          <cell r="C2882" t="str">
            <v>JUNTA GIBAULT DN 450</v>
          </cell>
          <cell r="D2882" t="str">
            <v>UN</v>
          </cell>
          <cell r="E2882">
            <v>1748.21</v>
          </cell>
        </row>
        <row r="2883">
          <cell r="A2883" t="str">
            <v>I3890</v>
          </cell>
          <cell r="B2883" t="str">
            <v>SEINFRA/CE</v>
          </cell>
          <cell r="C2883" t="str">
            <v>JUNTA GIBAULT DN 50</v>
          </cell>
          <cell r="D2883" t="str">
            <v>UN</v>
          </cell>
          <cell r="E2883">
            <v>123.73</v>
          </cell>
        </row>
        <row r="2884">
          <cell r="A2884" t="str">
            <v>I3900</v>
          </cell>
          <cell r="B2884" t="str">
            <v>SEINFRA/CE</v>
          </cell>
          <cell r="C2884" t="str">
            <v>JUNTA GIBAULT DN 500</v>
          </cell>
          <cell r="D2884" t="str">
            <v>UN</v>
          </cell>
          <cell r="E2884">
            <v>1896.5</v>
          </cell>
        </row>
        <row r="2885">
          <cell r="A2885" t="str">
            <v>I3901</v>
          </cell>
          <cell r="B2885" t="str">
            <v>SEINFRA/CE</v>
          </cell>
          <cell r="C2885" t="str">
            <v>JUNTA GIBAULT DN 600</v>
          </cell>
          <cell r="D2885" t="str">
            <v>UN</v>
          </cell>
          <cell r="E2885">
            <v>2394.5100000000002</v>
          </cell>
        </row>
        <row r="2886">
          <cell r="A2886" t="str">
            <v>I3891</v>
          </cell>
          <cell r="B2886" t="str">
            <v>SEINFRA/CE</v>
          </cell>
          <cell r="C2886" t="str">
            <v>JUNTA GIBAULT DN 75</v>
          </cell>
          <cell r="D2886" t="str">
            <v>UN</v>
          </cell>
          <cell r="E2886">
            <v>141.85</v>
          </cell>
        </row>
        <row r="2887">
          <cell r="A2887" t="str">
            <v>I7131</v>
          </cell>
          <cell r="B2887" t="str">
            <v>SEINFRA/CE</v>
          </cell>
          <cell r="C2887" t="str">
            <v>JUNTA GIBAULT DN 80</v>
          </cell>
          <cell r="D2887" t="str">
            <v>UN</v>
          </cell>
          <cell r="E2887">
            <v>152.47999999999999</v>
          </cell>
        </row>
        <row r="2888">
          <cell r="A2888" t="str">
            <v>I7491</v>
          </cell>
          <cell r="B2888" t="str">
            <v>SEINFRA/CE</v>
          </cell>
          <cell r="C2888" t="str">
            <v>JUNTA JEENE JJ 5070 VV</v>
          </cell>
          <cell r="D2888" t="str">
            <v>M</v>
          </cell>
          <cell r="E2888">
            <v>436.62</v>
          </cell>
        </row>
        <row r="2889">
          <cell r="A2889" t="str">
            <v>I1316</v>
          </cell>
          <cell r="B2889" t="str">
            <v>SEINFRA/CE</v>
          </cell>
          <cell r="C2889" t="str">
            <v>JUNTA PLASTICA 'I' 27MM PARA PISOS</v>
          </cell>
          <cell r="D2889" t="str">
            <v>M</v>
          </cell>
          <cell r="E2889">
            <v>3.56</v>
          </cell>
        </row>
        <row r="2890">
          <cell r="A2890" t="str">
            <v>I1317</v>
          </cell>
          <cell r="B2890" t="str">
            <v>SEINFRA/CE</v>
          </cell>
          <cell r="C2890" t="str">
            <v>JUNTA PLASTICA 3/4''X1/8'' PARA PISOS</v>
          </cell>
          <cell r="D2890" t="str">
            <v>M</v>
          </cell>
          <cell r="E2890">
            <v>3.29</v>
          </cell>
        </row>
        <row r="2891">
          <cell r="A2891" t="str">
            <v>I2518</v>
          </cell>
          <cell r="B2891" t="str">
            <v>SEINFRA/CE</v>
          </cell>
          <cell r="C2891" t="str">
            <v>JUNTA TRAFLEX-TR-CS</v>
          </cell>
          <cell r="D2891" t="str">
            <v>M</v>
          </cell>
          <cell r="E2891">
            <v>36.799999999999997</v>
          </cell>
        </row>
        <row r="2892">
          <cell r="A2892" t="str">
            <v>I2702</v>
          </cell>
          <cell r="B2892" t="str">
            <v>SEINFRA/CE</v>
          </cell>
          <cell r="C2892" t="str">
            <v>JUROS</v>
          </cell>
          <cell r="D2892" t="str">
            <v>H</v>
          </cell>
          <cell r="E2892">
            <v>1</v>
          </cell>
        </row>
        <row r="2893">
          <cell r="A2893" t="str">
            <v>I8915</v>
          </cell>
          <cell r="B2893" t="str">
            <v>SEINFRA/CE</v>
          </cell>
          <cell r="C2893" t="str">
            <v>KIT ACÚSTICO ATENUADOR DE RUÍDOS P/ ENTRADA AR FRIO E SAÍDA AR QUENTE C/ PORTA ACÚSTICA 1,20X2,10M</v>
          </cell>
          <cell r="D2893" t="str">
            <v>UN</v>
          </cell>
          <cell r="E2893">
            <v>11592.12</v>
          </cell>
        </row>
        <row r="2894">
          <cell r="A2894" t="str">
            <v>I8383</v>
          </cell>
          <cell r="B2894" t="str">
            <v>SEINFRA/CE</v>
          </cell>
          <cell r="C2894" t="str">
            <v>KIT CAVALETE POLIPROPILENO 3/4" - P002 (CONEXÕES C/REFORÇO BLIN)</v>
          </cell>
          <cell r="D2894" t="str">
            <v>UN</v>
          </cell>
          <cell r="E2894">
            <v>28.37</v>
          </cell>
        </row>
        <row r="2895">
          <cell r="A2895" t="str">
            <v>I8384</v>
          </cell>
          <cell r="B2895" t="str">
            <v>SEINFRA/CE</v>
          </cell>
          <cell r="C2895" t="str">
            <v>KIT CAVALETE POLIPROPILENO 3/4" - P003 (CONEXÕES C/REFORÇO BLIN)</v>
          </cell>
          <cell r="D2895" t="str">
            <v>UN</v>
          </cell>
          <cell r="E2895">
            <v>36.6</v>
          </cell>
        </row>
        <row r="2896">
          <cell r="A2896" t="str">
            <v>I8385</v>
          </cell>
          <cell r="B2896" t="str">
            <v>SEINFRA/CE</v>
          </cell>
          <cell r="C2896" t="str">
            <v>KIT CAVALETE POLIPROPILENO 3/4" - P005 (CONEXÕES C/REFORÇO BLIN)</v>
          </cell>
          <cell r="D2896" t="str">
            <v>UN</v>
          </cell>
          <cell r="E2896">
            <v>43.71</v>
          </cell>
        </row>
        <row r="2897">
          <cell r="A2897" t="str">
            <v>I2938</v>
          </cell>
          <cell r="B2897" t="str">
            <v>SEINFRA/CE</v>
          </cell>
          <cell r="C2897" t="str">
            <v>KIT CAVALETE PVC 3/4"-P002(CONEXÕES C/REFORÇO BLIN)</v>
          </cell>
          <cell r="D2897" t="str">
            <v>UN</v>
          </cell>
          <cell r="E2897">
            <v>16.93</v>
          </cell>
        </row>
        <row r="2898">
          <cell r="A2898" t="str">
            <v>I2939</v>
          </cell>
          <cell r="B2898" t="str">
            <v>SEINFRA/CE</v>
          </cell>
          <cell r="C2898" t="str">
            <v>KIT CAVALETE PVC 3/4"-P003(CONEXÕES C/REFORÇO BLIN)</v>
          </cell>
          <cell r="D2898" t="str">
            <v>UN</v>
          </cell>
          <cell r="E2898">
            <v>55.77</v>
          </cell>
        </row>
        <row r="2899">
          <cell r="A2899" t="str">
            <v>I2940</v>
          </cell>
          <cell r="B2899" t="str">
            <v>SEINFRA/CE</v>
          </cell>
          <cell r="C2899" t="str">
            <v>KIT CAVALETE PVC 3/4"-P005(CONEXÕES C/REFORÇO BLIN)</v>
          </cell>
          <cell r="D2899" t="str">
            <v>UN</v>
          </cell>
          <cell r="E2899">
            <v>47.95</v>
          </cell>
        </row>
        <row r="2900">
          <cell r="A2900" t="str">
            <v>I7397</v>
          </cell>
          <cell r="B2900" t="str">
            <v>SEINFRA/CE</v>
          </cell>
          <cell r="C2900" t="str">
            <v>KIT CONECTOR SN-10, 5kV-20A, CABO 10mm²</v>
          </cell>
          <cell r="D2900" t="str">
            <v>UN</v>
          </cell>
          <cell r="E2900">
            <v>47.05</v>
          </cell>
        </row>
        <row r="2901">
          <cell r="A2901" t="str">
            <v>I7995</v>
          </cell>
          <cell r="B2901" t="str">
            <v>SEINFRA/CE</v>
          </cell>
          <cell r="C2901" t="str">
            <v>KIT DE DOSAGEM CLORO COM TANQUE DE 500L, BOMBA DOSADORA E AGITADOR, COMPLETO</v>
          </cell>
          <cell r="D2901" t="str">
            <v>UN</v>
          </cell>
          <cell r="E2901">
            <v>14737.8</v>
          </cell>
        </row>
        <row r="2902">
          <cell r="A2902" t="str">
            <v>I7997</v>
          </cell>
          <cell r="B2902" t="str">
            <v>SEINFRA/CE</v>
          </cell>
          <cell r="C2902" t="str">
            <v>KIT DE DOSAGEM DE CLORO COM TANQUE DE 1000L, BOMBA DOSADORA E AGITADOR, COMPLETO</v>
          </cell>
          <cell r="D2902" t="str">
            <v>UN</v>
          </cell>
          <cell r="E2902">
            <v>17278.8</v>
          </cell>
        </row>
        <row r="2903">
          <cell r="A2903" t="str">
            <v>I7998</v>
          </cell>
          <cell r="B2903" t="str">
            <v>SEINFRA/CE</v>
          </cell>
          <cell r="C2903" t="str">
            <v>KIT DE DOSAGEM DE CLORO COM TANQUE DE 1500L, BOMBA DOSADORA E AGITADOR, COMPLETO</v>
          </cell>
          <cell r="D2903" t="str">
            <v>UN</v>
          </cell>
          <cell r="E2903">
            <v>19142.2</v>
          </cell>
        </row>
        <row r="2904">
          <cell r="A2904" t="str">
            <v>I7993</v>
          </cell>
          <cell r="B2904" t="str">
            <v>SEINFRA/CE</v>
          </cell>
          <cell r="C2904" t="str">
            <v>KIT DE DOSAGEM DE CLORO COM TANQUE DE 150L, BOMBA DOSADORA E AGITADOR, COMPLETO</v>
          </cell>
          <cell r="D2904" t="str">
            <v>UN</v>
          </cell>
          <cell r="E2904">
            <v>9147.6</v>
          </cell>
        </row>
        <row r="2905">
          <cell r="A2905" t="str">
            <v>I7999</v>
          </cell>
          <cell r="B2905" t="str">
            <v>SEINFRA/CE</v>
          </cell>
          <cell r="C2905" t="str">
            <v>KIT DE DOSAGEM DE CLORO COM TANQUE DE 2000L, BOMBA DOSADORA E AGITADOR, COMPLETO</v>
          </cell>
          <cell r="D2905" t="str">
            <v>UN</v>
          </cell>
          <cell r="E2905">
            <v>25071.200000000001</v>
          </cell>
        </row>
        <row r="2906">
          <cell r="A2906" t="str">
            <v>I7994</v>
          </cell>
          <cell r="B2906" t="str">
            <v>SEINFRA/CE</v>
          </cell>
          <cell r="C2906" t="str">
            <v>KIT DE DOSAGEM DE CLORO COM TANQUE DE 250L, BOMBA DOSADORA E AGITADOR, COMPLETO</v>
          </cell>
          <cell r="D2906" t="str">
            <v>UN</v>
          </cell>
          <cell r="E2906">
            <v>9147.6</v>
          </cell>
        </row>
        <row r="2907">
          <cell r="A2907" t="str">
            <v>I8000</v>
          </cell>
          <cell r="B2907" t="str">
            <v>SEINFRA/CE</v>
          </cell>
          <cell r="C2907" t="str">
            <v>KIT DE DOSAGEM DE CLORO COM TANQUE DE 5000L, BOMBA DOSADORA E AGITADOR, COMPLETO</v>
          </cell>
          <cell r="D2907" t="str">
            <v>UN</v>
          </cell>
          <cell r="E2907">
            <v>37437.4</v>
          </cell>
        </row>
        <row r="2908">
          <cell r="A2908" t="str">
            <v>I7992</v>
          </cell>
          <cell r="B2908" t="str">
            <v>SEINFRA/CE</v>
          </cell>
          <cell r="C2908" t="str">
            <v>KIT DE DOSAGEM DE CLORO COM TANQUE DE 70L, BOMBA DOSADORA E AGITADOR, COMPLETO</v>
          </cell>
          <cell r="D2908" t="str">
            <v>UN</v>
          </cell>
          <cell r="E2908">
            <v>6437.2</v>
          </cell>
        </row>
        <row r="2909">
          <cell r="A2909" t="str">
            <v>I7996</v>
          </cell>
          <cell r="B2909" t="str">
            <v>SEINFRA/CE</v>
          </cell>
          <cell r="C2909" t="str">
            <v>KIT DE DOSAGEM DE CLORO COM TANQUE DE 750L, BOMBA DOSADORA E AGITADOR, COMPLETO</v>
          </cell>
          <cell r="D2909" t="str">
            <v>UN</v>
          </cell>
          <cell r="E2909">
            <v>16770.599999999999</v>
          </cell>
        </row>
        <row r="2910">
          <cell r="A2910" t="str">
            <v>I6302</v>
          </cell>
          <cell r="B2910" t="str">
            <v>SEINFRA/CE</v>
          </cell>
          <cell r="C2910" t="str">
            <v>KIT DE DOSAGEM DE SULFATO DE ALUMÍNIO OU CAL  COM TANQUE DE 500L, BOMBA DOSADORA E AGITADOR, COMPLETO</v>
          </cell>
          <cell r="D2910" t="str">
            <v>UN</v>
          </cell>
          <cell r="E2910">
            <v>13564.1</v>
          </cell>
        </row>
        <row r="2911">
          <cell r="A2911" t="str">
            <v>I6304</v>
          </cell>
          <cell r="B2911" t="str">
            <v>SEINFRA/CE</v>
          </cell>
          <cell r="C2911" t="str">
            <v>KIT DE DOSAGEM DE SULFATO DE ALUMÍNIO OU CAL COM TANQUE DE 1000L, BOMBA DOSADORA E AGITADOR, COMPLETO</v>
          </cell>
          <cell r="D2911" t="str">
            <v>UN</v>
          </cell>
          <cell r="E2911">
            <v>16044.6</v>
          </cell>
        </row>
        <row r="2912">
          <cell r="A2912" t="str">
            <v>I6305</v>
          </cell>
          <cell r="B2912" t="str">
            <v>SEINFRA/CE</v>
          </cell>
          <cell r="C2912" t="str">
            <v>KIT DE DOSAGEM DE SULFATO DE ALUMÍNIO OU CAL COM TANQUE DE 1500L, BOMBA DOSADORA E AGITADOR, COMPLETO</v>
          </cell>
          <cell r="D2912" t="str">
            <v>UN</v>
          </cell>
          <cell r="E2912">
            <v>17774.900000000001</v>
          </cell>
        </row>
        <row r="2913">
          <cell r="A2913" t="str">
            <v>I7991</v>
          </cell>
          <cell r="B2913" t="str">
            <v>SEINFRA/CE</v>
          </cell>
          <cell r="C2913" t="str">
            <v>KIT DE DOSAGEM DE SULFATO DE ALUMÍNIO OU CAL COM TANQUE DE 150L, BOMBA DOSADORA E AGITADOR, COMPLETO</v>
          </cell>
          <cell r="D2913" t="str">
            <v>UN</v>
          </cell>
          <cell r="E2913">
            <v>8494.2000000000007</v>
          </cell>
        </row>
        <row r="2914">
          <cell r="A2914" t="str">
            <v>I6306</v>
          </cell>
          <cell r="B2914" t="str">
            <v>SEINFRA/CE</v>
          </cell>
          <cell r="C2914" t="str">
            <v>KIT DE DOSAGEM DE SULFATO DE ALUMÍNIO OU CAL COM TANQUE DE 2000L, BOMBA DOSADORA E AGITADOR, COMPLETO</v>
          </cell>
          <cell r="D2914" t="str">
            <v>UN</v>
          </cell>
          <cell r="E2914">
            <v>23280.400000000001</v>
          </cell>
        </row>
        <row r="2915">
          <cell r="A2915" t="str">
            <v>I6301</v>
          </cell>
          <cell r="B2915" t="str">
            <v>SEINFRA/CE</v>
          </cell>
          <cell r="C2915" t="str">
            <v>KIT DE DOSAGEM DE SULFATO DE ALUMÍNIO OU CAL COM TANQUE DE 250L, BOMBA DOSADORA E AGITADOR, COMPLETO</v>
          </cell>
          <cell r="D2915" t="str">
            <v>UN</v>
          </cell>
          <cell r="E2915">
            <v>8494.2000000000007</v>
          </cell>
        </row>
        <row r="2916">
          <cell r="A2916" t="str">
            <v>I6307</v>
          </cell>
          <cell r="B2916" t="str">
            <v>SEINFRA/CE</v>
          </cell>
          <cell r="C2916" t="str">
            <v>KIT DE DOSAGEM DE SULFATO DE ALUMÍNIO OU CAL COM TANQUE DE 5000L, BOMBA DOSADORA E AGITADOR, COMPLETO</v>
          </cell>
          <cell r="D2916" t="str">
            <v>UN</v>
          </cell>
          <cell r="E2916">
            <v>34763.300000000003</v>
          </cell>
        </row>
        <row r="2917">
          <cell r="A2917" t="str">
            <v>I7990</v>
          </cell>
          <cell r="B2917" t="str">
            <v>SEINFRA/CE</v>
          </cell>
          <cell r="C2917" t="str">
            <v>KIT DE DOSAGEM DE SULFATO DE ALUMÍNIO OU CAL COM TANQUE DE 70L, BOMBA DOSADORA E AGITADOR, COMPLETO</v>
          </cell>
          <cell r="D2917" t="str">
            <v>UN</v>
          </cell>
          <cell r="E2917">
            <v>5977.4</v>
          </cell>
        </row>
        <row r="2918">
          <cell r="A2918" t="str">
            <v>I6303</v>
          </cell>
          <cell r="B2918" t="str">
            <v>SEINFRA/CE</v>
          </cell>
          <cell r="C2918" t="str">
            <v>KIT DE DOSAGEM DE SULFATO DE ALUMÍNIO OU CAL COM TANQUE DE 750L, BOMBA DOSADORA E AGITADOR, COMPLETO</v>
          </cell>
          <cell r="D2918" t="str">
            <v>UN</v>
          </cell>
          <cell r="E2918">
            <v>15572.7</v>
          </cell>
        </row>
        <row r="2919">
          <cell r="A2919" t="str">
            <v>I8578</v>
          </cell>
          <cell r="B2919" t="str">
            <v>SEINFRA/CE</v>
          </cell>
          <cell r="C2919" t="str">
            <v>KIT DE RELIGAÇÃO DE ÁGUA</v>
          </cell>
          <cell r="D2919" t="str">
            <v>UN</v>
          </cell>
          <cell r="E2919">
            <v>2.5499999999999998</v>
          </cell>
        </row>
        <row r="2920">
          <cell r="A2920" t="str">
            <v>I6042</v>
          </cell>
          <cell r="B2920" t="str">
            <v>SEINFRA/CE</v>
          </cell>
          <cell r="C2920" t="str">
            <v>KIT DE VEDAÇÃO P/ CORTE DE LIGAÇÃO</v>
          </cell>
          <cell r="D2920" t="str">
            <v>UN</v>
          </cell>
          <cell r="E2920">
            <v>5.47</v>
          </cell>
        </row>
        <row r="2921">
          <cell r="A2921" t="str">
            <v>I8959</v>
          </cell>
          <cell r="B2921" t="str">
            <v>SEINFRA/CE</v>
          </cell>
          <cell r="C2921" t="str">
            <v>KIT MEDIÇÃO COMPARADOR DE CLORO E PH</v>
          </cell>
          <cell r="D2921" t="str">
            <v>UN</v>
          </cell>
          <cell r="E2921">
            <v>46.95</v>
          </cell>
        </row>
        <row r="2922">
          <cell r="A2922" t="str">
            <v>I7528</v>
          </cell>
          <cell r="B2922" t="str">
            <v>SEINFRA/CE</v>
          </cell>
          <cell r="C2922" t="str">
            <v>KIT P/ DEPOSIÇÃO DE CARTÕES</v>
          </cell>
          <cell r="D2922" t="str">
            <v>UN</v>
          </cell>
          <cell r="E2922">
            <v>792.81</v>
          </cell>
        </row>
        <row r="2923">
          <cell r="A2923" t="str">
            <v>I6191</v>
          </cell>
          <cell r="B2923" t="str">
            <v>SEINFRA/CE</v>
          </cell>
          <cell r="C2923" t="str">
            <v>KIT P/ TERMINAL TERMOCONTRÁTIL P/ CABO 8,7 - 15 kV - Ø 240 mm²</v>
          </cell>
          <cell r="D2923" t="str">
            <v>UN</v>
          </cell>
          <cell r="E2923">
            <v>919.2</v>
          </cell>
        </row>
        <row r="2924">
          <cell r="A2924" t="str">
            <v>I6199</v>
          </cell>
          <cell r="B2924" t="str">
            <v>SEINFRA/CE</v>
          </cell>
          <cell r="C2924" t="str">
            <v>KIT P/ TERMINAL TERMOCONTRÁTIL P/ CABO 8,7 - 15 kV - Ø 25 mm²</v>
          </cell>
          <cell r="D2924" t="str">
            <v>UN</v>
          </cell>
          <cell r="E2924">
            <v>517.04999999999995</v>
          </cell>
        </row>
        <row r="2925">
          <cell r="A2925" t="str">
            <v>I6180</v>
          </cell>
          <cell r="B2925" t="str">
            <v>SEINFRA/CE</v>
          </cell>
          <cell r="C2925" t="str">
            <v>KIT P/ TERMINAL TERMOCONTRÁTIL P/ CABO 8,7 - 15 kV - Ø 35 mm²</v>
          </cell>
          <cell r="D2925" t="str">
            <v>UN</v>
          </cell>
          <cell r="E2925">
            <v>517.04999999999995</v>
          </cell>
        </row>
        <row r="2926">
          <cell r="A2926" t="str">
            <v>I6200</v>
          </cell>
          <cell r="B2926" t="str">
            <v>SEINFRA/CE</v>
          </cell>
          <cell r="C2926" t="str">
            <v>KIT P/ TERMINAL TERMOCONTRÁTIL P/ CABO 8,7 - 15 kV - Ø 50 mm²</v>
          </cell>
          <cell r="D2926" t="str">
            <v>UN</v>
          </cell>
          <cell r="E2926">
            <v>689.4</v>
          </cell>
        </row>
        <row r="2927">
          <cell r="A2927" t="str">
            <v>I6181</v>
          </cell>
          <cell r="B2927" t="str">
            <v>SEINFRA/CE</v>
          </cell>
          <cell r="C2927" t="str">
            <v>KIT P/ TERMINAL TERMOCONTRÁTIL P/ CABO 8,7 - 15 kV - Ø 70 mm²</v>
          </cell>
          <cell r="D2927" t="str">
            <v>UN</v>
          </cell>
          <cell r="E2927">
            <v>689.4</v>
          </cell>
        </row>
        <row r="2928">
          <cell r="A2928" t="str">
            <v>I8594</v>
          </cell>
          <cell r="B2928" t="str">
            <v>SEINFRA/CE</v>
          </cell>
          <cell r="C2928" t="str">
            <v>LABORATORISTA</v>
          </cell>
          <cell r="D2928" t="str">
            <v>HxMÊS</v>
          </cell>
          <cell r="E2928">
            <v>3666.16</v>
          </cell>
        </row>
        <row r="2929">
          <cell r="A2929" t="str">
            <v>I2953</v>
          </cell>
          <cell r="B2929" t="str">
            <v>SEINFRA/CE</v>
          </cell>
          <cell r="C2929" t="str">
            <v>LACRE DE SEGURANÇA TERMOPLÁSTICO C/ARAME, P.CAGECE</v>
          </cell>
          <cell r="D2929" t="str">
            <v>MIL</v>
          </cell>
          <cell r="E2929">
            <v>176.2</v>
          </cell>
        </row>
        <row r="2930">
          <cell r="A2930" t="str">
            <v>I1328</v>
          </cell>
          <cell r="B2930" t="str">
            <v>SEINFRA/CE</v>
          </cell>
          <cell r="C2930" t="str">
            <v>LADRILHISTA</v>
          </cell>
          <cell r="D2930" t="str">
            <v>H</v>
          </cell>
          <cell r="E2930">
            <v>5.55</v>
          </cell>
        </row>
        <row r="2931">
          <cell r="A2931" t="str">
            <v>I1332</v>
          </cell>
          <cell r="B2931" t="str">
            <v>SEINFRA/CE</v>
          </cell>
          <cell r="C2931" t="str">
            <v>LADRILHO HIDRAULICO DE UMA COR</v>
          </cell>
          <cell r="D2931" t="str">
            <v>M2</v>
          </cell>
          <cell r="E2931">
            <v>22</v>
          </cell>
        </row>
        <row r="2932">
          <cell r="A2932" t="str">
            <v>I7966</v>
          </cell>
          <cell r="B2932" t="str">
            <v>SEINFRA/CE</v>
          </cell>
          <cell r="C2932" t="str">
            <v>LAJE DE FUNDO P/ FOSSA DE D=1,20M, E=0,10M</v>
          </cell>
          <cell r="D2932" t="str">
            <v>UN</v>
          </cell>
          <cell r="E2932">
            <v>77.680000000000007</v>
          </cell>
        </row>
        <row r="2933">
          <cell r="A2933" t="str">
            <v>I8267</v>
          </cell>
          <cell r="B2933" t="str">
            <v>SEINFRA/CE</v>
          </cell>
          <cell r="C2933" t="str">
            <v>LAJE PRÉ-FABRICADA COMUM DE 8 cm P/ FÔRRO - VÃO ACIMA DE 4,01 m</v>
          </cell>
          <cell r="D2933" t="str">
            <v>M2</v>
          </cell>
          <cell r="E2933">
            <v>27.33</v>
          </cell>
        </row>
        <row r="2934">
          <cell r="A2934" t="str">
            <v>I8276</v>
          </cell>
          <cell r="B2934" t="str">
            <v>SEINFRA/CE</v>
          </cell>
          <cell r="C2934" t="str">
            <v>LAJE PRÉ-FABRICADA COMUM DE 8 cm P/ FÔRRO - VÃO ATÉ 2 m</v>
          </cell>
          <cell r="D2934" t="str">
            <v>M2</v>
          </cell>
          <cell r="E2934">
            <v>22</v>
          </cell>
        </row>
        <row r="2935">
          <cell r="A2935" t="str">
            <v>I8265</v>
          </cell>
          <cell r="B2935" t="str">
            <v>SEINFRA/CE</v>
          </cell>
          <cell r="C2935" t="str">
            <v>LAJE PRÉ-FABRICADA COMUM DE 8 cm P/ FÔRRO - VÃO ATÉ 2,01 A 3 m</v>
          </cell>
          <cell r="D2935" t="str">
            <v>M2</v>
          </cell>
          <cell r="E2935">
            <v>23.5</v>
          </cell>
        </row>
        <row r="2936">
          <cell r="A2936" t="str">
            <v>I8266</v>
          </cell>
          <cell r="B2936" t="str">
            <v>SEINFRA/CE</v>
          </cell>
          <cell r="C2936" t="str">
            <v>LAJE PRÉ-FABRICADA COMUM DE 8 cm P/ FÔRRO - VÃO DE 3,01 A 4 m</v>
          </cell>
          <cell r="D2936" t="str">
            <v>M2</v>
          </cell>
          <cell r="E2936">
            <v>24.5</v>
          </cell>
        </row>
        <row r="2937">
          <cell r="A2937" t="str">
            <v>I8264</v>
          </cell>
          <cell r="B2937" t="str">
            <v>SEINFRA/CE</v>
          </cell>
          <cell r="C2937" t="str">
            <v>LAJE PRÉ-FABRICADA COMUM DE 8 cm P/ PISO - VÃO ACIMA DE 4,01 m</v>
          </cell>
          <cell r="D2937" t="str">
            <v>M2</v>
          </cell>
          <cell r="E2937">
            <v>29.33</v>
          </cell>
        </row>
        <row r="2938">
          <cell r="A2938" t="str">
            <v>I8275</v>
          </cell>
          <cell r="B2938" t="str">
            <v>SEINFRA/CE</v>
          </cell>
          <cell r="C2938" t="str">
            <v>LAJE PRÉ-FABRICADA COMUM DE 8 cm P/ PISO - VÃO ATÉ 2 m</v>
          </cell>
          <cell r="D2938" t="str">
            <v>M2</v>
          </cell>
          <cell r="E2938">
            <v>22</v>
          </cell>
        </row>
        <row r="2939">
          <cell r="A2939" t="str">
            <v>I8262</v>
          </cell>
          <cell r="B2939" t="str">
            <v>SEINFRA/CE</v>
          </cell>
          <cell r="C2939" t="str">
            <v>LAJE PRÉ-FABRICADA COMUM DE 8 cm P/ PISO - VÃO DE 2,01 A 3 m</v>
          </cell>
          <cell r="D2939" t="str">
            <v>M2</v>
          </cell>
          <cell r="E2939">
            <v>24.17</v>
          </cell>
        </row>
        <row r="2940">
          <cell r="A2940" t="str">
            <v>I8263</v>
          </cell>
          <cell r="B2940" t="str">
            <v>SEINFRA/CE</v>
          </cell>
          <cell r="C2940" t="str">
            <v>LAJE PRÉ-FABRICADA COMUM DE 8 cm P/ PISO - VÃO DE 3,01 A 4 m</v>
          </cell>
          <cell r="D2940" t="str">
            <v>M2</v>
          </cell>
          <cell r="E2940">
            <v>26.83</v>
          </cell>
        </row>
        <row r="2941">
          <cell r="A2941" t="str">
            <v>I1339</v>
          </cell>
          <cell r="B2941" t="str">
            <v>SEINFRA/CE</v>
          </cell>
          <cell r="C2941" t="str">
            <v>LAJE PRE-FABRICADA DE 8CM</v>
          </cell>
          <cell r="D2941" t="str">
            <v>M2</v>
          </cell>
          <cell r="E2941">
            <v>22</v>
          </cell>
        </row>
        <row r="2942">
          <cell r="A2942" t="str">
            <v>I8285</v>
          </cell>
          <cell r="B2942" t="str">
            <v>SEINFRA/CE</v>
          </cell>
          <cell r="C2942" t="str">
            <v>LAJE PRÉ-FABRICADA TRELIÇADA P/ FÔRRO, DE 12 cm DE ALTURA E 4 cm DE CAPEADO - VÃO ACIMA DE 5,01 m</v>
          </cell>
          <cell r="D2942" t="str">
            <v>M2</v>
          </cell>
          <cell r="E2942">
            <v>48</v>
          </cell>
        </row>
        <row r="2943">
          <cell r="A2943" t="str">
            <v>I8282</v>
          </cell>
          <cell r="B2943" t="str">
            <v>SEINFRA/CE</v>
          </cell>
          <cell r="C2943" t="str">
            <v>LAJE PRÉ-FABRICADA TRELIÇADA P/ FÔRRO, DE 8 cm DE ALTURA E 2 cm DE CAPEADO - VÃO ATÉ 3 m</v>
          </cell>
          <cell r="D2943" t="str">
            <v>M2</v>
          </cell>
          <cell r="E2943">
            <v>22</v>
          </cell>
        </row>
        <row r="2944">
          <cell r="A2944" t="str">
            <v>I8283</v>
          </cell>
          <cell r="B2944" t="str">
            <v>SEINFRA/CE</v>
          </cell>
          <cell r="C2944" t="str">
            <v>LAJE PRÉ-FABRICADA TRELIÇADA P/ FÔRRO, DE 8 cm DE ALTURA E 2 cm DE CAPEADO - VÃO DE 3,01 A 4,0 m</v>
          </cell>
          <cell r="D2944" t="str">
            <v>M2</v>
          </cell>
          <cell r="E2944">
            <v>26.77</v>
          </cell>
        </row>
        <row r="2945">
          <cell r="A2945" t="str">
            <v>I8284</v>
          </cell>
          <cell r="B2945" t="str">
            <v>SEINFRA/CE</v>
          </cell>
          <cell r="C2945" t="str">
            <v>LAJE PRÉ-FABRICADA TRELIÇADA P/ FÔRRO, DE 8 cm DE ALTURA E 2 cm DE CAPEADO - VÃO DE 4,01 A 5,0 m</v>
          </cell>
          <cell r="D2945" t="str">
            <v>M2</v>
          </cell>
          <cell r="E2945">
            <v>30.71</v>
          </cell>
        </row>
        <row r="2946">
          <cell r="A2946" t="str">
            <v>I8281</v>
          </cell>
          <cell r="B2946" t="str">
            <v>SEINFRA/CE</v>
          </cell>
          <cell r="C2946" t="str">
            <v>LAJE PRÉ-FABRICADA TRELIÇADA P/ PISO, DE 12 cm DE ALTURA E 4 cm DE CAPEADO - VÃO ACIMA 5,01 m</v>
          </cell>
          <cell r="D2946" t="str">
            <v>M2</v>
          </cell>
          <cell r="E2946">
            <v>43.62</v>
          </cell>
        </row>
        <row r="2947">
          <cell r="A2947" t="str">
            <v>I8277</v>
          </cell>
          <cell r="B2947" t="str">
            <v>SEINFRA/CE</v>
          </cell>
          <cell r="C2947" t="str">
            <v>LAJE PRÉ-FABRICADA TRELIÇADA P/ PISO, DE 8 cm DE ALTURA E 2 cm DE CAPEADO - VÃO ATÉ 2 m</v>
          </cell>
          <cell r="D2947" t="str">
            <v>M2</v>
          </cell>
          <cell r="E2947">
            <v>22</v>
          </cell>
        </row>
        <row r="2948">
          <cell r="A2948" t="str">
            <v>I8278</v>
          </cell>
          <cell r="B2948" t="str">
            <v>SEINFRA/CE</v>
          </cell>
          <cell r="C2948" t="str">
            <v>LAJE PRÉ-FABRICADA TRELIÇADA P/ PISO, DE 8 cm DE ALTURA E 2 cm DE CAPEADO - VÃO DE 2,01 A 3,0 m</v>
          </cell>
          <cell r="D2948" t="str">
            <v>M2</v>
          </cell>
          <cell r="E2948">
            <v>25.36</v>
          </cell>
        </row>
        <row r="2949">
          <cell r="A2949" t="str">
            <v>I8279</v>
          </cell>
          <cell r="B2949" t="str">
            <v>SEINFRA/CE</v>
          </cell>
          <cell r="C2949" t="str">
            <v>LAJE PRÉ-FABRICADA TRELIÇADA P/ PISO, DE 8 cm DE ALTURA E 2 cm DE CAPEADO - VÃO DE 3,01 A 4,0 m</v>
          </cell>
          <cell r="D2949" t="str">
            <v>M2</v>
          </cell>
          <cell r="E2949">
            <v>29.16</v>
          </cell>
        </row>
        <row r="2950">
          <cell r="A2950" t="str">
            <v>I8280</v>
          </cell>
          <cell r="B2950" t="str">
            <v>SEINFRA/CE</v>
          </cell>
          <cell r="C2950" t="str">
            <v>LAJE PRÉ-FABRICADA TRELIÇADA P/ PISO, DE 8 cm DE ALTURA E 2 cm DE CAPEADO - VÃO DE 4,01 A 5,0 m</v>
          </cell>
          <cell r="D2950" t="str">
            <v>M2</v>
          </cell>
          <cell r="E2950">
            <v>35.130000000000003</v>
          </cell>
        </row>
        <row r="2951">
          <cell r="A2951" t="str">
            <v>I1341</v>
          </cell>
          <cell r="B2951" t="str">
            <v>SEINFRA/CE</v>
          </cell>
          <cell r="C2951" t="str">
            <v xml:space="preserve">LAJOTA PRE-MOLDADA DE CONCRETO E = 5cm </v>
          </cell>
          <cell r="D2951" t="str">
            <v>M2</v>
          </cell>
          <cell r="E2951">
            <v>19.5</v>
          </cell>
        </row>
        <row r="2952">
          <cell r="A2952" t="str">
            <v>I2480</v>
          </cell>
          <cell r="B2952" t="str">
            <v>SEINFRA/CE</v>
          </cell>
          <cell r="C2952" t="str">
            <v>LAMBRI 7x1cm EM ANGELIM</v>
          </cell>
          <cell r="D2952" t="str">
            <v>M2</v>
          </cell>
          <cell r="E2952">
            <v>60.1</v>
          </cell>
        </row>
        <row r="2953">
          <cell r="A2953" t="str">
            <v>I2372</v>
          </cell>
          <cell r="B2953" t="str">
            <v>SEINFRA/CE</v>
          </cell>
          <cell r="C2953" t="str">
            <v>LÂMINA DE SERRA PARA PVC</v>
          </cell>
          <cell r="D2953" t="str">
            <v>UN</v>
          </cell>
          <cell r="E2953">
            <v>4.0199999999999996</v>
          </cell>
        </row>
        <row r="2954">
          <cell r="A2954" t="str">
            <v>I1342</v>
          </cell>
          <cell r="B2954" t="str">
            <v>SEINFRA/CE</v>
          </cell>
          <cell r="C2954" t="str">
            <v>LAMINADO MELAMINICO,  ESP.=1MM</v>
          </cell>
          <cell r="D2954" t="str">
            <v>M2</v>
          </cell>
          <cell r="E2954">
            <v>25.4</v>
          </cell>
        </row>
        <row r="2955">
          <cell r="A2955" t="str">
            <v>I7388</v>
          </cell>
          <cell r="B2955" t="str">
            <v>SEINFRA/CE</v>
          </cell>
          <cell r="C2955" t="str">
            <v>LÂMPADA 30W-6.6A, BASE MÉDIUM PREFOCUS</v>
          </cell>
          <cell r="D2955" t="str">
            <v>UN</v>
          </cell>
          <cell r="E2955">
            <v>98.59</v>
          </cell>
        </row>
        <row r="2956">
          <cell r="A2956" t="str">
            <v>I7389</v>
          </cell>
          <cell r="B2956" t="str">
            <v>SEINFRA/CE</v>
          </cell>
          <cell r="C2956" t="str">
            <v>LÂMPADA 45W-6.6A, BASE MÉDIUM PREFOCUS</v>
          </cell>
          <cell r="D2956" t="str">
            <v>UN</v>
          </cell>
          <cell r="E2956">
            <v>98.59</v>
          </cell>
        </row>
        <row r="2957">
          <cell r="A2957" t="str">
            <v>I1462</v>
          </cell>
          <cell r="B2957" t="str">
            <v>SEINFRA/CE</v>
          </cell>
          <cell r="C2957" t="str">
            <v>LÂMPADA DE SEGURANÇA RED. STANDART 13,9CM</v>
          </cell>
          <cell r="D2957" t="str">
            <v>UN</v>
          </cell>
          <cell r="E2957">
            <v>267.66000000000003</v>
          </cell>
        </row>
        <row r="2958">
          <cell r="A2958" t="str">
            <v>I7924</v>
          </cell>
          <cell r="B2958" t="str">
            <v>SEINFRA/CE</v>
          </cell>
          <cell r="C2958" t="str">
            <v>LÂMPADA FLUORESCENTE 32W/3000K MAIS REATOR ELETRÔNICO FIXADOS SOBRE LANÇA</v>
          </cell>
          <cell r="D2958" t="str">
            <v>UN</v>
          </cell>
          <cell r="E2958">
            <v>34.47</v>
          </cell>
        </row>
        <row r="2959">
          <cell r="A2959" t="str">
            <v>I1463</v>
          </cell>
          <cell r="B2959" t="str">
            <v>SEINFRA/CE</v>
          </cell>
          <cell r="C2959" t="str">
            <v>LÂMPADA FLUORESCENTE DE 16W</v>
          </cell>
          <cell r="D2959" t="str">
            <v>UN</v>
          </cell>
          <cell r="E2959">
            <v>7.24</v>
          </cell>
        </row>
        <row r="2960">
          <cell r="A2960" t="str">
            <v>I1464</v>
          </cell>
          <cell r="B2960" t="str">
            <v>SEINFRA/CE</v>
          </cell>
          <cell r="C2960" t="str">
            <v>LÂMPADA FLUORESCENTE DE 32 W</v>
          </cell>
          <cell r="D2960" t="str">
            <v>UN</v>
          </cell>
          <cell r="E2960">
            <v>7.24</v>
          </cell>
        </row>
        <row r="2961">
          <cell r="A2961" t="str">
            <v>I1465</v>
          </cell>
          <cell r="B2961" t="str">
            <v>SEINFRA/CE</v>
          </cell>
          <cell r="C2961" t="str">
            <v>LÂMPADA FLUORESCENTE PL - 13W</v>
          </cell>
          <cell r="D2961" t="str">
            <v>UN</v>
          </cell>
          <cell r="E2961">
            <v>13.79</v>
          </cell>
        </row>
        <row r="2962">
          <cell r="A2962" t="str">
            <v>I1466</v>
          </cell>
          <cell r="B2962" t="str">
            <v>SEINFRA/CE</v>
          </cell>
          <cell r="C2962" t="str">
            <v>LÂMPADA FLUORESCENTE PL - 15W</v>
          </cell>
          <cell r="D2962" t="str">
            <v>UN</v>
          </cell>
          <cell r="E2962">
            <v>17.239999999999998</v>
          </cell>
        </row>
        <row r="2963">
          <cell r="A2963" t="str">
            <v>I1467</v>
          </cell>
          <cell r="B2963" t="str">
            <v>SEINFRA/CE</v>
          </cell>
          <cell r="C2963" t="str">
            <v>LÂMPADA FLUORESCENTE PL - 9W</v>
          </cell>
          <cell r="D2963" t="str">
            <v>UN</v>
          </cell>
          <cell r="E2963">
            <v>13.79</v>
          </cell>
        </row>
        <row r="2964">
          <cell r="A2964" t="str">
            <v>I1468</v>
          </cell>
          <cell r="B2964" t="str">
            <v>SEINFRA/CE</v>
          </cell>
          <cell r="C2964" t="str">
            <v>LÂMPADA FLURESCENTE PL - 18W</v>
          </cell>
          <cell r="D2964" t="str">
            <v>UN</v>
          </cell>
          <cell r="E2964">
            <v>14.08</v>
          </cell>
        </row>
        <row r="2965">
          <cell r="A2965" t="str">
            <v>I1469</v>
          </cell>
          <cell r="B2965" t="str">
            <v>SEINFRA/CE</v>
          </cell>
          <cell r="C2965" t="str">
            <v>LÂMPADA HALOGENA DE 1000W</v>
          </cell>
          <cell r="D2965" t="str">
            <v>UN</v>
          </cell>
          <cell r="E2965">
            <v>28.39</v>
          </cell>
        </row>
        <row r="2966">
          <cell r="A2966" t="str">
            <v>I1470</v>
          </cell>
          <cell r="B2966" t="str">
            <v>SEINFRA/CE</v>
          </cell>
          <cell r="C2966" t="str">
            <v>LÂMPADA HALOGENA, DUPLO ENVELOPE DE 500W</v>
          </cell>
          <cell r="D2966" t="str">
            <v>UN</v>
          </cell>
          <cell r="E2966">
            <v>36.369999999999997</v>
          </cell>
        </row>
        <row r="2967">
          <cell r="A2967" t="str">
            <v>I2373</v>
          </cell>
          <cell r="B2967" t="str">
            <v>SEINFRA/CE</v>
          </cell>
          <cell r="C2967" t="str">
            <v>LÂMPADA INCANDECENTE DE 100W</v>
          </cell>
          <cell r="D2967" t="str">
            <v>UN</v>
          </cell>
          <cell r="E2967">
            <v>2.0299999999999998</v>
          </cell>
        </row>
        <row r="2968">
          <cell r="A2968" t="str">
            <v>I1471</v>
          </cell>
          <cell r="B2968" t="str">
            <v>SEINFRA/CE</v>
          </cell>
          <cell r="C2968" t="str">
            <v>LÂMPADA INCANDESCENTE ( 25 A 100 )W</v>
          </cell>
          <cell r="D2968" t="str">
            <v>UN</v>
          </cell>
          <cell r="E2968">
            <v>1.73</v>
          </cell>
        </row>
        <row r="2969">
          <cell r="A2969" t="str">
            <v>I1472</v>
          </cell>
          <cell r="B2969" t="str">
            <v>SEINFRA/CE</v>
          </cell>
          <cell r="C2969" t="str">
            <v>LÂMPADA INCANDESCENTE 60W</v>
          </cell>
          <cell r="D2969" t="str">
            <v>UN</v>
          </cell>
          <cell r="E2969">
            <v>1.66</v>
          </cell>
        </row>
        <row r="2970">
          <cell r="A2970" t="str">
            <v>I1473</v>
          </cell>
          <cell r="B2970" t="str">
            <v>SEINFRA/CE</v>
          </cell>
          <cell r="C2970" t="str">
            <v>LÂMPADA MISTA DE 160 A 500W</v>
          </cell>
          <cell r="D2970" t="str">
            <v>UN</v>
          </cell>
          <cell r="E2970">
            <v>54.11</v>
          </cell>
        </row>
        <row r="2971">
          <cell r="A2971" t="str">
            <v>I1474</v>
          </cell>
          <cell r="B2971" t="str">
            <v>SEINFRA/CE</v>
          </cell>
          <cell r="C2971" t="str">
            <v>LÂMPADA MISTA DE 160W</v>
          </cell>
          <cell r="D2971" t="str">
            <v>UN</v>
          </cell>
          <cell r="E2971">
            <v>13.68</v>
          </cell>
        </row>
        <row r="2972">
          <cell r="A2972" t="str">
            <v>I1475</v>
          </cell>
          <cell r="B2972" t="str">
            <v>SEINFRA/CE</v>
          </cell>
          <cell r="C2972" t="str">
            <v>LÂMPADA MULTIVAPORES METALICOS 2000W</v>
          </cell>
          <cell r="D2972" t="str">
            <v>UN</v>
          </cell>
          <cell r="E2972">
            <v>782.68</v>
          </cell>
        </row>
        <row r="2973">
          <cell r="A2973" t="str">
            <v>I1476</v>
          </cell>
          <cell r="B2973" t="str">
            <v>SEINFRA/CE</v>
          </cell>
          <cell r="C2973" t="str">
            <v>LÂMPADA SINALIZADORAS ATE 5W</v>
          </cell>
          <cell r="D2973" t="str">
            <v>UN</v>
          </cell>
          <cell r="E2973">
            <v>8.01</v>
          </cell>
        </row>
        <row r="2974">
          <cell r="A2974" t="str">
            <v>I1477</v>
          </cell>
          <cell r="B2974" t="str">
            <v>SEINFRA/CE</v>
          </cell>
          <cell r="C2974" t="str">
            <v>LÂMPADA VAPOR DE MERCURIO 250W</v>
          </cell>
          <cell r="D2974" t="str">
            <v>UN</v>
          </cell>
          <cell r="E2974">
            <v>28.04</v>
          </cell>
        </row>
        <row r="2975">
          <cell r="A2975" t="str">
            <v>I1478</v>
          </cell>
          <cell r="B2975" t="str">
            <v>SEINFRA/CE</v>
          </cell>
          <cell r="C2975" t="str">
            <v>LÂMPADA VAPOR DE MERCURIO 400W/220V</v>
          </cell>
          <cell r="D2975" t="str">
            <v>UN</v>
          </cell>
          <cell r="E2975">
            <v>43.66</v>
          </cell>
        </row>
        <row r="2976">
          <cell r="A2976" t="str">
            <v>I1479</v>
          </cell>
          <cell r="B2976" t="str">
            <v>SEINFRA/CE</v>
          </cell>
          <cell r="C2976" t="str">
            <v>LÂMPADA VAPOR DE SÓDIO 220W</v>
          </cell>
          <cell r="D2976" t="str">
            <v>UN</v>
          </cell>
          <cell r="E2976">
            <v>49.41</v>
          </cell>
        </row>
        <row r="2977">
          <cell r="A2977" t="str">
            <v>I1480</v>
          </cell>
          <cell r="B2977" t="str">
            <v>SEINFRA/CE</v>
          </cell>
          <cell r="C2977" t="str">
            <v>LÂMPADA VAPOR DE SÓDIO 360W</v>
          </cell>
          <cell r="D2977" t="str">
            <v>UN</v>
          </cell>
          <cell r="E2977">
            <v>49.41</v>
          </cell>
        </row>
        <row r="2978">
          <cell r="A2978" t="str">
            <v>I1481</v>
          </cell>
          <cell r="B2978" t="str">
            <v>SEINFRA/CE</v>
          </cell>
          <cell r="C2978" t="str">
            <v>LÂMPADA VAPOR DE SÓDIO 70W</v>
          </cell>
          <cell r="D2978" t="str">
            <v>UN</v>
          </cell>
          <cell r="E2978">
            <v>27.57</v>
          </cell>
        </row>
        <row r="2979">
          <cell r="A2979" t="str">
            <v>I1482</v>
          </cell>
          <cell r="B2979" t="str">
            <v>SEINFRA/CE</v>
          </cell>
          <cell r="C2979" t="str">
            <v>LÂMPADA VAPOR MERCURIO 160W</v>
          </cell>
          <cell r="D2979" t="str">
            <v>UN</v>
          </cell>
          <cell r="E2979">
            <v>26.42</v>
          </cell>
        </row>
        <row r="2980">
          <cell r="A2980" t="str">
            <v>I8351</v>
          </cell>
          <cell r="B2980" t="str">
            <v>SEINFRA/CE</v>
          </cell>
          <cell r="C2980" t="str">
            <v>LÂMPADA VAPOR METÁLICO 70W</v>
          </cell>
          <cell r="D2980" t="str">
            <v>UN</v>
          </cell>
          <cell r="E2980">
            <v>37.4</v>
          </cell>
        </row>
        <row r="2981">
          <cell r="A2981" t="str">
            <v>I1483</v>
          </cell>
          <cell r="B2981" t="str">
            <v>SEINFRA/CE</v>
          </cell>
          <cell r="C2981" t="str">
            <v>LÂMPADA VAPOR METÁLICO DE 1000W</v>
          </cell>
          <cell r="D2981" t="str">
            <v>UN</v>
          </cell>
          <cell r="E2981">
            <v>428.68</v>
          </cell>
        </row>
        <row r="2982">
          <cell r="A2982" t="str">
            <v>I1484</v>
          </cell>
          <cell r="B2982" t="str">
            <v>SEINFRA/CE</v>
          </cell>
          <cell r="C2982" t="str">
            <v>LÂMPADA VAPOR METÁLICO DE 150W/220V</v>
          </cell>
          <cell r="D2982" t="str">
            <v>UN</v>
          </cell>
          <cell r="E2982">
            <v>61.43</v>
          </cell>
        </row>
        <row r="2983">
          <cell r="A2983" t="str">
            <v>I1485</v>
          </cell>
          <cell r="B2983" t="str">
            <v>SEINFRA/CE</v>
          </cell>
          <cell r="C2983" t="str">
            <v>LÂMPADA VAPOR METÁLICO DE 2000W</v>
          </cell>
          <cell r="D2983" t="str">
            <v>UN</v>
          </cell>
          <cell r="E2983">
            <v>553.44000000000005</v>
          </cell>
        </row>
        <row r="2984">
          <cell r="A2984" t="str">
            <v>I1486</v>
          </cell>
          <cell r="B2984" t="str">
            <v>SEINFRA/CE</v>
          </cell>
          <cell r="C2984" t="str">
            <v>LÂMPADA VAPOR METÁLICO DE 250W/220V</v>
          </cell>
          <cell r="D2984" t="str">
            <v>UN</v>
          </cell>
          <cell r="E2984">
            <v>74.69</v>
          </cell>
        </row>
        <row r="2985">
          <cell r="A2985" t="str">
            <v>I1487</v>
          </cell>
          <cell r="B2985" t="str">
            <v>SEINFRA/CE</v>
          </cell>
          <cell r="C2985" t="str">
            <v>LÂMPADA VAPOR METÁLICO DE 400W/220V</v>
          </cell>
          <cell r="D2985" t="str">
            <v>UN</v>
          </cell>
          <cell r="E2985">
            <v>97.66</v>
          </cell>
        </row>
        <row r="2986">
          <cell r="A2986" t="str">
            <v>I6737</v>
          </cell>
          <cell r="B2986" t="str">
            <v>SEINFRA/CE</v>
          </cell>
          <cell r="C2986" t="str">
            <v>LAVA OLHOS DE EMERGÊNCIA C/ CUBA FLEXÍVEL E CHUVEIRO P/ LABORATÓRIO</v>
          </cell>
          <cell r="D2986" t="str">
            <v>UN</v>
          </cell>
          <cell r="E2986">
            <v>4149.8</v>
          </cell>
        </row>
        <row r="2987">
          <cell r="A2987" t="str">
            <v>I2481</v>
          </cell>
          <cell r="B2987" t="str">
            <v>SEINFRA/CE</v>
          </cell>
          <cell r="C2987" t="str">
            <v>LAVANDERIA DE MARMORITE 1,10x0,60m</v>
          </cell>
          <cell r="D2987" t="str">
            <v>UN</v>
          </cell>
          <cell r="E2987">
            <v>69.239999999999995</v>
          </cell>
        </row>
        <row r="2988">
          <cell r="A2988" t="str">
            <v>I8637</v>
          </cell>
          <cell r="B2988" t="str">
            <v>SEINFRA/CE</v>
          </cell>
          <cell r="C2988" t="str">
            <v>LAVATÓRIO COM COLUNA SUSPENSA</v>
          </cell>
          <cell r="D2988" t="str">
            <v>UN</v>
          </cell>
          <cell r="E2988">
            <v>277.8</v>
          </cell>
        </row>
        <row r="2989">
          <cell r="A2989" t="str">
            <v>I1343</v>
          </cell>
          <cell r="B2989" t="str">
            <v>SEINFRA/CE</v>
          </cell>
          <cell r="C2989" t="str">
            <v>LAVATÓRIO DE LOUÇA BRANCA COM COLUNA</v>
          </cell>
          <cell r="D2989" t="str">
            <v>UN</v>
          </cell>
          <cell r="E2989">
            <v>82.5</v>
          </cell>
        </row>
        <row r="2990">
          <cell r="A2990" t="str">
            <v>I1344</v>
          </cell>
          <cell r="B2990" t="str">
            <v>SEINFRA/CE</v>
          </cell>
          <cell r="C2990" t="str">
            <v>LAVATÓRIO DE LOUÇA BRANCA SEM COLUNA</v>
          </cell>
          <cell r="D2990" t="str">
            <v>UN</v>
          </cell>
          <cell r="E2990">
            <v>35.979999999999997</v>
          </cell>
        </row>
        <row r="2991">
          <cell r="A2991" t="str">
            <v>I6018</v>
          </cell>
          <cell r="B2991" t="str">
            <v>SEINFRA/CE</v>
          </cell>
          <cell r="C2991" t="str">
            <v>LEITO EM FIBRA DE VIDRO 0,30 x 0,10 x 3,00m</v>
          </cell>
          <cell r="D2991" t="str">
            <v>UN</v>
          </cell>
          <cell r="E2991">
            <v>999.63</v>
          </cell>
        </row>
        <row r="2992">
          <cell r="A2992" t="str">
            <v>I6019</v>
          </cell>
          <cell r="B2992" t="str">
            <v>SEINFRA/CE</v>
          </cell>
          <cell r="C2992" t="str">
            <v>LEITO EM FIBRA DE VIDRO 0,50 x 0,10 x 3,00m</v>
          </cell>
          <cell r="D2992" t="str">
            <v>UN</v>
          </cell>
          <cell r="E2992">
            <v>1505.2</v>
          </cell>
        </row>
        <row r="2993">
          <cell r="A2993" t="str">
            <v>I6374</v>
          </cell>
          <cell r="B2993" t="str">
            <v>SEINFRA/CE</v>
          </cell>
          <cell r="C2993" t="str">
            <v>LEITORA DE CARTÃO TECNOLOGIA DE PROXIMIDADE</v>
          </cell>
          <cell r="D2993" t="str">
            <v>UN</v>
          </cell>
          <cell r="E2993">
            <v>3176.91</v>
          </cell>
        </row>
        <row r="2994">
          <cell r="A2994" t="str">
            <v>I7529</v>
          </cell>
          <cell r="B2994" t="str">
            <v>SEINFRA/CE</v>
          </cell>
          <cell r="C2994" t="str">
            <v>LEITORA DE CARTÕES</v>
          </cell>
          <cell r="D2994" t="str">
            <v>UN</v>
          </cell>
          <cell r="E2994">
            <v>1323.72</v>
          </cell>
        </row>
        <row r="2995">
          <cell r="A2995" t="str">
            <v>I0175</v>
          </cell>
          <cell r="B2995" t="str">
            <v>SEINFRA/CE</v>
          </cell>
          <cell r="C2995" t="str">
            <v>LEVANTAMENTO BATIMÉTRICO</v>
          </cell>
          <cell r="D2995" t="str">
            <v>M2</v>
          </cell>
          <cell r="E2995">
            <v>0.39</v>
          </cell>
        </row>
        <row r="2996">
          <cell r="A2996" t="str">
            <v>I7525</v>
          </cell>
          <cell r="B2996" t="str">
            <v>SEINFRA/CE</v>
          </cell>
          <cell r="C2996" t="str">
            <v>LICENÇA PLACA JAM ETHERNET</v>
          </cell>
          <cell r="D2996" t="str">
            <v>UN</v>
          </cell>
          <cell r="E2996">
            <v>462.48</v>
          </cell>
        </row>
        <row r="2997">
          <cell r="A2997" t="str">
            <v>I2367</v>
          </cell>
          <cell r="B2997" t="str">
            <v>SEINFRA/CE</v>
          </cell>
          <cell r="C2997" t="str">
            <v>LINHA DE MADEIRA DE LEI DE 6"x3"</v>
          </cell>
          <cell r="D2997" t="str">
            <v>M</v>
          </cell>
          <cell r="E2997">
            <v>26</v>
          </cell>
        </row>
        <row r="2998">
          <cell r="A2998" t="str">
            <v>I6519</v>
          </cell>
          <cell r="B2998" t="str">
            <v>SEINFRA/CE</v>
          </cell>
          <cell r="C2998" t="str">
            <v>LINHA DE MASSARANDUBA 12 x 6 CM ( 5" x 2 1/2")</v>
          </cell>
          <cell r="D2998" t="str">
            <v>M</v>
          </cell>
          <cell r="E2998">
            <v>20</v>
          </cell>
        </row>
        <row r="2999">
          <cell r="A2999" t="str">
            <v>I6509</v>
          </cell>
          <cell r="B2999" t="str">
            <v>SEINFRA/CE</v>
          </cell>
          <cell r="C2999" t="str">
            <v>LINHA DE MASSARANDUBA 14 x 7 CM ( 6" x 3")</v>
          </cell>
          <cell r="D2999" t="str">
            <v>M</v>
          </cell>
          <cell r="E2999">
            <v>27</v>
          </cell>
        </row>
        <row r="3000">
          <cell r="A3000" t="str">
            <v>I2368</v>
          </cell>
          <cell r="B3000" t="str">
            <v>SEINFRA/CE</v>
          </cell>
          <cell r="C3000" t="str">
            <v>LINHA DE NYLON REF. 050</v>
          </cell>
          <cell r="D3000" t="str">
            <v>KG</v>
          </cell>
          <cell r="E3000">
            <v>49.08</v>
          </cell>
        </row>
        <row r="3001">
          <cell r="A3001" t="str">
            <v>I2369</v>
          </cell>
          <cell r="B3001" t="str">
            <v>SEINFRA/CE</v>
          </cell>
          <cell r="C3001" t="str">
            <v>LINHA EM MADEIRA DE LEI DE 4"x2"</v>
          </cell>
          <cell r="D3001" t="str">
            <v>M</v>
          </cell>
          <cell r="E3001">
            <v>9.1999999999999993</v>
          </cell>
        </row>
        <row r="3002">
          <cell r="A3002" t="str">
            <v>I2370</v>
          </cell>
          <cell r="B3002" t="str">
            <v>SEINFRA/CE</v>
          </cell>
          <cell r="C3002" t="str">
            <v>LINHA EM MADEIRA DE LEI DE 5"x2.1/2"</v>
          </cell>
          <cell r="D3002" t="str">
            <v>M</v>
          </cell>
          <cell r="E3002">
            <v>20</v>
          </cell>
        </row>
        <row r="3003">
          <cell r="A3003" t="str">
            <v>I6165</v>
          </cell>
          <cell r="B3003" t="str">
            <v>SEINFRA/CE</v>
          </cell>
          <cell r="C3003" t="str">
            <v>LIQUIBRILHO INCOLOR</v>
          </cell>
          <cell r="D3003" t="str">
            <v>L</v>
          </cell>
          <cell r="E3003">
            <v>8.9</v>
          </cell>
        </row>
        <row r="3004">
          <cell r="A3004" t="str">
            <v>I1488</v>
          </cell>
          <cell r="B3004" t="str">
            <v>SEINFRA/CE</v>
          </cell>
          <cell r="C3004" t="str">
            <v>LÍQUIDO PREPARADOR DE SUPERFICIES</v>
          </cell>
          <cell r="D3004" t="str">
            <v>L</v>
          </cell>
          <cell r="E3004">
            <v>14.17</v>
          </cell>
        </row>
        <row r="3005">
          <cell r="A3005" t="str">
            <v>I1489</v>
          </cell>
          <cell r="B3005" t="str">
            <v>SEINFRA/CE</v>
          </cell>
          <cell r="C3005" t="str">
            <v>LÍQUIDO SELADOR IF</v>
          </cell>
          <cell r="D3005" t="str">
            <v>L</v>
          </cell>
          <cell r="E3005">
            <v>4.3899999999999997</v>
          </cell>
        </row>
        <row r="3006">
          <cell r="A3006" t="str">
            <v>I1490</v>
          </cell>
          <cell r="B3006" t="str">
            <v>SEINFRA/CE</v>
          </cell>
          <cell r="C3006" t="str">
            <v>LÍQUIDO SELADOR PARA PINTURA LATEX</v>
          </cell>
          <cell r="D3006" t="str">
            <v>L</v>
          </cell>
          <cell r="E3006">
            <v>7.35</v>
          </cell>
        </row>
        <row r="3007">
          <cell r="A3007" t="str">
            <v>I8627</v>
          </cell>
          <cell r="B3007" t="str">
            <v>SEINFRA/CE</v>
          </cell>
          <cell r="C3007" t="str">
            <v>LIXA D'ÁGUA N.100</v>
          </cell>
          <cell r="D3007" t="str">
            <v>UN</v>
          </cell>
          <cell r="E3007">
            <v>0.83</v>
          </cell>
        </row>
        <row r="3008">
          <cell r="A3008" t="str">
            <v>I1345</v>
          </cell>
          <cell r="B3008" t="str">
            <v>SEINFRA/CE</v>
          </cell>
          <cell r="C3008" t="str">
            <v>LIXA DE CARBURETO DE SILÍCIO DE 7''</v>
          </cell>
          <cell r="D3008" t="str">
            <v>UN</v>
          </cell>
          <cell r="E3008">
            <v>3.7</v>
          </cell>
        </row>
        <row r="3009">
          <cell r="A3009" t="str">
            <v>I1346</v>
          </cell>
          <cell r="B3009" t="str">
            <v>SEINFRA/CE</v>
          </cell>
          <cell r="C3009" t="str">
            <v>LIXA PARA FERRO</v>
          </cell>
          <cell r="D3009" t="str">
            <v>UN</v>
          </cell>
          <cell r="E3009">
            <v>1.92</v>
          </cell>
        </row>
        <row r="3010">
          <cell r="A3010" t="str">
            <v>I1347</v>
          </cell>
          <cell r="B3010" t="str">
            <v>SEINFRA/CE</v>
          </cell>
          <cell r="C3010" t="str">
            <v>LIXA PARA MADEIRA/MASSA</v>
          </cell>
          <cell r="D3010" t="str">
            <v>UN</v>
          </cell>
          <cell r="E3010">
            <v>0.5</v>
          </cell>
        </row>
        <row r="3011">
          <cell r="A3011" t="str">
            <v>I8426</v>
          </cell>
          <cell r="B3011" t="str">
            <v>SEINFRA/CE</v>
          </cell>
          <cell r="C3011" t="str">
            <v>LIXADEIRA</v>
          </cell>
          <cell r="D3011" t="str">
            <v>H</v>
          </cell>
          <cell r="E3011">
            <v>0.09</v>
          </cell>
        </row>
        <row r="3012">
          <cell r="A3012" t="str">
            <v>I0974</v>
          </cell>
          <cell r="B3012" t="str">
            <v>SEINFRA/CE</v>
          </cell>
          <cell r="C3012" t="str">
            <v>LIXEIRA EM FIBRA DE VIDRO CAP.=40L E DIAM.=35cm</v>
          </cell>
          <cell r="D3012" t="str">
            <v>UN</v>
          </cell>
          <cell r="E3012">
            <v>213.84</v>
          </cell>
        </row>
        <row r="3013">
          <cell r="A3013" t="str">
            <v>I0499</v>
          </cell>
          <cell r="B3013" t="str">
            <v>SEINFRA/CE</v>
          </cell>
          <cell r="C3013" t="str">
            <v>LOCAÇÃO DE JAZIDAS EM MAR</v>
          </cell>
          <cell r="D3013" t="str">
            <v>M2</v>
          </cell>
          <cell r="E3013">
            <v>0.45</v>
          </cell>
        </row>
        <row r="3014">
          <cell r="A3014" t="str">
            <v>I0472</v>
          </cell>
          <cell r="B3014" t="str">
            <v>SEINFRA/CE</v>
          </cell>
          <cell r="C3014" t="str">
            <v>LOCAÇÃO DE OBRAS EM MAR</v>
          </cell>
          <cell r="D3014" t="str">
            <v>M2</v>
          </cell>
          <cell r="E3014">
            <v>0.39</v>
          </cell>
        </row>
        <row r="3015">
          <cell r="A3015" t="str">
            <v>I8395</v>
          </cell>
          <cell r="B3015" t="str">
            <v>SEINFRA/CE</v>
          </cell>
          <cell r="C3015" t="str">
            <v>LONA C/ APLICAÇÃO DE ILHOSES E LACRES, IMPRESSA C/ LOGOMARCAS E DESCRIÇÃO DA OBRA</v>
          </cell>
          <cell r="D3015" t="str">
            <v>M2</v>
          </cell>
          <cell r="E3015">
            <v>76.56</v>
          </cell>
        </row>
        <row r="3016">
          <cell r="A3016" t="str">
            <v>I1348</v>
          </cell>
          <cell r="B3016" t="str">
            <v>SEINFRA/CE</v>
          </cell>
          <cell r="C3016" t="str">
            <v>LONA PLASTICA PRETA</v>
          </cell>
          <cell r="D3016" t="str">
            <v>M2</v>
          </cell>
          <cell r="E3016">
            <v>3.5</v>
          </cell>
        </row>
        <row r="3017">
          <cell r="A3017" t="str">
            <v>I1350</v>
          </cell>
          <cell r="B3017" t="str">
            <v>SEINFRA/CE</v>
          </cell>
          <cell r="C3017" t="str">
            <v>LUBRIFICANTE PARA TUBO DE FERRO FUNDIDO</v>
          </cell>
          <cell r="D3017" t="str">
            <v>KG</v>
          </cell>
          <cell r="E3017">
            <v>37.450000000000003</v>
          </cell>
        </row>
        <row r="3018">
          <cell r="A3018" t="str">
            <v>I1351</v>
          </cell>
          <cell r="B3018" t="str">
            <v>SEINFRA/CE</v>
          </cell>
          <cell r="C3018" t="str">
            <v>LUBRIFICANTE PARA TUBO DE PVC</v>
          </cell>
          <cell r="D3018" t="str">
            <v>KG</v>
          </cell>
          <cell r="E3018">
            <v>33</v>
          </cell>
        </row>
        <row r="3019">
          <cell r="A3019" t="str">
            <v>I1353</v>
          </cell>
          <cell r="B3019" t="str">
            <v>SEINFRA/CE</v>
          </cell>
          <cell r="C3019" t="str">
            <v>LUM.REFLETORA C/LAMP. DICROICA 50W</v>
          </cell>
          <cell r="D3019" t="str">
            <v>UN</v>
          </cell>
          <cell r="E3019">
            <v>21.83</v>
          </cell>
        </row>
        <row r="3020">
          <cell r="A3020" t="str">
            <v>I1354</v>
          </cell>
          <cell r="B3020" t="str">
            <v>SEINFRA/CE</v>
          </cell>
          <cell r="C3020" t="str">
            <v>LUMINARIA A PROVA DE TEMPO, VAPOR, ETC</v>
          </cell>
          <cell r="D3020" t="str">
            <v>UN</v>
          </cell>
          <cell r="E3020">
            <v>40.21</v>
          </cell>
        </row>
        <row r="3021">
          <cell r="A3021" t="str">
            <v>I6697</v>
          </cell>
          <cell r="B3021" t="str">
            <v>SEINFRA/CE</v>
          </cell>
          <cell r="C3021" t="str">
            <v>LUMINARIA ALTO RENDIMENTO, CORPO EM ALUMINIO FUNDIDO MOD. TP-295 VP-40 FAB.TROPICO OU SUMILAR</v>
          </cell>
          <cell r="D3021" t="str">
            <v>UN</v>
          </cell>
          <cell r="E3021">
            <v>315.98</v>
          </cell>
        </row>
        <row r="3022">
          <cell r="A3022" t="str">
            <v>I7932</v>
          </cell>
          <cell r="B3022" t="str">
            <v>SEINFRA/CE</v>
          </cell>
          <cell r="C3022" t="str">
            <v>LUMINÁRIA APLICADA NAS LATERAIS DAS PAREDES EXPOSITORAS EM CHAPA DE AÇO PINTADA COM REFLETOR DE ALUMÍNIO ANODIZADO ALTO BRILHO E DIFUSOR EM VIDRO TRANSPARENTE TEMPERADO COM PONTO DE LUZ DE 300W A 2M DO PISO</v>
          </cell>
          <cell r="D3022" t="str">
            <v>UN</v>
          </cell>
          <cell r="E3022">
            <v>237.85</v>
          </cell>
        </row>
        <row r="3023">
          <cell r="A3023" t="str">
            <v>I7921</v>
          </cell>
          <cell r="B3023" t="str">
            <v>SEINFRA/CE</v>
          </cell>
          <cell r="C3023" t="str">
            <v>LUMINÁRIA CILÍNDRICA DE EMBUTIR COM ANEL DE ARREMATE EM ALUMÍNIO ANODIZADO E PINTADO POR PROCESSO ELETROSTÁTICO COM REFLETOR EM ALUMÍNIO ANODIZADO ALTO BRILHO COM CONTROLE ANTIOFUSCAMENTO PARA LÂMPADA FLUORESCENTE COMPACTA DE 23W</v>
          </cell>
          <cell r="D3023" t="str">
            <v>UN</v>
          </cell>
          <cell r="E3023">
            <v>99.11</v>
          </cell>
        </row>
        <row r="3024">
          <cell r="A3024" t="str">
            <v>I7930</v>
          </cell>
          <cell r="B3024" t="str">
            <v>SEINFRA/CE</v>
          </cell>
          <cell r="C3024" t="str">
            <v>LUMINÁRIA DE APLICAR EM CHAPA DE AÇO TRATADA E PINTADA EM EPÓXI BRANCO COM REFLETOR PARABÓLICO EM CHAPA DE ALUMÍNIO ANODIZADO ALTO BRILHO PARA LÂMPADA FLUORESCENTE 1X32W COR QUENTE MAIS REATOR AFP-PR</v>
          </cell>
          <cell r="D3024" t="str">
            <v>UN</v>
          </cell>
          <cell r="E3024">
            <v>105.71</v>
          </cell>
        </row>
        <row r="3025">
          <cell r="A3025" t="str">
            <v>I7922</v>
          </cell>
          <cell r="B3025" t="str">
            <v>SEINFRA/CE</v>
          </cell>
          <cell r="C3025" t="str">
            <v>LUMINÁRIA DE EMBUTIR COM ANEL DE ARREMATE EM ALUMÍNIO ANODIZADO E PINTADO POR PROCESSO ELETROSTÁTICO COM REFLETOR EM ALUMÍNIO ANODIZADO ALTO BRILHO COM CONTROLE ANTIOFUSCAMENTO PARA LÂMPADA FLUORESCENTE COMPACTA DE 26W</v>
          </cell>
          <cell r="D3025" t="str">
            <v>UN</v>
          </cell>
          <cell r="E3025">
            <v>99.11</v>
          </cell>
        </row>
        <row r="3026">
          <cell r="A3026" t="str">
            <v>I7923</v>
          </cell>
          <cell r="B3026" t="str">
            <v>SEINFRA/CE</v>
          </cell>
          <cell r="C3026" t="str">
            <v>LUMINÁRIA DE EMBUTIR COM ANEL DE ARREMATE EM ALUMÍNIO ANODIZADO E PINTADO POR PROCESSO ELETROSTÁTICO PARA LÂMPADA DICRÓICA DE 50W</v>
          </cell>
          <cell r="D3026" t="str">
            <v>UN</v>
          </cell>
          <cell r="E3026">
            <v>62.04</v>
          </cell>
        </row>
        <row r="3027">
          <cell r="A3027" t="str">
            <v>I8394</v>
          </cell>
          <cell r="B3027" t="str">
            <v>SEINFRA/CE</v>
          </cell>
          <cell r="C3027" t="str">
            <v>LUMINÁRIA DE EMBUTIR CORPO E GRADE DE PROTEÇÃO EM LIGA DE ALUMÍNIO FUNDIDO, REFLETOR EM CHAPA DE ALUMÍNIO ANODIZADO</v>
          </cell>
          <cell r="D3027" t="str">
            <v>UN</v>
          </cell>
          <cell r="E3027">
            <v>80.489999999999995</v>
          </cell>
        </row>
        <row r="3028">
          <cell r="A3028" t="str">
            <v>I8353</v>
          </cell>
          <cell r="B3028" t="str">
            <v>SEINFRA/CE</v>
          </cell>
          <cell r="C3028" t="str">
            <v>LUMINÁRIA DE EMBUTIR EM TETO, CIRCULAR, CORPO EM ALUM. ANOD. C/ LÂMPADA HQI DE 70W</v>
          </cell>
          <cell r="D3028" t="str">
            <v>UN</v>
          </cell>
          <cell r="E3028">
            <v>31.26</v>
          </cell>
        </row>
        <row r="3029">
          <cell r="A3029" t="str">
            <v>I8246</v>
          </cell>
          <cell r="B3029" t="str">
            <v>SEINFRA/CE</v>
          </cell>
          <cell r="C3029" t="str">
            <v>LUMINÁRIA DE EMERGÊNCIA</v>
          </cell>
          <cell r="D3029" t="str">
            <v>UN</v>
          </cell>
          <cell r="E3029">
            <v>252.78</v>
          </cell>
        </row>
        <row r="3030">
          <cell r="A3030" t="str">
            <v>I8350</v>
          </cell>
          <cell r="B3030" t="str">
            <v>SEINFRA/CE</v>
          </cell>
          <cell r="C3030" t="str">
            <v>LUMINÁRIA DE PISO MÓVEL, CORPO EM ALUMÍNIO, REFLETOR EM ALUM. ANOD. C/ PROTETOR DE VIDRO EM GRADE DE ALUMÍNIO</v>
          </cell>
          <cell r="D3030" t="str">
            <v>UN</v>
          </cell>
          <cell r="E3030">
            <v>47.21</v>
          </cell>
        </row>
        <row r="3031">
          <cell r="A3031" t="str">
            <v>I6698</v>
          </cell>
          <cell r="B3031" t="str">
            <v>SEINFRA/CE</v>
          </cell>
          <cell r="C3031" t="str">
            <v>LUMINARIA DECORATIVA, CORPO EM ALUMINIO FUNDIDO MOD.TPD-288 VP-40 FAB.TROPICO OU SUMILAR</v>
          </cell>
          <cell r="D3031" t="str">
            <v>UN</v>
          </cell>
          <cell r="E3031">
            <v>274.61</v>
          </cell>
        </row>
        <row r="3032">
          <cell r="A3032" t="str">
            <v>I7399</v>
          </cell>
          <cell r="B3032" t="str">
            <v>SEINFRA/CE</v>
          </cell>
          <cell r="C3032" t="str">
            <v>LUMINÁRIA ELEVADA MÉDIA INTENSIDADE SN-05</v>
          </cell>
          <cell r="D3032" t="str">
            <v>UN</v>
          </cell>
          <cell r="E3032">
            <v>253.93</v>
          </cell>
        </row>
        <row r="3033">
          <cell r="A3033" t="str">
            <v>I1358</v>
          </cell>
          <cell r="B3033" t="str">
            <v>SEINFRA/CE</v>
          </cell>
          <cell r="C3033" t="str">
            <v>LUMINARIA FECHADA C/ LENTE DE VIDRO</v>
          </cell>
          <cell r="D3033" t="str">
            <v>UN</v>
          </cell>
          <cell r="E3033">
            <v>128.97999999999999</v>
          </cell>
        </row>
        <row r="3034">
          <cell r="A3034" t="str">
            <v>I2371</v>
          </cell>
          <cell r="B3034" t="str">
            <v>SEINFRA/CE</v>
          </cell>
          <cell r="C3034" t="str">
            <v>LUMINARIA FECHADA DO TIPO INCORPA LP 14/2</v>
          </cell>
          <cell r="D3034" t="str">
            <v>UN</v>
          </cell>
          <cell r="E3034">
            <v>68.94</v>
          </cell>
        </row>
        <row r="3035">
          <cell r="A3035" t="str">
            <v>I1359</v>
          </cell>
          <cell r="B3035" t="str">
            <v>SEINFRA/CE</v>
          </cell>
          <cell r="C3035" t="str">
            <v>LUMINARIA FECHADA P/MURO C/LAMPADA,TIPO"TROPICOS"</v>
          </cell>
          <cell r="D3035" t="str">
            <v>UN</v>
          </cell>
          <cell r="E3035">
            <v>40.21</v>
          </cell>
        </row>
        <row r="3036">
          <cell r="A3036" t="str">
            <v>I1360</v>
          </cell>
          <cell r="B3036" t="str">
            <v>SEINFRA/CE</v>
          </cell>
          <cell r="C3036" t="str">
            <v>LUMINARIA FLUOR. 1X20W COMPLETA C/ LAMPADA</v>
          </cell>
          <cell r="D3036" t="str">
            <v>UN</v>
          </cell>
          <cell r="E3036">
            <v>32.18</v>
          </cell>
        </row>
        <row r="3037">
          <cell r="A3037" t="str">
            <v>I1361</v>
          </cell>
          <cell r="B3037" t="str">
            <v>SEINFRA/CE</v>
          </cell>
          <cell r="C3037" t="str">
            <v>LUMINARIA FLUOR. 1X40W COMPLETA C/ LAMPADA</v>
          </cell>
          <cell r="D3037" t="str">
            <v>UN</v>
          </cell>
          <cell r="E3037">
            <v>35.619999999999997</v>
          </cell>
        </row>
        <row r="3038">
          <cell r="A3038" t="str">
            <v>I1362</v>
          </cell>
          <cell r="B3038" t="str">
            <v>SEINFRA/CE</v>
          </cell>
          <cell r="C3038" t="str">
            <v>LUMINARIA FLUOR. 3X40 W COMPLETA C/ LAMPADA</v>
          </cell>
          <cell r="D3038" t="str">
            <v>UN</v>
          </cell>
          <cell r="E3038">
            <v>67.8</v>
          </cell>
        </row>
        <row r="3039">
          <cell r="A3039" t="str">
            <v>I1363</v>
          </cell>
          <cell r="B3039" t="str">
            <v>SEINFRA/CE</v>
          </cell>
          <cell r="C3039" t="str">
            <v>LUMINARIA FLUORESCENTE 2X20W COMPLETA COM LAMPADA</v>
          </cell>
          <cell r="D3039" t="str">
            <v>UN</v>
          </cell>
          <cell r="E3039">
            <v>45.96</v>
          </cell>
        </row>
        <row r="3040">
          <cell r="A3040" t="str">
            <v>I1364</v>
          </cell>
          <cell r="B3040" t="str">
            <v>SEINFRA/CE</v>
          </cell>
          <cell r="C3040" t="str">
            <v>LUMINARIA FLUORESCENTE 2X40W COMPLETA COM LAMPADA</v>
          </cell>
          <cell r="D3040" t="str">
            <v>UN</v>
          </cell>
          <cell r="E3040">
            <v>55.15</v>
          </cell>
        </row>
        <row r="3041">
          <cell r="A3041" t="str">
            <v>I1365</v>
          </cell>
          <cell r="B3041" t="str">
            <v>SEINFRA/CE</v>
          </cell>
          <cell r="C3041" t="str">
            <v>LUMINARIA FLUORESCENTE 2X65W COMPLETA COM LAMPADA</v>
          </cell>
          <cell r="D3041" t="str">
            <v>UN</v>
          </cell>
          <cell r="E3041">
            <v>124.9</v>
          </cell>
        </row>
        <row r="3042">
          <cell r="A3042" t="str">
            <v>I1366</v>
          </cell>
          <cell r="B3042" t="str">
            <v>SEINFRA/CE</v>
          </cell>
          <cell r="C3042" t="str">
            <v>LUMINARIA FLUORESCENTE 4X20W COMPLETA COM LAMPADA</v>
          </cell>
          <cell r="D3042" t="str">
            <v>UN</v>
          </cell>
          <cell r="E3042">
            <v>87.33</v>
          </cell>
        </row>
        <row r="3043">
          <cell r="A3043" t="str">
            <v>I1367</v>
          </cell>
          <cell r="B3043" t="str">
            <v>SEINFRA/CE</v>
          </cell>
          <cell r="C3043" t="str">
            <v>LUMINARIA FLUORESCENTE 4X40W COMPLETA COM LAMPADA</v>
          </cell>
          <cell r="D3043" t="str">
            <v>UN</v>
          </cell>
          <cell r="E3043">
            <v>114.9</v>
          </cell>
        </row>
        <row r="3044">
          <cell r="A3044" t="str">
            <v>I1368</v>
          </cell>
          <cell r="B3044" t="str">
            <v>SEINFRA/CE</v>
          </cell>
          <cell r="C3044" t="str">
            <v>LUMINARIA FLUORESCENTE COMPLETA ( 1 X 16 )W</v>
          </cell>
          <cell r="D3044" t="str">
            <v>UN</v>
          </cell>
          <cell r="E3044">
            <v>38.26</v>
          </cell>
        </row>
        <row r="3045">
          <cell r="A3045" t="str">
            <v>I1369</v>
          </cell>
          <cell r="B3045" t="str">
            <v>SEINFRA/CE</v>
          </cell>
          <cell r="C3045" t="str">
            <v>LUMINARIA FLUORESCENTE COMPLETA ( 1 X 32 )W</v>
          </cell>
          <cell r="D3045" t="str">
            <v>UN</v>
          </cell>
          <cell r="E3045">
            <v>51.04</v>
          </cell>
        </row>
        <row r="3046">
          <cell r="A3046" t="str">
            <v>I1370</v>
          </cell>
          <cell r="B3046" t="str">
            <v>SEINFRA/CE</v>
          </cell>
          <cell r="C3046" t="str">
            <v>LUMINARIA FLUORESCENTE COMPLETA ( 2 X 16 )W</v>
          </cell>
          <cell r="D3046" t="str">
            <v>UN</v>
          </cell>
          <cell r="E3046">
            <v>57.45</v>
          </cell>
        </row>
        <row r="3047">
          <cell r="A3047" t="str">
            <v>I1371</v>
          </cell>
          <cell r="B3047" t="str">
            <v>SEINFRA/CE</v>
          </cell>
          <cell r="C3047" t="str">
            <v>LUMINARIA FLUORESCENTE COMPLETA ( 2 X 32 )W</v>
          </cell>
          <cell r="D3047" t="str">
            <v>UN</v>
          </cell>
          <cell r="E3047">
            <v>89.63</v>
          </cell>
        </row>
        <row r="3048">
          <cell r="A3048" t="str">
            <v>I1372</v>
          </cell>
          <cell r="B3048" t="str">
            <v>SEINFRA/CE</v>
          </cell>
          <cell r="C3048" t="str">
            <v>LUMINARIA FLUORESCENTE COMPLETA ( 4 X 16 )W</v>
          </cell>
          <cell r="D3048" t="str">
            <v>UN</v>
          </cell>
          <cell r="E3048">
            <v>137.88</v>
          </cell>
        </row>
        <row r="3049">
          <cell r="A3049" t="str">
            <v>I1373</v>
          </cell>
          <cell r="B3049" t="str">
            <v>SEINFRA/CE</v>
          </cell>
          <cell r="C3049" t="str">
            <v>LUMINARIA FLUORESCENTE COMPLETA ( 4 X 32 )W</v>
          </cell>
          <cell r="D3049" t="str">
            <v>UN</v>
          </cell>
          <cell r="E3049">
            <v>183.84</v>
          </cell>
        </row>
        <row r="3050">
          <cell r="A3050" t="str">
            <v>I1374</v>
          </cell>
          <cell r="B3050" t="str">
            <v>SEINFRA/CE</v>
          </cell>
          <cell r="C3050" t="str">
            <v>LUMINARIA PAREDE, TIPO ARANDELA</v>
          </cell>
          <cell r="D3050" t="str">
            <v>UN</v>
          </cell>
          <cell r="E3050">
            <v>28.16</v>
          </cell>
        </row>
        <row r="3051">
          <cell r="A3051" t="str">
            <v>I7929</v>
          </cell>
          <cell r="B3051" t="str">
            <v>SEINFRA/CE</v>
          </cell>
          <cell r="C3051" t="str">
            <v>LUMINÁRIA QUADRADA EMBUTIDA NA PAREDE PARA LÂMPADA FLUORESCENTE COMPACTA 2X26W EM ALUMÍNIO FUNDIDO E PINTADO POR PROCESSO ELETROSTÁTICO COM REFLETOR EM ALUMÍNIO ANODIZADO ALTO BRILHO E DIFUSOR EM VIDRO TRANSPARENTE PRISMÁTICO</v>
          </cell>
          <cell r="D3051" t="str">
            <v>UN</v>
          </cell>
          <cell r="E3051">
            <v>376.58</v>
          </cell>
        </row>
        <row r="3052">
          <cell r="A3052" t="str">
            <v>I1375</v>
          </cell>
          <cell r="B3052" t="str">
            <v>SEINFRA/CE</v>
          </cell>
          <cell r="C3052" t="str">
            <v>LUMINARIA REF.TPD-285,FAB.TROPICO</v>
          </cell>
          <cell r="D3052" t="str">
            <v>UN</v>
          </cell>
          <cell r="E3052">
            <v>561.72</v>
          </cell>
        </row>
        <row r="3053">
          <cell r="A3053" t="str">
            <v>I1352</v>
          </cell>
          <cell r="B3053" t="str">
            <v>SEINFRA/CE</v>
          </cell>
          <cell r="C3053" t="str">
            <v>LUMINARIA REFLETORA C/LAMP. DICROICA 75W</v>
          </cell>
          <cell r="D3053" t="str">
            <v>UN</v>
          </cell>
          <cell r="E3053">
            <v>43.92</v>
          </cell>
        </row>
        <row r="3054">
          <cell r="A3054" t="str">
            <v>I1376</v>
          </cell>
          <cell r="B3054" t="str">
            <v>SEINFRA/CE</v>
          </cell>
          <cell r="C3054" t="str">
            <v>LUMINARIA REFLETORA SIMPLES COM VIDRO</v>
          </cell>
          <cell r="D3054" t="str">
            <v>UN</v>
          </cell>
          <cell r="E3054">
            <v>39.68</v>
          </cell>
        </row>
        <row r="3055">
          <cell r="A3055" t="str">
            <v>I1377</v>
          </cell>
          <cell r="B3055" t="str">
            <v>SEINFRA/CE</v>
          </cell>
          <cell r="C3055" t="str">
            <v>LUMINARIA SPOT DIRECIONAL C/BRACO</v>
          </cell>
          <cell r="D3055" t="str">
            <v>UN</v>
          </cell>
          <cell r="E3055">
            <v>29.52</v>
          </cell>
        </row>
        <row r="3056">
          <cell r="A3056" t="str">
            <v>I1378</v>
          </cell>
          <cell r="B3056" t="str">
            <v>SEINFRA/CE</v>
          </cell>
          <cell r="C3056" t="str">
            <v>LUMINARIA TIPO GLOBO DE VIDRO</v>
          </cell>
          <cell r="D3056" t="str">
            <v>UN</v>
          </cell>
          <cell r="E3056">
            <v>29</v>
          </cell>
        </row>
        <row r="3057">
          <cell r="A3057" t="str">
            <v>I1379</v>
          </cell>
          <cell r="B3057" t="str">
            <v>SEINFRA/CE</v>
          </cell>
          <cell r="C3057" t="str">
            <v>LUMINARIA TIPO GLOBO PLASTICO</v>
          </cell>
          <cell r="D3057" t="str">
            <v>UN</v>
          </cell>
          <cell r="E3057">
            <v>15.1</v>
          </cell>
        </row>
        <row r="3058">
          <cell r="A3058" t="str">
            <v>I6793</v>
          </cell>
          <cell r="B3058" t="str">
            <v>SEINFRA/CE</v>
          </cell>
          <cell r="C3058" t="str">
            <v>LUMINÁRIA TIPO PÉTALA FAB.REEME REF.: ZE-157 OU SIMILAR</v>
          </cell>
          <cell r="D3058" t="str">
            <v>UN</v>
          </cell>
          <cell r="E3058">
            <v>184.99</v>
          </cell>
        </row>
        <row r="3059">
          <cell r="A3059" t="str">
            <v>I1380</v>
          </cell>
          <cell r="B3059" t="str">
            <v>SEINFRA/CE</v>
          </cell>
          <cell r="C3059" t="str">
            <v>LUMINARIA TIPO SPOT SIMPLES</v>
          </cell>
          <cell r="D3059" t="str">
            <v>UN</v>
          </cell>
          <cell r="E3059">
            <v>9.9</v>
          </cell>
        </row>
        <row r="3060">
          <cell r="A3060" t="str">
            <v>I3921</v>
          </cell>
          <cell r="B3060" t="str">
            <v>SEINFRA/CE</v>
          </cell>
          <cell r="C3060" t="str">
            <v>LUVA  CORRER JUNTA MECÂNICA DN 100</v>
          </cell>
          <cell r="D3060" t="str">
            <v>UN</v>
          </cell>
          <cell r="E3060">
            <v>469.4</v>
          </cell>
        </row>
        <row r="3061">
          <cell r="A3061" t="str">
            <v>I3934</v>
          </cell>
          <cell r="B3061" t="str">
            <v>SEINFRA/CE</v>
          </cell>
          <cell r="C3061" t="str">
            <v>LUVA  CORRER JUNTA MECÂNICA DN 1000</v>
          </cell>
          <cell r="D3061" t="str">
            <v>UN</v>
          </cell>
          <cell r="E3061">
            <v>19434.04</v>
          </cell>
        </row>
        <row r="3062">
          <cell r="A3062" t="str">
            <v>I3935</v>
          </cell>
          <cell r="B3062" t="str">
            <v>SEINFRA/CE</v>
          </cell>
          <cell r="C3062" t="str">
            <v>LUVA  CORRER JUNTA MECÂNICA DN 1200</v>
          </cell>
          <cell r="D3062" t="str">
            <v>UN</v>
          </cell>
          <cell r="E3062">
            <v>22809.89</v>
          </cell>
        </row>
        <row r="3063">
          <cell r="A3063" t="str">
            <v>I3922</v>
          </cell>
          <cell r="B3063" t="str">
            <v>SEINFRA/CE</v>
          </cell>
          <cell r="C3063" t="str">
            <v>LUVA  CORRER JUNTA MECÂNICA DN 150</v>
          </cell>
          <cell r="D3063" t="str">
            <v>UN</v>
          </cell>
          <cell r="E3063">
            <v>576</v>
          </cell>
        </row>
        <row r="3064">
          <cell r="A3064" t="str">
            <v>I3923</v>
          </cell>
          <cell r="B3064" t="str">
            <v>SEINFRA/CE</v>
          </cell>
          <cell r="C3064" t="str">
            <v>LUVA  CORRER JUNTA MECÂNICA DN 200</v>
          </cell>
          <cell r="D3064" t="str">
            <v>UN</v>
          </cell>
          <cell r="E3064">
            <v>698.29</v>
          </cell>
        </row>
        <row r="3065">
          <cell r="A3065" t="str">
            <v>I3924</v>
          </cell>
          <cell r="B3065" t="str">
            <v>SEINFRA/CE</v>
          </cell>
          <cell r="C3065" t="str">
            <v>LUVA  CORRER JUNTA MECÂNICA DN 250</v>
          </cell>
          <cell r="D3065" t="str">
            <v>UN</v>
          </cell>
          <cell r="E3065">
            <v>1106.97</v>
          </cell>
        </row>
        <row r="3066">
          <cell r="A3066" t="str">
            <v>I3925</v>
          </cell>
          <cell r="B3066" t="str">
            <v>SEINFRA/CE</v>
          </cell>
          <cell r="C3066" t="str">
            <v>LUVA  CORRER JUNTA MECÂNICA DN 300</v>
          </cell>
          <cell r="D3066" t="str">
            <v>UN</v>
          </cell>
          <cell r="E3066">
            <v>1694.89</v>
          </cell>
        </row>
        <row r="3067">
          <cell r="A3067" t="str">
            <v>I3926</v>
          </cell>
          <cell r="B3067" t="str">
            <v>SEINFRA/CE</v>
          </cell>
          <cell r="C3067" t="str">
            <v>LUVA  CORRER JUNTA MECÂNICA DN 350</v>
          </cell>
          <cell r="D3067" t="str">
            <v>UN</v>
          </cell>
          <cell r="E3067">
            <v>2425.48</v>
          </cell>
        </row>
        <row r="3068">
          <cell r="A3068" t="str">
            <v>I3927</v>
          </cell>
          <cell r="B3068" t="str">
            <v>SEINFRA/CE</v>
          </cell>
          <cell r="C3068" t="str">
            <v>LUVA  CORRER JUNTA MECÂNICA DN 400</v>
          </cell>
          <cell r="D3068" t="str">
            <v>UN</v>
          </cell>
          <cell r="E3068">
            <v>2472.48</v>
          </cell>
        </row>
        <row r="3069">
          <cell r="A3069" t="str">
            <v>I3928</v>
          </cell>
          <cell r="B3069" t="str">
            <v>SEINFRA/CE</v>
          </cell>
          <cell r="C3069" t="str">
            <v>LUVA  CORRER JUNTA MECÂNICA DN 450</v>
          </cell>
          <cell r="D3069" t="str">
            <v>UN</v>
          </cell>
          <cell r="E3069">
            <v>3311.92</v>
          </cell>
        </row>
        <row r="3070">
          <cell r="A3070" t="str">
            <v>I3919</v>
          </cell>
          <cell r="B3070" t="str">
            <v>SEINFRA/CE</v>
          </cell>
          <cell r="C3070" t="str">
            <v>LUVA  CORRER JUNTA MECÂNICA DN 50</v>
          </cell>
          <cell r="D3070" t="str">
            <v>UN</v>
          </cell>
          <cell r="E3070">
            <v>250</v>
          </cell>
        </row>
        <row r="3071">
          <cell r="A3071" t="str">
            <v>I3929</v>
          </cell>
          <cell r="B3071" t="str">
            <v>SEINFRA/CE</v>
          </cell>
          <cell r="C3071" t="str">
            <v>LUVA  CORRER JUNTA MECÂNICA DN 500</v>
          </cell>
          <cell r="D3071" t="str">
            <v>UN</v>
          </cell>
          <cell r="E3071">
            <v>4073.8</v>
          </cell>
        </row>
        <row r="3072">
          <cell r="A3072" t="str">
            <v>I3930</v>
          </cell>
          <cell r="B3072" t="str">
            <v>SEINFRA/CE</v>
          </cell>
          <cell r="C3072" t="str">
            <v>LUVA  CORRER JUNTA MECÂNICA DN 600</v>
          </cell>
          <cell r="D3072" t="str">
            <v>UN</v>
          </cell>
          <cell r="E3072">
            <v>7522.09</v>
          </cell>
        </row>
        <row r="3073">
          <cell r="A3073" t="str">
            <v>I3931</v>
          </cell>
          <cell r="B3073" t="str">
            <v>SEINFRA/CE</v>
          </cell>
          <cell r="C3073" t="str">
            <v>LUVA  CORRER JUNTA MECÂNICA DN 700</v>
          </cell>
          <cell r="D3073" t="str">
            <v>UN</v>
          </cell>
          <cell r="E3073">
            <v>13079.68</v>
          </cell>
        </row>
        <row r="3074">
          <cell r="A3074" t="str">
            <v>I3920</v>
          </cell>
          <cell r="B3074" t="str">
            <v>SEINFRA/CE</v>
          </cell>
          <cell r="C3074" t="str">
            <v>LUVA  CORRER JUNTA MECÂNICA DN 75</v>
          </cell>
          <cell r="D3074" t="str">
            <v>UN</v>
          </cell>
          <cell r="E3074">
            <v>331.67</v>
          </cell>
        </row>
        <row r="3075">
          <cell r="A3075" t="str">
            <v>I7132</v>
          </cell>
          <cell r="B3075" t="str">
            <v>SEINFRA/CE</v>
          </cell>
          <cell r="C3075" t="str">
            <v>LUVA  CORRER JUNTA MECÂNICA DN 80</v>
          </cell>
          <cell r="D3075" t="str">
            <v>UN</v>
          </cell>
          <cell r="E3075">
            <v>446.83</v>
          </cell>
        </row>
        <row r="3076">
          <cell r="A3076" t="str">
            <v>I3932</v>
          </cell>
          <cell r="B3076" t="str">
            <v>SEINFRA/CE</v>
          </cell>
          <cell r="C3076" t="str">
            <v>LUVA  CORRER JUNTA MECÂNICA DN 800</v>
          </cell>
          <cell r="D3076" t="str">
            <v>UN</v>
          </cell>
          <cell r="E3076">
            <v>14271.57</v>
          </cell>
        </row>
        <row r="3077">
          <cell r="A3077" t="str">
            <v>I3933</v>
          </cell>
          <cell r="B3077" t="str">
            <v>SEINFRA/CE</v>
          </cell>
          <cell r="C3077" t="str">
            <v>LUVA  CORRER JUNTA MECÂNICA DN 900</v>
          </cell>
          <cell r="D3077" t="str">
            <v>UN</v>
          </cell>
          <cell r="E3077">
            <v>15594.26</v>
          </cell>
        </row>
        <row r="3078">
          <cell r="A3078" t="str">
            <v>I4938</v>
          </cell>
          <cell r="B3078" t="str">
            <v>SEINFRA/CE</v>
          </cell>
          <cell r="C3078" t="str">
            <v>LUVA  HASTE DN 1</v>
          </cell>
          <cell r="D3078" t="str">
            <v>UN</v>
          </cell>
          <cell r="E3078">
            <v>525.88</v>
          </cell>
        </row>
        <row r="3079">
          <cell r="A3079" t="str">
            <v>I4939</v>
          </cell>
          <cell r="B3079" t="str">
            <v>SEINFRA/CE</v>
          </cell>
          <cell r="C3079" t="str">
            <v>LUVA  HASTE DN 2</v>
          </cell>
          <cell r="D3079" t="str">
            <v>UN</v>
          </cell>
          <cell r="E3079">
            <v>563.41999999999996</v>
          </cell>
        </row>
        <row r="3080">
          <cell r="A3080" t="str">
            <v>I4940</v>
          </cell>
          <cell r="B3080" t="str">
            <v>SEINFRA/CE</v>
          </cell>
          <cell r="C3080" t="str">
            <v>LUVA  HASTE DN 3</v>
          </cell>
          <cell r="D3080" t="str">
            <v>UN</v>
          </cell>
          <cell r="E3080">
            <v>714.57</v>
          </cell>
        </row>
        <row r="3081">
          <cell r="A3081" t="str">
            <v>I4941</v>
          </cell>
          <cell r="B3081" t="str">
            <v>SEINFRA/CE</v>
          </cell>
          <cell r="C3081" t="str">
            <v>LUVA  HASTE DN 4</v>
          </cell>
          <cell r="D3081" t="str">
            <v>UN</v>
          </cell>
          <cell r="E3081">
            <v>707.67</v>
          </cell>
        </row>
        <row r="3082">
          <cell r="A3082" t="str">
            <v>I1385</v>
          </cell>
          <cell r="B3082" t="str">
            <v>SEINFRA/CE</v>
          </cell>
          <cell r="C3082" t="str">
            <v>LUVA AÇO GALVANIZADO 3 X 2 1/2''</v>
          </cell>
          <cell r="D3082" t="str">
            <v>UN</v>
          </cell>
          <cell r="E3082">
            <v>33.58</v>
          </cell>
        </row>
        <row r="3083">
          <cell r="A3083" t="str">
            <v>I1386</v>
          </cell>
          <cell r="B3083" t="str">
            <v>SEINFRA/CE</v>
          </cell>
          <cell r="C3083" t="str">
            <v>LUVA AÇO GALVANIZADO 3/4 X 1/2''</v>
          </cell>
          <cell r="D3083" t="str">
            <v>UN</v>
          </cell>
          <cell r="E3083">
            <v>2.63</v>
          </cell>
        </row>
        <row r="3084">
          <cell r="A3084" t="str">
            <v>I1387</v>
          </cell>
          <cell r="B3084" t="str">
            <v>SEINFRA/CE</v>
          </cell>
          <cell r="C3084" t="str">
            <v>LUVA AÇO GALVANIZADO DE 1 1/4''</v>
          </cell>
          <cell r="D3084" t="str">
            <v>UN</v>
          </cell>
          <cell r="E3084">
            <v>5.36</v>
          </cell>
        </row>
        <row r="3085">
          <cell r="A3085" t="str">
            <v>I1388</v>
          </cell>
          <cell r="B3085" t="str">
            <v>SEINFRA/CE</v>
          </cell>
          <cell r="C3085" t="str">
            <v>LUVA AÇO GALVANIZADO DE 2 1/2''</v>
          </cell>
          <cell r="D3085" t="str">
            <v>UN</v>
          </cell>
          <cell r="E3085">
            <v>19.329999999999998</v>
          </cell>
        </row>
        <row r="3086">
          <cell r="A3086" t="str">
            <v>I1389</v>
          </cell>
          <cell r="B3086" t="str">
            <v>SEINFRA/CE</v>
          </cell>
          <cell r="C3086" t="str">
            <v>LUVA AÇO GALVANIZADO DE 2''</v>
          </cell>
          <cell r="D3086" t="str">
            <v>UN</v>
          </cell>
          <cell r="E3086">
            <v>12.21</v>
          </cell>
        </row>
        <row r="3087">
          <cell r="A3087" t="str">
            <v>I8661</v>
          </cell>
          <cell r="B3087" t="str">
            <v>SEINFRA/CE</v>
          </cell>
          <cell r="C3087" t="str">
            <v>LUVA AÇO GALVANIZADO DE 3"</v>
          </cell>
          <cell r="D3087" t="str">
            <v>UN</v>
          </cell>
          <cell r="E3087">
            <v>30.93</v>
          </cell>
        </row>
        <row r="3088">
          <cell r="A3088" t="str">
            <v>I1390</v>
          </cell>
          <cell r="B3088" t="str">
            <v>SEINFRA/CE</v>
          </cell>
          <cell r="C3088" t="str">
            <v>LUVA AÇO GALVANIZADO DE 4''</v>
          </cell>
          <cell r="D3088" t="str">
            <v>UN</v>
          </cell>
          <cell r="E3088">
            <v>47.06</v>
          </cell>
        </row>
        <row r="3089">
          <cell r="A3089" t="str">
            <v>I1391</v>
          </cell>
          <cell r="B3089" t="str">
            <v>SEINFRA/CE</v>
          </cell>
          <cell r="C3089" t="str">
            <v>LUVA BIPARTIDA FERRO FUNDIDO 100MM (4'')</v>
          </cell>
          <cell r="D3089" t="str">
            <v>UN</v>
          </cell>
          <cell r="E3089">
            <v>95.19</v>
          </cell>
        </row>
        <row r="3090">
          <cell r="A3090" t="str">
            <v>I1392</v>
          </cell>
          <cell r="B3090" t="str">
            <v>SEINFRA/CE</v>
          </cell>
          <cell r="C3090" t="str">
            <v>LUVA BIPARTIDA FERRO FUNDIDO 150MM (6'')</v>
          </cell>
          <cell r="D3090" t="str">
            <v>UN</v>
          </cell>
          <cell r="E3090">
            <v>189.38</v>
          </cell>
        </row>
        <row r="3091">
          <cell r="A3091" t="str">
            <v>I1393</v>
          </cell>
          <cell r="B3091" t="str">
            <v>SEINFRA/CE</v>
          </cell>
          <cell r="C3091" t="str">
            <v>LUVA BIPARTIDA FERRO FUNDIDO 50MM (2'')</v>
          </cell>
          <cell r="D3091" t="str">
            <v>UN</v>
          </cell>
          <cell r="E3091">
            <v>60.03</v>
          </cell>
        </row>
        <row r="3092">
          <cell r="A3092" t="str">
            <v>I1394</v>
          </cell>
          <cell r="B3092" t="str">
            <v>SEINFRA/CE</v>
          </cell>
          <cell r="C3092" t="str">
            <v>LUVA BIPARTIDA FERRO FUNDIDO 75MM (3'')</v>
          </cell>
          <cell r="D3092" t="str">
            <v>UN</v>
          </cell>
          <cell r="E3092">
            <v>74.08</v>
          </cell>
        </row>
        <row r="3093">
          <cell r="A3093" t="str">
            <v>I7620</v>
          </cell>
          <cell r="B3093" t="str">
            <v>SEINFRA/CE</v>
          </cell>
          <cell r="C3093" t="str">
            <v>LUVA BIPARTIDA P/BOLSAS DN 200</v>
          </cell>
          <cell r="D3093" t="str">
            <v>UN</v>
          </cell>
          <cell r="E3093">
            <v>960.85</v>
          </cell>
        </row>
        <row r="3094">
          <cell r="A3094" t="str">
            <v>I7621</v>
          </cell>
          <cell r="B3094" t="str">
            <v>SEINFRA/CE</v>
          </cell>
          <cell r="C3094" t="str">
            <v>LUVA BIPARTIDA P/BOLSAS DN 250</v>
          </cell>
          <cell r="D3094" t="str">
            <v>UN</v>
          </cell>
          <cell r="E3094">
            <v>2321.96</v>
          </cell>
        </row>
        <row r="3095">
          <cell r="A3095" t="str">
            <v>I7622</v>
          </cell>
          <cell r="B3095" t="str">
            <v>SEINFRA/CE</v>
          </cell>
          <cell r="C3095" t="str">
            <v>LUVA BIPARTIDA P/BOLSAS DN 300</v>
          </cell>
          <cell r="D3095" t="str">
            <v>UN</v>
          </cell>
          <cell r="E3095">
            <v>3160.83</v>
          </cell>
        </row>
        <row r="3096">
          <cell r="A3096" t="str">
            <v>I7623</v>
          </cell>
          <cell r="B3096" t="str">
            <v>SEINFRA/CE</v>
          </cell>
          <cell r="C3096" t="str">
            <v>LUVA BIPARTIDA P/BOLSAS DN 350</v>
          </cell>
          <cell r="D3096" t="str">
            <v>UN</v>
          </cell>
          <cell r="E3096">
            <v>3669.3</v>
          </cell>
        </row>
        <row r="3097">
          <cell r="A3097" t="str">
            <v>I7624</v>
          </cell>
          <cell r="B3097" t="str">
            <v>SEINFRA/CE</v>
          </cell>
          <cell r="C3097" t="str">
            <v>LUVA BIPARTIDA P/BOLSAS DN 400</v>
          </cell>
          <cell r="D3097" t="str">
            <v>UN</v>
          </cell>
          <cell r="E3097">
            <v>4743.8900000000003</v>
          </cell>
        </row>
        <row r="3098">
          <cell r="A3098" t="str">
            <v>I7625</v>
          </cell>
          <cell r="B3098" t="str">
            <v>SEINFRA/CE</v>
          </cell>
          <cell r="C3098" t="str">
            <v>LUVA BIPARTIDA P/BOLSAS DN 450</v>
          </cell>
          <cell r="D3098" t="str">
            <v>UN</v>
          </cell>
          <cell r="E3098">
            <v>4968.57</v>
          </cell>
        </row>
        <row r="3099">
          <cell r="A3099" t="str">
            <v>I7626</v>
          </cell>
          <cell r="B3099" t="str">
            <v>SEINFRA/CE</v>
          </cell>
          <cell r="C3099" t="str">
            <v>LUVA BIPARTIDA P/BOLSAS DN 500</v>
          </cell>
          <cell r="D3099" t="str">
            <v>UN</v>
          </cell>
          <cell r="E3099">
            <v>4981.8100000000004</v>
          </cell>
        </row>
        <row r="3100">
          <cell r="A3100" t="str">
            <v>I7627</v>
          </cell>
          <cell r="B3100" t="str">
            <v>SEINFRA/CE</v>
          </cell>
          <cell r="C3100" t="str">
            <v>LUVA BIPARTIDA P/BOLSAS DN 600</v>
          </cell>
          <cell r="D3100" t="str">
            <v>UN</v>
          </cell>
          <cell r="E3100">
            <v>6333.13</v>
          </cell>
        </row>
        <row r="3101">
          <cell r="A3101" t="str">
            <v>I1395</v>
          </cell>
          <cell r="B3101" t="str">
            <v>SEINFRA/CE</v>
          </cell>
          <cell r="C3101" t="str">
            <v>LUVA BOLSAXBOLSA FERRO FUNDIDO 100MM (4'')</v>
          </cell>
          <cell r="D3101" t="str">
            <v>UN</v>
          </cell>
          <cell r="E3101">
            <v>129.71</v>
          </cell>
        </row>
        <row r="3102">
          <cell r="A3102" t="str">
            <v>I1396</v>
          </cell>
          <cell r="B3102" t="str">
            <v>SEINFRA/CE</v>
          </cell>
          <cell r="C3102" t="str">
            <v>LUVA BOLSAXBOLSA FERRO FUNDIDO 150MM (6'')</v>
          </cell>
          <cell r="D3102" t="str">
            <v>UN</v>
          </cell>
          <cell r="E3102">
            <v>165.96</v>
          </cell>
        </row>
        <row r="3103">
          <cell r="A3103" t="str">
            <v>I1397</v>
          </cell>
          <cell r="B3103" t="str">
            <v>SEINFRA/CE</v>
          </cell>
          <cell r="C3103" t="str">
            <v>LUVA BOLSAXBOLSA FERRO FUNDIDO 50MM (2'')</v>
          </cell>
          <cell r="D3103" t="str">
            <v>UN</v>
          </cell>
          <cell r="E3103">
            <v>18.07</v>
          </cell>
        </row>
        <row r="3104">
          <cell r="A3104" t="str">
            <v>I1398</v>
          </cell>
          <cell r="B3104" t="str">
            <v>SEINFRA/CE</v>
          </cell>
          <cell r="C3104" t="str">
            <v>LUVA BOLSAXBOLSA FERRO FUNDIDO 75MM (3'')</v>
          </cell>
          <cell r="D3104" t="str">
            <v>UN</v>
          </cell>
          <cell r="E3104">
            <v>24.57</v>
          </cell>
        </row>
        <row r="3105">
          <cell r="A3105" t="str">
            <v>I1399</v>
          </cell>
          <cell r="B3105" t="str">
            <v>SEINFRA/CE</v>
          </cell>
          <cell r="C3105" t="str">
            <v>LUVA DE BORRACHA PARA ALTA TENSAO 15KV</v>
          </cell>
          <cell r="D3105" t="str">
            <v>UN</v>
          </cell>
          <cell r="E3105">
            <v>202.23</v>
          </cell>
        </row>
        <row r="3106">
          <cell r="A3106" t="str">
            <v>I3002</v>
          </cell>
          <cell r="B3106" t="str">
            <v>SEINFRA/CE</v>
          </cell>
          <cell r="C3106" t="str">
            <v>LUVA DE CORRER OCRE DN 100</v>
          </cell>
          <cell r="D3106" t="str">
            <v>UN</v>
          </cell>
          <cell r="E3106">
            <v>6.4</v>
          </cell>
        </row>
        <row r="3107">
          <cell r="A3107" t="str">
            <v>I3003</v>
          </cell>
          <cell r="B3107" t="str">
            <v>SEINFRA/CE</v>
          </cell>
          <cell r="C3107" t="str">
            <v>LUVA DE CORRER OCRE DN 125</v>
          </cell>
          <cell r="D3107" t="str">
            <v>UN</v>
          </cell>
          <cell r="E3107">
            <v>29.14</v>
          </cell>
        </row>
        <row r="3108">
          <cell r="A3108" t="str">
            <v>I3004</v>
          </cell>
          <cell r="B3108" t="str">
            <v>SEINFRA/CE</v>
          </cell>
          <cell r="C3108" t="str">
            <v>LUVA DE CORRER OCRE DN 150</v>
          </cell>
          <cell r="D3108" t="str">
            <v>UN</v>
          </cell>
          <cell r="E3108">
            <v>21.82</v>
          </cell>
        </row>
        <row r="3109">
          <cell r="A3109" t="str">
            <v>I3005</v>
          </cell>
          <cell r="B3109" t="str">
            <v>SEINFRA/CE</v>
          </cell>
          <cell r="C3109" t="str">
            <v>LUVA DE CORRER OCRE DN 200</v>
          </cell>
          <cell r="D3109" t="str">
            <v>UN</v>
          </cell>
          <cell r="E3109">
            <v>58.19</v>
          </cell>
        </row>
        <row r="3110">
          <cell r="A3110" t="str">
            <v>I3006</v>
          </cell>
          <cell r="B3110" t="str">
            <v>SEINFRA/CE</v>
          </cell>
          <cell r="C3110" t="str">
            <v>LUVA DE CORRER OCRE DN 250</v>
          </cell>
          <cell r="D3110" t="str">
            <v>UN</v>
          </cell>
          <cell r="E3110">
            <v>63.81</v>
          </cell>
        </row>
        <row r="3111">
          <cell r="A3111" t="str">
            <v>I3007</v>
          </cell>
          <cell r="B3111" t="str">
            <v>SEINFRA/CE</v>
          </cell>
          <cell r="C3111" t="str">
            <v>LUVA DE CORRER OCRE DN 300</v>
          </cell>
          <cell r="D3111" t="str">
            <v>UN</v>
          </cell>
          <cell r="E3111">
            <v>153.37</v>
          </cell>
        </row>
        <row r="3112">
          <cell r="A3112" t="str">
            <v>I3008</v>
          </cell>
          <cell r="B3112" t="str">
            <v>SEINFRA/CE</v>
          </cell>
          <cell r="C3112" t="str">
            <v>LUVA DE CORRER OCRE DN 350</v>
          </cell>
          <cell r="D3112" t="str">
            <v>UN</v>
          </cell>
          <cell r="E3112">
            <v>188.4</v>
          </cell>
        </row>
        <row r="3113">
          <cell r="A3113" t="str">
            <v>I3009</v>
          </cell>
          <cell r="B3113" t="str">
            <v>SEINFRA/CE</v>
          </cell>
          <cell r="C3113" t="str">
            <v>LUVA DE CORRER OCRE DN 400</v>
          </cell>
          <cell r="D3113" t="str">
            <v>UN</v>
          </cell>
          <cell r="E3113">
            <v>218.23</v>
          </cell>
        </row>
        <row r="3114">
          <cell r="A3114" t="str">
            <v>I6892</v>
          </cell>
          <cell r="B3114" t="str">
            <v>SEINFRA/CE</v>
          </cell>
          <cell r="C3114" t="str">
            <v>LUVA DE CORRER OCRE JEI DN 100</v>
          </cell>
          <cell r="D3114" t="str">
            <v>UN</v>
          </cell>
          <cell r="E3114">
            <v>8.8000000000000007</v>
          </cell>
        </row>
        <row r="3115">
          <cell r="A3115" t="str">
            <v>I6893</v>
          </cell>
          <cell r="B3115" t="str">
            <v>SEINFRA/CE</v>
          </cell>
          <cell r="C3115" t="str">
            <v>LUVA DE CORRER OCRE JEI DN 150</v>
          </cell>
          <cell r="D3115" t="str">
            <v>UN</v>
          </cell>
          <cell r="E3115">
            <v>19.559999999999999</v>
          </cell>
        </row>
        <row r="3116">
          <cell r="A3116" t="str">
            <v>I6894</v>
          </cell>
          <cell r="B3116" t="str">
            <v>SEINFRA/CE</v>
          </cell>
          <cell r="C3116" t="str">
            <v>LUVA DE CORRER OCRE JEI DN 200</v>
          </cell>
          <cell r="D3116" t="str">
            <v>UN</v>
          </cell>
          <cell r="E3116">
            <v>64.430000000000007</v>
          </cell>
        </row>
        <row r="3117">
          <cell r="A3117" t="str">
            <v>I6895</v>
          </cell>
          <cell r="B3117" t="str">
            <v>SEINFRA/CE</v>
          </cell>
          <cell r="C3117" t="str">
            <v>LUVA DE CORRER OCRE JEI DN 250</v>
          </cell>
          <cell r="D3117" t="str">
            <v>UN</v>
          </cell>
          <cell r="E3117">
            <v>111.09</v>
          </cell>
        </row>
        <row r="3118">
          <cell r="A3118" t="str">
            <v>I6896</v>
          </cell>
          <cell r="B3118" t="str">
            <v>SEINFRA/CE</v>
          </cell>
          <cell r="C3118" t="str">
            <v>LUVA DE CORRER OCRE JEI DN 300</v>
          </cell>
          <cell r="D3118" t="str">
            <v>UN</v>
          </cell>
          <cell r="E3118">
            <v>160.32</v>
          </cell>
        </row>
        <row r="3119">
          <cell r="A3119" t="str">
            <v>I6897</v>
          </cell>
          <cell r="B3119" t="str">
            <v>SEINFRA/CE</v>
          </cell>
          <cell r="C3119" t="str">
            <v>LUVA DE CORRER OCRE JEI DN 350</v>
          </cell>
          <cell r="D3119" t="str">
            <v>UN</v>
          </cell>
          <cell r="E3119">
            <v>212.05</v>
          </cell>
        </row>
        <row r="3120">
          <cell r="A3120" t="str">
            <v>I6898</v>
          </cell>
          <cell r="B3120" t="str">
            <v>SEINFRA/CE</v>
          </cell>
          <cell r="C3120" t="str">
            <v>LUVA DE CORRER OCRE JEI DN 400</v>
          </cell>
          <cell r="D3120" t="str">
            <v>UN</v>
          </cell>
          <cell r="E3120">
            <v>250.49</v>
          </cell>
        </row>
        <row r="3121">
          <cell r="A3121" t="str">
            <v>I3125</v>
          </cell>
          <cell r="B3121" t="str">
            <v>SEINFRA/CE</v>
          </cell>
          <cell r="C3121" t="str">
            <v>LUVA DE CORRER PBA DN 100</v>
          </cell>
          <cell r="D3121" t="str">
            <v>UN</v>
          </cell>
          <cell r="E3121">
            <v>34.299999999999997</v>
          </cell>
        </row>
        <row r="3122">
          <cell r="A3122" t="str">
            <v>I3123</v>
          </cell>
          <cell r="B3122" t="str">
            <v>SEINFRA/CE</v>
          </cell>
          <cell r="C3122" t="str">
            <v>LUVA DE CORRER PBA DN 50</v>
          </cell>
          <cell r="D3122" t="str">
            <v>UN</v>
          </cell>
          <cell r="E3122">
            <v>8.32</v>
          </cell>
        </row>
        <row r="3123">
          <cell r="A3123" t="str">
            <v>I3124</v>
          </cell>
          <cell r="B3123" t="str">
            <v>SEINFRA/CE</v>
          </cell>
          <cell r="C3123" t="str">
            <v>LUVA DE CORRER PBA DN 75</v>
          </cell>
          <cell r="D3123" t="str">
            <v>UN</v>
          </cell>
          <cell r="E3123">
            <v>20.87</v>
          </cell>
        </row>
        <row r="3124">
          <cell r="A3124" t="str">
            <v>I3127</v>
          </cell>
          <cell r="B3124" t="str">
            <v>SEINFRA/CE</v>
          </cell>
          <cell r="C3124" t="str">
            <v>LUVA DE CORRER PVC DEFoFo DN 100</v>
          </cell>
          <cell r="D3124" t="str">
            <v>UN</v>
          </cell>
          <cell r="E3124">
            <v>123.31</v>
          </cell>
        </row>
        <row r="3125">
          <cell r="A3125" t="str">
            <v>I3128</v>
          </cell>
          <cell r="B3125" t="str">
            <v>SEINFRA/CE</v>
          </cell>
          <cell r="C3125" t="str">
            <v>LUVA DE CORRER PVC DEFoFo DN 150</v>
          </cell>
          <cell r="D3125" t="str">
            <v>UN</v>
          </cell>
          <cell r="E3125">
            <v>181.67</v>
          </cell>
        </row>
        <row r="3126">
          <cell r="A3126" t="str">
            <v>I3129</v>
          </cell>
          <cell r="B3126" t="str">
            <v>SEINFRA/CE</v>
          </cell>
          <cell r="C3126" t="str">
            <v>LUVA DE CORRER PVC DEFoFo DN 200</v>
          </cell>
          <cell r="D3126" t="str">
            <v>UN</v>
          </cell>
          <cell r="E3126">
            <v>252.41</v>
          </cell>
        </row>
        <row r="3127">
          <cell r="A3127" t="str">
            <v>I3130</v>
          </cell>
          <cell r="B3127" t="str">
            <v>SEINFRA/CE</v>
          </cell>
          <cell r="C3127" t="str">
            <v>LUVA DE CORRER PVC DEFoFo DN 250</v>
          </cell>
          <cell r="D3127" t="str">
            <v>UN</v>
          </cell>
          <cell r="E3127">
            <v>390.02</v>
          </cell>
        </row>
        <row r="3128">
          <cell r="A3128" t="str">
            <v>I3131</v>
          </cell>
          <cell r="B3128" t="str">
            <v>SEINFRA/CE</v>
          </cell>
          <cell r="C3128" t="str">
            <v>LUVA DE CORRER PVC DEFoFo DN 300</v>
          </cell>
          <cell r="D3128" t="str">
            <v>UN</v>
          </cell>
          <cell r="E3128">
            <v>572.85</v>
          </cell>
        </row>
        <row r="3129">
          <cell r="A3129" t="str">
            <v>I1401</v>
          </cell>
          <cell r="B3129" t="str">
            <v>SEINFRA/CE</v>
          </cell>
          <cell r="C3129" t="str">
            <v>LUVA DE PVC PARA ELETRODUTO 2 1/2''</v>
          </cell>
          <cell r="D3129" t="str">
            <v>UN</v>
          </cell>
          <cell r="E3129">
            <v>9.39</v>
          </cell>
        </row>
        <row r="3130">
          <cell r="A3130" t="str">
            <v>I1402</v>
          </cell>
          <cell r="B3130" t="str">
            <v>SEINFRA/CE</v>
          </cell>
          <cell r="C3130" t="str">
            <v>LUVA DE PVC PARA ELETRODUTO 3''</v>
          </cell>
          <cell r="D3130" t="str">
            <v>UN</v>
          </cell>
          <cell r="E3130">
            <v>12.45</v>
          </cell>
        </row>
        <row r="3131">
          <cell r="A3131" t="str">
            <v>I1403</v>
          </cell>
          <cell r="B3131" t="str">
            <v>SEINFRA/CE</v>
          </cell>
          <cell r="C3131" t="str">
            <v>LUVA DE PVC PARA ELETRODUTO 4''</v>
          </cell>
          <cell r="D3131" t="str">
            <v>UN</v>
          </cell>
          <cell r="E3131">
            <v>25.04</v>
          </cell>
        </row>
        <row r="3132">
          <cell r="A3132" t="str">
            <v>I1404</v>
          </cell>
          <cell r="B3132" t="str">
            <v>SEINFRA/CE</v>
          </cell>
          <cell r="C3132" t="str">
            <v>LUVA DE PVC RIGIDO PARA ELETRODUTO 1 1/2''</v>
          </cell>
          <cell r="D3132" t="str">
            <v>UN</v>
          </cell>
          <cell r="E3132">
            <v>2.25</v>
          </cell>
        </row>
        <row r="3133">
          <cell r="A3133" t="str">
            <v>I1405</v>
          </cell>
          <cell r="B3133" t="str">
            <v>SEINFRA/CE</v>
          </cell>
          <cell r="C3133" t="str">
            <v>LUVA DE PVC RIGIDO PARA ELETRODUTO 1 1/4''</v>
          </cell>
          <cell r="D3133" t="str">
            <v>UN</v>
          </cell>
          <cell r="E3133">
            <v>1.78</v>
          </cell>
        </row>
        <row r="3134">
          <cell r="A3134" t="str">
            <v>I1406</v>
          </cell>
          <cell r="B3134" t="str">
            <v>SEINFRA/CE</v>
          </cell>
          <cell r="C3134" t="str">
            <v>LUVA DE PVC RIGIDO PARA ELETRODUTO 1''</v>
          </cell>
          <cell r="D3134" t="str">
            <v>UN</v>
          </cell>
          <cell r="E3134">
            <v>1.25</v>
          </cell>
        </row>
        <row r="3135">
          <cell r="A3135" t="str">
            <v>I1407</v>
          </cell>
          <cell r="B3135" t="str">
            <v>SEINFRA/CE</v>
          </cell>
          <cell r="C3135" t="str">
            <v>LUVA DE PVC RIGIDO PARA ELETRODUTO 1/2''</v>
          </cell>
          <cell r="D3135" t="str">
            <v>UN</v>
          </cell>
          <cell r="E3135">
            <v>0.55000000000000004</v>
          </cell>
        </row>
        <row r="3136">
          <cell r="A3136" t="str">
            <v>I1408</v>
          </cell>
          <cell r="B3136" t="str">
            <v>SEINFRA/CE</v>
          </cell>
          <cell r="C3136" t="str">
            <v>LUVA DE PVC RIGIDO PARA ELETRODUTO 2''</v>
          </cell>
          <cell r="D3136" t="str">
            <v>UN</v>
          </cell>
          <cell r="E3136">
            <v>3.56</v>
          </cell>
        </row>
        <row r="3137">
          <cell r="A3137" t="str">
            <v>I1409</v>
          </cell>
          <cell r="B3137" t="str">
            <v>SEINFRA/CE</v>
          </cell>
          <cell r="C3137" t="str">
            <v>LUVA DE PVC RIGIDO PARA ELETRODUTO 3/4''</v>
          </cell>
          <cell r="D3137" t="str">
            <v>UN</v>
          </cell>
          <cell r="E3137">
            <v>0.77</v>
          </cell>
        </row>
        <row r="3138">
          <cell r="A3138" t="str">
            <v>I6357</v>
          </cell>
          <cell r="B3138" t="str">
            <v>SEINFRA/CE</v>
          </cell>
          <cell r="C3138" t="str">
            <v>LUVA DE REDUÇÃO AÇO GALVANIZADO COM ROSCA DN 3x2"</v>
          </cell>
          <cell r="D3138" t="str">
            <v>UN</v>
          </cell>
          <cell r="E3138">
            <v>32.549999999999997</v>
          </cell>
        </row>
        <row r="3139">
          <cell r="A3139" t="str">
            <v>I8664</v>
          </cell>
          <cell r="B3139" t="str">
            <v>SEINFRA/CE</v>
          </cell>
          <cell r="C3139" t="str">
            <v>LUVA DE REDUÇÃO DE AÇO GALV. 2"x1/2"</v>
          </cell>
          <cell r="D3139" t="str">
            <v>UN</v>
          </cell>
          <cell r="E3139">
            <v>7.08</v>
          </cell>
        </row>
        <row r="3140">
          <cell r="A3140" t="str">
            <v>I6265</v>
          </cell>
          <cell r="B3140" t="str">
            <v>SEINFRA/CE</v>
          </cell>
          <cell r="C3140" t="str">
            <v>LUVA DE UNIÃO F. GALV. COM ROSCA DN 2"</v>
          </cell>
          <cell r="D3140" t="str">
            <v>UN</v>
          </cell>
          <cell r="E3140">
            <v>35.119999999999997</v>
          </cell>
        </row>
        <row r="3141">
          <cell r="A3141" t="str">
            <v>I7384</v>
          </cell>
          <cell r="B3141" t="str">
            <v>SEINFRA/CE</v>
          </cell>
          <cell r="C3141" t="str">
            <v>LUVA DE UNIÃO FG DN 2"</v>
          </cell>
          <cell r="D3141" t="str">
            <v>UN</v>
          </cell>
          <cell r="E3141">
            <v>39.72</v>
          </cell>
        </row>
        <row r="3142">
          <cell r="A3142" t="str">
            <v>I1434</v>
          </cell>
          <cell r="B3142" t="str">
            <v>SEINFRA/CE</v>
          </cell>
          <cell r="C3142" t="str">
            <v>LUVA DUPLA PVC ESGOTO 100MM</v>
          </cell>
          <cell r="D3142" t="str">
            <v>UN</v>
          </cell>
          <cell r="E3142">
            <v>8.6</v>
          </cell>
        </row>
        <row r="3143">
          <cell r="A3143" t="str">
            <v>I1435</v>
          </cell>
          <cell r="B3143" t="str">
            <v>SEINFRA/CE</v>
          </cell>
          <cell r="C3143" t="str">
            <v>LUVA DUPLA PVC ESGOTO 50MM</v>
          </cell>
          <cell r="D3143" t="str">
            <v>UN</v>
          </cell>
          <cell r="E3143">
            <v>3.2</v>
          </cell>
        </row>
        <row r="3144">
          <cell r="A3144" t="str">
            <v>I1436</v>
          </cell>
          <cell r="B3144" t="str">
            <v>SEINFRA/CE</v>
          </cell>
          <cell r="C3144" t="str">
            <v>LUVA DUPLA PVC ESGOTO 75MM</v>
          </cell>
          <cell r="D3144" t="str">
            <v>UN</v>
          </cell>
          <cell r="E3144">
            <v>5.84</v>
          </cell>
        </row>
        <row r="3145">
          <cell r="A3145" t="str">
            <v>I5806</v>
          </cell>
          <cell r="B3145" t="str">
            <v>SEINFRA/CE</v>
          </cell>
          <cell r="C3145" t="str">
            <v>LUVA EDUTOR PVC  DN 40</v>
          </cell>
          <cell r="D3145" t="str">
            <v>UN</v>
          </cell>
          <cell r="E3145">
            <v>263.47000000000003</v>
          </cell>
        </row>
        <row r="3146">
          <cell r="A3146" t="str">
            <v>I5807</v>
          </cell>
          <cell r="B3146" t="str">
            <v>SEINFRA/CE</v>
          </cell>
          <cell r="C3146" t="str">
            <v>LUVA EDUTOR PVC DN 50</v>
          </cell>
          <cell r="D3146" t="str">
            <v>UN</v>
          </cell>
          <cell r="E3146">
            <v>384.9</v>
          </cell>
        </row>
        <row r="3147">
          <cell r="A3147" t="str">
            <v>I8192</v>
          </cell>
          <cell r="B3147" t="str">
            <v>SEINFRA/CE</v>
          </cell>
          <cell r="C3147" t="str">
            <v>LUVA P/ PERFURATRIZ</v>
          </cell>
          <cell r="D3147" t="str">
            <v>UN</v>
          </cell>
          <cell r="E3147">
            <v>275.76</v>
          </cell>
        </row>
        <row r="3148">
          <cell r="A3148" t="str">
            <v>I6176</v>
          </cell>
          <cell r="B3148" t="str">
            <v>SEINFRA/CE</v>
          </cell>
          <cell r="C3148" t="str">
            <v>LUVA PARA CANALETA SISTEMA DLP 60MM X 50MM</v>
          </cell>
          <cell r="D3148" t="str">
            <v>UN</v>
          </cell>
          <cell r="E3148">
            <v>12.03</v>
          </cell>
        </row>
        <row r="3149">
          <cell r="A3149" t="str">
            <v>I6899</v>
          </cell>
          <cell r="B3149" t="str">
            <v>SEINFRA/CE</v>
          </cell>
          <cell r="C3149" t="str">
            <v>LUVA PVC PBS DN 160</v>
          </cell>
          <cell r="D3149" t="str">
            <v>UN</v>
          </cell>
          <cell r="E3149">
            <v>88.17</v>
          </cell>
        </row>
        <row r="3150">
          <cell r="A3150" t="str">
            <v>I1437</v>
          </cell>
          <cell r="B3150" t="str">
            <v>SEINFRA/CE</v>
          </cell>
          <cell r="C3150" t="str">
            <v>LUVA PVC ROSCAVEL DE 1 1/2''</v>
          </cell>
          <cell r="D3150" t="str">
            <v>UN</v>
          </cell>
          <cell r="E3150">
            <v>4.6100000000000003</v>
          </cell>
        </row>
        <row r="3151">
          <cell r="A3151" t="str">
            <v>I1438</v>
          </cell>
          <cell r="B3151" t="str">
            <v>SEINFRA/CE</v>
          </cell>
          <cell r="C3151" t="str">
            <v>LUVA PVC ROSCAVEL DE 1 1/4''</v>
          </cell>
          <cell r="D3151" t="str">
            <v>UN</v>
          </cell>
          <cell r="E3151">
            <v>4.26</v>
          </cell>
        </row>
        <row r="3152">
          <cell r="A3152" t="str">
            <v>I1439</v>
          </cell>
          <cell r="B3152" t="str">
            <v>SEINFRA/CE</v>
          </cell>
          <cell r="C3152" t="str">
            <v>LUVA PVC ROSCAVEL DE 1''</v>
          </cell>
          <cell r="D3152" t="str">
            <v>UN</v>
          </cell>
          <cell r="E3152">
            <v>1.77</v>
          </cell>
        </row>
        <row r="3153">
          <cell r="A3153" t="str">
            <v>I1440</v>
          </cell>
          <cell r="B3153" t="str">
            <v>SEINFRA/CE</v>
          </cell>
          <cell r="C3153" t="str">
            <v>LUVA PVC ROSCAVEL DE 1/2''</v>
          </cell>
          <cell r="D3153" t="str">
            <v>UN</v>
          </cell>
          <cell r="E3153">
            <v>0.83</v>
          </cell>
        </row>
        <row r="3154">
          <cell r="A3154" t="str">
            <v>I1441</v>
          </cell>
          <cell r="B3154" t="str">
            <v>SEINFRA/CE</v>
          </cell>
          <cell r="C3154" t="str">
            <v>LUVA PVC ROSCAVEL DE 2 1/2''</v>
          </cell>
          <cell r="D3154" t="str">
            <v>UN</v>
          </cell>
          <cell r="E3154">
            <v>13.91</v>
          </cell>
        </row>
        <row r="3155">
          <cell r="A3155" t="str">
            <v>I1442</v>
          </cell>
          <cell r="B3155" t="str">
            <v>SEINFRA/CE</v>
          </cell>
          <cell r="C3155" t="str">
            <v>LUVA PVC ROSCAVEL DE 2''</v>
          </cell>
          <cell r="D3155" t="str">
            <v>UN</v>
          </cell>
          <cell r="E3155">
            <v>9.42</v>
          </cell>
        </row>
        <row r="3156">
          <cell r="A3156" t="str">
            <v>I1443</v>
          </cell>
          <cell r="B3156" t="str">
            <v>SEINFRA/CE</v>
          </cell>
          <cell r="C3156" t="str">
            <v>LUVA PVC ROSCAVEL DE 3''</v>
          </cell>
          <cell r="D3156" t="str">
            <v>UN</v>
          </cell>
          <cell r="E3156">
            <v>22.9</v>
          </cell>
        </row>
        <row r="3157">
          <cell r="A3157" t="str">
            <v>I1444</v>
          </cell>
          <cell r="B3157" t="str">
            <v>SEINFRA/CE</v>
          </cell>
          <cell r="C3157" t="str">
            <v>LUVA PVC ROSCAVEL DE 3/4''</v>
          </cell>
          <cell r="D3157" t="str">
            <v>UN</v>
          </cell>
          <cell r="E3157">
            <v>1.26</v>
          </cell>
        </row>
        <row r="3158">
          <cell r="A3158" t="str">
            <v>I1445</v>
          </cell>
          <cell r="B3158" t="str">
            <v>SEINFRA/CE</v>
          </cell>
          <cell r="C3158" t="str">
            <v>LUVA PVC ROSCAVEL DE 4''</v>
          </cell>
          <cell r="D3158" t="str">
            <v>UN</v>
          </cell>
          <cell r="E3158">
            <v>28.48</v>
          </cell>
        </row>
        <row r="3159">
          <cell r="A3159" t="str">
            <v>I1446</v>
          </cell>
          <cell r="B3159" t="str">
            <v>SEINFRA/CE</v>
          </cell>
          <cell r="C3159" t="str">
            <v>LUVA PVC SOLDAVEL AZUL DE 20X1/2''</v>
          </cell>
          <cell r="D3159" t="str">
            <v>UN</v>
          </cell>
          <cell r="E3159">
            <v>4.25</v>
          </cell>
        </row>
        <row r="3160">
          <cell r="A3160" t="str">
            <v>I1447</v>
          </cell>
          <cell r="B3160" t="str">
            <v>SEINFRA/CE</v>
          </cell>
          <cell r="C3160" t="str">
            <v>LUVA PVC SOLDAVEL AZUL DE 25X3/4''</v>
          </cell>
          <cell r="D3160" t="str">
            <v>UN</v>
          </cell>
          <cell r="E3160">
            <v>4.1900000000000004</v>
          </cell>
        </row>
        <row r="3161">
          <cell r="A3161" t="str">
            <v>I1410</v>
          </cell>
          <cell r="B3161" t="str">
            <v>SEINFRA/CE</v>
          </cell>
          <cell r="C3161" t="str">
            <v>LUVA PVC SOLDAVEL DE 20MM</v>
          </cell>
          <cell r="D3161" t="str">
            <v>UN</v>
          </cell>
          <cell r="E3161">
            <v>0.5</v>
          </cell>
        </row>
        <row r="3162">
          <cell r="A3162" t="str">
            <v>I1411</v>
          </cell>
          <cell r="B3162" t="str">
            <v>SEINFRA/CE</v>
          </cell>
          <cell r="C3162" t="str">
            <v>LUVA PVC SOLDAVEL DE 25MM</v>
          </cell>
          <cell r="D3162" t="str">
            <v>UN</v>
          </cell>
          <cell r="E3162">
            <v>0.52</v>
          </cell>
        </row>
        <row r="3163">
          <cell r="A3163" t="str">
            <v>I1412</v>
          </cell>
          <cell r="B3163" t="str">
            <v>SEINFRA/CE</v>
          </cell>
          <cell r="C3163" t="str">
            <v>LUVA PVC SOLDAVEL DE 32MM</v>
          </cell>
          <cell r="D3163" t="str">
            <v>UN</v>
          </cell>
          <cell r="E3163">
            <v>1.22</v>
          </cell>
        </row>
        <row r="3164">
          <cell r="A3164" t="str">
            <v>I1413</v>
          </cell>
          <cell r="B3164" t="str">
            <v>SEINFRA/CE</v>
          </cell>
          <cell r="C3164" t="str">
            <v>LUVA PVC SOLDAVEL DE 40MM</v>
          </cell>
          <cell r="D3164" t="str">
            <v>UN</v>
          </cell>
          <cell r="E3164">
            <v>2.72</v>
          </cell>
        </row>
        <row r="3165">
          <cell r="A3165" t="str">
            <v>I1414</v>
          </cell>
          <cell r="B3165" t="str">
            <v>SEINFRA/CE</v>
          </cell>
          <cell r="C3165" t="str">
            <v>LUVA PVC SOLDAVEL DE 50MM</v>
          </cell>
          <cell r="D3165" t="str">
            <v>UN</v>
          </cell>
          <cell r="E3165">
            <v>3.22</v>
          </cell>
        </row>
        <row r="3166">
          <cell r="A3166" t="str">
            <v>I1415</v>
          </cell>
          <cell r="B3166" t="str">
            <v>SEINFRA/CE</v>
          </cell>
          <cell r="C3166" t="str">
            <v>LUVA PVC SOLDAVEL DE 60MM</v>
          </cell>
          <cell r="D3166" t="str">
            <v>UN</v>
          </cell>
          <cell r="E3166">
            <v>8.8800000000000008</v>
          </cell>
        </row>
        <row r="3167">
          <cell r="A3167" t="str">
            <v>I1416</v>
          </cell>
          <cell r="B3167" t="str">
            <v>SEINFRA/CE</v>
          </cell>
          <cell r="C3167" t="str">
            <v>LUVA PVC SOLDAVEL DE 75MM</v>
          </cell>
          <cell r="D3167" t="str">
            <v>UN</v>
          </cell>
          <cell r="E3167">
            <v>13.45</v>
          </cell>
        </row>
        <row r="3168">
          <cell r="A3168" t="str">
            <v>I1417</v>
          </cell>
          <cell r="B3168" t="str">
            <v>SEINFRA/CE</v>
          </cell>
          <cell r="C3168" t="str">
            <v>LUVA PVC SOLDAVEL DE 85MM</v>
          </cell>
          <cell r="D3168" t="str">
            <v>UN</v>
          </cell>
          <cell r="E3168">
            <v>31.52</v>
          </cell>
        </row>
        <row r="3169">
          <cell r="A3169" t="str">
            <v>I1448</v>
          </cell>
          <cell r="B3169" t="str">
            <v>SEINFRA/CE</v>
          </cell>
          <cell r="C3169" t="str">
            <v>LUVA PVC SOLDAVEL/ROSCA DE 20X1/2''</v>
          </cell>
          <cell r="D3169" t="str">
            <v>UN</v>
          </cell>
          <cell r="E3169">
            <v>0.96</v>
          </cell>
        </row>
        <row r="3170">
          <cell r="A3170" t="str">
            <v>I1449</v>
          </cell>
          <cell r="B3170" t="str">
            <v>SEINFRA/CE</v>
          </cell>
          <cell r="C3170" t="str">
            <v>LUVA PVC SOLDAVEL/ROSCA DE 25X3/4''</v>
          </cell>
          <cell r="D3170" t="str">
            <v>UN</v>
          </cell>
          <cell r="E3170">
            <v>1</v>
          </cell>
        </row>
        <row r="3171">
          <cell r="A3171" t="str">
            <v>I1450</v>
          </cell>
          <cell r="B3171" t="str">
            <v>SEINFRA/CE</v>
          </cell>
          <cell r="C3171" t="str">
            <v>LUVA PVC SOLDAVEL/ROSCA DE 32X1''</v>
          </cell>
          <cell r="D3171" t="str">
            <v>UN</v>
          </cell>
          <cell r="E3171">
            <v>3.26</v>
          </cell>
        </row>
        <row r="3172">
          <cell r="A3172" t="str">
            <v>I1451</v>
          </cell>
          <cell r="B3172" t="str">
            <v>SEINFRA/CE</v>
          </cell>
          <cell r="C3172" t="str">
            <v>LUVA PVC SOLDAVEL/ROSCA DE 40X11/4''</v>
          </cell>
          <cell r="D3172" t="str">
            <v>UN</v>
          </cell>
          <cell r="E3172">
            <v>7.81</v>
          </cell>
        </row>
        <row r="3173">
          <cell r="A3173" t="str">
            <v>I1452</v>
          </cell>
          <cell r="B3173" t="str">
            <v>SEINFRA/CE</v>
          </cell>
          <cell r="C3173" t="str">
            <v>LUVA PVC SOLDAVEL/ROSCA DE 50X1 1/2''</v>
          </cell>
          <cell r="D3173" t="str">
            <v>UN</v>
          </cell>
          <cell r="E3173">
            <v>15.43</v>
          </cell>
        </row>
        <row r="3174">
          <cell r="A3174" t="str">
            <v>I1418</v>
          </cell>
          <cell r="B3174" t="str">
            <v>SEINFRA/CE</v>
          </cell>
          <cell r="C3174" t="str">
            <v>LUVA REDUÇÃO AÇO GALV 1 1/4X1/2''</v>
          </cell>
          <cell r="D3174" t="str">
            <v>UN</v>
          </cell>
          <cell r="E3174">
            <v>6.4</v>
          </cell>
        </row>
        <row r="3175">
          <cell r="A3175" t="str">
            <v>I1419</v>
          </cell>
          <cell r="B3175" t="str">
            <v>SEINFRA/CE</v>
          </cell>
          <cell r="C3175" t="str">
            <v>LUVA REDUÇÃO AÇO GALV 4X2 1/2''</v>
          </cell>
          <cell r="D3175" t="str">
            <v>UN</v>
          </cell>
          <cell r="E3175">
            <v>50</v>
          </cell>
        </row>
        <row r="3176">
          <cell r="A3176" t="str">
            <v>I1420</v>
          </cell>
          <cell r="B3176" t="str">
            <v>SEINFRA/CE</v>
          </cell>
          <cell r="C3176" t="str">
            <v>LUVA REDUÇÃO AÇO GALV 4X2''</v>
          </cell>
          <cell r="D3176" t="str">
            <v>UN</v>
          </cell>
          <cell r="E3176">
            <v>49.7</v>
          </cell>
        </row>
        <row r="3177">
          <cell r="A3177" t="str">
            <v>I1421</v>
          </cell>
          <cell r="B3177" t="str">
            <v>SEINFRA/CE</v>
          </cell>
          <cell r="C3177" t="str">
            <v>LUVA REDUÇÃO AÇO GALV 4X3''</v>
          </cell>
          <cell r="D3177" t="str">
            <v>UN</v>
          </cell>
          <cell r="E3177">
            <v>51.9</v>
          </cell>
        </row>
        <row r="3178">
          <cell r="A3178" t="str">
            <v>I6900</v>
          </cell>
          <cell r="B3178" t="str">
            <v>SEINFRA/CE</v>
          </cell>
          <cell r="C3178" t="str">
            <v>LUVA REDUÇÃO PVC PBS C/ BOLSAS DN 150 x 100 mm</v>
          </cell>
          <cell r="D3178" t="str">
            <v>UN</v>
          </cell>
          <cell r="E3178">
            <v>100.19</v>
          </cell>
        </row>
        <row r="3179">
          <cell r="A3179" t="str">
            <v>I1455</v>
          </cell>
          <cell r="B3179" t="str">
            <v>SEINFRA/CE</v>
          </cell>
          <cell r="C3179" t="str">
            <v>LUVA REDUÇÃO PVC ROSCAVEL DE 1X3/4''</v>
          </cell>
          <cell r="D3179" t="str">
            <v>UN</v>
          </cell>
          <cell r="E3179">
            <v>2.2999999999999998</v>
          </cell>
        </row>
        <row r="3180">
          <cell r="A3180" t="str">
            <v>I1456</v>
          </cell>
          <cell r="B3180" t="str">
            <v>SEINFRA/CE</v>
          </cell>
          <cell r="C3180" t="str">
            <v>LUVA REDUÇÃO PVC ROSCAVEL DE 3/4X1/2''</v>
          </cell>
          <cell r="D3180" t="str">
            <v>UN</v>
          </cell>
          <cell r="E3180">
            <v>1.65</v>
          </cell>
        </row>
        <row r="3181">
          <cell r="A3181" t="str">
            <v>I1453</v>
          </cell>
          <cell r="B3181" t="str">
            <v>SEINFRA/CE</v>
          </cell>
          <cell r="C3181" t="str">
            <v>LUVA REDUÇÃO PVC SOLD. AZUL DE 25X1/2''</v>
          </cell>
          <cell r="D3181" t="str">
            <v>UN</v>
          </cell>
          <cell r="E3181">
            <v>4.24</v>
          </cell>
        </row>
        <row r="3182">
          <cell r="A3182" t="str">
            <v>I1454</v>
          </cell>
          <cell r="B3182" t="str">
            <v>SEINFRA/CE</v>
          </cell>
          <cell r="C3182" t="str">
            <v>LUVA REDUÇÃO PVC SOLD/ROSCA DE 25X1/2''</v>
          </cell>
          <cell r="D3182" t="str">
            <v>UN</v>
          </cell>
          <cell r="E3182">
            <v>1.43</v>
          </cell>
        </row>
        <row r="3183">
          <cell r="A3183" t="str">
            <v>I1422</v>
          </cell>
          <cell r="B3183" t="str">
            <v>SEINFRA/CE</v>
          </cell>
          <cell r="C3183" t="str">
            <v>LUVA REDUÇÃO PVC SOLDAVEL DE 110X60MM</v>
          </cell>
          <cell r="D3183" t="str">
            <v>UN</v>
          </cell>
          <cell r="E3183">
            <v>32.590000000000003</v>
          </cell>
        </row>
        <row r="3184">
          <cell r="A3184" t="str">
            <v>I1423</v>
          </cell>
          <cell r="B3184" t="str">
            <v>SEINFRA/CE</v>
          </cell>
          <cell r="C3184" t="str">
            <v>LUVA REDUÇÃO PVC SOLDAVEL DE 110X75MM</v>
          </cell>
          <cell r="D3184" t="str">
            <v>UN</v>
          </cell>
          <cell r="E3184">
            <v>33.46</v>
          </cell>
        </row>
        <row r="3185">
          <cell r="A3185" t="str">
            <v>I1424</v>
          </cell>
          <cell r="B3185" t="str">
            <v>SEINFRA/CE</v>
          </cell>
          <cell r="C3185" t="str">
            <v>LUVA REDUÇÃO PVC SOLDAVEL DE 110X85MM</v>
          </cell>
          <cell r="D3185" t="str">
            <v>UN</v>
          </cell>
          <cell r="E3185">
            <v>34.17</v>
          </cell>
        </row>
        <row r="3186">
          <cell r="A3186" t="str">
            <v>I1425</v>
          </cell>
          <cell r="B3186" t="str">
            <v>SEINFRA/CE</v>
          </cell>
          <cell r="C3186" t="str">
            <v>LUVA REDUÇÃO PVC SOLDAVEL DE 25X20MM</v>
          </cell>
          <cell r="D3186" t="str">
            <v>UN</v>
          </cell>
          <cell r="E3186">
            <v>0.98</v>
          </cell>
        </row>
        <row r="3187">
          <cell r="A3187" t="str">
            <v>I1426</v>
          </cell>
          <cell r="B3187" t="str">
            <v>SEINFRA/CE</v>
          </cell>
          <cell r="C3187" t="str">
            <v>LUVA REDUÇÃO PVC SOLDAVEL DE 32X25MM</v>
          </cell>
          <cell r="D3187" t="str">
            <v>UN</v>
          </cell>
          <cell r="E3187">
            <v>2.2799999999999998</v>
          </cell>
        </row>
        <row r="3188">
          <cell r="A3188" t="str">
            <v>I1427</v>
          </cell>
          <cell r="B3188" t="str">
            <v>SEINFRA/CE</v>
          </cell>
          <cell r="C3188" t="str">
            <v>LUVA REDUÇÃO PVC SOLDAVEL DE 40X32MM</v>
          </cell>
          <cell r="D3188" t="str">
            <v>UN</v>
          </cell>
          <cell r="E3188">
            <v>2.4700000000000002</v>
          </cell>
        </row>
        <row r="3189">
          <cell r="A3189" t="str">
            <v>I1428</v>
          </cell>
          <cell r="B3189" t="str">
            <v>SEINFRA/CE</v>
          </cell>
          <cell r="C3189" t="str">
            <v>LUVA REDUÇÃO PVC SOLDAVEL DE 75X60MM</v>
          </cell>
          <cell r="D3189" t="str">
            <v>UN</v>
          </cell>
          <cell r="E3189">
            <v>11.96</v>
          </cell>
        </row>
        <row r="3190">
          <cell r="A3190" t="str">
            <v>I1429</v>
          </cell>
          <cell r="B3190" t="str">
            <v>SEINFRA/CE</v>
          </cell>
          <cell r="C3190" t="str">
            <v>LUVA REDUÇÃO PVC SOLDAVEL DE 85X60MM</v>
          </cell>
          <cell r="D3190" t="str">
            <v>UN</v>
          </cell>
          <cell r="E3190">
            <v>18.48</v>
          </cell>
        </row>
        <row r="3191">
          <cell r="A3191" t="str">
            <v>I1430</v>
          </cell>
          <cell r="B3191" t="str">
            <v>SEINFRA/CE</v>
          </cell>
          <cell r="C3191" t="str">
            <v>LUVA REDUÇÃO PVC SOLDAVEL DE 85X75MM</v>
          </cell>
          <cell r="D3191" t="str">
            <v>UN</v>
          </cell>
          <cell r="E3191">
            <v>22.87</v>
          </cell>
        </row>
        <row r="3192">
          <cell r="A3192" t="str">
            <v>I6469</v>
          </cell>
          <cell r="B3192" t="str">
            <v>SEINFRA/CE</v>
          </cell>
          <cell r="C3192" t="str">
            <v>LUVA RETA  PARA EMENDA DE ELETRODUTO DE AÇO ZINCADO DN 1 1/2"</v>
          </cell>
          <cell r="D3192" t="str">
            <v>UN</v>
          </cell>
          <cell r="E3192">
            <v>3.92</v>
          </cell>
        </row>
        <row r="3193">
          <cell r="A3193" t="str">
            <v>I6468</v>
          </cell>
          <cell r="B3193" t="str">
            <v>SEINFRA/CE</v>
          </cell>
          <cell r="C3193" t="str">
            <v>LUVA RETA  PARA EMENDA DE ELETRODUTO DE AÇO ZINCADO DN 1/2"</v>
          </cell>
          <cell r="D3193" t="str">
            <v>UN</v>
          </cell>
          <cell r="E3193">
            <v>1.23</v>
          </cell>
        </row>
        <row r="3194">
          <cell r="A3194" t="str">
            <v>I7706</v>
          </cell>
          <cell r="B3194" t="str">
            <v>SEINFRA/CE</v>
          </cell>
          <cell r="C3194" t="str">
            <v>LUVA SIMPLES FoFo JTE DN 1000</v>
          </cell>
          <cell r="D3194" t="str">
            <v>UN</v>
          </cell>
          <cell r="E3194">
            <v>26435.26</v>
          </cell>
        </row>
        <row r="3195">
          <cell r="A3195" t="str">
            <v>I7707</v>
          </cell>
          <cell r="B3195" t="str">
            <v>SEINFRA/CE</v>
          </cell>
          <cell r="C3195" t="str">
            <v>LUVA SIMPLES FoFo JTE DN 1200</v>
          </cell>
          <cell r="D3195" t="str">
            <v>UN</v>
          </cell>
          <cell r="E3195">
            <v>28030.04</v>
          </cell>
        </row>
        <row r="3196">
          <cell r="A3196" t="str">
            <v>I7699</v>
          </cell>
          <cell r="B3196" t="str">
            <v>SEINFRA/CE</v>
          </cell>
          <cell r="C3196" t="str">
            <v>LUVA SIMPLES FoFo JTE DN 300</v>
          </cell>
          <cell r="D3196" t="str">
            <v>UN</v>
          </cell>
          <cell r="E3196">
            <v>2417.64</v>
          </cell>
        </row>
        <row r="3197">
          <cell r="A3197" t="str">
            <v>I7700</v>
          </cell>
          <cell r="B3197" t="str">
            <v>SEINFRA/CE</v>
          </cell>
          <cell r="C3197" t="str">
            <v>LUVA SIMPLES FoFo JTE DN 350</v>
          </cell>
          <cell r="D3197" t="str">
            <v>UN</v>
          </cell>
          <cell r="E3197">
            <v>3169.74</v>
          </cell>
        </row>
        <row r="3198">
          <cell r="A3198" t="str">
            <v>I7701</v>
          </cell>
          <cell r="B3198" t="str">
            <v>SEINFRA/CE</v>
          </cell>
          <cell r="C3198" t="str">
            <v>LUVA SIMPLES FoFo JTE DN 400</v>
          </cell>
          <cell r="D3198" t="str">
            <v>UN</v>
          </cell>
          <cell r="E3198">
            <v>4139.8100000000004</v>
          </cell>
        </row>
        <row r="3199">
          <cell r="A3199" t="str">
            <v>I7702</v>
          </cell>
          <cell r="B3199" t="str">
            <v>SEINFRA/CE</v>
          </cell>
          <cell r="C3199" t="str">
            <v>LUVA SIMPLES FoFo JTE DN 500</v>
          </cell>
          <cell r="D3199" t="str">
            <v>UN</v>
          </cell>
          <cell r="E3199">
            <v>5598.97</v>
          </cell>
        </row>
        <row r="3200">
          <cell r="A3200" t="str">
            <v>I7703</v>
          </cell>
          <cell r="B3200" t="str">
            <v>SEINFRA/CE</v>
          </cell>
          <cell r="C3200" t="str">
            <v>LUVA SIMPLES FoFo JTE DN 600</v>
          </cell>
          <cell r="D3200" t="str">
            <v>UN</v>
          </cell>
          <cell r="E3200">
            <v>8286.9599999999991</v>
          </cell>
        </row>
        <row r="3201">
          <cell r="A3201" t="str">
            <v>I7704</v>
          </cell>
          <cell r="B3201" t="str">
            <v>SEINFRA/CE</v>
          </cell>
          <cell r="C3201" t="str">
            <v>LUVA SIMPLES FoFo JTE DN 700</v>
          </cell>
          <cell r="D3201" t="str">
            <v>UN</v>
          </cell>
          <cell r="E3201">
            <v>14845.86</v>
          </cell>
        </row>
        <row r="3202">
          <cell r="A3202" t="str">
            <v>I7705</v>
          </cell>
          <cell r="B3202" t="str">
            <v>SEINFRA/CE</v>
          </cell>
          <cell r="C3202" t="str">
            <v>LUVA SIMPLES FoFo JTE DN 800</v>
          </cell>
          <cell r="D3202" t="str">
            <v>UN</v>
          </cell>
          <cell r="E3202">
            <v>17626.47</v>
          </cell>
        </row>
        <row r="3203">
          <cell r="A3203" t="str">
            <v>I3904</v>
          </cell>
          <cell r="B3203" t="str">
            <v>SEINFRA/CE</v>
          </cell>
          <cell r="C3203" t="str">
            <v>LUVA SIMPLES FoFo JUNTA ELASTICA DN 100</v>
          </cell>
          <cell r="D3203" t="str">
            <v>UN</v>
          </cell>
          <cell r="E3203">
            <v>182.57</v>
          </cell>
        </row>
        <row r="3204">
          <cell r="A3204" t="str">
            <v>I3916</v>
          </cell>
          <cell r="B3204" t="str">
            <v>SEINFRA/CE</v>
          </cell>
          <cell r="C3204" t="str">
            <v>LUVA SIMPLES FoFo JUNTA ELASTICA DN 1000</v>
          </cell>
          <cell r="D3204" t="str">
            <v>UN</v>
          </cell>
          <cell r="E3204">
            <v>9165.0400000000009</v>
          </cell>
        </row>
        <row r="3205">
          <cell r="A3205" t="str">
            <v>I3918</v>
          </cell>
          <cell r="B3205" t="str">
            <v>SEINFRA/CE</v>
          </cell>
          <cell r="C3205" t="str">
            <v>LUVA SIMPLES FoFo JUNTA ELASTICA DN 1200</v>
          </cell>
          <cell r="D3205" t="str">
            <v>UN</v>
          </cell>
          <cell r="E3205">
            <v>9902.2800000000007</v>
          </cell>
        </row>
        <row r="3206">
          <cell r="A3206" t="str">
            <v>I3905</v>
          </cell>
          <cell r="B3206" t="str">
            <v>SEINFRA/CE</v>
          </cell>
          <cell r="C3206" t="str">
            <v>LUVA SIMPLES FoFo JUNTA ELASTICA DN 150</v>
          </cell>
          <cell r="D3206" t="str">
            <v>UN</v>
          </cell>
          <cell r="E3206">
            <v>274.8</v>
          </cell>
        </row>
        <row r="3207">
          <cell r="A3207" t="str">
            <v>I3906</v>
          </cell>
          <cell r="B3207" t="str">
            <v>SEINFRA/CE</v>
          </cell>
          <cell r="C3207" t="str">
            <v>LUVA SIMPLES FoFo JUNTA ELASTICA DN 200</v>
          </cell>
          <cell r="D3207" t="str">
            <v>UN</v>
          </cell>
          <cell r="E3207">
            <v>384.54</v>
          </cell>
        </row>
        <row r="3208">
          <cell r="A3208" t="str">
            <v>I3907</v>
          </cell>
          <cell r="B3208" t="str">
            <v>SEINFRA/CE</v>
          </cell>
          <cell r="C3208" t="str">
            <v>LUVA SIMPLES FoFo JUNTA ELASTICA DN 250</v>
          </cell>
          <cell r="D3208" t="str">
            <v>UN</v>
          </cell>
          <cell r="E3208">
            <v>501.85</v>
          </cell>
        </row>
        <row r="3209">
          <cell r="A3209" t="str">
            <v>I3908</v>
          </cell>
          <cell r="B3209" t="str">
            <v>SEINFRA/CE</v>
          </cell>
          <cell r="C3209" t="str">
            <v>LUVA SIMPLES FoFo JUNTA ELASTICA DN 300</v>
          </cell>
          <cell r="D3209" t="str">
            <v>UN</v>
          </cell>
          <cell r="E3209">
            <v>610.15</v>
          </cell>
        </row>
        <row r="3210">
          <cell r="A3210" t="str">
            <v>I3909</v>
          </cell>
          <cell r="B3210" t="str">
            <v>SEINFRA/CE</v>
          </cell>
          <cell r="C3210" t="str">
            <v>LUVA SIMPLES FoFo JUNTA ELASTICA DN 350</v>
          </cell>
          <cell r="D3210" t="str">
            <v>UN</v>
          </cell>
          <cell r="E3210">
            <v>1033.03</v>
          </cell>
        </row>
        <row r="3211">
          <cell r="A3211" t="str">
            <v>I3910</v>
          </cell>
          <cell r="B3211" t="str">
            <v>SEINFRA/CE</v>
          </cell>
          <cell r="C3211" t="str">
            <v>LUVA SIMPLES FoFo JUNTA ELASTICA DN 400</v>
          </cell>
          <cell r="D3211" t="str">
            <v>UN</v>
          </cell>
          <cell r="E3211">
            <v>1210.4000000000001</v>
          </cell>
        </row>
        <row r="3212">
          <cell r="A3212" t="str">
            <v>I7604</v>
          </cell>
          <cell r="B3212" t="str">
            <v>SEINFRA/CE</v>
          </cell>
          <cell r="C3212" t="str">
            <v>LUVA SIMPLES FoFo JUNTA ELÁSTICA DN 450</v>
          </cell>
          <cell r="D3212" t="str">
            <v>UN</v>
          </cell>
          <cell r="E3212">
            <v>1512.37</v>
          </cell>
        </row>
        <row r="3213">
          <cell r="A3213" t="str">
            <v>I3902</v>
          </cell>
          <cell r="B3213" t="str">
            <v>SEINFRA/CE</v>
          </cell>
          <cell r="C3213" t="str">
            <v>LUVA SIMPLES FoFo JUNTA ELASTICA DN 50</v>
          </cell>
          <cell r="D3213" t="str">
            <v>UN</v>
          </cell>
          <cell r="E3213">
            <v>69.64</v>
          </cell>
        </row>
        <row r="3214">
          <cell r="A3214" t="str">
            <v>I3911</v>
          </cell>
          <cell r="B3214" t="str">
            <v>SEINFRA/CE</v>
          </cell>
          <cell r="C3214" t="str">
            <v>LUVA SIMPLES FoFo JUNTA ELASTICA DN 500</v>
          </cell>
          <cell r="D3214" t="str">
            <v>UN</v>
          </cell>
          <cell r="E3214">
            <v>1694.02</v>
          </cell>
        </row>
        <row r="3215">
          <cell r="A3215" t="str">
            <v>I3912</v>
          </cell>
          <cell r="B3215" t="str">
            <v>SEINFRA/CE</v>
          </cell>
          <cell r="C3215" t="str">
            <v>LUVA SIMPLES FoFo JUNTA ELASTICA DN 600</v>
          </cell>
          <cell r="D3215" t="str">
            <v>UN</v>
          </cell>
          <cell r="E3215">
            <v>4145.25</v>
          </cell>
        </row>
        <row r="3216">
          <cell r="A3216" t="str">
            <v>I3913</v>
          </cell>
          <cell r="B3216" t="str">
            <v>SEINFRA/CE</v>
          </cell>
          <cell r="C3216" t="str">
            <v>LUVA SIMPLES FoFo JUNTA ELASTICA DN 700</v>
          </cell>
          <cell r="D3216" t="str">
            <v>UN</v>
          </cell>
          <cell r="E3216">
            <v>5012.6499999999996</v>
          </cell>
        </row>
        <row r="3217">
          <cell r="A3217" t="str">
            <v>I3903</v>
          </cell>
          <cell r="B3217" t="str">
            <v>SEINFRA/CE</v>
          </cell>
          <cell r="C3217" t="str">
            <v>LUVA SIMPLES FoFo JUNTA ELASTICA DN 75</v>
          </cell>
          <cell r="D3217" t="str">
            <v>UN</v>
          </cell>
          <cell r="E3217">
            <v>180.22</v>
          </cell>
        </row>
        <row r="3218">
          <cell r="A3218" t="str">
            <v>I7133</v>
          </cell>
          <cell r="B3218" t="str">
            <v>SEINFRA/CE</v>
          </cell>
          <cell r="C3218" t="str">
            <v>LUVA SIMPLES FoFo JUNTA ELASTICA DN 80</v>
          </cell>
          <cell r="D3218" t="str">
            <v>UN</v>
          </cell>
          <cell r="E3218">
            <v>180.22</v>
          </cell>
        </row>
        <row r="3219">
          <cell r="A3219" t="str">
            <v>I3914</v>
          </cell>
          <cell r="B3219" t="str">
            <v>SEINFRA/CE</v>
          </cell>
          <cell r="C3219" t="str">
            <v>LUVA SIMPLES FoFo JUNTA ELASTICA DN 800</v>
          </cell>
          <cell r="D3219" t="str">
            <v>UN</v>
          </cell>
          <cell r="E3219">
            <v>6540.69</v>
          </cell>
        </row>
        <row r="3220">
          <cell r="A3220" t="str">
            <v>I3915</v>
          </cell>
          <cell r="B3220" t="str">
            <v>SEINFRA/CE</v>
          </cell>
          <cell r="C3220" t="str">
            <v>LUVA SIMPLES FoFo JUNTA ELASTICA DN 900</v>
          </cell>
          <cell r="D3220" t="str">
            <v>UN</v>
          </cell>
          <cell r="E3220">
            <v>8274.09</v>
          </cell>
        </row>
        <row r="3221">
          <cell r="A3221" t="str">
            <v>I1457</v>
          </cell>
          <cell r="B3221" t="str">
            <v>SEINFRA/CE</v>
          </cell>
          <cell r="C3221" t="str">
            <v>LUVA SIMPLES PVC ESGOTO 100MM</v>
          </cell>
          <cell r="D3221" t="str">
            <v>UN</v>
          </cell>
          <cell r="E3221">
            <v>3.79</v>
          </cell>
        </row>
        <row r="3222">
          <cell r="A3222" t="str">
            <v>I1458</v>
          </cell>
          <cell r="B3222" t="str">
            <v>SEINFRA/CE</v>
          </cell>
          <cell r="C3222" t="str">
            <v>LUVA SIMPLES PVC ESGOTO 40MM</v>
          </cell>
          <cell r="D3222" t="str">
            <v>UN</v>
          </cell>
          <cell r="E3222">
            <v>1.07</v>
          </cell>
        </row>
        <row r="3223">
          <cell r="A3223" t="str">
            <v>I1459</v>
          </cell>
          <cell r="B3223" t="str">
            <v>SEINFRA/CE</v>
          </cell>
          <cell r="C3223" t="str">
            <v>LUVA SIMPLES PVC ESGOTO 50MM</v>
          </cell>
          <cell r="D3223" t="str">
            <v>UN</v>
          </cell>
          <cell r="E3223">
            <v>1.78</v>
          </cell>
        </row>
        <row r="3224">
          <cell r="A3224" t="str">
            <v>I1460</v>
          </cell>
          <cell r="B3224" t="str">
            <v>SEINFRA/CE</v>
          </cell>
          <cell r="C3224" t="str">
            <v>LUVA SIMPLES PVC ESGOTO 75MM</v>
          </cell>
          <cell r="D3224" t="str">
            <v>UN</v>
          </cell>
          <cell r="E3224">
            <v>3.51</v>
          </cell>
        </row>
        <row r="3225">
          <cell r="A3225" t="str">
            <v>I1461</v>
          </cell>
          <cell r="B3225" t="str">
            <v>SEINFRA/CE</v>
          </cell>
          <cell r="C3225" t="str">
            <v>LUVA SIMPLES PVC ESGOTO DE 150MM</v>
          </cell>
          <cell r="D3225" t="str">
            <v>UN</v>
          </cell>
          <cell r="E3225">
            <v>20.61</v>
          </cell>
        </row>
        <row r="3226">
          <cell r="A3226" t="str">
            <v>I3134</v>
          </cell>
          <cell r="B3226" t="str">
            <v>SEINFRA/CE</v>
          </cell>
          <cell r="C3226" t="str">
            <v>LUVA SIMPLES PVC PBA DN 100</v>
          </cell>
          <cell r="D3226" t="str">
            <v>UN</v>
          </cell>
          <cell r="E3226">
            <v>48.1</v>
          </cell>
        </row>
        <row r="3227">
          <cell r="A3227" t="str">
            <v>I3132</v>
          </cell>
          <cell r="B3227" t="str">
            <v>SEINFRA/CE</v>
          </cell>
          <cell r="C3227" t="str">
            <v>LUVA SIMPLES PVC PBA DN 50</v>
          </cell>
          <cell r="D3227" t="str">
            <v>UN</v>
          </cell>
          <cell r="E3227">
            <v>22.53</v>
          </cell>
        </row>
        <row r="3228">
          <cell r="A3228" t="str">
            <v>I3133</v>
          </cell>
          <cell r="B3228" t="str">
            <v>SEINFRA/CE</v>
          </cell>
          <cell r="C3228" t="str">
            <v>LUVA SIMPLES PVC PBA DN 75</v>
          </cell>
          <cell r="D3228" t="str">
            <v>UN</v>
          </cell>
          <cell r="E3228">
            <v>29.71</v>
          </cell>
        </row>
        <row r="3229">
          <cell r="A3229" t="str">
            <v>I6778</v>
          </cell>
          <cell r="B3229" t="str">
            <v>SEINFRA/CE</v>
          </cell>
          <cell r="C3229" t="str">
            <v>LUVA UNIÃO AÇO ASTM A-120 DE 20mm (3/4")</v>
          </cell>
          <cell r="D3229" t="str">
            <v>UN</v>
          </cell>
          <cell r="E3229">
            <v>50.04</v>
          </cell>
        </row>
        <row r="3230">
          <cell r="A3230" t="str">
            <v>I6779</v>
          </cell>
          <cell r="B3230" t="str">
            <v>SEINFRA/CE</v>
          </cell>
          <cell r="C3230" t="str">
            <v>LUVA UNIÃO AÇO ASTM A-120 DE 25mm (1")</v>
          </cell>
          <cell r="D3230" t="str">
            <v>UN</v>
          </cell>
          <cell r="E3230">
            <v>61.59</v>
          </cell>
        </row>
        <row r="3231">
          <cell r="A3231" t="str">
            <v>I8254</v>
          </cell>
          <cell r="B3231" t="str">
            <v>SEINFRA/CE</v>
          </cell>
          <cell r="C3231" t="str">
            <v>LUVA UNIÃO AÇO ASTM A-120 DE 40mm (1 1/2")</v>
          </cell>
          <cell r="D3231" t="str">
            <v>UN</v>
          </cell>
          <cell r="E3231">
            <v>77.75</v>
          </cell>
        </row>
        <row r="3232">
          <cell r="A3232" t="str">
            <v>I1433</v>
          </cell>
          <cell r="B3232" t="str">
            <v>SEINFRA/CE</v>
          </cell>
          <cell r="C3232" t="str">
            <v>LUVA UNIÃO AÇO GALVANIZADO (F.G) (2 1/2")</v>
          </cell>
          <cell r="D3232" t="str">
            <v>UN</v>
          </cell>
          <cell r="E3232">
            <v>53.69</v>
          </cell>
        </row>
        <row r="3233">
          <cell r="A3233" t="str">
            <v>I1431</v>
          </cell>
          <cell r="B3233" t="str">
            <v>SEINFRA/CE</v>
          </cell>
          <cell r="C3233" t="str">
            <v>LUVA UNIÃO AÇO GALVANIZADO (F.G) (3'')</v>
          </cell>
          <cell r="D3233" t="str">
            <v>UN</v>
          </cell>
          <cell r="E3233">
            <v>79.62</v>
          </cell>
        </row>
        <row r="3234">
          <cell r="A3234" t="str">
            <v>I1432</v>
          </cell>
          <cell r="B3234" t="str">
            <v>SEINFRA/CE</v>
          </cell>
          <cell r="C3234" t="str">
            <v>LUVA UNIÃO AÇO GALVANIZADO (F.G) (4'')</v>
          </cell>
          <cell r="D3234" t="str">
            <v>UN</v>
          </cell>
          <cell r="E3234">
            <v>113</v>
          </cell>
        </row>
        <row r="3235">
          <cell r="A3235" t="str">
            <v>I8916</v>
          </cell>
          <cell r="B3235" t="str">
            <v>SEINFRA/CE</v>
          </cell>
          <cell r="C3235" t="str">
            <v>LUVAS DE PROTEÇÃO EM PVC DE CANO LONGO</v>
          </cell>
          <cell r="D3235" t="str">
            <v>UN</v>
          </cell>
          <cell r="E3235">
            <v>7.87</v>
          </cell>
        </row>
        <row r="3236">
          <cell r="A3236" t="str">
            <v>I7956</v>
          </cell>
          <cell r="B3236" t="str">
            <v>SEINFRA/CE</v>
          </cell>
          <cell r="C3236" t="str">
            <v>MACACO HIDRÁULICO - 200 T</v>
          </cell>
          <cell r="D3236" t="str">
            <v>H</v>
          </cell>
          <cell r="E3236">
            <v>90</v>
          </cell>
        </row>
        <row r="3237">
          <cell r="A3237" t="str">
            <v>I1012</v>
          </cell>
          <cell r="B3237" t="str">
            <v>SEINFRA/CE</v>
          </cell>
          <cell r="C3237" t="str">
            <v>MACACO HIDRAULICO DE 50 T(ALUGUEL)</v>
          </cell>
          <cell r="D3237" t="str">
            <v>MÊS</v>
          </cell>
          <cell r="E3237">
            <v>634.55999999999995</v>
          </cell>
        </row>
        <row r="3238">
          <cell r="A3238" t="str">
            <v>I8638</v>
          </cell>
          <cell r="B3238" t="str">
            <v>SEINFRA/CE</v>
          </cell>
          <cell r="C3238" t="str">
            <v>MAÇANETA TIPO ALAVANCA CROMADO</v>
          </cell>
          <cell r="D3238" t="str">
            <v>PAR</v>
          </cell>
          <cell r="E3238">
            <v>45</v>
          </cell>
        </row>
        <row r="3239">
          <cell r="A3239" t="str">
            <v>I1495</v>
          </cell>
          <cell r="B3239" t="str">
            <v>SEINFRA/CE</v>
          </cell>
          <cell r="C3239" t="str">
            <v>MADEIRA (PEROBA)</v>
          </cell>
          <cell r="D3239" t="str">
            <v>M3</v>
          </cell>
          <cell r="E3239">
            <v>1800</v>
          </cell>
        </row>
        <row r="3240">
          <cell r="A3240" t="str">
            <v>I1496</v>
          </cell>
          <cell r="B3240" t="str">
            <v>SEINFRA/CE</v>
          </cell>
          <cell r="C3240" t="str">
            <v>MADEIRA (PINHO) DE 1A.</v>
          </cell>
          <cell r="D3240" t="str">
            <v>M3</v>
          </cell>
          <cell r="E3240">
            <v>1800</v>
          </cell>
        </row>
        <row r="3241">
          <cell r="A3241" t="str">
            <v>I1497</v>
          </cell>
          <cell r="B3241" t="str">
            <v>SEINFRA/CE</v>
          </cell>
          <cell r="C3241" t="str">
            <v>MADEIRA DE SUCUPIRA</v>
          </cell>
          <cell r="D3241" t="str">
            <v>M3</v>
          </cell>
          <cell r="E3241">
            <v>1800</v>
          </cell>
        </row>
        <row r="3242">
          <cell r="A3242" t="str">
            <v>I1498</v>
          </cell>
          <cell r="B3242" t="str">
            <v>SEINFRA/CE</v>
          </cell>
          <cell r="C3242" t="str">
            <v>MADEIRA TRABALHADA P/ CORRIMÃO</v>
          </cell>
          <cell r="D3242" t="str">
            <v>M</v>
          </cell>
          <cell r="E3242">
            <v>22.93</v>
          </cell>
        </row>
        <row r="3243">
          <cell r="A3243" t="str">
            <v>I4942</v>
          </cell>
          <cell r="B3243" t="str">
            <v>SEINFRA/CE</v>
          </cell>
          <cell r="C3243" t="str">
            <v>MANCAL INTERMEDIÁRIO DN 1</v>
          </cell>
          <cell r="D3243" t="str">
            <v>UN</v>
          </cell>
          <cell r="E3243">
            <v>1404.86</v>
          </cell>
        </row>
        <row r="3244">
          <cell r="A3244" t="str">
            <v>I4943</v>
          </cell>
          <cell r="B3244" t="str">
            <v>SEINFRA/CE</v>
          </cell>
          <cell r="C3244" t="str">
            <v>MANCAL INTERMEDIÁRIO DN 2</v>
          </cell>
          <cell r="D3244" t="str">
            <v>UN</v>
          </cell>
          <cell r="E3244">
            <v>1405.13</v>
          </cell>
        </row>
        <row r="3245">
          <cell r="A3245" t="str">
            <v>I4944</v>
          </cell>
          <cell r="B3245" t="str">
            <v>SEINFRA/CE</v>
          </cell>
          <cell r="C3245" t="str">
            <v>MANCAL INTERMEDIÁRIO DN 3</v>
          </cell>
          <cell r="D3245" t="str">
            <v>UN</v>
          </cell>
          <cell r="E3245">
            <v>1404.23</v>
          </cell>
        </row>
        <row r="3246">
          <cell r="A3246" t="str">
            <v>I4945</v>
          </cell>
          <cell r="B3246" t="str">
            <v>SEINFRA/CE</v>
          </cell>
          <cell r="C3246" t="str">
            <v>MANCAL INTERMEDIÁRIO DN 4</v>
          </cell>
          <cell r="D3246" t="str">
            <v>UN</v>
          </cell>
          <cell r="E3246">
            <v>1397.96</v>
          </cell>
        </row>
        <row r="3247">
          <cell r="A3247" t="str">
            <v>I1499</v>
          </cell>
          <cell r="B3247" t="str">
            <v>SEINFRA/CE</v>
          </cell>
          <cell r="C3247" t="str">
            <v>MANGUEIRA COM UNIÃO ENGATE RÁPIDO 2 1/2''X30M</v>
          </cell>
          <cell r="D3247" t="str">
            <v>UN</v>
          </cell>
          <cell r="E3247">
            <v>240.8</v>
          </cell>
        </row>
        <row r="3248">
          <cell r="A3248" t="str">
            <v>I2374</v>
          </cell>
          <cell r="B3248" t="str">
            <v>SEINFRA/CE</v>
          </cell>
          <cell r="C3248" t="str">
            <v>MANILHA DE BARRO VITRIFICADO PB D=100mm(L=1.00m)</v>
          </cell>
          <cell r="D3248" t="str">
            <v>M</v>
          </cell>
          <cell r="E3248">
            <v>9.93</v>
          </cell>
        </row>
        <row r="3249">
          <cell r="A3249" t="str">
            <v>I2375</v>
          </cell>
          <cell r="B3249" t="str">
            <v>SEINFRA/CE</v>
          </cell>
          <cell r="C3249" t="str">
            <v>MANILHA DE BARRO VITRIFICADO PB D=150mm(L=1.50m)</v>
          </cell>
          <cell r="D3249" t="str">
            <v>M</v>
          </cell>
          <cell r="E3249">
            <v>14.19</v>
          </cell>
        </row>
        <row r="3250">
          <cell r="A3250" t="str">
            <v>I2376</v>
          </cell>
          <cell r="B3250" t="str">
            <v>SEINFRA/CE</v>
          </cell>
          <cell r="C3250" t="str">
            <v>MANILHA DE BARRO VITRIFICADO PB D=200mm(L=1.50m)</v>
          </cell>
          <cell r="D3250" t="str">
            <v>M</v>
          </cell>
          <cell r="E3250">
            <v>22.7</v>
          </cell>
        </row>
        <row r="3251">
          <cell r="A3251" t="str">
            <v>I7402</v>
          </cell>
          <cell r="B3251" t="str">
            <v>SEINFRA/CE</v>
          </cell>
          <cell r="C3251" t="str">
            <v>MANILHA DE CONCRETO CA-2 DN 600mm</v>
          </cell>
          <cell r="D3251" t="str">
            <v>UN</v>
          </cell>
          <cell r="E3251">
            <v>128.33000000000001</v>
          </cell>
        </row>
        <row r="3252">
          <cell r="A3252" t="str">
            <v>I8077</v>
          </cell>
          <cell r="B3252" t="str">
            <v>SEINFRA/CE</v>
          </cell>
          <cell r="C3252" t="str">
            <v>MANILHA SAPATILHA PARA ALÇA PREFORMADA</v>
          </cell>
          <cell r="D3252" t="str">
            <v>UN</v>
          </cell>
          <cell r="E3252">
            <v>6.91</v>
          </cell>
        </row>
        <row r="3253">
          <cell r="A3253" t="str">
            <v>I6375</v>
          </cell>
          <cell r="B3253" t="str">
            <v>SEINFRA/CE</v>
          </cell>
          <cell r="C3253" t="str">
            <v>MANÔMETRO 1/2 x 4" escala 0 -20 kg/cm2</v>
          </cell>
          <cell r="D3253" t="str">
            <v>UN</v>
          </cell>
          <cell r="E3253">
            <v>139.84</v>
          </cell>
        </row>
        <row r="3254">
          <cell r="A3254" t="str">
            <v>I8917</v>
          </cell>
          <cell r="B3254" t="str">
            <v>SEINFRA/CE</v>
          </cell>
          <cell r="C3254" t="str">
            <v>MANÔMETRO GLICERINADO DN 62MM, CONEXÃO 1/4 NPT, CLASSE DE PRECISÃO ABNT, ATÉ 150PSI</v>
          </cell>
          <cell r="D3254" t="str">
            <v>UN</v>
          </cell>
          <cell r="E3254">
            <v>104.81</v>
          </cell>
        </row>
        <row r="3255">
          <cell r="A3255" t="str">
            <v>I1500</v>
          </cell>
          <cell r="B3255" t="str">
            <v>SEINFRA/CE</v>
          </cell>
          <cell r="C3255" t="str">
            <v>MANTA ASFALT.C/ ARMADURA FILME POLIETILENO E= 3MM</v>
          </cell>
          <cell r="D3255" t="str">
            <v>M2</v>
          </cell>
          <cell r="E3255">
            <v>20.53</v>
          </cell>
        </row>
        <row r="3256">
          <cell r="A3256" t="str">
            <v>I1501</v>
          </cell>
          <cell r="B3256" t="str">
            <v>SEINFRA/CE</v>
          </cell>
          <cell r="C3256" t="str">
            <v>MANTA ASFALTICA AUTO-ADESIVA</v>
          </cell>
          <cell r="D3256" t="str">
            <v>M2</v>
          </cell>
          <cell r="E3256">
            <v>18.600000000000001</v>
          </cell>
        </row>
        <row r="3257">
          <cell r="A3257" t="str">
            <v>I1502</v>
          </cell>
          <cell r="B3257" t="str">
            <v>SEINFRA/CE</v>
          </cell>
          <cell r="C3257" t="str">
            <v>MANTA ASFALTICA POLIMERICA</v>
          </cell>
          <cell r="D3257" t="str">
            <v>M2</v>
          </cell>
          <cell r="E3257">
            <v>17.829999999999998</v>
          </cell>
        </row>
        <row r="3258">
          <cell r="A3258" t="str">
            <v>I1503</v>
          </cell>
          <cell r="B3258" t="str">
            <v>SEINFRA/CE</v>
          </cell>
          <cell r="C3258" t="str">
            <v>MANTA BUTILICA. ESPESSURA 0.8MM</v>
          </cell>
          <cell r="D3258" t="str">
            <v>M2</v>
          </cell>
          <cell r="E3258">
            <v>51</v>
          </cell>
        </row>
        <row r="3259">
          <cell r="A3259" t="str">
            <v>I7946</v>
          </cell>
          <cell r="B3259" t="str">
            <v>SEINFRA/CE</v>
          </cell>
          <cell r="C3259" t="str">
            <v>MANTA DE ALUMÍNIO P/ IMPERMEABILIZAÇÃO</v>
          </cell>
          <cell r="D3259" t="str">
            <v>M2</v>
          </cell>
          <cell r="E3259">
            <v>19.3</v>
          </cell>
        </row>
        <row r="3260">
          <cell r="A3260" t="str">
            <v>I8555</v>
          </cell>
          <cell r="B3260" t="str">
            <v>SEINFRA/CE</v>
          </cell>
          <cell r="C3260" t="str">
            <v>MANTA DE FIBRA DE VIDRO 450 g/m²</v>
          </cell>
          <cell r="D3260" t="str">
            <v>KG</v>
          </cell>
          <cell r="E3260">
            <v>17.399999999999999</v>
          </cell>
        </row>
        <row r="3261">
          <cell r="A3261" t="str">
            <v>I1504</v>
          </cell>
          <cell r="B3261" t="str">
            <v>SEINFRA/CE</v>
          </cell>
          <cell r="C3261" t="str">
            <v>MANTA DE FIBRA DE VIDRO DE 7.5CM</v>
          </cell>
          <cell r="D3261" t="str">
            <v>M2</v>
          </cell>
          <cell r="E3261">
            <v>11.9</v>
          </cell>
        </row>
        <row r="3262">
          <cell r="A3262" t="str">
            <v>I1505</v>
          </cell>
          <cell r="B3262" t="str">
            <v>SEINFRA/CE</v>
          </cell>
          <cell r="C3262" t="str">
            <v>MANTA DE FIBRA DE VIDRO. ESPESSURA 5CM</v>
          </cell>
          <cell r="D3262" t="str">
            <v>M2</v>
          </cell>
          <cell r="E3262">
            <v>39.44</v>
          </cell>
        </row>
        <row r="3263">
          <cell r="A3263" t="str">
            <v>I1506</v>
          </cell>
          <cell r="B3263" t="str">
            <v>SEINFRA/CE</v>
          </cell>
          <cell r="C3263" t="str">
            <v>MANTA EM FELTRO P/ REVESTIMENTO</v>
          </cell>
          <cell r="D3263" t="str">
            <v>M2</v>
          </cell>
          <cell r="E3263">
            <v>15.21</v>
          </cell>
        </row>
        <row r="3264">
          <cell r="A3264" t="str">
            <v>I7945</v>
          </cell>
          <cell r="B3264" t="str">
            <v>SEINFRA/CE</v>
          </cell>
          <cell r="C3264" t="str">
            <v>MANTA POLIÉSTER ESTRUTURADA 4mm - TIPO IV (NBR 9952/98)</v>
          </cell>
          <cell r="D3264" t="str">
            <v>M2</v>
          </cell>
          <cell r="E3264">
            <v>25.27</v>
          </cell>
        </row>
        <row r="3265">
          <cell r="A3265" t="str">
            <v>I2703</v>
          </cell>
          <cell r="B3265" t="str">
            <v>SEINFRA/CE</v>
          </cell>
          <cell r="C3265" t="str">
            <v>MANUTENÇÃO</v>
          </cell>
          <cell r="D3265" t="str">
            <v>H</v>
          </cell>
          <cell r="E3265">
            <v>1</v>
          </cell>
        </row>
        <row r="3266">
          <cell r="A3266" t="str">
            <v>I2710</v>
          </cell>
          <cell r="B3266" t="str">
            <v>SEINFRA/CE</v>
          </cell>
          <cell r="C3266" t="str">
            <v>MAO DE OBRA DE OPERACAO AQ.FLUIDO TERMICO</v>
          </cell>
          <cell r="D3266" t="str">
            <v>H</v>
          </cell>
          <cell r="E3266">
            <v>5.55</v>
          </cell>
        </row>
        <row r="3267">
          <cell r="A3267" t="str">
            <v>I2712</v>
          </cell>
          <cell r="B3267" t="str">
            <v>SEINFRA/CE</v>
          </cell>
          <cell r="C3267" t="str">
            <v>MAO DE OBRA DE OPERAÇÃO BET.ELET.320L</v>
          </cell>
          <cell r="D3267" t="str">
            <v>H</v>
          </cell>
          <cell r="E3267">
            <v>5.55</v>
          </cell>
        </row>
        <row r="3268">
          <cell r="A3268" t="str">
            <v>I2714</v>
          </cell>
          <cell r="B3268" t="str">
            <v>SEINFRA/CE</v>
          </cell>
          <cell r="C3268" t="str">
            <v>MAO DE OBRA DE OPERAÇÃO BET.ELET.580L</v>
          </cell>
          <cell r="D3268" t="str">
            <v>H</v>
          </cell>
          <cell r="E3268">
            <v>5.55</v>
          </cell>
        </row>
        <row r="3269">
          <cell r="A3269" t="str">
            <v>I2716</v>
          </cell>
          <cell r="B3269" t="str">
            <v>SEINFRA/CE</v>
          </cell>
          <cell r="C3269" t="str">
            <v>MAO DE OBRA DE OPERAÇÃO BET.MOTOR DIESEL</v>
          </cell>
          <cell r="D3269" t="str">
            <v>H</v>
          </cell>
          <cell r="E3269">
            <v>5.55</v>
          </cell>
        </row>
        <row r="3270">
          <cell r="A3270" t="str">
            <v>I2751</v>
          </cell>
          <cell r="B3270" t="str">
            <v>SEINFRA/CE</v>
          </cell>
          <cell r="C3270" t="str">
            <v>MÃO DE OBRA DE OPERAÇÃO DA BOMBA C/ MOTOR DIESEL</v>
          </cell>
          <cell r="D3270" t="str">
            <v>H</v>
          </cell>
          <cell r="E3270">
            <v>3.95</v>
          </cell>
        </row>
        <row r="3271">
          <cell r="A3271" t="str">
            <v>I2748</v>
          </cell>
          <cell r="B3271" t="str">
            <v>SEINFRA/CE</v>
          </cell>
          <cell r="C3271" t="str">
            <v>MÃO DE OBRA DE OPERAÇÃO DA CAMINHONETE SAVEIRO</v>
          </cell>
          <cell r="D3271" t="str">
            <v>H</v>
          </cell>
          <cell r="E3271">
            <v>7.4</v>
          </cell>
        </row>
        <row r="3272">
          <cell r="A3272" t="str">
            <v>I2753</v>
          </cell>
          <cell r="B3272" t="str">
            <v>SEINFRA/CE</v>
          </cell>
          <cell r="C3272" t="str">
            <v>MÃO DE OBRA DE OPERAÇÃO DA CARREGADEIRA DE PNEUS (111 HP)</v>
          </cell>
          <cell r="D3272" t="str">
            <v>H</v>
          </cell>
          <cell r="E3272">
            <v>8.94</v>
          </cell>
        </row>
        <row r="3273">
          <cell r="A3273" t="str">
            <v>I2868</v>
          </cell>
          <cell r="B3273" t="str">
            <v>SEINFRA/CE</v>
          </cell>
          <cell r="C3273" t="str">
            <v>MÃO DE OBRA DE OPERAÇÃO DA CARREGADEIRA DE PNEUS (111 HP) (ALUGUEL)</v>
          </cell>
          <cell r="D3273" t="str">
            <v>H</v>
          </cell>
          <cell r="E3273">
            <v>8.94</v>
          </cell>
        </row>
        <row r="3274">
          <cell r="A3274" t="str">
            <v>I2755</v>
          </cell>
          <cell r="B3274" t="str">
            <v>SEINFRA/CE</v>
          </cell>
          <cell r="C3274" t="str">
            <v>MÃO DE OBRA DE OPERAÇÃO DA CARREGADEIRA DE PNEUS (180 HP)</v>
          </cell>
          <cell r="D3274" t="str">
            <v>H</v>
          </cell>
          <cell r="E3274">
            <v>8.94</v>
          </cell>
        </row>
        <row r="3275">
          <cell r="A3275" t="str">
            <v>I2870</v>
          </cell>
          <cell r="B3275" t="str">
            <v>SEINFRA/CE</v>
          </cell>
          <cell r="C3275" t="str">
            <v>MÃO DE OBRA DE OPERAÇÃO DA CARREGADEIRA DE PNEUS (180 HP) (ALUGUEL)</v>
          </cell>
          <cell r="D3275" t="str">
            <v>H</v>
          </cell>
          <cell r="E3275">
            <v>8.94</v>
          </cell>
        </row>
        <row r="3276">
          <cell r="A3276" t="str">
            <v>I2785</v>
          </cell>
          <cell r="B3276" t="str">
            <v>SEINFRA/CE</v>
          </cell>
          <cell r="C3276" t="str">
            <v>MÃO DE OBRA DE OPERAÇÃO DA DRAG LINE</v>
          </cell>
          <cell r="D3276" t="str">
            <v>H</v>
          </cell>
          <cell r="E3276">
            <v>8.94</v>
          </cell>
        </row>
        <row r="3277">
          <cell r="A3277" t="str">
            <v>I2787</v>
          </cell>
          <cell r="B3277" t="str">
            <v>SEINFRA/CE</v>
          </cell>
          <cell r="C3277" t="str">
            <v>MÃO DE OBRA DE OPERAÇÃO DA ESCAVADEIRA HIDRÁULICA</v>
          </cell>
          <cell r="D3277" t="str">
            <v>H</v>
          </cell>
          <cell r="E3277">
            <v>8.94</v>
          </cell>
        </row>
        <row r="3278">
          <cell r="A3278" t="str">
            <v>I2884</v>
          </cell>
          <cell r="B3278" t="str">
            <v>SEINFRA/CE</v>
          </cell>
          <cell r="C3278" t="str">
            <v>MÃO DE OBRA DE OPERAÇÃO DA ESCAVADEIRA HIDRÁULICA (ALUGUEL)</v>
          </cell>
          <cell r="D3278" t="str">
            <v>H</v>
          </cell>
          <cell r="E3278">
            <v>8.94</v>
          </cell>
        </row>
        <row r="3279">
          <cell r="A3279" t="str">
            <v>I8419</v>
          </cell>
          <cell r="B3279" t="str">
            <v>SEINFRA/CE</v>
          </cell>
          <cell r="C3279" t="str">
            <v>MÃO DE OBRA DE OPERAÇÃO DA FRESADORA A FRIO</v>
          </cell>
          <cell r="D3279" t="str">
            <v>H</v>
          </cell>
          <cell r="E3279">
            <v>11.4</v>
          </cell>
        </row>
        <row r="3280">
          <cell r="A3280" t="str">
            <v>I2809</v>
          </cell>
          <cell r="B3280" t="str">
            <v>SEINFRA/CE</v>
          </cell>
          <cell r="C3280" t="str">
            <v>MÃO DE OBRA DE OPERAÇÃO DA MÁQUINA DE POLIR</v>
          </cell>
          <cell r="D3280" t="str">
            <v>H</v>
          </cell>
          <cell r="E3280">
            <v>3.95</v>
          </cell>
        </row>
        <row r="3281">
          <cell r="A3281" t="str">
            <v>I2805</v>
          </cell>
          <cell r="B3281" t="str">
            <v>SEINFRA/CE</v>
          </cell>
          <cell r="C3281" t="str">
            <v>MÃO DE OBRA DE OPERAÇÃO DA MÁQUINA DE SOLDA</v>
          </cell>
          <cell r="D3281" t="str">
            <v>H</v>
          </cell>
          <cell r="E3281">
            <v>5.55</v>
          </cell>
        </row>
        <row r="3282">
          <cell r="A3282" t="str">
            <v>I2807</v>
          </cell>
          <cell r="B3282" t="str">
            <v>SEINFRA/CE</v>
          </cell>
          <cell r="C3282" t="str">
            <v>MÃO DE OBRA DE OPERAÇÃO DA MÁQUINA P/ CONCRETO PROJETADO</v>
          </cell>
          <cell r="D3282" t="str">
            <v>H</v>
          </cell>
          <cell r="E3282">
            <v>5.55</v>
          </cell>
        </row>
        <row r="3283">
          <cell r="A3283" t="str">
            <v>I2811</v>
          </cell>
          <cell r="B3283" t="str">
            <v>SEINFRA/CE</v>
          </cell>
          <cell r="C3283" t="str">
            <v>MÃO DE OBRA DE OPERAÇÃO DA MÁQUINA P/ JATEAMENTO</v>
          </cell>
          <cell r="D3283" t="str">
            <v>H</v>
          </cell>
          <cell r="E3283">
            <v>6.16</v>
          </cell>
        </row>
        <row r="3284">
          <cell r="A3284" t="str">
            <v>I2813</v>
          </cell>
          <cell r="B3284" t="str">
            <v>SEINFRA/CE</v>
          </cell>
          <cell r="C3284" t="str">
            <v>MÃO DE OBRA DE OPERAÇÃO DA MÁQUINA P/ PINT. FAIXAS SINALIZ. AUTOP.</v>
          </cell>
          <cell r="D3284" t="str">
            <v>H</v>
          </cell>
          <cell r="E3284">
            <v>6.16</v>
          </cell>
        </row>
        <row r="3285">
          <cell r="A3285" t="str">
            <v>I2815</v>
          </cell>
          <cell r="B3285" t="str">
            <v>SEINFRA/CE</v>
          </cell>
          <cell r="C3285" t="str">
            <v>MÃO DE OBRA DE OPERAÇÃO DA MESA VIBRATÓRIA E FORMAS</v>
          </cell>
          <cell r="D3285" t="str">
            <v>H</v>
          </cell>
          <cell r="E3285">
            <v>3.95</v>
          </cell>
        </row>
        <row r="3286">
          <cell r="A3286" t="str">
            <v>I2819</v>
          </cell>
          <cell r="B3286" t="str">
            <v>SEINFRA/CE</v>
          </cell>
          <cell r="C3286" t="str">
            <v>MÃO DE OBRA DE OPERAÇÃO DA MOTO ESCAV. TRANSPORTADOR</v>
          </cell>
          <cell r="D3286" t="str">
            <v>H</v>
          </cell>
          <cell r="E3286">
            <v>9.5500000000000007</v>
          </cell>
        </row>
        <row r="3287">
          <cell r="A3287" t="str">
            <v>I2821</v>
          </cell>
          <cell r="B3287" t="str">
            <v>SEINFRA/CE</v>
          </cell>
          <cell r="C3287" t="str">
            <v>MÃO DE OBRA DE OPERAÇÃO DA MOTO NIVELADORA</v>
          </cell>
          <cell r="D3287" t="str">
            <v>H</v>
          </cell>
          <cell r="E3287">
            <v>11.4</v>
          </cell>
        </row>
        <row r="3288">
          <cell r="A3288" t="str">
            <v>I2886</v>
          </cell>
          <cell r="B3288" t="str">
            <v>SEINFRA/CE</v>
          </cell>
          <cell r="C3288" t="str">
            <v>MÃO DE OBRA DE OPERAÇÃO DA MOTONIVELADORA (ALUGUEL)</v>
          </cell>
          <cell r="D3288" t="str">
            <v>H</v>
          </cell>
          <cell r="E3288">
            <v>11.4</v>
          </cell>
        </row>
        <row r="3289">
          <cell r="A3289" t="str">
            <v>I2823</v>
          </cell>
          <cell r="B3289" t="str">
            <v>SEINFRA/CE</v>
          </cell>
          <cell r="C3289" t="str">
            <v>MÃO DE OBRA DE OPERAÇÃO DA PERFURATRIZ PNEUMÁTICA</v>
          </cell>
          <cell r="D3289" t="str">
            <v>H</v>
          </cell>
          <cell r="E3289">
            <v>5.55</v>
          </cell>
        </row>
        <row r="3290">
          <cell r="A3290" t="str">
            <v>I2830</v>
          </cell>
          <cell r="B3290" t="str">
            <v>SEINFRA/CE</v>
          </cell>
          <cell r="C3290" t="str">
            <v>MÃO DE OBRA DE OPERAÇÃO DA RÉGUA VIBRATÓRIA DE CONCRETO (1,5 HP)</v>
          </cell>
          <cell r="D3290" t="str">
            <v>H</v>
          </cell>
          <cell r="E3290">
            <v>3.95</v>
          </cell>
        </row>
        <row r="3291">
          <cell r="A3291" t="str">
            <v>I2832</v>
          </cell>
          <cell r="B3291" t="str">
            <v>SEINFRA/CE</v>
          </cell>
          <cell r="C3291" t="str">
            <v>MÃO DE OBRA DE OPERAÇÃO DA RÉGUA VIBRATÓRIA DE CONCRETO (3 HP)</v>
          </cell>
          <cell r="D3291" t="str">
            <v>H</v>
          </cell>
          <cell r="E3291">
            <v>3.95</v>
          </cell>
        </row>
        <row r="3292">
          <cell r="A3292" t="str">
            <v>I2827</v>
          </cell>
          <cell r="B3292" t="str">
            <v>SEINFRA/CE</v>
          </cell>
          <cell r="C3292" t="str">
            <v>MÃO DE OBRA DE OPERAÇÃO DA RETRO ESCAVADEIRA DE PNEUS</v>
          </cell>
          <cell r="D3292" t="str">
            <v>H</v>
          </cell>
          <cell r="E3292">
            <v>8.94</v>
          </cell>
        </row>
        <row r="3293">
          <cell r="A3293" t="str">
            <v>I2888</v>
          </cell>
          <cell r="B3293" t="str">
            <v>SEINFRA/CE</v>
          </cell>
          <cell r="C3293" t="str">
            <v>MÃO DE OBRA DE OPERAÇÃO DA RETRO ESCAVADEIRA DE PNEUS (ALUGUEL)</v>
          </cell>
          <cell r="D3293" t="str">
            <v>H</v>
          </cell>
          <cell r="E3293">
            <v>8.94</v>
          </cell>
        </row>
        <row r="3294">
          <cell r="A3294" t="str">
            <v>I2834</v>
          </cell>
          <cell r="B3294" t="str">
            <v>SEINFRA/CE</v>
          </cell>
          <cell r="C3294" t="str">
            <v>MÃO DE OBRA DE OPERAÇÃO DA ROÇADEIRA COSTAL</v>
          </cell>
          <cell r="D3294" t="str">
            <v>H</v>
          </cell>
          <cell r="E3294">
            <v>3.95</v>
          </cell>
        </row>
        <row r="3295">
          <cell r="A3295" t="str">
            <v>I2835</v>
          </cell>
          <cell r="B3295" t="str">
            <v>SEINFRA/CE</v>
          </cell>
          <cell r="C3295" t="str">
            <v>MÃO DE OBRA DE OPERAÇÃO DA ROÇADEIRA REBOCÁVEL</v>
          </cell>
          <cell r="D3295" t="str">
            <v>H</v>
          </cell>
          <cell r="E3295">
            <v>4</v>
          </cell>
        </row>
        <row r="3296">
          <cell r="A3296" t="str">
            <v>I8397</v>
          </cell>
          <cell r="B3296" t="str">
            <v>SEINFRA/CE</v>
          </cell>
          <cell r="C3296" t="str">
            <v>MÃO DE OBRA DE OPERAÇÃO DA USINA DE MICRO-REVESTIMENTO</v>
          </cell>
          <cell r="D3296" t="str">
            <v>H</v>
          </cell>
          <cell r="E3296">
            <v>19.100000000000001</v>
          </cell>
        </row>
        <row r="3297">
          <cell r="A3297" t="str">
            <v>I2845</v>
          </cell>
          <cell r="B3297" t="str">
            <v>SEINFRA/CE</v>
          </cell>
          <cell r="C3297" t="str">
            <v>MÃO DE OBRA DE OPERAÇÃO DA USINA DE MISTURAS BETUM. A FRIO</v>
          </cell>
          <cell r="D3297" t="str">
            <v>H</v>
          </cell>
          <cell r="E3297">
            <v>9.5500000000000007</v>
          </cell>
        </row>
        <row r="3298">
          <cell r="A3298" t="str">
            <v>I2847</v>
          </cell>
          <cell r="B3298" t="str">
            <v>SEINFRA/CE</v>
          </cell>
          <cell r="C3298" t="str">
            <v>MÃO DE OBRA DE OPERAÇÃO DA USINA DE MISTURAS BETUM. A QUENTE</v>
          </cell>
          <cell r="D3298" t="str">
            <v>H</v>
          </cell>
          <cell r="E3298">
            <v>9.5500000000000007</v>
          </cell>
        </row>
        <row r="3299">
          <cell r="A3299" t="str">
            <v>I2848</v>
          </cell>
          <cell r="B3299" t="str">
            <v>SEINFRA/CE</v>
          </cell>
          <cell r="C3299" t="str">
            <v>MÃO DE OBRA DE OPERAÇÃO DA USINA MISTURADORA DE SOLOS</v>
          </cell>
          <cell r="D3299" t="str">
            <v>H</v>
          </cell>
          <cell r="E3299">
            <v>9.5500000000000007</v>
          </cell>
        </row>
        <row r="3300">
          <cell r="A3300" t="str">
            <v>I2894</v>
          </cell>
          <cell r="B3300" t="str">
            <v>SEINFRA/CE</v>
          </cell>
          <cell r="C3300" t="str">
            <v>MÃO DE OBRA DE OPERAÇÃO DA VIBRO ACABADORA MIST. BETUMINOSAS (ALUGUEL)</v>
          </cell>
          <cell r="D3300" t="str">
            <v>H</v>
          </cell>
          <cell r="E3300">
            <v>9.5500000000000007</v>
          </cell>
        </row>
        <row r="3301">
          <cell r="A3301" t="str">
            <v>I2705</v>
          </cell>
          <cell r="B3301" t="str">
            <v>SEINFRA/CE</v>
          </cell>
          <cell r="C3301" t="str">
            <v>MAO DE OBRA DE OPERAÇÃO DO BATE ESTACA</v>
          </cell>
          <cell r="D3301" t="str">
            <v>H</v>
          </cell>
          <cell r="E3301">
            <v>12.33</v>
          </cell>
        </row>
        <row r="3302">
          <cell r="A3302" t="str">
            <v>I2736</v>
          </cell>
          <cell r="B3302" t="str">
            <v>SEINFRA/CE</v>
          </cell>
          <cell r="C3302" t="str">
            <v>MÃO DE OBRA DE OPERAÇÃO DO CAMINHÃO ADAPTADO A JATO</v>
          </cell>
          <cell r="D3302" t="str">
            <v>H</v>
          </cell>
          <cell r="E3302">
            <v>7.4</v>
          </cell>
        </row>
        <row r="3303">
          <cell r="A3303" t="str">
            <v>I2738</v>
          </cell>
          <cell r="B3303" t="str">
            <v>SEINFRA/CE</v>
          </cell>
          <cell r="C3303" t="str">
            <v>MÃO DE OBRA DE OPERAÇÃO DO CAMINHÃO ADAPTADO A VÁCUO</v>
          </cell>
          <cell r="D3303" t="str">
            <v>H</v>
          </cell>
          <cell r="E3303">
            <v>7.4</v>
          </cell>
        </row>
        <row r="3304">
          <cell r="A3304" t="str">
            <v>I2860</v>
          </cell>
          <cell r="B3304" t="str">
            <v>SEINFRA/CE</v>
          </cell>
          <cell r="C3304" t="str">
            <v>MÃO DE OBRA DE OPERAÇÃO DO CAMINHÃO BASCULANTE 12 M3 (ALUGUEL)</v>
          </cell>
          <cell r="D3304" t="str">
            <v>H</v>
          </cell>
          <cell r="E3304">
            <v>7.4</v>
          </cell>
        </row>
        <row r="3305">
          <cell r="A3305" t="str">
            <v>I2724</v>
          </cell>
          <cell r="B3305" t="str">
            <v>SEINFRA/CE</v>
          </cell>
          <cell r="C3305" t="str">
            <v>MÃO DE OBRA DE OPERAÇÃO DO CAMINHÃO BASCULANTE 12M3</v>
          </cell>
          <cell r="D3305" t="str">
            <v>H</v>
          </cell>
          <cell r="E3305">
            <v>7.4</v>
          </cell>
        </row>
        <row r="3306">
          <cell r="A3306" t="str">
            <v>I2722</v>
          </cell>
          <cell r="B3306" t="str">
            <v>SEINFRA/CE</v>
          </cell>
          <cell r="C3306" t="str">
            <v>MÃO DE OBRA DE OPERAÇÃO DO CAMINHÃO BASCULANTE 6M3</v>
          </cell>
          <cell r="D3306" t="str">
            <v>H</v>
          </cell>
          <cell r="E3306">
            <v>7.4</v>
          </cell>
        </row>
        <row r="3307">
          <cell r="A3307" t="str">
            <v>I2858</v>
          </cell>
          <cell r="B3307" t="str">
            <v>SEINFRA/CE</v>
          </cell>
          <cell r="C3307" t="str">
            <v>MÃO DE OBRA DE OPERAÇÃO DO CAMINHÃO BASCULANTE 6M3 (ALUGUEL)</v>
          </cell>
          <cell r="D3307" t="str">
            <v>H</v>
          </cell>
          <cell r="E3307">
            <v>7.4</v>
          </cell>
        </row>
        <row r="3308">
          <cell r="A3308" t="str">
            <v>I2726</v>
          </cell>
          <cell r="B3308" t="str">
            <v>SEINFRA/CE</v>
          </cell>
          <cell r="C3308" t="str">
            <v>MÃO DE OBRA DE OPERAÇÃO DO CAMINHÃO BASCULANTE P/ ROCHA</v>
          </cell>
          <cell r="D3308" t="str">
            <v>H</v>
          </cell>
          <cell r="E3308">
            <v>7.4</v>
          </cell>
        </row>
        <row r="3309">
          <cell r="A3309" t="str">
            <v>I2730</v>
          </cell>
          <cell r="B3309" t="str">
            <v>SEINFRA/CE</v>
          </cell>
          <cell r="C3309" t="str">
            <v>MÃO DE OBRA DE OPERAÇÃO DO CAMINHÃO C/ CARROCERIA DE MADEIRA (136 HP)</v>
          </cell>
          <cell r="D3309" t="str">
            <v>H</v>
          </cell>
          <cell r="E3309">
            <v>7.4</v>
          </cell>
        </row>
        <row r="3310">
          <cell r="A3310" t="str">
            <v>I2732</v>
          </cell>
          <cell r="B3310" t="str">
            <v>SEINFRA/CE</v>
          </cell>
          <cell r="C3310" t="str">
            <v>MÃO DE OBRA DE OPERAÇÃO DO CAMINHÃO C/ CARROCERIA DE MADEIRA (184 HP)</v>
          </cell>
          <cell r="D3310" t="str">
            <v>H</v>
          </cell>
          <cell r="E3310">
            <v>7.4</v>
          </cell>
        </row>
        <row r="3311">
          <cell r="A3311" t="str">
            <v>I2728</v>
          </cell>
          <cell r="B3311" t="str">
            <v>SEINFRA/CE</v>
          </cell>
          <cell r="C3311" t="str">
            <v>MÃO DE OBRA DE OPERAÇÃO DO CAMINHÃO C/ CARROCERIA DE MADEIRA (92 HP)</v>
          </cell>
          <cell r="D3311" t="str">
            <v>H</v>
          </cell>
          <cell r="E3311">
            <v>7.4</v>
          </cell>
        </row>
        <row r="3312">
          <cell r="A3312" t="str">
            <v>I2734</v>
          </cell>
          <cell r="B3312" t="str">
            <v>SEINFRA/CE</v>
          </cell>
          <cell r="C3312" t="str">
            <v>MÃO DE OBRA DE OPERAÇÃO DO CAMINHÃO COMERC. EQUIP. C/ GUINDAUTO</v>
          </cell>
          <cell r="D3312" t="str">
            <v>H</v>
          </cell>
          <cell r="E3312">
            <v>7.4</v>
          </cell>
        </row>
        <row r="3313">
          <cell r="A3313" t="str">
            <v>I2740</v>
          </cell>
          <cell r="B3313" t="str">
            <v>SEINFRA/CE</v>
          </cell>
          <cell r="C3313" t="str">
            <v>MÃO DE OBRA DE OPERAÇÃO DO CAMINHÃO DISTRIBUIDOR DE LIGANTE</v>
          </cell>
          <cell r="D3313" t="str">
            <v>H</v>
          </cell>
          <cell r="E3313">
            <v>15.1</v>
          </cell>
        </row>
        <row r="3314">
          <cell r="A3314" t="str">
            <v>I2866</v>
          </cell>
          <cell r="B3314" t="str">
            <v>SEINFRA/CE</v>
          </cell>
          <cell r="C3314" t="str">
            <v>MÃO DE OBRA DE OPERAÇÃO DO CAMINHÃO DISTRIBUIDOR DE LIGANTE (ALUGUEL)</v>
          </cell>
          <cell r="D3314" t="str">
            <v>H</v>
          </cell>
          <cell r="E3314">
            <v>15.1</v>
          </cell>
        </row>
        <row r="3315">
          <cell r="A3315" t="str">
            <v>I2742</v>
          </cell>
          <cell r="B3315" t="str">
            <v>SEINFRA/CE</v>
          </cell>
          <cell r="C3315" t="str">
            <v>MÃO DE OBRA DE OPERAÇÃO DO CAMINHÃO EQUIP. C/ USINA LAMA ASF.</v>
          </cell>
          <cell r="D3315" t="str">
            <v>H</v>
          </cell>
          <cell r="E3315">
            <v>15.1</v>
          </cell>
        </row>
        <row r="3316">
          <cell r="A3316" t="str">
            <v>I2744</v>
          </cell>
          <cell r="B3316" t="str">
            <v>SEINFRA/CE</v>
          </cell>
          <cell r="C3316" t="str">
            <v>MÃO DE OBRA DE OPERAÇÃO DO CAMINHÃO TANQUE 6.000 L</v>
          </cell>
          <cell r="D3316" t="str">
            <v>H</v>
          </cell>
          <cell r="E3316">
            <v>7.4</v>
          </cell>
        </row>
        <row r="3317">
          <cell r="A3317" t="str">
            <v>I2862</v>
          </cell>
          <cell r="B3317" t="str">
            <v>SEINFRA/CE</v>
          </cell>
          <cell r="C3317" t="str">
            <v>MÃO DE OBRA DE OPERAÇÃO DO CAMINHÃO TANQUE 6000 L (ALUGUEL)</v>
          </cell>
          <cell r="D3317" t="str">
            <v>H</v>
          </cell>
          <cell r="E3317">
            <v>7.4</v>
          </cell>
        </row>
        <row r="3318">
          <cell r="A3318" t="str">
            <v>I2746</v>
          </cell>
          <cell r="B3318" t="str">
            <v>SEINFRA/CE</v>
          </cell>
          <cell r="C3318" t="str">
            <v>MÃO DE OBRA DE OPERAÇÃO DO CAMINHÃO TANQUE 8.000 L</v>
          </cell>
          <cell r="D3318" t="str">
            <v>H</v>
          </cell>
          <cell r="E3318">
            <v>7.4</v>
          </cell>
        </row>
        <row r="3319">
          <cell r="A3319" t="str">
            <v>I2864</v>
          </cell>
          <cell r="B3319" t="str">
            <v>SEINFRA/CE</v>
          </cell>
          <cell r="C3319" t="str">
            <v>MÃO DE OBRA DE OPERAÇÃO DO CAMINHÃO TANQUE 8000 L (ALUGUEL)</v>
          </cell>
          <cell r="D3319" t="str">
            <v>H</v>
          </cell>
          <cell r="E3319">
            <v>7.4</v>
          </cell>
        </row>
        <row r="3320">
          <cell r="A3320" t="str">
            <v>I2756</v>
          </cell>
          <cell r="B3320" t="str">
            <v>SEINFRA/CE</v>
          </cell>
          <cell r="C3320" t="str">
            <v>MÃO DE OBRA DE OPERAÇÃO DO CARRINHO DE MÃO</v>
          </cell>
          <cell r="D3320" t="str">
            <v>H</v>
          </cell>
          <cell r="E3320">
            <v>3.95</v>
          </cell>
        </row>
        <row r="3321">
          <cell r="A3321" t="str">
            <v>I2758</v>
          </cell>
          <cell r="B3321" t="str">
            <v>SEINFRA/CE</v>
          </cell>
          <cell r="C3321" t="str">
            <v>MÃO DE OBRA DE OPERAÇÃO DO CAVALO MEC. C/ PRANC. 2 EIXOS</v>
          </cell>
          <cell r="D3321" t="str">
            <v>H</v>
          </cell>
          <cell r="E3321">
            <v>9.5500000000000007</v>
          </cell>
        </row>
        <row r="3322">
          <cell r="A3322" t="str">
            <v>I2760</v>
          </cell>
          <cell r="B3322" t="str">
            <v>SEINFRA/CE</v>
          </cell>
          <cell r="C3322" t="str">
            <v>MÃO DE OBRA DE OPERAÇÃO DO CAVALO MEC. C/ PRANC. 3 EIXOS</v>
          </cell>
          <cell r="D3322" t="str">
            <v>H</v>
          </cell>
          <cell r="E3322">
            <v>9.5500000000000007</v>
          </cell>
        </row>
        <row r="3323">
          <cell r="A3323" t="str">
            <v>I2872</v>
          </cell>
          <cell r="B3323" t="str">
            <v>SEINFRA/CE</v>
          </cell>
          <cell r="C3323" t="str">
            <v>MÃO DE OBRA DE OPERAÇÃO DO CAVALO MEC. C/ PRANCHA 2 EIXOS (ALUGUEL)</v>
          </cell>
          <cell r="D3323" t="str">
            <v>H</v>
          </cell>
          <cell r="E3323">
            <v>9.5500000000000007</v>
          </cell>
        </row>
        <row r="3324">
          <cell r="A3324" t="str">
            <v>I2874</v>
          </cell>
          <cell r="B3324" t="str">
            <v>SEINFRA/CE</v>
          </cell>
          <cell r="C3324" t="str">
            <v>MÃO DE OBRA DE OPERAÇÃO DO CAVALO MEC. C/ PRANCHA 3 EIXOS (ALUGUEL)</v>
          </cell>
          <cell r="D3324" t="str">
            <v>H</v>
          </cell>
          <cell r="E3324">
            <v>9.5500000000000007</v>
          </cell>
        </row>
        <row r="3325">
          <cell r="A3325" t="str">
            <v>I2882</v>
          </cell>
          <cell r="B3325" t="str">
            <v>SEINFRA/CE</v>
          </cell>
          <cell r="C3325" t="str">
            <v>MÃO DE OBRA DE OPERAÇÃO DO COMP. DE PNEUS PRESSÃO VAR. AUTOP. (ALUGUEL)</v>
          </cell>
          <cell r="D3325" t="str">
            <v>H</v>
          </cell>
          <cell r="E3325">
            <v>8.94</v>
          </cell>
        </row>
        <row r="3326">
          <cell r="A3326" t="str">
            <v>I2876</v>
          </cell>
          <cell r="B3326" t="str">
            <v>SEINFRA/CE</v>
          </cell>
          <cell r="C3326" t="str">
            <v>MÃO DE OBRA DE OPERAÇÃO DO COMP. LISO TANDEM AUTOPROPELIDO (ALUGUEL)</v>
          </cell>
          <cell r="D3326" t="str">
            <v>H</v>
          </cell>
          <cell r="E3326">
            <v>8.94</v>
          </cell>
        </row>
        <row r="3327">
          <cell r="A3327" t="str">
            <v>I2878</v>
          </cell>
          <cell r="B3327" t="str">
            <v>SEINFRA/CE</v>
          </cell>
          <cell r="C3327" t="str">
            <v>MÃO DE OBRA DE OPERAÇÃO DO COMP. LISO VIBRATÓRIO AUTOPROPELIDO (ALUGUEL)</v>
          </cell>
          <cell r="D3327" t="str">
            <v>H</v>
          </cell>
          <cell r="E3327">
            <v>8.94</v>
          </cell>
        </row>
        <row r="3328">
          <cell r="A3328" t="str">
            <v>I2880</v>
          </cell>
          <cell r="B3328" t="str">
            <v>SEINFRA/CE</v>
          </cell>
          <cell r="C3328" t="str">
            <v>MÃO DE OBRA DE OPERAÇÃO DO COMP. PÉ DE CARNEIRO VIB. AUTOPROP. (ALUGUEL)</v>
          </cell>
          <cell r="D3328" t="str">
            <v>H</v>
          </cell>
          <cell r="E3328">
            <v>8.94</v>
          </cell>
        </row>
        <row r="3329">
          <cell r="A3329" t="str">
            <v>I2768</v>
          </cell>
          <cell r="B3329" t="str">
            <v>SEINFRA/CE</v>
          </cell>
          <cell r="C3329" t="str">
            <v>MÃO DE OBRA DE OPERAÇÃO DO COMPAC. DE PNEUS PRES. VAR. AUTOPR.</v>
          </cell>
          <cell r="D3329" t="str">
            <v>H</v>
          </cell>
          <cell r="E3329">
            <v>8.94</v>
          </cell>
        </row>
        <row r="3330">
          <cell r="A3330" t="str">
            <v>I2762</v>
          </cell>
          <cell r="B3330" t="str">
            <v>SEINFRA/CE</v>
          </cell>
          <cell r="C3330" t="str">
            <v>MÃO DE OBRA DE OPERAÇÃO DO COMPAC. LISO TANDEM AUTOPR.</v>
          </cell>
          <cell r="D3330" t="str">
            <v>H</v>
          </cell>
          <cell r="E3330">
            <v>8.94</v>
          </cell>
        </row>
        <row r="3331">
          <cell r="A3331" t="str">
            <v>I2764</v>
          </cell>
          <cell r="B3331" t="str">
            <v>SEINFRA/CE</v>
          </cell>
          <cell r="C3331" t="str">
            <v>MÃO DE OBRA DE OPERAÇÃO DO COMPAC. LISO VIBRAT. AUTOPROPELIDO</v>
          </cell>
          <cell r="D3331" t="str">
            <v>H</v>
          </cell>
          <cell r="E3331">
            <v>8.94</v>
          </cell>
        </row>
        <row r="3332">
          <cell r="A3332" t="str">
            <v>I2766</v>
          </cell>
          <cell r="B3332" t="str">
            <v>SEINFRA/CE</v>
          </cell>
          <cell r="C3332" t="str">
            <v>MÃO DE OBRA DE OPERAÇÃO DO COMPAC. PE DE CARN. VIBRAT. AUTOPR.</v>
          </cell>
          <cell r="D3332" t="str">
            <v>H</v>
          </cell>
          <cell r="E3332">
            <v>8.94</v>
          </cell>
        </row>
        <row r="3333">
          <cell r="A3333" t="str">
            <v>I2770</v>
          </cell>
          <cell r="B3333" t="str">
            <v>SEINFRA/CE</v>
          </cell>
          <cell r="C3333" t="str">
            <v>MÃO DE OBRA DE OPERAÇÃO DO COMPACTADOR DE PLACA VIBRATÓRIA (4 HP)</v>
          </cell>
          <cell r="D3333" t="str">
            <v>H</v>
          </cell>
          <cell r="E3333">
            <v>5.55</v>
          </cell>
        </row>
        <row r="3334">
          <cell r="A3334" t="str">
            <v>I2772</v>
          </cell>
          <cell r="B3334" t="str">
            <v>SEINFRA/CE</v>
          </cell>
          <cell r="C3334" t="str">
            <v>MÃO DE OBRA DE OPERAÇÃO DO COMPACTADOR DE PLACA VIBRATÓRIA (7 HP)</v>
          </cell>
          <cell r="D3334" t="str">
            <v>H</v>
          </cell>
          <cell r="E3334">
            <v>5.55</v>
          </cell>
        </row>
        <row r="3335">
          <cell r="A3335" t="str">
            <v>I2774</v>
          </cell>
          <cell r="B3335" t="str">
            <v>SEINFRA/CE</v>
          </cell>
          <cell r="C3335" t="str">
            <v>MÃO DE OBRA DE OPERAÇÃO DO COMPRESSOR DE AR 170PCM</v>
          </cell>
          <cell r="D3335" t="str">
            <v>H</v>
          </cell>
          <cell r="E3335">
            <v>8.94</v>
          </cell>
        </row>
        <row r="3336">
          <cell r="A3336" t="str">
            <v>I2776</v>
          </cell>
          <cell r="B3336" t="str">
            <v>SEINFRA/CE</v>
          </cell>
          <cell r="C3336" t="str">
            <v>MÃO DE OBRA DE OPERAÇÃO DO COMPRESSOR DE AR 250 PCM</v>
          </cell>
          <cell r="D3336" t="str">
            <v>H</v>
          </cell>
          <cell r="E3336">
            <v>8.94</v>
          </cell>
        </row>
        <row r="3337">
          <cell r="A3337" t="str">
            <v>I2778</v>
          </cell>
          <cell r="B3337" t="str">
            <v>SEINFRA/CE</v>
          </cell>
          <cell r="C3337" t="str">
            <v>MÃO DE OBRA DE OPERAÇÃO DO COMPRESSOR DE AR 335 PCM</v>
          </cell>
          <cell r="D3337" t="str">
            <v>H</v>
          </cell>
          <cell r="E3337">
            <v>8.94</v>
          </cell>
        </row>
        <row r="3338">
          <cell r="A3338" t="str">
            <v>I2780</v>
          </cell>
          <cell r="B3338" t="str">
            <v>SEINFRA/CE</v>
          </cell>
          <cell r="C3338" t="str">
            <v>MÃO DE OBRA DE OPERAÇÃO DO COMPRESSOR DE AR 765 PCM</v>
          </cell>
          <cell r="D3338" t="str">
            <v>H</v>
          </cell>
          <cell r="E3338">
            <v>8.94</v>
          </cell>
        </row>
        <row r="3339">
          <cell r="A3339" t="str">
            <v>I2781</v>
          </cell>
          <cell r="B3339" t="str">
            <v>SEINFRA/CE</v>
          </cell>
          <cell r="C3339" t="str">
            <v>MÃO DE OBRA DE OPERAÇÃO DO CONJUNTO DE BRITAGEM 30 M3/H</v>
          </cell>
          <cell r="D3339" t="str">
            <v>H</v>
          </cell>
          <cell r="E3339">
            <v>9.5500000000000007</v>
          </cell>
        </row>
        <row r="3340">
          <cell r="A3340" t="str">
            <v>I2792</v>
          </cell>
          <cell r="B3340" t="str">
            <v>SEINFRA/CE</v>
          </cell>
          <cell r="C3340" t="str">
            <v>MÃO DE OBRA DE OPERAÇÃO DO GRUPO GERADOR 145 KVA</v>
          </cell>
          <cell r="D3340" t="str">
            <v>H</v>
          </cell>
          <cell r="E3340">
            <v>5.55</v>
          </cell>
        </row>
        <row r="3341">
          <cell r="A3341" t="str">
            <v>I2794</v>
          </cell>
          <cell r="B3341" t="str">
            <v>SEINFRA/CE</v>
          </cell>
          <cell r="C3341" t="str">
            <v>MÃO DE OBRA DE OPERAÇÃO DO GRUPO GERADOR 180 KVA</v>
          </cell>
          <cell r="D3341" t="str">
            <v>H</v>
          </cell>
          <cell r="E3341">
            <v>5.55</v>
          </cell>
        </row>
        <row r="3342">
          <cell r="A3342" t="str">
            <v>I2790</v>
          </cell>
          <cell r="B3342" t="str">
            <v>SEINFRA/CE</v>
          </cell>
          <cell r="C3342" t="str">
            <v>MÃO DE OBRA DE OPERAÇÃO DO GRUPO GERADOR 36 KVA</v>
          </cell>
          <cell r="D3342" t="str">
            <v>H</v>
          </cell>
          <cell r="E3342">
            <v>5.55</v>
          </cell>
        </row>
        <row r="3343">
          <cell r="A3343" t="str">
            <v>I2796</v>
          </cell>
          <cell r="B3343" t="str">
            <v>SEINFRA/CE</v>
          </cell>
          <cell r="C3343" t="str">
            <v>MÃO DE OBRA DE OPERAÇÃO DO GUINDASTE DE TORRE (11 HP)</v>
          </cell>
          <cell r="D3343" t="str">
            <v>H</v>
          </cell>
          <cell r="E3343">
            <v>8.94</v>
          </cell>
        </row>
        <row r="3344">
          <cell r="A3344" t="str">
            <v>I2798</v>
          </cell>
          <cell r="B3344" t="str">
            <v>SEINFRA/CE</v>
          </cell>
          <cell r="C3344" t="str">
            <v>MÃO DE OBRA DE OPERAÇÃO DO GUINDASTE DE TORRE (20 HP)</v>
          </cell>
          <cell r="D3344" t="str">
            <v>H</v>
          </cell>
          <cell r="E3344">
            <v>8.94</v>
          </cell>
        </row>
        <row r="3345">
          <cell r="A3345" t="str">
            <v>I2800</v>
          </cell>
          <cell r="B3345" t="str">
            <v>SEINFRA/CE</v>
          </cell>
          <cell r="C3345" t="str">
            <v>MÃO DE OBRA DE OPERAÇÃO DO GUINDASTE DE TORRE (40 HP)</v>
          </cell>
          <cell r="D3345" t="str">
            <v>H</v>
          </cell>
          <cell r="E3345">
            <v>8.94</v>
          </cell>
        </row>
        <row r="3346">
          <cell r="A3346" t="str">
            <v>I2804</v>
          </cell>
          <cell r="B3346" t="str">
            <v>SEINFRA/CE</v>
          </cell>
          <cell r="C3346" t="str">
            <v>MÃO DE OBRA DE OPERAÇÃO DO GUINDASTE HIDRÁULICO SOBRE PNEUS (142 HP)</v>
          </cell>
          <cell r="D3346" t="str">
            <v>H</v>
          </cell>
          <cell r="E3346">
            <v>8.94</v>
          </cell>
        </row>
        <row r="3347">
          <cell r="A3347" t="str">
            <v>I2802</v>
          </cell>
          <cell r="B3347" t="str">
            <v>SEINFRA/CE</v>
          </cell>
          <cell r="C3347" t="str">
            <v>MÃO DE OBRA DE OPERAÇÃO DO GUINDASTE HIDRÁULICO SOBRE PNEUS (45 HP)</v>
          </cell>
          <cell r="D3347" t="str">
            <v>H</v>
          </cell>
          <cell r="E3347">
            <v>8.94</v>
          </cell>
        </row>
        <row r="3348">
          <cell r="A3348" t="str">
            <v>I2817</v>
          </cell>
          <cell r="B3348" t="str">
            <v>SEINFRA/CE</v>
          </cell>
          <cell r="C3348" t="str">
            <v>MÃO DE OBRA DE OPERAÇÃO DO MICROTRATOR C/ APAR. DE GRAMA</v>
          </cell>
          <cell r="D3348" t="str">
            <v>H</v>
          </cell>
          <cell r="E3348">
            <v>7.4</v>
          </cell>
        </row>
        <row r="3349">
          <cell r="A3349" t="str">
            <v>I2822</v>
          </cell>
          <cell r="B3349" t="str">
            <v>SEINFRA/CE</v>
          </cell>
          <cell r="C3349" t="str">
            <v>MÃO DE OBRA DE OPERAÇÃO DO NÍVEL</v>
          </cell>
          <cell r="D3349" t="str">
            <v>H</v>
          </cell>
          <cell r="E3349">
            <v>9.5500000000000007</v>
          </cell>
        </row>
        <row r="3350">
          <cell r="A3350" t="str">
            <v>I2825</v>
          </cell>
          <cell r="B3350" t="str">
            <v>SEINFRA/CE</v>
          </cell>
          <cell r="C3350" t="str">
            <v>MÃO DE OBRA DE OPERAÇÃO DO PULVERIZADOR SOBRE PNEUS</v>
          </cell>
          <cell r="D3350" t="str">
            <v>H</v>
          </cell>
          <cell r="E3350">
            <v>3.95</v>
          </cell>
        </row>
        <row r="3351">
          <cell r="A3351" t="str">
            <v>I2828</v>
          </cell>
          <cell r="B3351" t="str">
            <v>SEINFRA/CE</v>
          </cell>
          <cell r="C3351" t="str">
            <v>MÃO DE OBRA DE OPERAÇÃO DO ROMPEDOR PNEUMÁTICO</v>
          </cell>
          <cell r="D3351" t="str">
            <v>H</v>
          </cell>
          <cell r="E3351">
            <v>5.55</v>
          </cell>
        </row>
        <row r="3352">
          <cell r="A3352" t="str">
            <v>I2836</v>
          </cell>
          <cell r="B3352" t="str">
            <v>SEINFRA/CE</v>
          </cell>
          <cell r="C3352" t="str">
            <v>MÃO DE OBRA DE OPERAÇÃO DO TEODOLITO</v>
          </cell>
          <cell r="D3352" t="str">
            <v>H</v>
          </cell>
          <cell r="E3352">
            <v>11.1</v>
          </cell>
        </row>
        <row r="3353">
          <cell r="A3353" t="str">
            <v>I2890</v>
          </cell>
          <cell r="B3353" t="str">
            <v>SEINFRA/CE</v>
          </cell>
          <cell r="C3353" t="str">
            <v>MÃO DE OBRA DE OPERAÇÃO DO TRATOR DE ESTEIRA C/ LÂM. E ESCARIF. (ALUGUEL)</v>
          </cell>
          <cell r="D3353" t="str">
            <v>H</v>
          </cell>
          <cell r="E3353">
            <v>9.5500000000000007</v>
          </cell>
        </row>
        <row r="3354">
          <cell r="A3354" t="str">
            <v>I2840</v>
          </cell>
          <cell r="B3354" t="str">
            <v>SEINFRA/CE</v>
          </cell>
          <cell r="C3354" t="str">
            <v>MÃO DE OBRA DE OPERAÇÃO DO TRATOR DE ESTEIRAS C/ LÂMINA</v>
          </cell>
          <cell r="D3354" t="str">
            <v>H</v>
          </cell>
          <cell r="E3354">
            <v>9.5500000000000007</v>
          </cell>
        </row>
        <row r="3355">
          <cell r="A3355" t="str">
            <v>I2842</v>
          </cell>
          <cell r="B3355" t="str">
            <v>SEINFRA/CE</v>
          </cell>
          <cell r="C3355" t="str">
            <v>MÃO DE OBRA DE OPERAÇÃO DO TRATOR DE ESTEIRAS C/ LÂMINA E ESC. (155 HP)</v>
          </cell>
          <cell r="D3355" t="str">
            <v>H</v>
          </cell>
          <cell r="E3355">
            <v>9.5500000000000007</v>
          </cell>
        </row>
        <row r="3356">
          <cell r="A3356" t="str">
            <v>I2838</v>
          </cell>
          <cell r="B3356" t="str">
            <v>SEINFRA/CE</v>
          </cell>
          <cell r="C3356" t="str">
            <v>MÃO DE OBRA DE OPERAÇÃO DO TRATOR DE ESTEIRAS C/ LÂMINA E ESC. (328 HP)</v>
          </cell>
          <cell r="D3356" t="str">
            <v>H</v>
          </cell>
          <cell r="E3356">
            <v>9.5500000000000007</v>
          </cell>
        </row>
        <row r="3357">
          <cell r="A3357" t="str">
            <v>I2844</v>
          </cell>
          <cell r="B3357" t="str">
            <v>SEINFRA/CE</v>
          </cell>
          <cell r="C3357" t="str">
            <v>MÃO DE OBRA DE OPERAÇÃO DO TRATOR DE PNEUS</v>
          </cell>
          <cell r="D3357" t="str">
            <v>H</v>
          </cell>
          <cell r="E3357">
            <v>7.4</v>
          </cell>
        </row>
        <row r="3358">
          <cell r="A3358" t="str">
            <v>I2892</v>
          </cell>
          <cell r="B3358" t="str">
            <v>SEINFRA/CE</v>
          </cell>
          <cell r="C3358" t="str">
            <v>MÃO DE OBRA DE OPERAÇÃO DO TRATOR DE PNEUS (ALUGUEL)</v>
          </cell>
          <cell r="D3358" t="str">
            <v>H</v>
          </cell>
          <cell r="E3358">
            <v>7.4</v>
          </cell>
        </row>
        <row r="3359">
          <cell r="A3359" t="str">
            <v>I2856</v>
          </cell>
          <cell r="B3359" t="str">
            <v>SEINFRA/CE</v>
          </cell>
          <cell r="C3359" t="str">
            <v>MÃO DE OBRA DE OPERAÇÃO DO VEÍCULO UTILITÁRIO KOMBI</v>
          </cell>
          <cell r="D3359" t="str">
            <v>H</v>
          </cell>
          <cell r="E3359">
            <v>7.4</v>
          </cell>
        </row>
        <row r="3360">
          <cell r="A3360" t="str">
            <v>I2850</v>
          </cell>
          <cell r="B3360" t="str">
            <v>SEINFRA/CE</v>
          </cell>
          <cell r="C3360" t="str">
            <v>MÃO DE OBRA DE OPERAÇÃO DO VIBRADOR IMERSÃO C/ MOTOR DIESEL</v>
          </cell>
          <cell r="D3360" t="str">
            <v>H</v>
          </cell>
          <cell r="E3360">
            <v>5.55</v>
          </cell>
        </row>
        <row r="3361">
          <cell r="A3361" t="str">
            <v>I2852</v>
          </cell>
          <cell r="B3361" t="str">
            <v>SEINFRA/CE</v>
          </cell>
          <cell r="C3361" t="str">
            <v>MÃO DE OBRA DE OPERAÇÃO DO VIBRADOR IMERSÃO C/ MOTOR ELÉTRICO</v>
          </cell>
          <cell r="D3361" t="str">
            <v>H</v>
          </cell>
          <cell r="E3361">
            <v>5.55</v>
          </cell>
        </row>
        <row r="3362">
          <cell r="A3362" t="str">
            <v>I2854</v>
          </cell>
          <cell r="B3362" t="str">
            <v>SEINFRA/CE</v>
          </cell>
          <cell r="C3362" t="str">
            <v>MÃO DE OBRA DE OPERAÇÃO DO VIBRO ACABAD. DE MISTURAS BETUM.</v>
          </cell>
          <cell r="D3362" t="str">
            <v>H</v>
          </cell>
          <cell r="E3362">
            <v>9.5500000000000007</v>
          </cell>
        </row>
        <row r="3363">
          <cell r="A3363" t="str">
            <v>I6021</v>
          </cell>
          <cell r="B3363" t="str">
            <v>SEINFRA/CE</v>
          </cell>
          <cell r="C3363" t="str">
            <v>MÃO FRANCESA EM AÇO GALVANIZADO A FOGO REVESTIDA EM FIBRA DE VIDRO PARA ELETROCALHA 300mm</v>
          </cell>
          <cell r="D3363" t="str">
            <v>UN</v>
          </cell>
          <cell r="E3363">
            <v>45.49</v>
          </cell>
        </row>
        <row r="3364">
          <cell r="A3364" t="str">
            <v>I6022</v>
          </cell>
          <cell r="B3364" t="str">
            <v>SEINFRA/CE</v>
          </cell>
          <cell r="C3364" t="str">
            <v>MÃO FRANCESA EM AÇO GALVANIZADO A FOGO REVESTIDA EM FIBRA DE VIDRO PARA ELETROCALHA 500mm</v>
          </cell>
          <cell r="D3364" t="str">
            <v>UN</v>
          </cell>
          <cell r="E3364">
            <v>58.48</v>
          </cell>
        </row>
        <row r="3365">
          <cell r="A3365" t="str">
            <v>I8632</v>
          </cell>
          <cell r="B3365" t="str">
            <v>SEINFRA/CE</v>
          </cell>
          <cell r="C3365" t="str">
            <v>MÁQUINA DE CORTE</v>
          </cell>
          <cell r="D3365" t="str">
            <v>H</v>
          </cell>
          <cell r="E3365">
            <v>0.48</v>
          </cell>
        </row>
        <row r="3366">
          <cell r="A3366" t="str">
            <v>I2686</v>
          </cell>
          <cell r="B3366" t="str">
            <v>SEINFRA/CE</v>
          </cell>
          <cell r="C3366" t="str">
            <v>MÁQUINA DE POLIR</v>
          </cell>
          <cell r="D3366" t="str">
            <v>UN</v>
          </cell>
          <cell r="E3366">
            <v>3360</v>
          </cell>
        </row>
        <row r="3367">
          <cell r="A3367" t="str">
            <v>I0634</v>
          </cell>
          <cell r="B3367" t="str">
            <v>SEINFRA/CE</v>
          </cell>
          <cell r="C3367" t="str">
            <v>MÁQUINA DE POLIR (CHI)</v>
          </cell>
          <cell r="D3367" t="str">
            <v>H</v>
          </cell>
          <cell r="E3367">
            <v>4.1343199999999998</v>
          </cell>
        </row>
        <row r="3368">
          <cell r="A3368" t="str">
            <v>I0748</v>
          </cell>
          <cell r="B3368" t="str">
            <v>SEINFRA/CE</v>
          </cell>
          <cell r="C3368" t="str">
            <v>MÁQUINA DE POLIR (CHP)</v>
          </cell>
          <cell r="D3368" t="str">
            <v>H</v>
          </cell>
          <cell r="E3368">
            <v>5.7036199999999999</v>
          </cell>
        </row>
        <row r="3369">
          <cell r="A3369" t="str">
            <v>I2687</v>
          </cell>
          <cell r="B3369" t="str">
            <v>SEINFRA/CE</v>
          </cell>
          <cell r="C3369" t="str">
            <v>MÁQUINA DE SOLDA</v>
          </cell>
          <cell r="D3369" t="str">
            <v>UN</v>
          </cell>
          <cell r="E3369">
            <v>3885</v>
          </cell>
        </row>
        <row r="3370">
          <cell r="A3370" t="str">
            <v>I0635</v>
          </cell>
          <cell r="B3370" t="str">
            <v>SEINFRA/CE</v>
          </cell>
          <cell r="C3370" t="str">
            <v>MÁQUINA DE SOLDA (CHI)</v>
          </cell>
          <cell r="D3370" t="str">
            <v>H</v>
          </cell>
          <cell r="E3370">
            <v>5.8608000000000002</v>
          </cell>
        </row>
        <row r="3371">
          <cell r="A3371" t="str">
            <v>I0749</v>
          </cell>
          <cell r="B3371" t="str">
            <v>SEINFRA/CE</v>
          </cell>
          <cell r="C3371" t="str">
            <v>MÁQUINA DE SOLDA (CHP)</v>
          </cell>
          <cell r="D3371" t="str">
            <v>H</v>
          </cell>
          <cell r="E3371">
            <v>10.438549999999999</v>
          </cell>
        </row>
        <row r="3372">
          <cell r="A3372" t="str">
            <v>I8410</v>
          </cell>
          <cell r="B3372" t="str">
            <v>SEINFRA/CE</v>
          </cell>
          <cell r="C3372" t="str">
            <v>MÁQUINA ESPARGIDORA C/ CONTROLE COMPUTADORIZADO</v>
          </cell>
          <cell r="D3372" t="str">
            <v>H</v>
          </cell>
          <cell r="E3372">
            <v>310</v>
          </cell>
        </row>
        <row r="3373">
          <cell r="A3373" t="str">
            <v>I2642</v>
          </cell>
          <cell r="B3373" t="str">
            <v>SEINFRA/CE</v>
          </cell>
          <cell r="C3373" t="str">
            <v>MÁQUINA P/ CONCRETO PROJETADO</v>
          </cell>
          <cell r="D3373" t="str">
            <v>UN</v>
          </cell>
          <cell r="E3373">
            <v>71400</v>
          </cell>
        </row>
        <row r="3374">
          <cell r="A3374" t="str">
            <v>I6169</v>
          </cell>
          <cell r="B3374" t="str">
            <v>SEINFRA/CE</v>
          </cell>
          <cell r="C3374" t="str">
            <v>MÁQUINA P/ CRAVAÇÃO (MÉTODO NÃO DESTRUTIVO)</v>
          </cell>
          <cell r="D3374" t="str">
            <v>H</v>
          </cell>
          <cell r="E3374">
            <v>206.6</v>
          </cell>
        </row>
        <row r="3375">
          <cell r="A3375" t="str">
            <v>I2688</v>
          </cell>
          <cell r="B3375" t="str">
            <v>SEINFRA/CE</v>
          </cell>
          <cell r="C3375" t="str">
            <v>MÁQUINA P/ JATEAMENTO</v>
          </cell>
          <cell r="D3375" t="str">
            <v>UN</v>
          </cell>
          <cell r="E3375">
            <v>52500</v>
          </cell>
        </row>
        <row r="3376">
          <cell r="A3376" t="str">
            <v>I2643</v>
          </cell>
          <cell r="B3376" t="str">
            <v>SEINFRA/CE</v>
          </cell>
          <cell r="C3376" t="str">
            <v>MÁQUINA P/ PINTURA FAIXAS SINAL. AUTOPROPELIDO</v>
          </cell>
          <cell r="D3376" t="str">
            <v>UN</v>
          </cell>
          <cell r="E3376">
            <v>283500</v>
          </cell>
        </row>
        <row r="3377">
          <cell r="A3377" t="str">
            <v>I0636</v>
          </cell>
          <cell r="B3377" t="str">
            <v>SEINFRA/CE</v>
          </cell>
          <cell r="C3377" t="str">
            <v>MÁQUINA P/CONCRETO PROJETADO (CHI)</v>
          </cell>
          <cell r="D3377" t="str">
            <v>H</v>
          </cell>
          <cell r="E3377">
            <v>9.5662500000000001</v>
          </cell>
        </row>
        <row r="3378">
          <cell r="A3378" t="str">
            <v>I0750</v>
          </cell>
          <cell r="B3378" t="str">
            <v>SEINFRA/CE</v>
          </cell>
          <cell r="C3378" t="str">
            <v>MÁQUINA P/CONCRETO PROJETADO (CHP)</v>
          </cell>
          <cell r="D3378" t="str">
            <v>H</v>
          </cell>
          <cell r="E3378">
            <v>31.838125000000002</v>
          </cell>
        </row>
        <row r="3379">
          <cell r="A3379" t="str">
            <v>I0637</v>
          </cell>
          <cell r="B3379" t="str">
            <v>SEINFRA/CE</v>
          </cell>
          <cell r="C3379" t="str">
            <v>MÁQUINA P/JATEAMENTO (CHI)</v>
          </cell>
          <cell r="D3379" t="str">
            <v>H</v>
          </cell>
          <cell r="E3379">
            <v>8.9949999999999992</v>
          </cell>
        </row>
        <row r="3380">
          <cell r="A3380" t="str">
            <v>I0751</v>
          </cell>
          <cell r="B3380" t="str">
            <v>SEINFRA/CE</v>
          </cell>
          <cell r="C3380" t="str">
            <v>MÁQUINA P/JATEAMENTO (CHP)</v>
          </cell>
          <cell r="D3380" t="str">
            <v>H</v>
          </cell>
          <cell r="E3380">
            <v>19.487500000000001</v>
          </cell>
        </row>
        <row r="3381">
          <cell r="A3381" t="str">
            <v>I0638</v>
          </cell>
          <cell r="B3381" t="str">
            <v>SEINFRA/CE</v>
          </cell>
          <cell r="C3381" t="str">
            <v>MÁQUINA P/PINT. FAIXAS SINAL. AUTOPR. (CHI)</v>
          </cell>
          <cell r="D3381" t="str">
            <v>H</v>
          </cell>
          <cell r="E3381">
            <v>25.296250000000001</v>
          </cell>
        </row>
        <row r="3382">
          <cell r="A3382" t="str">
            <v>I0752</v>
          </cell>
          <cell r="B3382" t="str">
            <v>SEINFRA/CE</v>
          </cell>
          <cell r="C3382" t="str">
            <v>MÁQUINA P/PINT. FAIXAS SINAL. AUTOPR. (CHP)</v>
          </cell>
          <cell r="D3382" t="str">
            <v>H</v>
          </cell>
          <cell r="E3382">
            <v>108.94</v>
          </cell>
        </row>
        <row r="3383">
          <cell r="A3383" t="str">
            <v>I8695</v>
          </cell>
          <cell r="B3383" t="str">
            <v>SEINFRA/CE</v>
          </cell>
          <cell r="C3383" t="str">
            <v>MÁQUINA REGULADORA DE LASTRO CONTÍNUA AUTOMÁTICA PESADA -SERVIÇOS ESPECIALIZADO</v>
          </cell>
          <cell r="D3383" t="str">
            <v>H</v>
          </cell>
          <cell r="E3383">
            <v>1426.96</v>
          </cell>
        </row>
        <row r="3384">
          <cell r="A3384" t="str">
            <v>I8694</v>
          </cell>
          <cell r="B3384" t="str">
            <v>SEINFRA/CE</v>
          </cell>
          <cell r="C3384" t="str">
            <v>MAQUINA SOCADORA E NIVELADORA CONTÍNUA AUTOMÁTICA PESADA - SERVIÇO ESPECIALIZADO</v>
          </cell>
          <cell r="D3384" t="str">
            <v>H</v>
          </cell>
          <cell r="E3384">
            <v>2792.27</v>
          </cell>
        </row>
        <row r="3385">
          <cell r="A3385" t="str">
            <v>I1508</v>
          </cell>
          <cell r="B3385" t="str">
            <v>SEINFRA/CE</v>
          </cell>
          <cell r="C3385" t="str">
            <v>MAQUINISTA ELEVADOR</v>
          </cell>
          <cell r="D3385" t="str">
            <v>H</v>
          </cell>
          <cell r="E3385">
            <v>4</v>
          </cell>
        </row>
        <row r="3386">
          <cell r="A3386" t="str">
            <v>I1509</v>
          </cell>
          <cell r="B3386" t="str">
            <v>SEINFRA/CE</v>
          </cell>
          <cell r="C3386" t="str">
            <v>MARMORE BRANCO, ESP.=3CM</v>
          </cell>
          <cell r="D3386" t="str">
            <v>M2</v>
          </cell>
          <cell r="E3386">
            <v>160</v>
          </cell>
        </row>
        <row r="3387">
          <cell r="A3387" t="str">
            <v>I8918</v>
          </cell>
          <cell r="B3387" t="str">
            <v>SEINFRA/CE</v>
          </cell>
          <cell r="C3387" t="str">
            <v>MARRETA MÉDIA OITAVADA DE 500G</v>
          </cell>
          <cell r="D3387" t="str">
            <v>UN</v>
          </cell>
          <cell r="E3387">
            <v>19.059999999999999</v>
          </cell>
        </row>
        <row r="3388">
          <cell r="A3388" t="str">
            <v>I7959</v>
          </cell>
          <cell r="B3388" t="str">
            <v>SEINFRA/CE</v>
          </cell>
          <cell r="C3388" t="str">
            <v>MARTELO PNEUMÁTICO</v>
          </cell>
          <cell r="D3388" t="str">
            <v>H</v>
          </cell>
          <cell r="E3388">
            <v>176</v>
          </cell>
        </row>
        <row r="3389">
          <cell r="A3389" t="str">
            <v>I7430</v>
          </cell>
          <cell r="B3389" t="str">
            <v>SEINFRA/CE</v>
          </cell>
          <cell r="C3389" t="str">
            <v>MARTELO PNEUMÁTICO</v>
          </cell>
          <cell r="D3389" t="str">
            <v>H</v>
          </cell>
          <cell r="E3389">
            <v>130</v>
          </cell>
        </row>
        <row r="3390">
          <cell r="A3390" t="str">
            <v>I1510</v>
          </cell>
          <cell r="B3390" t="str">
            <v>SEINFRA/CE</v>
          </cell>
          <cell r="C3390" t="str">
            <v>MASSA A BASE DE EPOXI</v>
          </cell>
          <cell r="D3390" t="str">
            <v>KG</v>
          </cell>
          <cell r="E3390">
            <v>2.12</v>
          </cell>
        </row>
        <row r="3391">
          <cell r="A3391" t="str">
            <v>I1511</v>
          </cell>
          <cell r="B3391" t="str">
            <v>SEINFRA/CE</v>
          </cell>
          <cell r="C3391" t="str">
            <v>MASSA ACRILICA PARA PINTURA LATEX</v>
          </cell>
          <cell r="D3391" t="str">
            <v>KG</v>
          </cell>
          <cell r="E3391">
            <v>6.83</v>
          </cell>
        </row>
        <row r="3392">
          <cell r="A3392" t="str">
            <v>I1512</v>
          </cell>
          <cell r="B3392" t="str">
            <v>SEINFRA/CE</v>
          </cell>
          <cell r="C3392" t="str">
            <v>MASSA CORRIDA A BASE DE OLEO</v>
          </cell>
          <cell r="D3392" t="str">
            <v>KG</v>
          </cell>
          <cell r="E3392">
            <v>9.4600000000000009</v>
          </cell>
        </row>
        <row r="3393">
          <cell r="A3393" t="str">
            <v>I1513</v>
          </cell>
          <cell r="B3393" t="str">
            <v>SEINFRA/CE</v>
          </cell>
          <cell r="C3393" t="str">
            <v>MASSA CORRIDA A BASE DE PVA</v>
          </cell>
          <cell r="D3393" t="str">
            <v>KG</v>
          </cell>
          <cell r="E3393">
            <v>5.26</v>
          </cell>
        </row>
        <row r="3394">
          <cell r="A3394" t="str">
            <v>I1514</v>
          </cell>
          <cell r="B3394" t="str">
            <v>SEINFRA/CE</v>
          </cell>
          <cell r="C3394" t="str">
            <v>MASSA DE VEDAÇÃO</v>
          </cell>
          <cell r="D3394" t="str">
            <v>KG</v>
          </cell>
          <cell r="E3394">
            <v>11.8</v>
          </cell>
        </row>
        <row r="3395">
          <cell r="A3395" t="str">
            <v>I1515</v>
          </cell>
          <cell r="B3395" t="str">
            <v>SEINFRA/CE</v>
          </cell>
          <cell r="C3395" t="str">
            <v>MASSA IGAS PARA CAIXILHO DE ALUMINIO</v>
          </cell>
          <cell r="D3395" t="str">
            <v>KG</v>
          </cell>
          <cell r="E3395">
            <v>3.1</v>
          </cell>
        </row>
        <row r="3396">
          <cell r="A3396" t="str">
            <v>I1516</v>
          </cell>
          <cell r="B3396" t="str">
            <v>SEINFRA/CE</v>
          </cell>
          <cell r="C3396" t="str">
            <v>MASSA PARA VIDRO</v>
          </cell>
          <cell r="D3396" t="str">
            <v>KG</v>
          </cell>
          <cell r="E3396">
            <v>4.3</v>
          </cell>
        </row>
        <row r="3397">
          <cell r="A3397" t="str">
            <v>I8554</v>
          </cell>
          <cell r="B3397" t="str">
            <v>SEINFRA/CE</v>
          </cell>
          <cell r="C3397" t="str">
            <v>MASTIQUE BETUMINOSO MODIFICADO COM POLIURETANO, TIXOTRÓPICO, BICOMPONENTE PARA JUNTA DE DILATAÇÃO</v>
          </cell>
          <cell r="D3397" t="str">
            <v>KG</v>
          </cell>
          <cell r="E3397">
            <v>10</v>
          </cell>
        </row>
        <row r="3398">
          <cell r="A3398" t="str">
            <v>I1517</v>
          </cell>
          <cell r="B3398" t="str">
            <v>SEINFRA/CE</v>
          </cell>
          <cell r="C3398" t="str">
            <v>MASTIQUE ELASTICO</v>
          </cell>
          <cell r="D3398" t="str">
            <v>KG</v>
          </cell>
          <cell r="E3398">
            <v>24.07</v>
          </cell>
        </row>
        <row r="3399">
          <cell r="A3399" t="str">
            <v>I6804</v>
          </cell>
          <cell r="B3399" t="str">
            <v>SEINFRA/CE</v>
          </cell>
          <cell r="C3399" t="str">
            <v>MASTIQUE ELASTICO A BASE DE POLIURETANO NA COR CINZA - UNIPLAC 400ml</v>
          </cell>
          <cell r="D3399" t="str">
            <v>UN</v>
          </cell>
          <cell r="E3399">
            <v>119.59</v>
          </cell>
        </row>
        <row r="3400">
          <cell r="A3400" t="str">
            <v>I1518</v>
          </cell>
          <cell r="B3400" t="str">
            <v>SEINFRA/CE</v>
          </cell>
          <cell r="C3400" t="str">
            <v>MASTRO SIMPLE FG DE 1 1/2''X3M</v>
          </cell>
          <cell r="D3400" t="str">
            <v>M</v>
          </cell>
          <cell r="E3400">
            <v>14.94</v>
          </cell>
        </row>
        <row r="3401">
          <cell r="A3401" t="str">
            <v>I8517</v>
          </cell>
          <cell r="B3401" t="str">
            <v>SEINFRA/CE</v>
          </cell>
          <cell r="C3401" t="str">
            <v>MASTRO SIMPLES 2,0m x 2"</v>
          </cell>
          <cell r="D3401" t="str">
            <v>UN</v>
          </cell>
          <cell r="E3401">
            <v>43.19</v>
          </cell>
        </row>
        <row r="3402">
          <cell r="A3402" t="str">
            <v>I6111</v>
          </cell>
          <cell r="B3402" t="str">
            <v>SEINFRA/CE</v>
          </cell>
          <cell r="C3402" t="str">
            <v>MATA JUNTA (PADRÃO MUTIRÃO)</v>
          </cell>
          <cell r="D3402" t="str">
            <v>M</v>
          </cell>
          <cell r="E3402">
            <v>2.2000000000000002</v>
          </cell>
        </row>
        <row r="3403">
          <cell r="A3403" t="str">
            <v>I8155</v>
          </cell>
          <cell r="B3403" t="str">
            <v>SEINFRA/CE</v>
          </cell>
          <cell r="C3403" t="str">
            <v>MATERIAIS E ACESSÓRIOS PARA LINHA DE TRANSMISSÃO, CLASSE 72,5 KV, PADRÃO RURAL, COM CRUZETA DE CONCRETO ARMADO PARA CABO DE ALUMÍNIO LIGA 6201, EM POSTE DE CONCRETO ARMADO DUPLO T1500/17 B (CONDUTOR NÃO INCLUSO)</v>
          </cell>
          <cell r="D3403" t="str">
            <v>KM</v>
          </cell>
          <cell r="E3403">
            <v>97406.71</v>
          </cell>
        </row>
        <row r="3404">
          <cell r="A3404" t="str">
            <v>I8154</v>
          </cell>
          <cell r="B3404" t="str">
            <v>SEINFRA/CE</v>
          </cell>
          <cell r="C3404" t="str">
            <v>MATERIAIS E ACESSÓRIOS PARA LINHA DE TRANSMISSÃO, CLASSE 72,5 KV, PADRÃO URBANO, COM ISOLADOR POLIMÉRICO PARA CABO DE ALUMÍNIO LIGA 6201, EM POSTE DE CONCRETO ARMADO DUPLO T600/17 B (CONDUTOR NÃO INCLUSO)</v>
          </cell>
          <cell r="D3404" t="str">
            <v>KM</v>
          </cell>
          <cell r="E3404">
            <v>153711.32</v>
          </cell>
        </row>
        <row r="3405">
          <cell r="A3405" t="str">
            <v>I8150</v>
          </cell>
          <cell r="B3405" t="str">
            <v>SEINFRA/CE</v>
          </cell>
          <cell r="C3405" t="str">
            <v>MATERIAIS E ACESSÓRIOS PARA REDE DE DISTRIBUIÇÃO RURAL PRIMÁRIA, TENSÃO DE 13,80 KV, PARA CABO DE ALUMÍNIO, COM ESTRUTURA DE ALINHAMENTO EM POSTE DE CONCRETO ARMADO DUPLO T 150/10 (CONDUTOR NÃO INCLUSO)</v>
          </cell>
          <cell r="D3405" t="str">
            <v>KM</v>
          </cell>
          <cell r="E3405">
            <v>14280.35</v>
          </cell>
        </row>
        <row r="3406">
          <cell r="A3406" t="str">
            <v>I8151</v>
          </cell>
          <cell r="B3406" t="str">
            <v>SEINFRA/CE</v>
          </cell>
          <cell r="C3406" t="str">
            <v>MATERIAIS E ACESSÓRIOS PARA REDE DE DISTRIBUIÇÃO RURAL PRIMÁRIA, TENSÃO DE 13,80 KV, PARA CABO DE COBRE, COM ESTRUTURA DE ALINHAMENTO EM POSTE DE CONCRETO ARMADO DUPLO T 150/10 (CONDUTOR NÃO INCLUSO)</v>
          </cell>
          <cell r="D3406" t="str">
            <v>KM</v>
          </cell>
          <cell r="E3406">
            <v>19918.71</v>
          </cell>
        </row>
        <row r="3407">
          <cell r="A3407" t="str">
            <v>I8148</v>
          </cell>
          <cell r="B3407" t="str">
            <v>SEINFRA/CE</v>
          </cell>
          <cell r="C3407" t="str">
            <v>MATERIAIS E ACESSÓRIOS PARA REDE DE DISTRIBUIÇÃO SECUNDÁRIA, PARA CABO DE ALUMÍNIO, NA TENSÃO DE 380 V, COM ESTRUTURA DE ALINHAMENTO EM POSTE DE CONCRETO ARMADO DUPLO T 150/9 (CONDUTOR E TRANSFORMADOR NÃO INCLUSOS)</v>
          </cell>
          <cell r="D3407" t="str">
            <v>KM</v>
          </cell>
          <cell r="E3407">
            <v>18495.95</v>
          </cell>
        </row>
        <row r="3408">
          <cell r="A3408" t="str">
            <v>I8152</v>
          </cell>
          <cell r="B3408" t="str">
            <v>SEINFRA/CE</v>
          </cell>
          <cell r="C3408" t="str">
            <v>MATERIAIS E ACESSÓRIOS PARA REDE DE DISTRIBUIÇÃO SECUNDÁRIA, PARA CABO DE ALUMÍNIO, TENSÃO DE 380 V, COM ESTRUTURA DE ALINHAMENTO EM POSTE DE CONCRETO ARMADO DUPLO T 150/9 (CONDUTOR E TRANSFORMADOR NÃO INCLUSOS)</v>
          </cell>
          <cell r="D3408" t="str">
            <v>KM</v>
          </cell>
          <cell r="E3408">
            <v>18495.95</v>
          </cell>
        </row>
        <row r="3409">
          <cell r="A3409" t="str">
            <v>I8149</v>
          </cell>
          <cell r="B3409" t="str">
            <v>SEINFRA/CE</v>
          </cell>
          <cell r="C3409" t="str">
            <v>MATERIAIS E ACESSÓRIOS PARA REDE DE DISTRIBUIÇÃO SECUNDÁRIA, PARA CABO DE COBRE, NA TENSÃO DE 380 V, COM ESTRUTURA DE ALINHAMENTO EM POSTE DE CONCRETO ARMADO DUPLO T 150/9 (CONDUTOR E TRANSFORMADOR NÃO INCLUSOS)</v>
          </cell>
          <cell r="D3409" t="str">
            <v>KM</v>
          </cell>
          <cell r="E3409">
            <v>24503.18</v>
          </cell>
        </row>
        <row r="3410">
          <cell r="A3410" t="str">
            <v>I8153</v>
          </cell>
          <cell r="B3410" t="str">
            <v>SEINFRA/CE</v>
          </cell>
          <cell r="C3410" t="str">
            <v>MATERIAIS E ACESSÓRIOS PARA REDE DE DISTRIBUIÇÃO SECUNDÁRIA, PARA CABO DE COBRE, TENSÃO DE 380 V, COM ESTRUTURA DE ALINHAMENTO EM POSTE DE CONCRETO ARMADO DUPLO T 150/9 (CONDUTOR E TRANSFORMADOR NÃO INCLUSOS)</v>
          </cell>
          <cell r="D3410" t="str">
            <v>KM</v>
          </cell>
          <cell r="E3410">
            <v>24503.18</v>
          </cell>
        </row>
        <row r="3411">
          <cell r="A3411" t="str">
            <v>I8146</v>
          </cell>
          <cell r="B3411" t="str">
            <v>SEINFRA/CE</v>
          </cell>
          <cell r="C3411" t="str">
            <v>MATERIAIS E ACESSÓRIOS PARA REDE DE DISTRIBUIÇÃO URBANA PRIMÁRIA NA TENSÃO DE 13,80 KV, PARA CABO DE ALUMÍNIO, COM ESTRUTURA DE ALINHAMENTO EM POSTE DE CONCRETO ARMADO DUPLO T 150/10 (CONDUTOR NÃO INCLUSO)</v>
          </cell>
          <cell r="D3411" t="str">
            <v>KM</v>
          </cell>
          <cell r="E3411">
            <v>37603.15</v>
          </cell>
        </row>
        <row r="3412">
          <cell r="A3412" t="str">
            <v>I8147</v>
          </cell>
          <cell r="B3412" t="str">
            <v>SEINFRA/CE</v>
          </cell>
          <cell r="C3412" t="str">
            <v>MATERIAIS E ACESSÓRIOS PARA REDE DE DISTRIBUIÇÃO URBANA PRIMÁRIA NA TENSÃO DE 13,80 KV, PARA CABO DE COBRE, COM ESTRUTURA DE ALINHAMENTO EM POSTE DE CONCRETO ARMADO DUPLO T 150/10 (CONDUTOR NÃO INCLUSO)</v>
          </cell>
          <cell r="D3412" t="str">
            <v>KM</v>
          </cell>
          <cell r="E3412">
            <v>40554.07</v>
          </cell>
        </row>
        <row r="3413">
          <cell r="A3413" t="str">
            <v>I8126</v>
          </cell>
          <cell r="B3413" t="str">
            <v>SEINFRA/CE</v>
          </cell>
          <cell r="C3413" t="str">
            <v>MATERIAIS E ACESSÓRIOS PARA SUBESTAÇÃO ABRIGADA EM ALVENARIA DE 1000 KVA/13.800-380/220 V, ENTRADA AÉREA, COM POSTO DE MEDIÇÃO, DISJUNÇÃO E TRANSFORMAÇÃO, FORNECIDA COM QUADRO DE PROTEÇÃO GERAL DE BAIXA TENSÃO</v>
          </cell>
          <cell r="D3413" t="str">
            <v>UN</v>
          </cell>
          <cell r="E3413">
            <v>97886.23</v>
          </cell>
        </row>
        <row r="3414">
          <cell r="A3414" t="str">
            <v>I8127</v>
          </cell>
          <cell r="B3414" t="str">
            <v>SEINFRA/CE</v>
          </cell>
          <cell r="C3414" t="str">
            <v>MATERIAIS E ACESSÓRIOS PARA SUBESTAÇÃO ABRIGADA EM ALVENARIA DE 1250 KVA/13.800-380/220 V, ENTRADA AÉREA, COM POSTO DE MEDIÇÃO, DISJUNÇÃO E TRANSFORMAÇÃO, FORNECIDA COM QUADRO DE PROTEÇÃO GERAL DE BAIXA TENSÃO</v>
          </cell>
          <cell r="D3414" t="str">
            <v>UN</v>
          </cell>
          <cell r="E3414">
            <v>113452.34</v>
          </cell>
        </row>
        <row r="3415">
          <cell r="A3415" t="str">
            <v>I8128</v>
          </cell>
          <cell r="B3415" t="str">
            <v>SEINFRA/CE</v>
          </cell>
          <cell r="C3415" t="str">
            <v>MATERIAIS E ACESSÓRIOS PARA SUBESTAÇÃO ABRIGADA EM ALVENARIA DE 1500 KVA/13.800-380/220 V, ENTRADA AÉREA, COM POSTO DE MEDIÇÃO, DISJUNÇÃO E TRANSFORMAÇÃO, FORNECIDA COM QUADRO DE PROTEÇÃO GERAL DE BAIXA TENSÃO</v>
          </cell>
          <cell r="D3415" t="str">
            <v>UN</v>
          </cell>
          <cell r="E3415">
            <v>133824.22</v>
          </cell>
        </row>
        <row r="3416">
          <cell r="A3416" t="str">
            <v>I8122</v>
          </cell>
          <cell r="B3416" t="str">
            <v>SEINFRA/CE</v>
          </cell>
          <cell r="C3416" t="str">
            <v>MATERIAIS E ACESSÓRIOS PARA SUBESTAÇÃO ABRIGADA EM ALVENARIA DE 225 KVA/13.800-380/220 V, ENTRADA AÉREA, COM POSTO DE TRANSFORMAÇÃO, FORNECIDA COM QUADRO DE MEDIÇÃO E PROTEÇÃO GERAL DE BAIXA TENSÃO</v>
          </cell>
          <cell r="D3416" t="str">
            <v>UN</v>
          </cell>
          <cell r="E3416">
            <v>36738.949999999997</v>
          </cell>
        </row>
        <row r="3417">
          <cell r="A3417" t="str">
            <v>I8123</v>
          </cell>
          <cell r="B3417" t="str">
            <v>SEINFRA/CE</v>
          </cell>
          <cell r="C3417" t="str">
            <v>MATERIAIS E ACESSÓRIOS PARA SUBESTAÇÃO ABRIGADA EM ALVENARIA DE 300 KVA/13.800-380/220 V, ENTRADA AÉREA, COM POSTO DE MEDIÇÃO, DISJUNÇÃO E TRANSFORMAÇÃO, FORNECIDA COM QUADRO DE PROTEÇÃO GERAL DE BAIXA TENSÃO</v>
          </cell>
          <cell r="D3417" t="str">
            <v>UN</v>
          </cell>
          <cell r="E3417">
            <v>63853.69</v>
          </cell>
        </row>
        <row r="3418">
          <cell r="A3418" t="str">
            <v>I8124</v>
          </cell>
          <cell r="B3418" t="str">
            <v>SEINFRA/CE</v>
          </cell>
          <cell r="C3418" t="str">
            <v>MATERIAIS E ACESSÓRIOS PARA SUBESTAÇÃO ABRIGADA EM ALVENARIA DE 500 KVA/13.800-380/220 V, ENTRADA AÉREA, COM POSTO DE MEDIÇÃO, DISJUNÇÃO E TRANSFORMAÇÃO, FORNECIDA COM QUADRO DE PROTEÇÃO GERAL DE BAIXA TENSÃO</v>
          </cell>
          <cell r="D3418" t="str">
            <v>UN</v>
          </cell>
          <cell r="E3418">
            <v>75195.77</v>
          </cell>
        </row>
        <row r="3419">
          <cell r="A3419" t="str">
            <v>I8125</v>
          </cell>
          <cell r="B3419" t="str">
            <v>SEINFRA/CE</v>
          </cell>
          <cell r="C3419" t="str">
            <v>MATERIAIS E ACESSÓRIOS PARA SUBESTAÇÃO ABRIGADA EM ALVENARIA DE 750 KVA/13.800-380/220 V, ENTRADA AÉREA, COM POSTO DE MEDIÇÃO, DISJUNÇÃO E TRANSFORMAÇÃO, FORNECIDA COM QUADRO DE PROTEÇÃO GERAL DE BAIXA TENSÃO</v>
          </cell>
          <cell r="D3419" t="str">
            <v>UN</v>
          </cell>
          <cell r="E3419">
            <v>85945.55</v>
          </cell>
        </row>
        <row r="3420">
          <cell r="A3420" t="str">
            <v>I8119</v>
          </cell>
          <cell r="B3420" t="str">
            <v>SEINFRA/CE</v>
          </cell>
          <cell r="C3420" t="str">
            <v>MATERIAIS E ACESSÓRIOS PARA SUBESTAÇÃO AÉREA DE 112,5 KVA / 13.800-380/220V COM QUADRO DE MEDIÇÃO E PROTEÇÃO GERAL</v>
          </cell>
          <cell r="D3420" t="str">
            <v>UN</v>
          </cell>
          <cell r="E3420">
            <v>11065.95</v>
          </cell>
        </row>
        <row r="3421">
          <cell r="A3421" t="str">
            <v>I8115</v>
          </cell>
          <cell r="B3421" t="str">
            <v>SEINFRA/CE</v>
          </cell>
          <cell r="C3421" t="str">
            <v xml:space="preserve">MATERIAIS E ACESSÓRIOS PARA SUBESTAÇÃO AÉREA DE 15 KVA / 13.800-380/220V </v>
          </cell>
          <cell r="D3421" t="str">
            <v>UN</v>
          </cell>
          <cell r="E3421">
            <v>6133.7</v>
          </cell>
        </row>
        <row r="3422">
          <cell r="A3422">
            <v>0</v>
          </cell>
          <cell r="B3422" t="str">
            <v>SEINFRA/CE</v>
          </cell>
          <cell r="C3422">
            <v>0</v>
          </cell>
          <cell r="D3422">
            <v>0</v>
          </cell>
          <cell r="E3422">
            <v>0</v>
          </cell>
        </row>
        <row r="3423">
          <cell r="A3423">
            <v>0</v>
          </cell>
          <cell r="B3423" t="str">
            <v>SEINFRA/CE</v>
          </cell>
          <cell r="C3423" t="str">
            <v>COM QUADRO DE MEDIÇÃO E PROTEÇÃO GERAL</v>
          </cell>
          <cell r="D3423">
            <v>0</v>
          </cell>
          <cell r="E3423">
            <v>0</v>
          </cell>
        </row>
        <row r="3424">
          <cell r="A3424" t="str">
            <v>I8120</v>
          </cell>
          <cell r="B3424" t="str">
            <v>SEINFRA/CE</v>
          </cell>
          <cell r="C3424" t="str">
            <v>MATERIAIS E ACESSÓRIOS PARA SUBESTAÇÃO AÉREA DE 150 KVA / 13.800-380/220V COM QUADRO DE MEDIÇÃO E PROTEÇÃO GERAL</v>
          </cell>
          <cell r="D3424" t="str">
            <v>UN</v>
          </cell>
          <cell r="E3424">
            <v>13110.52</v>
          </cell>
        </row>
        <row r="3425">
          <cell r="A3425" t="str">
            <v>I8121</v>
          </cell>
          <cell r="B3425" t="str">
            <v>SEINFRA/CE</v>
          </cell>
          <cell r="C3425" t="str">
            <v>MATERIAIS E ACESSÓRIOS PARA SUBESTAÇÃO AÉREA DE 225 KVA / 13.800-380/220V COM QUADRO DE MEDIÇÃO E PROTEÇÃO GERAL</v>
          </cell>
          <cell r="D3425" t="str">
            <v>UN</v>
          </cell>
          <cell r="E3425">
            <v>16820.240000000002</v>
          </cell>
        </row>
        <row r="3426">
          <cell r="A3426" t="str">
            <v>I8116</v>
          </cell>
          <cell r="B3426" t="str">
            <v>SEINFRA/CE</v>
          </cell>
          <cell r="C3426" t="str">
            <v>MATERIAIS E ACESSÓRIOS PARA SUBESTAÇÃO AÉREA DE 30 KVA / 13.800-380/220V COM QUADRO DE MEDIÇÃO E PROTEÇÃO GERAL</v>
          </cell>
          <cell r="D3426" t="str">
            <v>UN</v>
          </cell>
          <cell r="E3426">
            <v>6903.05</v>
          </cell>
        </row>
        <row r="3427">
          <cell r="A3427" t="str">
            <v>I8117</v>
          </cell>
          <cell r="B3427" t="str">
            <v>SEINFRA/CE</v>
          </cell>
          <cell r="C3427" t="str">
            <v>MATERIAIS E ACESSÓRIOS PARA SUBESTAÇÃO AÉREA DE 45 KVA / 13.800-380/220V COM QUADRO DE MEDIÇÃO E PROTEÇÃO GERAL</v>
          </cell>
          <cell r="D3427" t="str">
            <v>UN</v>
          </cell>
          <cell r="E3427">
            <v>7661.85</v>
          </cell>
        </row>
        <row r="3428">
          <cell r="A3428" t="str">
            <v>I8118</v>
          </cell>
          <cell r="B3428" t="str">
            <v>SEINFRA/CE</v>
          </cell>
          <cell r="C3428" t="str">
            <v>MATERIAIS E ACESSÓRIOS PARA SUBESTAÇÃO AÉREA DE 75 KVA / 13.800-380/220V COM QUADRO DE MEDIÇÃO E PROTEÇÃO GERAL</v>
          </cell>
          <cell r="D3428" t="str">
            <v>UN</v>
          </cell>
          <cell r="E3428">
            <v>9168.93</v>
          </cell>
        </row>
        <row r="3429">
          <cell r="A3429" t="str">
            <v>I8132</v>
          </cell>
          <cell r="B3429" t="str">
            <v>SEINFRA/CE</v>
          </cell>
          <cell r="C3429" t="str">
            <v>MATERIAIS E ACESSÓRIOS PARA SUBESTAÇÃO AO TEMPO AO NÍVEL DO SOLO DE 1000 KVA/13.800-380/220 V, COM CONJUNTO DE MEDIÇÃO PRIMÁRIA EM POSTE DE CONCRETO, POSTO DE DISJUNÇÃO EM CUBÍCULO METÁLICO, FORNECIDA COM QUADRO GERAL DE PROTEÇÃO DE BAIXA TENSÃO</v>
          </cell>
          <cell r="D3429" t="str">
            <v>UN</v>
          </cell>
          <cell r="E3429">
            <v>83679.929999999993</v>
          </cell>
        </row>
        <row r="3430">
          <cell r="A3430" t="str">
            <v>I8133</v>
          </cell>
          <cell r="B3430" t="str">
            <v>SEINFRA/CE</v>
          </cell>
          <cell r="C3430" t="str">
            <v>MATERIAIS E ACESSÓRIOS PARA SUBESTAÇÃO AO TEMPO AO NÍVEL DO SOLO DE 1250 KVA/13.800-380/220 V, COM CONJUNTO DE MEDIÇÃO PRIMÁRIA EM POSTE DE CONCRETO, POSTO DE DISJUNÇÃO EM CUBÍCULO METÁLICO, FORNECIDA COM QUADRO GERAL DE PROTEÇÃO DE BAIXA TENSÃO</v>
          </cell>
          <cell r="D3430" t="str">
            <v>UN</v>
          </cell>
          <cell r="E3430">
            <v>99277.38</v>
          </cell>
        </row>
        <row r="3431">
          <cell r="A3431" t="str">
            <v>I8134</v>
          </cell>
          <cell r="B3431" t="str">
            <v>SEINFRA/CE</v>
          </cell>
          <cell r="C3431" t="str">
            <v>MATERIAIS E ACESSÓRIOS PARA SUBESTAÇÃO AO TEMPO AO NÍVEL DO SOLO DE 1500 KVA/13.800-380/220 V, COM CONJUNTO DE MEDIÇÃO PRIMÁRIA EM POSTE DE CONCRETO, POSTO DE DISJUNÇÃO EM CUBÍCULO METÁLICO, FORNECIDA COM QUADRO GERAL DE PROTEÇÃO DE BAIXA TENSÃO</v>
          </cell>
          <cell r="D3431" t="str">
            <v>UN</v>
          </cell>
          <cell r="E3431">
            <v>114031.98</v>
          </cell>
        </row>
        <row r="3432">
          <cell r="A3432" t="str">
            <v>I8129</v>
          </cell>
          <cell r="B3432" t="str">
            <v>SEINFRA/CE</v>
          </cell>
          <cell r="C3432" t="str">
            <v>MATERIAIS E ACESSÓRIOS PARA SUBESTAÇÃO AO TEMPO AO NÍVEL DO SOLO DE 300 KVA/13.800-380/220 V, COM CONJUNTO DE MEDIÇÃO PRIMÁRIA EM POSTE DE CONCRETO, POSTO DE DISJUNÇÃO EM CUBÍCULO METÁLICO, FORNECIDA COM QUADRO GERAL DE PROTEÇÃO DE BAIXA TENSÃO</v>
          </cell>
          <cell r="D3432" t="str">
            <v>UN</v>
          </cell>
          <cell r="E3432">
            <v>55835.62</v>
          </cell>
        </row>
        <row r="3433">
          <cell r="A3433" t="str">
            <v>I8130</v>
          </cell>
          <cell r="B3433" t="str">
            <v>SEINFRA/CE</v>
          </cell>
          <cell r="C3433" t="str">
            <v>MATERIAIS E ACESSÓRIOS PARA SUBESTAÇÃO AO TEMPO AO NÍVEL DO SOLO DE 500 KVA/13.800-380/220 V, COM CONJUNTO DE MEDIÇÃO PRIMÁRIA EM POSTE DE CONCRETO, POSTO DE DISJUNÇÃO EM CUBÍCULO METÁLICO, FORNECIDA COM QUADRO GERAL DE PROTEÇÃO DE BAIXA TENSÃO</v>
          </cell>
          <cell r="D3433" t="str">
            <v>UN</v>
          </cell>
          <cell r="E3433">
            <v>66016.3</v>
          </cell>
        </row>
        <row r="3434">
          <cell r="A3434" t="str">
            <v>I8131</v>
          </cell>
          <cell r="B3434" t="str">
            <v>SEINFRA/CE</v>
          </cell>
          <cell r="C3434" t="str">
            <v>MATERIAIS E ACESSÓRIOS PARA SUBESTAÇÃO AO TEMPO AO NÍVEL DO SOLO DE 750 KVA/13.800-380/220 V, COM CONJUNTO DE MEDIÇÃO PRIMÁRIA EM POSTE DE CONCRETO, POSTO DE DISJUNÇÃO EM CUBÍCULO METÁLICO, FORNECIDA COM QUADRO GERAL DE PROTEÇÃO DE BAIXA TENSÃO</v>
          </cell>
          <cell r="D3434" t="str">
            <v>UN</v>
          </cell>
          <cell r="E3434">
            <v>74842.710000000006</v>
          </cell>
        </row>
        <row r="3435">
          <cell r="A3435" t="str">
            <v>I8143</v>
          </cell>
          <cell r="B3435" t="str">
            <v>SEINFRA/CE</v>
          </cell>
          <cell r="C3435" t="str">
            <v>MATERIAIS E ACESSÓRIOS PARA SUBESTAÇÃO AO TEMPO, AO NÍVEL DO SOLO, DE 10/12,5 MVA/69.000-13.800 V, COM 1 (UM) VÃO DE ENTRADA (69 KV) E 4 (QUATRO) VÃOS DE SAÍDA (13,8 KV) EM ESTRUTURA DE CONCRETO ARMADO, COM DISJUNTOR DE PROTEÇÃO NO PRIMÁRIO E SECUNDÁRIO, CASA DE COMANDO E BANCO DE CAPACITORES</v>
          </cell>
          <cell r="D3435" t="str">
            <v>UN</v>
          </cell>
          <cell r="E3435">
            <v>2361579.12</v>
          </cell>
        </row>
        <row r="3436">
          <cell r="A3436" t="str">
            <v>I8144</v>
          </cell>
          <cell r="B3436" t="str">
            <v>SEINFRA/CE</v>
          </cell>
          <cell r="C3436" t="str">
            <v>MATERIAIS E ACESSÓRIOS PARA SUBESTAÇÃO AO TEMPO, AO NÍVEL DO SOLO, DE 15/20 MVA/69.000-13.800 V, COM 1 (UM) VÃO DE ENTRADA (69 KV) E 5 (CINCO) VÃOS DE SAÍDA (13,8 KV) EM ESTRUTURA DE CONCRETO ARMADO, COM DISJUNTOR DE PROTEÇÃO NO PRIMÁRIO E SECUNDÁRIO, TRANSFORMADOR COM REGULAÇÃO INCORPORADA, CASA DE COMANDO E BANCO DE CAPACITORES</v>
          </cell>
          <cell r="D3436" t="str">
            <v>UN</v>
          </cell>
          <cell r="E3436">
            <v>4184509.95</v>
          </cell>
        </row>
        <row r="3437">
          <cell r="A3437" t="str">
            <v>I8145</v>
          </cell>
          <cell r="B3437" t="str">
            <v>SEINFRA/CE</v>
          </cell>
          <cell r="C3437" t="str">
            <v>MATERIAIS E ACESSÓRIOS PARA SUBESTAÇÃO AO TEMPO, AO NÍVEL DO SOLO, DE 20/33 MVA/69.000-13.800 V, COM 1 (UM) VÃO DE ENTRADA (69 KV) E 5 (CINCO) VÃOS DE SAÍDA (13,8 KV) EM ESTRUTURA DE CONCRETO ARMADO, COM DISJUNTOR DE PROTEÇÃO NO PRIMÁRIO E SECUNDÁRIO, TRANSFORMADOR COM REGULAÇÃO INCORPORADA, CASA DE COMANDO E BANCO DE CAPACITORES</v>
          </cell>
          <cell r="D3437" t="str">
            <v>UN</v>
          </cell>
          <cell r="E3437">
            <v>4773007.71</v>
          </cell>
        </row>
        <row r="3438">
          <cell r="A3438" t="str">
            <v>I8141</v>
          </cell>
          <cell r="B3438" t="str">
            <v>SEINFRA/CE</v>
          </cell>
          <cell r="C3438" t="str">
            <v>MATERIAIS E ACESSÓRIOS PARA SUBESTAÇÃO AO TEMPO, AO NÍVEL DO SOLO, DE 5 MVA/69.000-13.800 V, COM 1 (UM) VÃO DE ENTRADA (69 KV) E 2 (DOIS) VÃOS DE SAÍDA (13,8 KV) EM ESTRUTURA DE CONCRETO ARMADO, COM DISJUNTOR DE PROTEÇÃO SOMENTE NO SECUNDÁRIO, CASA DE COMANDO E BANCO DE CAPACITORES</v>
          </cell>
          <cell r="D3438" t="str">
            <v>UN</v>
          </cell>
          <cell r="E3438">
            <v>1201466</v>
          </cell>
        </row>
        <row r="3439">
          <cell r="A3439" t="str">
            <v>I8142</v>
          </cell>
          <cell r="B3439" t="str">
            <v>SEINFRA/CE</v>
          </cell>
          <cell r="C3439" t="str">
            <v>MATERIAIS E ACESSÓRIOS PARA SUBESTAÇÃO AO TEMPO, AO NÍVEL DO SOLO, DE 7,5 MVA/69.000-13.800 V, COM 1 (UM) VÃO DE ENTRADA (69 KV) E 3 (TRÊS) VÃOS DE SAÍDA (13,8 KV) EM ESTRUTURA DE CONCRETO ARMADO, COM DISJUNTOR DE PROTEÇÃO SOMENTE NO SECUNDÁRIO, CASA DE COMANDO E BANCO DE CAPACITORES</v>
          </cell>
          <cell r="D3439" t="str">
            <v>UN</v>
          </cell>
          <cell r="E3439">
            <v>1696799</v>
          </cell>
        </row>
        <row r="3440">
          <cell r="A3440" t="str">
            <v>I8136</v>
          </cell>
          <cell r="B3440" t="str">
            <v>SEINFRA/CE</v>
          </cell>
          <cell r="C3440" t="str">
            <v>MATERIAIS E ACESSÓRIOS PARA SUBESTAÇÃO TIPO PEDESTAL DE 112,5 KVA/13.800-380/220 V, ENTRADA SUBTERRÂNEA, COM FUSÍVEL PRIMÁRIO BAIONETA, FORNECIDA COM PROTEÇÃO, SECCIONAMENTO GERAL E MEDIÇÃO EM BAIXA TENSÃO</v>
          </cell>
          <cell r="D3440" t="str">
            <v>UN</v>
          </cell>
          <cell r="E3440">
            <v>27367.68</v>
          </cell>
        </row>
        <row r="3441">
          <cell r="A3441" t="str">
            <v>I8137</v>
          </cell>
          <cell r="B3441" t="str">
            <v>SEINFRA/CE</v>
          </cell>
          <cell r="C3441" t="str">
            <v>MATERIAIS E ACESSÓRIOS PARA SUBESTAÇÃO TIPO PEDESTAL DE 150 KVA/13.800-380/220 V, ENTRADA SUBTERRÂNEA, COM FUSÍVEL PRIMÁRIO BAIONETA, FORNECIDA COM PROTEÇÃO, SECCIONAMENTO GERAL E MEDIÇÃO EM BAIXA TENSÃO</v>
          </cell>
          <cell r="D3441" t="str">
            <v>UN</v>
          </cell>
          <cell r="E3441">
            <v>29382.73</v>
          </cell>
        </row>
        <row r="3442">
          <cell r="A3442" t="str">
            <v>I8138</v>
          </cell>
          <cell r="B3442" t="str">
            <v>SEINFRA/CE</v>
          </cell>
          <cell r="C3442" t="str">
            <v>MATERIAIS E ACESSÓRIOS PARA SUBESTAÇÃO TIPO PEDESTAL DE 225 KVA/13.800-380/220 V, ENTRADA SUBTERRÂNEA, COM FUSÍVEL PRIMÁRIO BAIONETA, FORNECIDA COM PROTEÇÃO, SECCIONAMENTO GERAL E MEDIÇÃO EM BAIXA TENSÃO</v>
          </cell>
          <cell r="D3442" t="str">
            <v>UN</v>
          </cell>
          <cell r="E3442">
            <v>33413.9</v>
          </cell>
        </row>
        <row r="3443">
          <cell r="A3443" t="str">
            <v>I8139</v>
          </cell>
          <cell r="B3443" t="str">
            <v>SEINFRA/CE</v>
          </cell>
          <cell r="C3443" t="str">
            <v>MATERIAIS E ACESSÓRIOS PARA SUBESTAÇÃO TIPO PEDESTAL DE 300 KVA/13.800-380/220 V, ENTRADA SUBTERRÂNEA, COM FUSÍVEL PRIMÁRIO BAIONETA, FORNECIDA COM PROTEÇÃO, SECCIONAMENTO GERAL E MEDIÇÃO EM BAIXA TENSÃO</v>
          </cell>
          <cell r="D3443" t="str">
            <v>UN</v>
          </cell>
          <cell r="E3443">
            <v>37474.58</v>
          </cell>
        </row>
        <row r="3444">
          <cell r="A3444" t="str">
            <v>I8140</v>
          </cell>
          <cell r="B3444" t="str">
            <v>SEINFRA/CE</v>
          </cell>
          <cell r="C3444" t="str">
            <v>MATERIAIS E ACESSÓRIOS PARA SUBESTAÇÃO TIPO PEDESTAL DE 500 KVA/13.800-380/220 V, ENTRADA SUBTERRÂNEA, COM FUSÍVEL PRIMÁRIO BAIONETA, FORNECIDA COM PROTEÇÃO, SECCIONAMENTO GERAL E MEDIÇÃO EM BAIXA TENSÃO</v>
          </cell>
          <cell r="D3444" t="str">
            <v>UN</v>
          </cell>
          <cell r="E3444">
            <v>48255.97</v>
          </cell>
        </row>
        <row r="3445">
          <cell r="A3445" t="str">
            <v>I8135</v>
          </cell>
          <cell r="B3445" t="str">
            <v>SEINFRA/CE</v>
          </cell>
          <cell r="C3445" t="str">
            <v>MATERIAIS E ACESSÓRIOS PARA SUBESTAÇÃO TIPO PEDESTAL DE 75 KVA/13.800-380/220 V, ENTRADA SUBTERRÂNEA, COM FUSÍVEL PRIMÁRIO BAIONETA, FORNECIDA COM PROTEÇÃO, SECCIONAMENTO GERAL E MEDIÇÃO EM BAIXA TENSÃO</v>
          </cell>
          <cell r="D3445" t="str">
            <v>UN</v>
          </cell>
          <cell r="E3445">
            <v>25352.62</v>
          </cell>
        </row>
        <row r="3446">
          <cell r="A3446" t="str">
            <v>I2841</v>
          </cell>
          <cell r="B3446" t="str">
            <v>SEINFRA/CE</v>
          </cell>
          <cell r="C3446" t="str">
            <v>MATERIAL  DE OPERAÇÃO DO TRATOR DE ESTEIRAS C/ LÂMINA E ESC. (155 HP)</v>
          </cell>
          <cell r="D3446" t="str">
            <v>H</v>
          </cell>
          <cell r="E3446">
            <v>55.8</v>
          </cell>
        </row>
        <row r="3447">
          <cell r="A3447" t="str">
            <v>I2709</v>
          </cell>
          <cell r="B3447" t="str">
            <v>SEINFRA/CE</v>
          </cell>
          <cell r="C3447" t="str">
            <v>MATERIAL DE OPERACAO AQ.FLUIDO TERMICO</v>
          </cell>
          <cell r="D3447" t="str">
            <v>H</v>
          </cell>
          <cell r="E3447">
            <v>84</v>
          </cell>
        </row>
        <row r="3448">
          <cell r="A3448" t="str">
            <v>I2711</v>
          </cell>
          <cell r="B3448" t="str">
            <v>SEINFRA/CE</v>
          </cell>
          <cell r="C3448" t="str">
            <v>MATERIAL DE OPERAÇÃO BET.ELET.320L</v>
          </cell>
          <cell r="D3448" t="str">
            <v>H</v>
          </cell>
          <cell r="E3448">
            <v>1.6875</v>
          </cell>
        </row>
        <row r="3449">
          <cell r="A3449" t="str">
            <v>I2713</v>
          </cell>
          <cell r="B3449" t="str">
            <v>SEINFRA/CE</v>
          </cell>
          <cell r="C3449" t="str">
            <v>MATERIAL DE OPERAÇÃO BET.ELET.580L</v>
          </cell>
          <cell r="D3449" t="str">
            <v>H</v>
          </cell>
          <cell r="E3449">
            <v>2.53125</v>
          </cell>
        </row>
        <row r="3450">
          <cell r="A3450" t="str">
            <v>I2715</v>
          </cell>
          <cell r="B3450" t="str">
            <v>SEINFRA/CE</v>
          </cell>
          <cell r="C3450" t="str">
            <v>MATERIAL DE OPERAÇÃO BET.MOTOR DIESEL</v>
          </cell>
          <cell r="D3450" t="str">
            <v>H</v>
          </cell>
          <cell r="E3450">
            <v>2.7</v>
          </cell>
        </row>
        <row r="3451">
          <cell r="A3451" t="str">
            <v>I2750</v>
          </cell>
          <cell r="B3451" t="str">
            <v>SEINFRA/CE</v>
          </cell>
          <cell r="C3451" t="str">
            <v>MATERIAL DE OPERAÇÃO DA BOMBA C/ MOTOR DIESEL</v>
          </cell>
          <cell r="D3451" t="str">
            <v>H</v>
          </cell>
          <cell r="E3451">
            <v>2.7</v>
          </cell>
        </row>
        <row r="3452">
          <cell r="A3452" t="str">
            <v>I2717</v>
          </cell>
          <cell r="B3452" t="str">
            <v>SEINFRA/CE</v>
          </cell>
          <cell r="C3452" t="str">
            <v>MATERIAL DE OPERAÇÃO DA BOMBA ELÉTRICA P/ DRENAGEM (1,3 HP)</v>
          </cell>
          <cell r="D3452" t="str">
            <v>H</v>
          </cell>
          <cell r="E3452">
            <v>0.43874999999999997</v>
          </cell>
        </row>
        <row r="3453">
          <cell r="A3453" t="str">
            <v>I2718</v>
          </cell>
          <cell r="B3453" t="str">
            <v>SEINFRA/CE</v>
          </cell>
          <cell r="C3453" t="str">
            <v>MATERIAL DE OPERAÇÃO DA BOMBA ELÉTRICA P/ DRENAGEM (3,6 HP)</v>
          </cell>
          <cell r="D3453" t="str">
            <v>H</v>
          </cell>
          <cell r="E3453">
            <v>1.2150000000000001</v>
          </cell>
        </row>
        <row r="3454">
          <cell r="A3454" t="str">
            <v>I2720</v>
          </cell>
          <cell r="B3454" t="str">
            <v>SEINFRA/CE</v>
          </cell>
          <cell r="C3454" t="str">
            <v>MATERIAL DE OPERAÇÃO DA BOMBA SUBMERSÍVEL ABS</v>
          </cell>
          <cell r="D3454" t="str">
            <v>H</v>
          </cell>
          <cell r="E3454">
            <v>1.35</v>
          </cell>
        </row>
        <row r="3455">
          <cell r="A3455" t="str">
            <v>I2719</v>
          </cell>
          <cell r="B3455" t="str">
            <v>SEINFRA/CE</v>
          </cell>
          <cell r="C3455" t="str">
            <v>MATERIAL DE OPERAÇÃO DA BOMBA SUBMERSÍVEL FLYGT</v>
          </cell>
          <cell r="D3455" t="str">
            <v>H</v>
          </cell>
          <cell r="E3455">
            <v>1.35</v>
          </cell>
        </row>
        <row r="3456">
          <cell r="A3456" t="str">
            <v>I2747</v>
          </cell>
          <cell r="B3456" t="str">
            <v>SEINFRA/CE</v>
          </cell>
          <cell r="C3456" t="str">
            <v>MATERIAL DE OPERAÇÃO DA CAMINHONETE SAVEIRO</v>
          </cell>
          <cell r="D3456" t="str">
            <v>H</v>
          </cell>
          <cell r="E3456">
            <v>29.154</v>
          </cell>
        </row>
        <row r="3457">
          <cell r="A3457" t="str">
            <v>I2749</v>
          </cell>
          <cell r="B3457" t="str">
            <v>SEINFRA/CE</v>
          </cell>
          <cell r="C3457" t="str">
            <v>MATERIAL DE OPERAÇÃO DA CARREGADEIRA DE PNEUS</v>
          </cell>
          <cell r="D3457" t="str">
            <v>H</v>
          </cell>
          <cell r="E3457">
            <v>64.8</v>
          </cell>
        </row>
        <row r="3458">
          <cell r="A3458" t="str">
            <v>I2752</v>
          </cell>
          <cell r="B3458" t="str">
            <v>SEINFRA/CE</v>
          </cell>
          <cell r="C3458" t="str">
            <v>MATERIAL DE OPERAÇÃO DA CARREGADEIRA DE PNEUS (111 HP)</v>
          </cell>
          <cell r="D3458" t="str">
            <v>H</v>
          </cell>
          <cell r="E3458">
            <v>39.96</v>
          </cell>
        </row>
        <row r="3459">
          <cell r="A3459" t="str">
            <v>I2867</v>
          </cell>
          <cell r="B3459" t="str">
            <v>SEINFRA/CE</v>
          </cell>
          <cell r="C3459" t="str">
            <v>MATERIAL DE OPERAÇÃO DA CARREGADEIRA DE PNEUS (111 HP) (ALUGUEL)</v>
          </cell>
          <cell r="D3459" t="str">
            <v>H</v>
          </cell>
          <cell r="E3459">
            <v>27.971999999999998</v>
          </cell>
        </row>
        <row r="3460">
          <cell r="A3460" t="str">
            <v>I2754</v>
          </cell>
          <cell r="B3460" t="str">
            <v>SEINFRA/CE</v>
          </cell>
          <cell r="C3460" t="str">
            <v>MATERIAL DE OPERAÇÃO DA CARREGADEIRA DE PNEUS (180 HP)</v>
          </cell>
          <cell r="D3460" t="str">
            <v>H</v>
          </cell>
          <cell r="E3460">
            <v>64.8</v>
          </cell>
        </row>
        <row r="3461">
          <cell r="A3461" t="str">
            <v>I2869</v>
          </cell>
          <cell r="B3461" t="str">
            <v>SEINFRA/CE</v>
          </cell>
          <cell r="C3461" t="str">
            <v>MATERIAL DE OPERAÇÃO DA CARREGADEIRA DE PNEUS (180 HP) (ALUGUEL)</v>
          </cell>
          <cell r="D3461" t="str">
            <v>H</v>
          </cell>
          <cell r="E3461">
            <v>45.36</v>
          </cell>
        </row>
        <row r="3462">
          <cell r="A3462" t="str">
            <v>I2783</v>
          </cell>
          <cell r="B3462" t="str">
            <v>SEINFRA/CE</v>
          </cell>
          <cell r="C3462" t="str">
            <v>MATERIAL DE OPERAÇÃO DA DESEMPENADEIRA ELÉTRICA</v>
          </cell>
          <cell r="D3462" t="str">
            <v>H</v>
          </cell>
          <cell r="E3462">
            <v>0.33750000000000002</v>
          </cell>
        </row>
        <row r="3463">
          <cell r="A3463" t="str">
            <v>I2784</v>
          </cell>
          <cell r="B3463" t="str">
            <v>SEINFRA/CE</v>
          </cell>
          <cell r="C3463" t="str">
            <v>MATERIAL DE OPERAÇÃO DA DRAG LINE</v>
          </cell>
          <cell r="D3463" t="str">
            <v>H</v>
          </cell>
          <cell r="E3463">
            <v>50.4</v>
          </cell>
        </row>
        <row r="3464">
          <cell r="A3464" t="str">
            <v>I2786</v>
          </cell>
          <cell r="B3464" t="str">
            <v>SEINFRA/CE</v>
          </cell>
          <cell r="C3464" t="str">
            <v>MATERIAL DE OPERAÇÃO DA ESCAVADEIRA HIDRÁULICA</v>
          </cell>
          <cell r="D3464" t="str">
            <v>H</v>
          </cell>
          <cell r="E3464">
            <v>38.159999999999997</v>
          </cell>
        </row>
        <row r="3465">
          <cell r="A3465" t="str">
            <v>I2883</v>
          </cell>
          <cell r="B3465" t="str">
            <v>SEINFRA/CE</v>
          </cell>
          <cell r="C3465" t="str">
            <v>MATERIAL DE OPERAÇÃO DA ESCAVADEIRA HIDRÁULICA (ALUGUEL)</v>
          </cell>
          <cell r="D3465" t="str">
            <v>H</v>
          </cell>
          <cell r="E3465">
            <v>26.712000000000003</v>
          </cell>
        </row>
        <row r="3466">
          <cell r="A3466" t="str">
            <v>I2788</v>
          </cell>
          <cell r="B3466" t="str">
            <v>SEINFRA/CE</v>
          </cell>
          <cell r="C3466" t="str">
            <v>MATERIAL DE OPERAÇÃO DA ESMERILHADEIRA INDUSTRIAL</v>
          </cell>
          <cell r="D3466" t="str">
            <v>H</v>
          </cell>
          <cell r="E3466">
            <v>0.67500000000000004</v>
          </cell>
        </row>
        <row r="3467">
          <cell r="A3467" t="str">
            <v>I8420</v>
          </cell>
          <cell r="B3467" t="str">
            <v>SEINFRA/CE</v>
          </cell>
          <cell r="C3467" t="str">
            <v>MATERIAL DE OPERAÇÃO DA FRESADORA A FRIO</v>
          </cell>
          <cell r="D3467" t="str">
            <v>H</v>
          </cell>
          <cell r="E3467">
            <v>106.92</v>
          </cell>
        </row>
        <row r="3468">
          <cell r="A3468" t="str">
            <v>I2808</v>
          </cell>
          <cell r="B3468" t="str">
            <v>SEINFRA/CE</v>
          </cell>
          <cell r="C3468" t="str">
            <v>MATERIAL DE OPERAÇÃO DA MÁQUINA DE POLIR</v>
          </cell>
          <cell r="D3468" t="str">
            <v>H</v>
          </cell>
          <cell r="E3468">
            <v>1.0125</v>
          </cell>
        </row>
        <row r="3469">
          <cell r="A3469" t="str">
            <v>I2806</v>
          </cell>
          <cell r="B3469" t="str">
            <v>SEINFRA/CE</v>
          </cell>
          <cell r="C3469" t="str">
            <v>MATERIAL DE OPERAÇÃO DA MÁQUINA P/ CONCRETO PROJETADO</v>
          </cell>
          <cell r="D3469" t="str">
            <v>H</v>
          </cell>
          <cell r="E3469">
            <v>4.05</v>
          </cell>
        </row>
        <row r="3470">
          <cell r="A3470" t="str">
            <v>I2810</v>
          </cell>
          <cell r="B3470" t="str">
            <v>SEINFRA/CE</v>
          </cell>
          <cell r="C3470" t="str">
            <v>MATERIAL DE OPERAÇÃO DA MÁQUINA P/ JATEAMENTO</v>
          </cell>
          <cell r="D3470" t="str">
            <v>H</v>
          </cell>
          <cell r="E3470">
            <v>2.88</v>
          </cell>
        </row>
        <row r="3471">
          <cell r="A3471" t="str">
            <v>I2812</v>
          </cell>
          <cell r="B3471" t="str">
            <v>SEINFRA/CE</v>
          </cell>
          <cell r="C3471" t="str">
            <v>MATERIAL DE OPERAÇÃO DA MÁQUINA P/ PINT. FAIXAS SINALIZ. AUTOP.</v>
          </cell>
          <cell r="D3471" t="str">
            <v>H</v>
          </cell>
          <cell r="E3471">
            <v>23.4</v>
          </cell>
        </row>
        <row r="3472">
          <cell r="A3472" t="str">
            <v>I2814</v>
          </cell>
          <cell r="B3472" t="str">
            <v>SEINFRA/CE</v>
          </cell>
          <cell r="C3472" t="str">
            <v>MATERIAL DE OPERAÇÃO DA MESA VIBRATÓRIA E FORMAS</v>
          </cell>
          <cell r="D3472" t="str">
            <v>H</v>
          </cell>
          <cell r="E3472">
            <v>3.375</v>
          </cell>
        </row>
        <row r="3473">
          <cell r="A3473" t="str">
            <v>I2818</v>
          </cell>
          <cell r="B3473" t="str">
            <v>SEINFRA/CE</v>
          </cell>
          <cell r="C3473" t="str">
            <v>MATERIAL DE OPERAÇÃO DA MOTO ESCAV. TRANSPORTADOR</v>
          </cell>
          <cell r="D3473" t="str">
            <v>H</v>
          </cell>
          <cell r="E3473">
            <v>124.92</v>
          </cell>
        </row>
        <row r="3474">
          <cell r="A3474" t="str">
            <v>I2820</v>
          </cell>
          <cell r="B3474" t="str">
            <v>SEINFRA/CE</v>
          </cell>
          <cell r="C3474" t="str">
            <v>MATERIAL DE OPERAÇÃO DA MOTO NIVELADORA</v>
          </cell>
          <cell r="D3474" t="str">
            <v>H</v>
          </cell>
          <cell r="E3474">
            <v>50.4</v>
          </cell>
        </row>
        <row r="3475">
          <cell r="A3475" t="str">
            <v>I2885</v>
          </cell>
          <cell r="B3475" t="str">
            <v>SEINFRA/CE</v>
          </cell>
          <cell r="C3475" t="str">
            <v>MATERIAL DE OPERAÇÃO DA MOTONIVELADORA (ALUGUEL)</v>
          </cell>
          <cell r="D3475" t="str">
            <v>H</v>
          </cell>
          <cell r="E3475">
            <v>35.28</v>
          </cell>
        </row>
        <row r="3476">
          <cell r="A3476" t="str">
            <v>I2829</v>
          </cell>
          <cell r="B3476" t="str">
            <v>SEINFRA/CE</v>
          </cell>
          <cell r="C3476" t="str">
            <v>MATERIAL DE OPERAÇÃO DA RÉGUA VIBRATÓRIA DE CONCRETO (1,5 HP)</v>
          </cell>
          <cell r="D3476" t="str">
            <v>H</v>
          </cell>
          <cell r="E3476">
            <v>0.50624999999999998</v>
          </cell>
        </row>
        <row r="3477">
          <cell r="A3477" t="str">
            <v>I2831</v>
          </cell>
          <cell r="B3477" t="str">
            <v>SEINFRA/CE</v>
          </cell>
          <cell r="C3477" t="str">
            <v>MATERIAL DE OPERAÇÃO DA RÉGUA VIBRATÓRIA DE CONCRETO (3 HP)</v>
          </cell>
          <cell r="D3477" t="str">
            <v>H</v>
          </cell>
          <cell r="E3477">
            <v>1.0125</v>
          </cell>
        </row>
        <row r="3478">
          <cell r="A3478" t="str">
            <v>I2826</v>
          </cell>
          <cell r="B3478" t="str">
            <v>SEINFRA/CE</v>
          </cell>
          <cell r="C3478" t="str">
            <v>MATERIAL DE OPERAÇÃO DA RETRO ESCAVADEIRA DE PNEUS</v>
          </cell>
          <cell r="D3478" t="str">
            <v>H</v>
          </cell>
          <cell r="E3478">
            <v>27</v>
          </cell>
        </row>
        <row r="3479">
          <cell r="A3479" t="str">
            <v>I2887</v>
          </cell>
          <cell r="B3479" t="str">
            <v>SEINFRA/CE</v>
          </cell>
          <cell r="C3479" t="str">
            <v>MATERIAL DE OPERAÇÃO DA RETRO ESCAVADEIRA DE PNEUS (ALUGUEL)</v>
          </cell>
          <cell r="D3479" t="str">
            <v>H</v>
          </cell>
          <cell r="E3479">
            <v>18.899999999999999</v>
          </cell>
        </row>
        <row r="3480">
          <cell r="A3480" t="str">
            <v>I2833</v>
          </cell>
          <cell r="B3480" t="str">
            <v>SEINFRA/CE</v>
          </cell>
          <cell r="C3480" t="str">
            <v>MATERIAL DE OPERAÇÃO DA ROÇADEIRA COSTAL</v>
          </cell>
          <cell r="D3480" t="str">
            <v>H</v>
          </cell>
          <cell r="E3480">
            <v>1.0170000000000001</v>
          </cell>
        </row>
        <row r="3481">
          <cell r="A3481" t="str">
            <v>I8398</v>
          </cell>
          <cell r="B3481" t="str">
            <v>SEINFRA/CE</v>
          </cell>
          <cell r="C3481" t="str">
            <v>MATERIAL DE OPERAÇÃO DA USINA DE MICRO-REVESTIMENTO</v>
          </cell>
          <cell r="D3481" t="str">
            <v>H</v>
          </cell>
          <cell r="E3481">
            <v>98.64</v>
          </cell>
        </row>
        <row r="3482">
          <cell r="A3482" t="str">
            <v>I2846</v>
          </cell>
          <cell r="B3482" t="str">
            <v>SEINFRA/CE</v>
          </cell>
          <cell r="C3482" t="str">
            <v>MATERIAL DE OPERAÇÃO DA USINA DE MISTURAS BETUM. A QUENTE</v>
          </cell>
          <cell r="D3482" t="str">
            <v>H</v>
          </cell>
          <cell r="E3482">
            <v>525</v>
          </cell>
        </row>
        <row r="3483">
          <cell r="A3483" t="str">
            <v>I2893</v>
          </cell>
          <cell r="B3483" t="str">
            <v>SEINFRA/CE</v>
          </cell>
          <cell r="C3483" t="str">
            <v>MATERIAL DE OPERAÇÃO DA VIBRO ACABADORA MIST. BETUMINOSAS (ALUGUEL)</v>
          </cell>
          <cell r="D3483" t="str">
            <v>H</v>
          </cell>
          <cell r="E3483">
            <v>12.347999999999999</v>
          </cell>
        </row>
        <row r="3484">
          <cell r="A3484" t="str">
            <v>I2895</v>
          </cell>
          <cell r="B3484" t="str">
            <v>SEINFRA/CE</v>
          </cell>
          <cell r="C3484" t="str">
            <v>MATERIAL DE OPERAÇÃO DE MÁQUINA DE SOLDA</v>
          </cell>
          <cell r="D3484" t="str">
            <v>H</v>
          </cell>
          <cell r="E3484">
            <v>2.7</v>
          </cell>
        </row>
        <row r="3485">
          <cell r="A3485" t="str">
            <v>I2704</v>
          </cell>
          <cell r="B3485" t="str">
            <v>SEINFRA/CE</v>
          </cell>
          <cell r="C3485" t="str">
            <v>MATERIAL DE OPERAÇÃO DO BATE ESTACA</v>
          </cell>
          <cell r="D3485" t="str">
            <v>H</v>
          </cell>
          <cell r="E3485">
            <v>10.44</v>
          </cell>
        </row>
        <row r="3486">
          <cell r="A3486" t="str">
            <v>I2735</v>
          </cell>
          <cell r="B3486" t="str">
            <v>SEINFRA/CE</v>
          </cell>
          <cell r="C3486" t="str">
            <v>MATERIAL DE OPERAÇÃO DO CAMINHÃO ADAPTADO A JATO</v>
          </cell>
          <cell r="D3486" t="str">
            <v>H</v>
          </cell>
          <cell r="E3486">
            <v>32.64</v>
          </cell>
        </row>
        <row r="3487">
          <cell r="A3487" t="str">
            <v>I2737</v>
          </cell>
          <cell r="B3487" t="str">
            <v>SEINFRA/CE</v>
          </cell>
          <cell r="C3487" t="str">
            <v>MATERIAL DE OPERAÇÃO DO CAMINHÃO ADAPTADO A VÁCUO</v>
          </cell>
          <cell r="D3487" t="str">
            <v>H</v>
          </cell>
          <cell r="E3487">
            <v>32.64</v>
          </cell>
        </row>
        <row r="3488">
          <cell r="A3488" t="str">
            <v>I2859</v>
          </cell>
          <cell r="B3488" t="str">
            <v>SEINFRA/CE</v>
          </cell>
          <cell r="C3488" t="str">
            <v>MATERIAL DE OPERAÇÃO DO CAMINHÃO BASCULANTE 12 M3 (ALUGUEL)</v>
          </cell>
          <cell r="D3488" t="str">
            <v>H</v>
          </cell>
          <cell r="E3488">
            <v>30.912000000000003</v>
          </cell>
        </row>
        <row r="3489">
          <cell r="A3489" t="str">
            <v>I2723</v>
          </cell>
          <cell r="B3489" t="str">
            <v>SEINFRA/CE</v>
          </cell>
          <cell r="C3489" t="str">
            <v>MATERIAL DE OPERAÇÃO DO CAMINHÃO BASCULANTE 12M3</v>
          </cell>
          <cell r="D3489" t="str">
            <v>H</v>
          </cell>
          <cell r="E3489">
            <v>44.16</v>
          </cell>
        </row>
        <row r="3490">
          <cell r="A3490" t="str">
            <v>I2721</v>
          </cell>
          <cell r="B3490" t="str">
            <v>SEINFRA/CE</v>
          </cell>
          <cell r="C3490" t="str">
            <v>MATERIAL DE OPERAÇÃO DO CAMINHÃO BASCULANTE 6M3</v>
          </cell>
          <cell r="D3490" t="str">
            <v>H</v>
          </cell>
          <cell r="E3490">
            <v>32.64</v>
          </cell>
        </row>
        <row r="3491">
          <cell r="A3491" t="str">
            <v>I2857</v>
          </cell>
          <cell r="B3491" t="str">
            <v>SEINFRA/CE</v>
          </cell>
          <cell r="C3491" t="str">
            <v>MATERIAL DE OPERAÇÃO DO CAMINHÃO BASCULANTE 6M3 (ALUGUEL)</v>
          </cell>
          <cell r="D3491" t="str">
            <v>H</v>
          </cell>
          <cell r="E3491">
            <v>22.847999999999999</v>
          </cell>
        </row>
        <row r="3492">
          <cell r="A3492" t="str">
            <v>I2725</v>
          </cell>
          <cell r="B3492" t="str">
            <v>SEINFRA/CE</v>
          </cell>
          <cell r="C3492" t="str">
            <v>MATERIAL DE OPERAÇÃO DO CAMINHÃO BASCULANTE P/ ROCHA</v>
          </cell>
          <cell r="D3492" t="str">
            <v>H</v>
          </cell>
          <cell r="E3492">
            <v>44.16</v>
          </cell>
        </row>
        <row r="3493">
          <cell r="A3493" t="str">
            <v>I2729</v>
          </cell>
          <cell r="B3493" t="str">
            <v>SEINFRA/CE</v>
          </cell>
          <cell r="C3493" t="str">
            <v>MATERIAL DE OPERAÇÃO DO CAMINHÃO C/ CARROCERIA DE MADEIRA (136 HP)</v>
          </cell>
          <cell r="D3493" t="str">
            <v>H</v>
          </cell>
          <cell r="E3493">
            <v>32.64</v>
          </cell>
        </row>
        <row r="3494">
          <cell r="A3494" t="str">
            <v>I2731</v>
          </cell>
          <cell r="B3494" t="str">
            <v>SEINFRA/CE</v>
          </cell>
          <cell r="C3494" t="str">
            <v>MATERIAL DE OPERAÇÃO DO CAMINHÃO C/ CARROCERIA DE MADEIRA (184 HP)</v>
          </cell>
          <cell r="D3494" t="str">
            <v>H</v>
          </cell>
          <cell r="E3494">
            <v>44.16</v>
          </cell>
        </row>
        <row r="3495">
          <cell r="A3495" t="str">
            <v>I2727</v>
          </cell>
          <cell r="B3495" t="str">
            <v>SEINFRA/CE</v>
          </cell>
          <cell r="C3495" t="str">
            <v>MATERIAL DE OPERAÇÃO DO CAMINHÃO C/ CARROCERIA DE MADEIRA (92 HP)</v>
          </cell>
          <cell r="D3495" t="str">
            <v>H</v>
          </cell>
          <cell r="E3495">
            <v>22.08</v>
          </cell>
        </row>
        <row r="3496">
          <cell r="A3496" t="str">
            <v>I2733</v>
          </cell>
          <cell r="B3496" t="str">
            <v>SEINFRA/CE</v>
          </cell>
          <cell r="C3496" t="str">
            <v>MATERIAL DE OPERAÇÃO DO CAMINHÃO COMERC. EQUIP. C/ GUINDAUTO</v>
          </cell>
          <cell r="D3496" t="str">
            <v>H</v>
          </cell>
          <cell r="E3496">
            <v>32.64</v>
          </cell>
        </row>
        <row r="3497">
          <cell r="A3497" t="str">
            <v>I2739</v>
          </cell>
          <cell r="B3497" t="str">
            <v>SEINFRA/CE</v>
          </cell>
          <cell r="C3497" t="str">
            <v>MATERIAL DE OPERAÇÃO DO CAMINHÃO DISTRIBUIDOR DE LIGANTE</v>
          </cell>
          <cell r="D3497" t="str">
            <v>H</v>
          </cell>
          <cell r="E3497">
            <v>56.030999999999999</v>
          </cell>
        </row>
        <row r="3498">
          <cell r="A3498" t="str">
            <v>I2865</v>
          </cell>
          <cell r="B3498" t="str">
            <v>SEINFRA/CE</v>
          </cell>
          <cell r="C3498" t="str">
            <v>MATERIAL DE OPERAÇÃO DO CAMINHÃO DISTRIBUIDOR DE LIGANTE (ALUGUEL)</v>
          </cell>
          <cell r="D3498" t="str">
            <v>H</v>
          </cell>
          <cell r="E3498">
            <v>39.221699999999998</v>
          </cell>
        </row>
        <row r="3499">
          <cell r="A3499" t="str">
            <v>I2741</v>
          </cell>
          <cell r="B3499" t="str">
            <v>SEINFRA/CE</v>
          </cell>
          <cell r="C3499" t="str">
            <v>MATERIAL DE OPERAÇÃO DO CAMINHÃO EQUIP. C/ USINA LAMA ASF.</v>
          </cell>
          <cell r="D3499" t="str">
            <v>H</v>
          </cell>
          <cell r="E3499">
            <v>41.792999999999999</v>
          </cell>
        </row>
        <row r="3500">
          <cell r="A3500" t="str">
            <v>I2743</v>
          </cell>
          <cell r="B3500" t="str">
            <v>SEINFRA/CE</v>
          </cell>
          <cell r="C3500" t="str">
            <v>MATERIAL DE OPERAÇÃO DO CAMINHÃO TANQUE 6.000 L</v>
          </cell>
          <cell r="D3500" t="str">
            <v>H</v>
          </cell>
          <cell r="E3500">
            <v>32.64</v>
          </cell>
        </row>
        <row r="3501">
          <cell r="A3501" t="str">
            <v>I2861</v>
          </cell>
          <cell r="B3501" t="str">
            <v>SEINFRA/CE</v>
          </cell>
          <cell r="C3501" t="str">
            <v>MATERIAL DE OPERAÇÃO DO CAMINHÃO TANQUE 6000 L (ALUGUEL)</v>
          </cell>
          <cell r="D3501" t="str">
            <v>H</v>
          </cell>
          <cell r="E3501">
            <v>22.847999999999999</v>
          </cell>
        </row>
        <row r="3502">
          <cell r="A3502" t="str">
            <v>I2745</v>
          </cell>
          <cell r="B3502" t="str">
            <v>SEINFRA/CE</v>
          </cell>
          <cell r="C3502" t="str">
            <v>MATERIAL DE OPERAÇÃO DO CAMINHÃO TANQUE 8.000 L</v>
          </cell>
          <cell r="D3502" t="str">
            <v>H</v>
          </cell>
          <cell r="E3502">
            <v>44.16</v>
          </cell>
        </row>
        <row r="3503">
          <cell r="A3503" t="str">
            <v>I2863</v>
          </cell>
          <cell r="B3503" t="str">
            <v>SEINFRA/CE</v>
          </cell>
          <cell r="C3503" t="str">
            <v>MATERIAL DE OPERAÇÃO DO CAMINHÃO TANQUE 8000 L (ALUGUEL)</v>
          </cell>
          <cell r="D3503" t="str">
            <v>H</v>
          </cell>
          <cell r="E3503">
            <v>30.912000000000003</v>
          </cell>
        </row>
        <row r="3504">
          <cell r="A3504" t="str">
            <v>I2757</v>
          </cell>
          <cell r="B3504" t="str">
            <v>SEINFRA/CE</v>
          </cell>
          <cell r="C3504" t="str">
            <v>MATERIAL DE OPERAÇÃO DO CAVALO MEC. C/ PRANC. 2 EIXOS</v>
          </cell>
          <cell r="D3504" t="str">
            <v>H</v>
          </cell>
          <cell r="E3504">
            <v>54.72</v>
          </cell>
        </row>
        <row r="3505">
          <cell r="A3505" t="str">
            <v>I2759</v>
          </cell>
          <cell r="B3505" t="str">
            <v>SEINFRA/CE</v>
          </cell>
          <cell r="C3505" t="str">
            <v>MATERIAL DE OPERAÇÃO DO CAVALO MEC. C/ PRANC. 3 EIXOS</v>
          </cell>
          <cell r="D3505" t="str">
            <v>H</v>
          </cell>
          <cell r="E3505">
            <v>80.88</v>
          </cell>
        </row>
        <row r="3506">
          <cell r="A3506" t="str">
            <v>I2871</v>
          </cell>
          <cell r="B3506" t="str">
            <v>SEINFRA/CE</v>
          </cell>
          <cell r="C3506" t="str">
            <v>MATERIAL DE OPERAÇÃO DO CAVALO MEC. C/ PRANCHA 2 EIXOS (ALUGUEL)</v>
          </cell>
          <cell r="D3506" t="str">
            <v>H</v>
          </cell>
          <cell r="E3506">
            <v>38.304000000000002</v>
          </cell>
        </row>
        <row r="3507">
          <cell r="A3507" t="str">
            <v>I2873</v>
          </cell>
          <cell r="B3507" t="str">
            <v>SEINFRA/CE</v>
          </cell>
          <cell r="C3507" t="str">
            <v>MATERIAL DE OPERAÇÃO DO CAVALO MEC. C/ PRANCHA 3 EIXOS (ALUGUEL)</v>
          </cell>
          <cell r="D3507" t="str">
            <v>H</v>
          </cell>
          <cell r="E3507">
            <v>56.616</v>
          </cell>
        </row>
        <row r="3508">
          <cell r="A3508" t="str">
            <v>I2881</v>
          </cell>
          <cell r="B3508" t="str">
            <v>SEINFRA/CE</v>
          </cell>
          <cell r="C3508" t="str">
            <v>MATERIAL DE OPERAÇÃO DO COMP. DE PNEUS PRESSÃO VAR. AUTOP. (ALUGUEL)</v>
          </cell>
          <cell r="D3508" t="str">
            <v>H</v>
          </cell>
          <cell r="E3508">
            <v>32.76</v>
          </cell>
        </row>
        <row r="3509">
          <cell r="A3509" t="str">
            <v>I2875</v>
          </cell>
          <cell r="B3509" t="str">
            <v>SEINFRA/CE</v>
          </cell>
          <cell r="C3509" t="str">
            <v>MATERIAL DE OPERAÇÃO DO COMP. LISO TANDEM AUTOPROPELIDO (ALUGUEL)</v>
          </cell>
          <cell r="D3509" t="str">
            <v>H</v>
          </cell>
          <cell r="E3509">
            <v>11.088000000000001</v>
          </cell>
        </row>
        <row r="3510">
          <cell r="A3510" t="str">
            <v>I2877</v>
          </cell>
          <cell r="B3510" t="str">
            <v>SEINFRA/CE</v>
          </cell>
          <cell r="C3510" t="str">
            <v>MATERIAL DE OPERAÇÃO DO COMP. LISO VIBRATÓRIO AUTOPROPELIDO (ALUGUEL)</v>
          </cell>
          <cell r="D3510" t="str">
            <v>H</v>
          </cell>
          <cell r="E3510">
            <v>32.004000000000005</v>
          </cell>
        </row>
        <row r="3511">
          <cell r="A3511" t="str">
            <v>I2879</v>
          </cell>
          <cell r="B3511" t="str">
            <v>SEINFRA/CE</v>
          </cell>
          <cell r="C3511" t="str">
            <v>MATERIAL DE OPERAÇÃO DO COMP. PÉ DE CARNEIRO VIB. AUTOPROP. (ALUGUEL)</v>
          </cell>
          <cell r="D3511" t="str">
            <v>H</v>
          </cell>
          <cell r="E3511">
            <v>32.004000000000005</v>
          </cell>
        </row>
        <row r="3512">
          <cell r="A3512" t="str">
            <v>I2767</v>
          </cell>
          <cell r="B3512" t="str">
            <v>SEINFRA/CE</v>
          </cell>
          <cell r="C3512" t="str">
            <v>MATERIAL DE OPERAÇÃO DO COMPAC. DE PNEUS PRES. VAR. AUTOPR.</v>
          </cell>
          <cell r="D3512" t="str">
            <v>H</v>
          </cell>
          <cell r="E3512">
            <v>46.8</v>
          </cell>
        </row>
        <row r="3513">
          <cell r="A3513" t="str">
            <v>I2761</v>
          </cell>
          <cell r="B3513" t="str">
            <v>SEINFRA/CE</v>
          </cell>
          <cell r="C3513" t="str">
            <v>MATERIAL DE OPERAÇÃO DO COMPAC. LISO TANDEM AUTOPR.</v>
          </cell>
          <cell r="D3513" t="str">
            <v>H</v>
          </cell>
          <cell r="E3513">
            <v>15.84</v>
          </cell>
        </row>
        <row r="3514">
          <cell r="A3514" t="str">
            <v>I2763</v>
          </cell>
          <cell r="B3514" t="str">
            <v>SEINFRA/CE</v>
          </cell>
          <cell r="C3514" t="str">
            <v>MATERIAL DE OPERAÇÃO DO COMPAC. LISO VIBRAT. AUTOPROPELIDO</v>
          </cell>
          <cell r="D3514" t="str">
            <v>H</v>
          </cell>
          <cell r="E3514">
            <v>45.72</v>
          </cell>
        </row>
        <row r="3515">
          <cell r="A3515" t="str">
            <v>I2765</v>
          </cell>
          <cell r="B3515" t="str">
            <v>SEINFRA/CE</v>
          </cell>
          <cell r="C3515" t="str">
            <v>MATERIAL DE OPERAÇÃO DO COMPAC. PE DE CARN. VIBRAT. AUTOPR.</v>
          </cell>
          <cell r="D3515" t="str">
            <v>H</v>
          </cell>
          <cell r="E3515">
            <v>45.72</v>
          </cell>
        </row>
        <row r="3516">
          <cell r="A3516" t="str">
            <v>I2769</v>
          </cell>
          <cell r="B3516" t="str">
            <v>SEINFRA/CE</v>
          </cell>
          <cell r="C3516" t="str">
            <v>MATERIAL DE OPERAÇÃO DO COMPACTADOR DE PLACA VIBRATÓRIA (4HP)</v>
          </cell>
          <cell r="D3516" t="str">
            <v>H</v>
          </cell>
          <cell r="E3516">
            <v>1.44</v>
          </cell>
        </row>
        <row r="3517">
          <cell r="A3517" t="str">
            <v>I2771</v>
          </cell>
          <cell r="B3517" t="str">
            <v>SEINFRA/CE</v>
          </cell>
          <cell r="C3517" t="str">
            <v>MATERIAL DE OPERAÇÃO DO COMPACTADOR DE PLACA VIBRATÓRIA (7 HP)</v>
          </cell>
          <cell r="D3517" t="str">
            <v>H</v>
          </cell>
          <cell r="E3517">
            <v>2.52</v>
          </cell>
        </row>
        <row r="3518">
          <cell r="A3518" t="str">
            <v>I2773</v>
          </cell>
          <cell r="B3518" t="str">
            <v>SEINFRA/CE</v>
          </cell>
          <cell r="C3518" t="str">
            <v>MATERIAL DE OPERAÇÃO DO COMPRESSOR DE AR 170PCM</v>
          </cell>
          <cell r="D3518" t="str">
            <v>H</v>
          </cell>
          <cell r="E3518">
            <v>28.44</v>
          </cell>
        </row>
        <row r="3519">
          <cell r="A3519" t="str">
            <v>I2775</v>
          </cell>
          <cell r="B3519" t="str">
            <v>SEINFRA/CE</v>
          </cell>
          <cell r="C3519" t="str">
            <v>MATERIAL DE OPERAÇÃO DO COMPRESSOR DE AR 250 PCM</v>
          </cell>
          <cell r="D3519" t="str">
            <v>H</v>
          </cell>
          <cell r="E3519">
            <v>33.840000000000003</v>
          </cell>
        </row>
        <row r="3520">
          <cell r="A3520" t="str">
            <v>I2777</v>
          </cell>
          <cell r="B3520" t="str">
            <v>SEINFRA/CE</v>
          </cell>
          <cell r="C3520" t="str">
            <v>MATERIAL DE OPERAÇÃO DO COMPRESSOR DE AR 335 PCM</v>
          </cell>
          <cell r="D3520" t="str">
            <v>H</v>
          </cell>
          <cell r="E3520">
            <v>42.84</v>
          </cell>
        </row>
        <row r="3521">
          <cell r="A3521" t="str">
            <v>I2779</v>
          </cell>
          <cell r="B3521" t="str">
            <v>SEINFRA/CE</v>
          </cell>
          <cell r="C3521" t="str">
            <v>MATERIAL DE OPERAÇÃO DO COMPRESSOR DE AR 765 PCM</v>
          </cell>
          <cell r="D3521" t="str">
            <v>H</v>
          </cell>
          <cell r="E3521">
            <v>96.84</v>
          </cell>
        </row>
        <row r="3522">
          <cell r="A3522" t="str">
            <v>I2782</v>
          </cell>
          <cell r="B3522" t="str">
            <v>SEINFRA/CE</v>
          </cell>
          <cell r="C3522" t="str">
            <v>MATERIAL DE OPERAÇÃO DO COMPUTADOR PENTIUM</v>
          </cell>
          <cell r="D3522" t="str">
            <v>H</v>
          </cell>
          <cell r="E3522">
            <v>0.33750000000000002</v>
          </cell>
        </row>
        <row r="3523">
          <cell r="A3523" t="str">
            <v>I2791</v>
          </cell>
          <cell r="B3523" t="str">
            <v>SEINFRA/CE</v>
          </cell>
          <cell r="C3523" t="str">
            <v>MATERIAL DE OPERAÇÃO DO GRUPO GERADOR 145 KVA</v>
          </cell>
          <cell r="D3523" t="str">
            <v>H</v>
          </cell>
          <cell r="E3523">
            <v>64.8</v>
          </cell>
        </row>
        <row r="3524">
          <cell r="A3524" t="str">
            <v>I2793</v>
          </cell>
          <cell r="B3524" t="str">
            <v>SEINFRA/CE</v>
          </cell>
          <cell r="C3524" t="str">
            <v>MATERIAL DE OPERAÇÃO DO GRUPO GERADOR 180 KVA</v>
          </cell>
          <cell r="D3524" t="str">
            <v>H</v>
          </cell>
          <cell r="E3524">
            <v>81</v>
          </cell>
        </row>
        <row r="3525">
          <cell r="A3525" t="str">
            <v>I2789</v>
          </cell>
          <cell r="B3525" t="str">
            <v>SEINFRA/CE</v>
          </cell>
          <cell r="C3525" t="str">
            <v>MATERIAL DE OPERAÇÃO DO GRUPO GERADOR 36 KVA</v>
          </cell>
          <cell r="D3525" t="str">
            <v>H</v>
          </cell>
          <cell r="E3525">
            <v>16.2</v>
          </cell>
        </row>
        <row r="3526">
          <cell r="A3526" t="str">
            <v>I2795</v>
          </cell>
          <cell r="B3526" t="str">
            <v>SEINFRA/CE</v>
          </cell>
          <cell r="C3526" t="str">
            <v>MATERIAL DE OPERAÇÃO DO GUINDASTE DE TORRE (11 HP)</v>
          </cell>
          <cell r="D3526" t="str">
            <v>H</v>
          </cell>
          <cell r="E3526">
            <v>3.7124999999999999</v>
          </cell>
        </row>
        <row r="3527">
          <cell r="A3527" t="str">
            <v>I2797</v>
          </cell>
          <cell r="B3527" t="str">
            <v>SEINFRA/CE</v>
          </cell>
          <cell r="C3527" t="str">
            <v>MATERIAL DE OPERAÇÃO DO GUINDASTE DE TORRE (20 HP)</v>
          </cell>
          <cell r="D3527" t="str">
            <v>H</v>
          </cell>
          <cell r="E3527">
            <v>6.75</v>
          </cell>
        </row>
        <row r="3528">
          <cell r="A3528" t="str">
            <v>I2799</v>
          </cell>
          <cell r="B3528" t="str">
            <v>SEINFRA/CE</v>
          </cell>
          <cell r="C3528" t="str">
            <v>MATERIAL DE OPERAÇÃO DO GUINDASTE DE TORRE (40 HP)</v>
          </cell>
          <cell r="D3528" t="str">
            <v>H</v>
          </cell>
          <cell r="E3528">
            <v>13.5</v>
          </cell>
        </row>
        <row r="3529">
          <cell r="A3529" t="str">
            <v>I2803</v>
          </cell>
          <cell r="B3529" t="str">
            <v>SEINFRA/CE</v>
          </cell>
          <cell r="C3529" t="str">
            <v>MATERIAL DE OPERAÇÃO DO GUINDASTE HIDRÁULICO SOBRE PNEUS (142 HP)</v>
          </cell>
          <cell r="D3529" t="str">
            <v>H</v>
          </cell>
          <cell r="E3529">
            <v>51.12</v>
          </cell>
        </row>
        <row r="3530">
          <cell r="A3530" t="str">
            <v>I2801</v>
          </cell>
          <cell r="B3530" t="str">
            <v>SEINFRA/CE</v>
          </cell>
          <cell r="C3530" t="str">
            <v>MATERIAL DE OPERAÇÃO DO GUINDASTE HIDRÁULICO SOBRE PNEUS (45 HP)</v>
          </cell>
          <cell r="D3530" t="str">
            <v>H</v>
          </cell>
          <cell r="E3530">
            <v>16.2</v>
          </cell>
        </row>
        <row r="3531">
          <cell r="A3531" t="str">
            <v>I2816</v>
          </cell>
          <cell r="B3531" t="str">
            <v>SEINFRA/CE</v>
          </cell>
          <cell r="C3531" t="str">
            <v>MATERIAL DE OPERAÇÃO DO MICROTRATOR C/ APAR. DE GRAMA</v>
          </cell>
          <cell r="D3531" t="str">
            <v>H</v>
          </cell>
          <cell r="E3531">
            <v>3.24</v>
          </cell>
        </row>
        <row r="3532">
          <cell r="A3532" t="str">
            <v>I2824</v>
          </cell>
          <cell r="B3532" t="str">
            <v>SEINFRA/CE</v>
          </cell>
          <cell r="C3532" t="str">
            <v>MATERIAL DE OPERAÇÃO DO PLOTTER</v>
          </cell>
          <cell r="D3532" t="str">
            <v>H</v>
          </cell>
          <cell r="E3532">
            <v>0.33750000000000002</v>
          </cell>
        </row>
        <row r="3533">
          <cell r="A3533" t="str">
            <v>I2889</v>
          </cell>
          <cell r="B3533" t="str">
            <v>SEINFRA/CE</v>
          </cell>
          <cell r="C3533" t="str">
            <v>MATERIAL DE OPERAÇÃO DO TRATOR DE ESTEIRA C/ LÂM. E ESCARIF. (ALUGUEL)</v>
          </cell>
          <cell r="D3533" t="str">
            <v>H</v>
          </cell>
          <cell r="E3533">
            <v>39.06</v>
          </cell>
        </row>
        <row r="3534">
          <cell r="A3534" t="str">
            <v>I2839</v>
          </cell>
          <cell r="B3534" t="str">
            <v>SEINFRA/CE</v>
          </cell>
          <cell r="C3534" t="str">
            <v>MATERIAL DE OPERAÇÃO DO TRATOR DE ESTEIRAS C/ LÂMINA</v>
          </cell>
          <cell r="D3534" t="str">
            <v>H</v>
          </cell>
          <cell r="E3534">
            <v>118.08</v>
          </cell>
        </row>
        <row r="3535">
          <cell r="A3535" t="str">
            <v>I2837</v>
          </cell>
          <cell r="B3535" t="str">
            <v>SEINFRA/CE</v>
          </cell>
          <cell r="C3535" t="str">
            <v>MATERIAL DE OPERAÇÃO DO TRATOR DE ESTEIRAS C/ LÂMINA E ESC. (328 HP)</v>
          </cell>
          <cell r="D3535" t="str">
            <v>H</v>
          </cell>
          <cell r="E3535">
            <v>118.08</v>
          </cell>
        </row>
        <row r="3536">
          <cell r="A3536" t="str">
            <v>I2843</v>
          </cell>
          <cell r="B3536" t="str">
            <v>SEINFRA/CE</v>
          </cell>
          <cell r="C3536" t="str">
            <v>MATERIAL DE OPERAÇÃO DO TRATOR DE PNEUS</v>
          </cell>
          <cell r="D3536" t="str">
            <v>H</v>
          </cell>
          <cell r="E3536">
            <v>36</v>
          </cell>
        </row>
        <row r="3537">
          <cell r="A3537" t="str">
            <v>I2891</v>
          </cell>
          <cell r="B3537" t="str">
            <v>SEINFRA/CE</v>
          </cell>
          <cell r="C3537" t="str">
            <v>MATERIAL DE OPERAÇÃO DO TRATOR DE PNEUS (ALUGUEL)</v>
          </cell>
          <cell r="D3537" t="str">
            <v>H</v>
          </cell>
          <cell r="E3537">
            <v>25.2</v>
          </cell>
        </row>
        <row r="3538">
          <cell r="A3538" t="str">
            <v>I2855</v>
          </cell>
          <cell r="B3538" t="str">
            <v>SEINFRA/CE</v>
          </cell>
          <cell r="C3538" t="str">
            <v>MATERIAL DE OPERAÇÃO DO VEÍCULO UTILITÁRIO KOMBI</v>
          </cell>
          <cell r="D3538" t="str">
            <v>H</v>
          </cell>
          <cell r="E3538">
            <v>29.154</v>
          </cell>
        </row>
        <row r="3539">
          <cell r="A3539" t="str">
            <v>I2849</v>
          </cell>
          <cell r="B3539" t="str">
            <v>SEINFRA/CE</v>
          </cell>
          <cell r="C3539" t="str">
            <v>MATERIAL DE OPERAÇÃO DO VIBRADOR IMERSÃO C/ MOTOR DIESEL</v>
          </cell>
          <cell r="D3539" t="str">
            <v>H</v>
          </cell>
          <cell r="E3539">
            <v>0.72</v>
          </cell>
        </row>
        <row r="3540">
          <cell r="A3540" t="str">
            <v>I2851</v>
          </cell>
          <cell r="B3540" t="str">
            <v>SEINFRA/CE</v>
          </cell>
          <cell r="C3540" t="str">
            <v>MATERIAL DE OPERAÇÃO DO VIBRADOR IMERSÃO C/ MOTOR ELÉTRICO</v>
          </cell>
          <cell r="D3540" t="str">
            <v>H</v>
          </cell>
          <cell r="E3540">
            <v>0.67500000000000004</v>
          </cell>
        </row>
        <row r="3541">
          <cell r="A3541" t="str">
            <v>I2853</v>
          </cell>
          <cell r="B3541" t="str">
            <v>SEINFRA/CE</v>
          </cell>
          <cell r="C3541" t="str">
            <v>MATERIAL DE OPERAÇÃO DO VIBRO ACABAD. DE MISTURAS BETUM.</v>
          </cell>
          <cell r="D3541" t="str">
            <v>H</v>
          </cell>
          <cell r="E3541">
            <v>17.64</v>
          </cell>
        </row>
        <row r="3542">
          <cell r="A3542" t="str">
            <v>I1519</v>
          </cell>
          <cell r="B3542" t="str">
            <v>SEINFRA/CE</v>
          </cell>
          <cell r="C3542" t="str">
            <v>MATERIAL PARA EMENDA DE CALHAS DE FIBERGLASS</v>
          </cell>
          <cell r="D3542" t="str">
            <v>KG</v>
          </cell>
          <cell r="E3542">
            <v>12.83</v>
          </cell>
        </row>
        <row r="3543">
          <cell r="A3543" t="str">
            <v>I7460</v>
          </cell>
          <cell r="B3543" t="str">
            <v>SEINFRA/CE</v>
          </cell>
          <cell r="C3543" t="str">
            <v>MATRIX DE CHAVEAMENTO MICROPROCESSADA, LOOP DE INPUTS INCORPORADO, 24 ENTRADAS, 4 SAÍDAS, CCU INCORPORADA, ALIMENTAÇÃO 220 VAC, CONEXÕES EM BNC</v>
          </cell>
          <cell r="D3543" t="str">
            <v>UN</v>
          </cell>
          <cell r="E3543">
            <v>8057.31</v>
          </cell>
        </row>
        <row r="3544">
          <cell r="A3544" t="str">
            <v>I1520</v>
          </cell>
          <cell r="B3544" t="str">
            <v>SEINFRA/CE</v>
          </cell>
          <cell r="C3544" t="str">
            <v>MEADA</v>
          </cell>
          <cell r="D3544" t="str">
            <v>KG</v>
          </cell>
          <cell r="E3544">
            <v>5.25</v>
          </cell>
        </row>
        <row r="3545">
          <cell r="A3545" t="str">
            <v>I2378</v>
          </cell>
          <cell r="B3545" t="str">
            <v>SEINFRA/CE</v>
          </cell>
          <cell r="C3545" t="str">
            <v>MECANICO HIDROMETRO INIC. CAGE</v>
          </cell>
          <cell r="D3545" t="str">
            <v>H</v>
          </cell>
          <cell r="E3545">
            <v>9.25</v>
          </cell>
        </row>
        <row r="3546">
          <cell r="A3546" t="str">
            <v>I8589</v>
          </cell>
          <cell r="B3546" t="str">
            <v>SEINFRA/CE</v>
          </cell>
          <cell r="C3546" t="str">
            <v>MÉDICO DO TRABALHO</v>
          </cell>
          <cell r="D3546" t="str">
            <v>HxMÊS</v>
          </cell>
          <cell r="E3546">
            <v>4888.21</v>
          </cell>
        </row>
        <row r="3547">
          <cell r="A3547" t="str">
            <v>I8919</v>
          </cell>
          <cell r="B3547" t="str">
            <v>SEINFRA/CE</v>
          </cell>
          <cell r="C3547" t="str">
            <v>MEDIDOR DE COR, IN-LINE, FAIXA, 0 A 300UH, SAÍDA 4-20MA</v>
          </cell>
          <cell r="D3547" t="str">
            <v>UN</v>
          </cell>
          <cell r="E3547">
            <v>97973.68</v>
          </cell>
        </row>
        <row r="3548">
          <cell r="A3548" t="str">
            <v>I7440</v>
          </cell>
          <cell r="B3548" t="str">
            <v>SEINFRA/CE</v>
          </cell>
          <cell r="C3548" t="str">
            <v>MEDIDOR DE GRANDEZAS ELÉTRICAS TIPO "POWER METER" PM 600 SCHNEIDER COM DISPLAY NÃO INCORPORADO</v>
          </cell>
          <cell r="D3548" t="str">
            <v>UN</v>
          </cell>
          <cell r="E3548">
            <v>5801.26</v>
          </cell>
        </row>
        <row r="3549">
          <cell r="A3549" t="str">
            <v>I8881</v>
          </cell>
          <cell r="B3549" t="str">
            <v>SEINFRA/CE</v>
          </cell>
          <cell r="C3549" t="str">
            <v>MEDIDOR DE VAZÃO ELETROMAGNÉTICO DN 250 C/ CONV./TOTALIZAD</v>
          </cell>
          <cell r="D3549" t="str">
            <v>UN</v>
          </cell>
          <cell r="E3549">
            <v>15950.46</v>
          </cell>
        </row>
        <row r="3550">
          <cell r="A3550" t="str">
            <v>I8880</v>
          </cell>
          <cell r="B3550" t="str">
            <v>SEINFRA/CE</v>
          </cell>
          <cell r="C3550" t="str">
            <v>MEDIDOR DE VAZÃO ELETROMAGNÉTICO DN 300 C/ CONV./TOTALIZAD</v>
          </cell>
          <cell r="D3550" t="str">
            <v>UN</v>
          </cell>
          <cell r="E3550">
            <v>18060.95</v>
          </cell>
        </row>
        <row r="3551">
          <cell r="A3551" t="str">
            <v>I8882</v>
          </cell>
          <cell r="B3551" t="str">
            <v>SEINFRA/CE</v>
          </cell>
          <cell r="C3551" t="str">
            <v>MEDIDOR DE VAZÃO ELETROMAGNÉTICO DN 500 C/ CONV./TOTALIZAD</v>
          </cell>
          <cell r="D3551" t="str">
            <v>UN</v>
          </cell>
          <cell r="E3551">
            <v>22322.86</v>
          </cell>
        </row>
        <row r="3552">
          <cell r="A3552" t="str">
            <v>I8883</v>
          </cell>
          <cell r="B3552" t="str">
            <v>SEINFRA/CE</v>
          </cell>
          <cell r="C3552" t="str">
            <v>MEDIDOR DE VAZÃO ELETROMAGNÉTICO DN 80 C/ CONV./TOTALIZAD</v>
          </cell>
          <cell r="D3552" t="str">
            <v>UN</v>
          </cell>
          <cell r="E3552">
            <v>9713.68</v>
          </cell>
        </row>
        <row r="3553">
          <cell r="A3553" t="str">
            <v>I2956</v>
          </cell>
          <cell r="B3553" t="str">
            <v>SEINFRA/CE</v>
          </cell>
          <cell r="C3553" t="str">
            <v>MEDIDOR DE VAZÃO MAGNÉTICO DN 100 C/ CONV./ TOTALIZAD</v>
          </cell>
          <cell r="D3553" t="str">
            <v>UN</v>
          </cell>
          <cell r="E3553">
            <v>7266.46</v>
          </cell>
        </row>
        <row r="3554">
          <cell r="A3554" t="str">
            <v>I2957</v>
          </cell>
          <cell r="B3554" t="str">
            <v>SEINFRA/CE</v>
          </cell>
          <cell r="C3554" t="str">
            <v>MEDIDOR DE VAZÃO MAGNÉTICO DN 150 C/ CONV./ TOTALIZAD</v>
          </cell>
          <cell r="D3554" t="str">
            <v>UN</v>
          </cell>
          <cell r="E3554">
            <v>9077.16</v>
          </cell>
        </row>
        <row r="3555">
          <cell r="A3555" t="str">
            <v>I2958</v>
          </cell>
          <cell r="B3555" t="str">
            <v>SEINFRA/CE</v>
          </cell>
          <cell r="C3555" t="str">
            <v>MEDIDOR DE VAZÃO MAGNÉTICO DN 200 C/ CONV./ TOTALIZAD</v>
          </cell>
          <cell r="D3555" t="str">
            <v>UN</v>
          </cell>
          <cell r="E3555">
            <v>10757.68</v>
          </cell>
        </row>
        <row r="3556">
          <cell r="A3556" t="str">
            <v>I2959</v>
          </cell>
          <cell r="B3556" t="str">
            <v>SEINFRA/CE</v>
          </cell>
          <cell r="C3556" t="str">
            <v>MEDIDOR DE VAZÃO MAGNÉTICO DN 250 C/ CONV./ TOTALIZAD</v>
          </cell>
          <cell r="D3556" t="str">
            <v>UN</v>
          </cell>
          <cell r="E3556">
            <v>11550.59</v>
          </cell>
        </row>
        <row r="3557">
          <cell r="A3557" t="str">
            <v>I2960</v>
          </cell>
          <cell r="B3557" t="str">
            <v>SEINFRA/CE</v>
          </cell>
          <cell r="C3557" t="str">
            <v>MEDIDOR DE VAZÃO MAGNÉTICO DN 350 C/ CONV./ TOTALIZAD</v>
          </cell>
          <cell r="D3557" t="str">
            <v>UN</v>
          </cell>
          <cell r="E3557">
            <v>15089.15</v>
          </cell>
        </row>
        <row r="3558">
          <cell r="A3558" t="str">
            <v>I2954</v>
          </cell>
          <cell r="B3558" t="str">
            <v>SEINFRA/CE</v>
          </cell>
          <cell r="C3558" t="str">
            <v>MEDIDOR DE VAZÃO MAGNÉTICO DN 50 C/ CONV./ TOTALIZAD</v>
          </cell>
          <cell r="D3558" t="str">
            <v>UN</v>
          </cell>
          <cell r="E3558">
            <v>5574.11</v>
          </cell>
        </row>
        <row r="3559">
          <cell r="A3559" t="str">
            <v>I2955</v>
          </cell>
          <cell r="B3559" t="str">
            <v>SEINFRA/CE</v>
          </cell>
          <cell r="C3559" t="str">
            <v>MEDIDOR DE VAZÃO MAGNÉTICO DN 75 C/ CONV./ TOTALIZAD</v>
          </cell>
          <cell r="D3559" t="str">
            <v>UN</v>
          </cell>
          <cell r="E3559">
            <v>6319.69</v>
          </cell>
        </row>
        <row r="3560">
          <cell r="A3560" t="str">
            <v>I2520</v>
          </cell>
          <cell r="B3560" t="str">
            <v>SEINFRA/CE</v>
          </cell>
          <cell r="C3560" t="str">
            <v>MEIO FIO DE PEDRA GRANITICA</v>
          </cell>
          <cell r="D3560" t="str">
            <v>M</v>
          </cell>
          <cell r="E3560">
            <v>8</v>
          </cell>
        </row>
        <row r="3561">
          <cell r="A3561" t="str">
            <v>I0971</v>
          </cell>
          <cell r="B3561" t="str">
            <v>SEINFRA/CE</v>
          </cell>
          <cell r="C3561" t="str">
            <v>MEIO FIO PRE MOLDADO DIM.=(0,07x0,30x1,00)m</v>
          </cell>
          <cell r="D3561" t="str">
            <v>M</v>
          </cell>
          <cell r="E3561">
            <v>11</v>
          </cell>
        </row>
        <row r="3562">
          <cell r="A3562" t="str">
            <v>I1521</v>
          </cell>
          <cell r="B3562" t="str">
            <v>SEINFRA/CE</v>
          </cell>
          <cell r="C3562" t="str">
            <v>MEMBRANA ACRILICA</v>
          </cell>
          <cell r="D3562" t="str">
            <v>KG</v>
          </cell>
          <cell r="E3562">
            <v>11.1</v>
          </cell>
        </row>
        <row r="3563">
          <cell r="A3563" t="str">
            <v>I1522</v>
          </cell>
          <cell r="B3563" t="str">
            <v>SEINFRA/CE</v>
          </cell>
          <cell r="C3563" t="str">
            <v>MEMBRANA ELASTICA</v>
          </cell>
          <cell r="D3563" t="str">
            <v>KG</v>
          </cell>
          <cell r="E3563">
            <v>5.7</v>
          </cell>
        </row>
        <row r="3564">
          <cell r="A3564" t="str">
            <v>I7961</v>
          </cell>
          <cell r="B3564" t="str">
            <v>SEINFRA/CE</v>
          </cell>
          <cell r="C3564" t="str">
            <v>MERGULHADOR</v>
          </cell>
          <cell r="D3564" t="str">
            <v>H</v>
          </cell>
          <cell r="E3564">
            <v>12.33</v>
          </cell>
        </row>
        <row r="3565">
          <cell r="A3565" t="str">
            <v>I8920</v>
          </cell>
          <cell r="B3565" t="str">
            <v>SEINFRA/CE</v>
          </cell>
          <cell r="C3565" t="str">
            <v>MESA DE COMANDO PARA VÁLVULAS LAVAGEM FILTROS (8X3/4CV - 380V - 60HZ</v>
          </cell>
          <cell r="D3565" t="str">
            <v>UN</v>
          </cell>
          <cell r="E3565">
            <v>13751.34</v>
          </cell>
        </row>
        <row r="3566">
          <cell r="A3566" t="str">
            <v>I8921</v>
          </cell>
          <cell r="B3566" t="str">
            <v>SEINFRA/CE</v>
          </cell>
          <cell r="C3566" t="str">
            <v>MESA DE PLÁSTICO QUADRADA</v>
          </cell>
          <cell r="D3566" t="str">
            <v>UN</v>
          </cell>
          <cell r="E3566">
            <v>69.41</v>
          </cell>
        </row>
        <row r="3567">
          <cell r="A3567" t="str">
            <v>I2644</v>
          </cell>
          <cell r="B3567" t="str">
            <v>SEINFRA/CE</v>
          </cell>
          <cell r="C3567" t="str">
            <v>MESA VIBRATÓRIA E FORMAS</v>
          </cell>
          <cell r="D3567" t="str">
            <v>UN</v>
          </cell>
          <cell r="E3567">
            <v>17850</v>
          </cell>
        </row>
        <row r="3568">
          <cell r="A3568" t="str">
            <v>I0639</v>
          </cell>
          <cell r="B3568" t="str">
            <v>SEINFRA/CE</v>
          </cell>
          <cell r="C3568" t="str">
            <v>MESA VIBRATÓRIA E FORMAS (CHI)</v>
          </cell>
          <cell r="D3568" t="str">
            <v>H</v>
          </cell>
          <cell r="E3568">
            <v>5.1280999999999999</v>
          </cell>
        </row>
        <row r="3569">
          <cell r="A3569" t="str">
            <v>I0753</v>
          </cell>
          <cell r="B3569" t="str">
            <v>SEINFRA/CE</v>
          </cell>
          <cell r="C3569" t="str">
            <v>MESA VIBRATÓRIA E FORMAS (CHP)</v>
          </cell>
          <cell r="D3569" t="str">
            <v>H</v>
          </cell>
          <cell r="E3569">
            <v>11.0021</v>
          </cell>
        </row>
        <row r="3570">
          <cell r="A3570" t="str">
            <v>I7989</v>
          </cell>
          <cell r="B3570" t="str">
            <v>SEINFRA/CE</v>
          </cell>
          <cell r="C3570" t="str">
            <v>MESTRE DE LINHA</v>
          </cell>
          <cell r="D3570" t="str">
            <v>H</v>
          </cell>
          <cell r="E3570">
            <v>12.33</v>
          </cell>
        </row>
        <row r="3571">
          <cell r="A3571" t="str">
            <v>I2521</v>
          </cell>
          <cell r="B3571" t="str">
            <v>SEINFRA/CE</v>
          </cell>
          <cell r="C3571" t="str">
            <v>MICRO ESFERA DE VIDRO</v>
          </cell>
          <cell r="D3571" t="str">
            <v>KG</v>
          </cell>
          <cell r="E3571">
            <v>4.03</v>
          </cell>
        </row>
        <row r="3572">
          <cell r="A3572" t="str">
            <v>I2689</v>
          </cell>
          <cell r="B3572" t="str">
            <v>SEINFRA/CE</v>
          </cell>
          <cell r="C3572" t="str">
            <v>MICROTRATOR C/ APAR. DE GRAMA</v>
          </cell>
          <cell r="D3572" t="str">
            <v>UN</v>
          </cell>
          <cell r="E3572">
            <v>21000</v>
          </cell>
        </row>
        <row r="3573">
          <cell r="A3573" t="str">
            <v>I0640</v>
          </cell>
          <cell r="B3573" t="str">
            <v>SEINFRA/CE</v>
          </cell>
          <cell r="C3573" t="str">
            <v>MICROTRATOR C/APAR. DE GRAMA (CHI)</v>
          </cell>
          <cell r="D3573" t="str">
            <v>H</v>
          </cell>
          <cell r="E3573">
            <v>8.3450000000000006</v>
          </cell>
        </row>
        <row r="3574">
          <cell r="A3574" t="str">
            <v>I0754</v>
          </cell>
          <cell r="B3574" t="str">
            <v>SEINFRA/CE</v>
          </cell>
          <cell r="C3574" t="str">
            <v>MICROTRATOR C/APAR. DE GRAMA (CHP)</v>
          </cell>
          <cell r="D3574" t="str">
            <v>H</v>
          </cell>
          <cell r="E3574">
            <v>16.309999999999999</v>
          </cell>
        </row>
        <row r="3575">
          <cell r="A3575" t="str">
            <v>I1523</v>
          </cell>
          <cell r="B3575" t="str">
            <v>SEINFRA/CE</v>
          </cell>
          <cell r="C3575" t="str">
            <v>MICTORIO COLETIVO DE AÇO INOXIDAVEL</v>
          </cell>
          <cell r="D3575" t="str">
            <v>M</v>
          </cell>
          <cell r="E3575">
            <v>498.83</v>
          </cell>
        </row>
        <row r="3576">
          <cell r="A3576" t="str">
            <v>I1524</v>
          </cell>
          <cell r="B3576" t="str">
            <v>SEINFRA/CE</v>
          </cell>
          <cell r="C3576" t="str">
            <v>MICTORIO DE LOUÇA BRANCA</v>
          </cell>
          <cell r="D3576" t="str">
            <v>UN</v>
          </cell>
          <cell r="E3576">
            <v>127.6</v>
          </cell>
        </row>
        <row r="3577">
          <cell r="A3577" t="str">
            <v>I6128</v>
          </cell>
          <cell r="B3577" t="str">
            <v>SEINFRA/CE</v>
          </cell>
          <cell r="C3577" t="str">
            <v>MINI POSTE 1,50 M, REX MONO E ROLD. (PADRÃO MUTIRÃO)</v>
          </cell>
          <cell r="D3577" t="str">
            <v>UN</v>
          </cell>
          <cell r="E3577">
            <v>13.87</v>
          </cell>
        </row>
        <row r="3578">
          <cell r="A3578" t="str">
            <v>I2379</v>
          </cell>
          <cell r="B3578" t="str">
            <v>SEINFRA/CE</v>
          </cell>
          <cell r="C3578" t="str">
            <v>MINI POSTE F.G. 1 1/14" C/2.00M E REX MONOFASICO</v>
          </cell>
          <cell r="D3578" t="str">
            <v>UN</v>
          </cell>
          <cell r="E3578">
            <v>46.25</v>
          </cell>
        </row>
        <row r="3579">
          <cell r="A3579" t="str">
            <v>I7988</v>
          </cell>
          <cell r="B3579" t="str">
            <v>SEINFRA/CE</v>
          </cell>
          <cell r="C3579" t="str">
            <v>MISCELÂNEOS</v>
          </cell>
          <cell r="D3579" t="str">
            <v>UN</v>
          </cell>
          <cell r="E3579">
            <v>132.13999999999999</v>
          </cell>
        </row>
        <row r="3580">
          <cell r="A3580" t="str">
            <v>I8922</v>
          </cell>
          <cell r="B3580" t="str">
            <v>SEINFRA/CE</v>
          </cell>
          <cell r="C3580" t="str">
            <v>MISTURADOR SUBMERSÍVEL TRIFÁSICO PARA LÍQUIDOS CORROSIVOS - P=A CV</v>
          </cell>
          <cell r="D3580" t="str">
            <v>UN</v>
          </cell>
          <cell r="E3580">
            <v>6166.52</v>
          </cell>
        </row>
        <row r="3581">
          <cell r="A3581" t="str">
            <v>I7503</v>
          </cell>
          <cell r="B3581" t="str">
            <v>SEINFRA/CE</v>
          </cell>
          <cell r="C3581" t="str">
            <v>MODULAR CARD SLOT FILLER FOR PLC MOD. 1746 - N2 AB</v>
          </cell>
          <cell r="D3581" t="str">
            <v>UN</v>
          </cell>
          <cell r="E3581">
            <v>23.83</v>
          </cell>
        </row>
        <row r="3582">
          <cell r="A3582" t="str">
            <v>I8955</v>
          </cell>
          <cell r="B3582" t="str">
            <v>SEINFRA/CE</v>
          </cell>
          <cell r="C3582" t="str">
            <v>MÓDULO ACOPLADOR DP/PA</v>
          </cell>
          <cell r="D3582" t="str">
            <v>UN</v>
          </cell>
          <cell r="E3582">
            <v>5623.48</v>
          </cell>
        </row>
        <row r="3583">
          <cell r="A3583" t="str">
            <v>I8923</v>
          </cell>
          <cell r="B3583" t="str">
            <v>SEINFRA/CE</v>
          </cell>
          <cell r="C3583" t="str">
            <v>MÓDULO CAPACITOR TRIFÁSICO 440V, 60HZ, EM CANECA DE ALUMÍNIO CILÍNDRICA, C/ DISPOSITIVO ANTI-EXPLOSÃO, POTÊNCIA DE 1,0KVAr</v>
          </cell>
          <cell r="D3583" t="str">
            <v>UN</v>
          </cell>
          <cell r="E3583">
            <v>49.59</v>
          </cell>
        </row>
        <row r="3584">
          <cell r="A3584" t="str">
            <v>I8924</v>
          </cell>
          <cell r="B3584" t="str">
            <v>SEINFRA/CE</v>
          </cell>
          <cell r="C3584" t="str">
            <v>MÓDULO CAPACITOR TRIFÁSICO 440V, 60HZ, EM CANECA DE ALUMÍNIO CILÍNDRICA, C/ DISPOSITIVO ANTI-EXPLOSÃO, POTÊNCIA DE 10,0KVAr</v>
          </cell>
          <cell r="D3584" t="str">
            <v>UN</v>
          </cell>
          <cell r="E3584">
            <v>121.74</v>
          </cell>
        </row>
        <row r="3585">
          <cell r="A3585" t="str">
            <v>I8925</v>
          </cell>
          <cell r="B3585" t="str">
            <v>SEINFRA/CE</v>
          </cell>
          <cell r="C3585" t="str">
            <v>MÓDULO CAPACITOR TRIFÁSICO 440V, 60HZ, EM CANECA DE ALUMÍNIO CILÍNDRICA, C/ DISPOSITIVO ANTI-EXPLOSÃO, POTÊNCIA DE 2,5KVAr</v>
          </cell>
          <cell r="D3585" t="str">
            <v>UN</v>
          </cell>
          <cell r="E3585">
            <v>61.82</v>
          </cell>
        </row>
        <row r="3586">
          <cell r="A3586" t="str">
            <v>I8926</v>
          </cell>
          <cell r="B3586" t="str">
            <v>SEINFRA/CE</v>
          </cell>
          <cell r="C3586" t="str">
            <v>MÓDULO CAPACITOR TRIFÁSICO 440V, 60HZ, EM CANECA DE ALUMÍNIO CILÍNDRICA, C/ DISPOSITIVO ANTI-EXPLOSÃO, POTÊNCIA DE 3,0KVAr</v>
          </cell>
          <cell r="D3586" t="str">
            <v>UN</v>
          </cell>
          <cell r="E3586">
            <v>64.48</v>
          </cell>
        </row>
        <row r="3587">
          <cell r="A3587" t="str">
            <v>I8884</v>
          </cell>
          <cell r="B3587" t="str">
            <v>SEINFRA/CE</v>
          </cell>
          <cell r="C3587" t="str">
            <v>MÓDULO CPU REMOTA C/ 3 PORTAS ETHERNET INDUSTRIAL TCP/IP E 1 PORTA PROFIBUS-DP INTEGRADA</v>
          </cell>
          <cell r="D3587" t="str">
            <v>UN</v>
          </cell>
          <cell r="E3587">
            <v>3764.61</v>
          </cell>
        </row>
        <row r="3588">
          <cell r="A3588" t="str">
            <v>I6368</v>
          </cell>
          <cell r="B3588" t="str">
            <v>SEINFRA/CE</v>
          </cell>
          <cell r="C3588" t="str">
            <v>MÓDULO DE CONTROLE DE SIRENE</v>
          </cell>
          <cell r="D3588" t="str">
            <v>UN</v>
          </cell>
          <cell r="E3588">
            <v>52.95</v>
          </cell>
        </row>
        <row r="3589">
          <cell r="A3589" t="str">
            <v>I8441</v>
          </cell>
          <cell r="B3589" t="str">
            <v>SEINFRA/CE</v>
          </cell>
          <cell r="C3589" t="str">
            <v>MÓDULO DE EMERGÊNCIA PARA LUMINÁRIA COMUM - FORNECIMENTO E INSTALAÇÃO</v>
          </cell>
          <cell r="D3589" t="str">
            <v>UN</v>
          </cell>
          <cell r="E3589">
            <v>84.95</v>
          </cell>
        </row>
        <row r="3590">
          <cell r="A3590" t="str">
            <v>I8927</v>
          </cell>
          <cell r="B3590" t="str">
            <v>SEINFRA/CE</v>
          </cell>
          <cell r="C3590" t="str">
            <v>MÓDULO DE REDUNDÂNCIA DE FONTES VDC 15A</v>
          </cell>
          <cell r="D3590" t="str">
            <v>UN</v>
          </cell>
          <cell r="E3590">
            <v>781.22</v>
          </cell>
        </row>
        <row r="3591">
          <cell r="A3591" t="str">
            <v>I6369</v>
          </cell>
          <cell r="B3591" t="str">
            <v>SEINFRA/CE</v>
          </cell>
          <cell r="C3591" t="str">
            <v>MÓDULO DE SINALIZAÇÃO DE DETECTORES</v>
          </cell>
          <cell r="D3591" t="str">
            <v>UN</v>
          </cell>
          <cell r="E3591">
            <v>66.19</v>
          </cell>
        </row>
        <row r="3592">
          <cell r="A3592" t="str">
            <v>I8885</v>
          </cell>
          <cell r="B3592" t="str">
            <v>SEINFRA/CE</v>
          </cell>
          <cell r="C3592" t="str">
            <v>MÓDULO INTERFACE PROFIBUS-DP MASTER</v>
          </cell>
          <cell r="D3592" t="str">
            <v>UN</v>
          </cell>
          <cell r="E3592">
            <v>2660.39</v>
          </cell>
        </row>
        <row r="3593">
          <cell r="A3593" t="str">
            <v>I7980</v>
          </cell>
          <cell r="B3593" t="str">
            <v>SEINFRA/CE</v>
          </cell>
          <cell r="C3593" t="str">
            <v>MÓDULO PARA COMUNICAÇÃO EM REDE RS 485 PROTOCOLO MODBUS RTU</v>
          </cell>
          <cell r="D3593" t="str">
            <v>UN</v>
          </cell>
          <cell r="E3593">
            <v>2030.44</v>
          </cell>
        </row>
        <row r="3594">
          <cell r="A3594" t="str">
            <v>I8928</v>
          </cell>
          <cell r="B3594" t="str">
            <v>SEINFRA/CE</v>
          </cell>
          <cell r="C3594" t="str">
            <v>MÓDULO UPS 24 Vdc/6A</v>
          </cell>
          <cell r="D3594" t="str">
            <v>UN</v>
          </cell>
          <cell r="E3594">
            <v>804.65</v>
          </cell>
        </row>
        <row r="3595">
          <cell r="A3595" t="str">
            <v>I1525</v>
          </cell>
          <cell r="B3595" t="str">
            <v>SEINFRA/CE</v>
          </cell>
          <cell r="C3595" t="str">
            <v>MOLA HIDRAULICA P/PORTA DE VIDRO (1012)</v>
          </cell>
          <cell r="D3595" t="str">
            <v>UN</v>
          </cell>
          <cell r="E3595">
            <v>531.66999999999996</v>
          </cell>
        </row>
        <row r="3596">
          <cell r="A3596" t="str">
            <v>I1526</v>
          </cell>
          <cell r="B3596" t="str">
            <v>SEINFRA/CE</v>
          </cell>
          <cell r="C3596" t="str">
            <v>MOLA P/ PORTA, TIPO "COIMBRA"</v>
          </cell>
          <cell r="D3596" t="str">
            <v>UN</v>
          </cell>
          <cell r="E3596">
            <v>143.68</v>
          </cell>
        </row>
        <row r="3597">
          <cell r="A3597" t="str">
            <v>I7379</v>
          </cell>
          <cell r="B3597" t="str">
            <v>SEINFRA/CE</v>
          </cell>
          <cell r="C3597" t="str">
            <v>MOLDE P/ SOLDA TIPO "T" ATÉ 35mm²</v>
          </cell>
          <cell r="D3597" t="str">
            <v>UN</v>
          </cell>
          <cell r="E3597">
            <v>170.28</v>
          </cell>
        </row>
        <row r="3598">
          <cell r="A3598" t="str">
            <v>I1527</v>
          </cell>
          <cell r="B3598" t="str">
            <v>SEINFRA/CE</v>
          </cell>
          <cell r="C3598" t="str">
            <v>MOLDURA 110X110MM P/CAIXA LIGAÇÃO</v>
          </cell>
          <cell r="D3598" t="str">
            <v>UN</v>
          </cell>
          <cell r="E3598">
            <v>22.93</v>
          </cell>
        </row>
        <row r="3599">
          <cell r="A3599" t="str">
            <v>I8929</v>
          </cell>
          <cell r="B3599" t="str">
            <v>SEINFRA/CE</v>
          </cell>
          <cell r="C3599" t="str">
            <v>MONITOR DE COAGULAÇÃO, IN-LINE, SAÍDA 4-20 MA</v>
          </cell>
          <cell r="D3599" t="str">
            <v>UN</v>
          </cell>
          <cell r="E3599">
            <v>46034.57</v>
          </cell>
        </row>
        <row r="3600">
          <cell r="A3600" t="str">
            <v>I7462</v>
          </cell>
          <cell r="B3600" t="str">
            <v>SEINFRA/CE</v>
          </cell>
          <cell r="C3600" t="str">
            <v>MONITOR INDUSTRIAL DE VÍDEO COLORIDO, DIGITAL, TELA 19", PORTA PARALELA</v>
          </cell>
          <cell r="D3600" t="str">
            <v>UN</v>
          </cell>
          <cell r="E3600">
            <v>1379.42</v>
          </cell>
        </row>
        <row r="3601">
          <cell r="A3601" t="str">
            <v>I7463</v>
          </cell>
          <cell r="B3601" t="str">
            <v>SEINFRA/CE</v>
          </cell>
          <cell r="C3601" t="str">
            <v>MONITOR INDUSTRIAL DE VÍDEO COLORIDO, VÍDEO COMPOSTO, 2 CANAIS DE ENTRADA E 1 DE SAÍDA, DIMENSÕES 14"</v>
          </cell>
          <cell r="D3601" t="str">
            <v>UN</v>
          </cell>
          <cell r="E3601">
            <v>787.62</v>
          </cell>
        </row>
        <row r="3602">
          <cell r="A3602" t="str">
            <v>I1530</v>
          </cell>
          <cell r="B3602" t="str">
            <v>SEINFRA/CE</v>
          </cell>
          <cell r="C3602" t="str">
            <v>MONTADOR</v>
          </cell>
          <cell r="D3602" t="str">
            <v>H</v>
          </cell>
          <cell r="E3602">
            <v>5.55</v>
          </cell>
        </row>
        <row r="3603">
          <cell r="A3603" t="str">
            <v>I1531</v>
          </cell>
          <cell r="B3603" t="str">
            <v>SEINFRA/CE</v>
          </cell>
          <cell r="C3603" t="str">
            <v>MOSAICO VIDROSO 2X2CM</v>
          </cell>
          <cell r="D3603" t="str">
            <v>M2</v>
          </cell>
          <cell r="E3603">
            <v>177.78</v>
          </cell>
        </row>
        <row r="3604">
          <cell r="A3604" t="str">
            <v>I0641</v>
          </cell>
          <cell r="B3604" t="str">
            <v>SEINFRA/CE</v>
          </cell>
          <cell r="C3604" t="str">
            <v>MOTO ESCAV. TRANSPORTADOR (CHI)</v>
          </cell>
          <cell r="D3604" t="str">
            <v>H</v>
          </cell>
          <cell r="E3604">
            <v>82.217720588235295</v>
          </cell>
        </row>
        <row r="3605">
          <cell r="A3605" t="str">
            <v>I0755</v>
          </cell>
          <cell r="B3605" t="str">
            <v>SEINFRA/CE</v>
          </cell>
          <cell r="C3605" t="str">
            <v>MOTO ESCAV. TRANSPORTADOR (CHP)</v>
          </cell>
          <cell r="D3605" t="str">
            <v>H</v>
          </cell>
          <cell r="E3605">
            <v>516.64838235294121</v>
          </cell>
        </row>
        <row r="3606">
          <cell r="A3606" t="str">
            <v>I2690</v>
          </cell>
          <cell r="B3606" t="str">
            <v>SEINFRA/CE</v>
          </cell>
          <cell r="C3606" t="str">
            <v>MOTO ESCAVO TRANSPORTADOR</v>
          </cell>
          <cell r="D3606" t="str">
            <v>UN</v>
          </cell>
          <cell r="E3606">
            <v>1830150</v>
          </cell>
        </row>
        <row r="3607">
          <cell r="A3607" t="str">
            <v>I0642</v>
          </cell>
          <cell r="B3607" t="str">
            <v>SEINFRA/CE</v>
          </cell>
          <cell r="C3607" t="str">
            <v>MOTO NIVELADORA (CHI)</v>
          </cell>
          <cell r="D3607" t="str">
            <v>H</v>
          </cell>
          <cell r="E3607">
            <v>34.4</v>
          </cell>
        </row>
        <row r="3608">
          <cell r="A3608" t="str">
            <v>I0756</v>
          </cell>
          <cell r="B3608" t="str">
            <v>SEINFRA/CE</v>
          </cell>
          <cell r="C3608" t="str">
            <v>MOTO NIVELADORA (CHP)</v>
          </cell>
          <cell r="D3608" t="str">
            <v>H</v>
          </cell>
          <cell r="E3608">
            <v>153.80000000000001</v>
          </cell>
        </row>
        <row r="3609">
          <cell r="A3609" t="str">
            <v>I8683</v>
          </cell>
          <cell r="B3609" t="str">
            <v>SEINFRA/CE</v>
          </cell>
          <cell r="C3609" t="str">
            <v>MOTOBOMBA DE LAVAGEM</v>
          </cell>
          <cell r="D3609" t="str">
            <v>H</v>
          </cell>
          <cell r="E3609">
            <v>2.6</v>
          </cell>
        </row>
        <row r="3610">
          <cell r="A3610" t="str">
            <v>I2645</v>
          </cell>
          <cell r="B3610" t="str">
            <v>SEINFRA/CE</v>
          </cell>
          <cell r="C3610" t="str">
            <v>MOTONIVELADORA</v>
          </cell>
          <cell r="D3610" t="str">
            <v>UN</v>
          </cell>
          <cell r="E3610">
            <v>603750</v>
          </cell>
        </row>
        <row r="3611">
          <cell r="A3611" t="str">
            <v>I2646</v>
          </cell>
          <cell r="B3611" t="str">
            <v>SEINFRA/CE</v>
          </cell>
          <cell r="C3611" t="str">
            <v>MOTONIVELADORA - ALUGUEL</v>
          </cell>
          <cell r="D3611" t="str">
            <v>UN</v>
          </cell>
          <cell r="E3611">
            <v>603750</v>
          </cell>
        </row>
        <row r="3612">
          <cell r="A3612" t="str">
            <v>I0643</v>
          </cell>
          <cell r="B3612" t="str">
            <v>SEINFRA/CE</v>
          </cell>
          <cell r="C3612" t="str">
            <v>MOTONIVELADORA - ALUGUEL (CHI)</v>
          </cell>
          <cell r="D3612" t="str">
            <v>H</v>
          </cell>
          <cell r="E3612">
            <v>33.825000000000003</v>
          </cell>
        </row>
        <row r="3613">
          <cell r="A3613" t="str">
            <v>I0757</v>
          </cell>
          <cell r="B3613" t="str">
            <v>SEINFRA/CE</v>
          </cell>
          <cell r="C3613" t="str">
            <v>MOTONIVELADORA - ALUGUEL (CHP)</v>
          </cell>
          <cell r="D3613" t="str">
            <v>H</v>
          </cell>
          <cell r="E3613">
            <v>112.23</v>
          </cell>
        </row>
        <row r="3614">
          <cell r="A3614" t="str">
            <v>I8886</v>
          </cell>
          <cell r="B3614" t="str">
            <v>SEINFRA/CE</v>
          </cell>
          <cell r="C3614" t="str">
            <v>MOTOR ELÉTRICO P/ ACIONAMENTO DE COMPORTAS, P=1 CV</v>
          </cell>
          <cell r="D3614" t="str">
            <v>UN</v>
          </cell>
          <cell r="E3614">
            <v>14928.37</v>
          </cell>
        </row>
        <row r="3615">
          <cell r="A3615" t="str">
            <v>I8887</v>
          </cell>
          <cell r="B3615" t="str">
            <v>SEINFRA/CE</v>
          </cell>
          <cell r="C3615" t="str">
            <v>MOTOR ELÉTRICO P/ ACIONAMENTO DE VÁLVULAS BORBOLETAS 250 MM, P=1CV</v>
          </cell>
          <cell r="D3615" t="str">
            <v>UN</v>
          </cell>
          <cell r="E3615">
            <v>12908.43</v>
          </cell>
        </row>
        <row r="3616">
          <cell r="A3616" t="str">
            <v>I8888</v>
          </cell>
          <cell r="B3616" t="str">
            <v>SEINFRA/CE</v>
          </cell>
          <cell r="C3616" t="str">
            <v>MOTOR ELÉTRICO P/ ACIONAMENTO DE VÁLVULAS BORBOLETAS 400 MM, P=1CV</v>
          </cell>
          <cell r="D3616" t="str">
            <v>UN</v>
          </cell>
          <cell r="E3616">
            <v>15812.83</v>
          </cell>
        </row>
        <row r="3617">
          <cell r="A3617" t="str">
            <v>I8889</v>
          </cell>
          <cell r="B3617" t="str">
            <v>SEINFRA/CE</v>
          </cell>
          <cell r="C3617" t="str">
            <v>MOTOR ELÉTRICO P/ ACIONAMENTO DE VÁLVULAS BORBOLETAS 600 MM, P=1CV</v>
          </cell>
          <cell r="D3617" t="str">
            <v>UN</v>
          </cell>
          <cell r="E3617">
            <v>15812.83</v>
          </cell>
        </row>
        <row r="3618">
          <cell r="A3618" t="str">
            <v>I2380</v>
          </cell>
          <cell r="B3618" t="str">
            <v>SEINFRA/CE</v>
          </cell>
          <cell r="C3618" t="str">
            <v>MOTORISTA</v>
          </cell>
          <cell r="D3618" t="str">
            <v>H</v>
          </cell>
          <cell r="E3618">
            <v>7.4</v>
          </cell>
        </row>
        <row r="3619">
          <cell r="A3619" t="str">
            <v>I8603</v>
          </cell>
          <cell r="B3619" t="str">
            <v>SEINFRA/CE</v>
          </cell>
          <cell r="C3619" t="str">
            <v>MOTORISTA</v>
          </cell>
          <cell r="D3619" t="str">
            <v>HxMÊS</v>
          </cell>
          <cell r="E3619">
            <v>2444.11</v>
          </cell>
        </row>
        <row r="3620">
          <cell r="A3620" t="str">
            <v>I2545</v>
          </cell>
          <cell r="B3620" t="str">
            <v>SEINFRA/CE</v>
          </cell>
          <cell r="C3620" t="str">
            <v>MOTORISTA DE CARRETA</v>
          </cell>
          <cell r="D3620" t="str">
            <v>H</v>
          </cell>
          <cell r="E3620">
            <v>9.5500000000000007</v>
          </cell>
        </row>
        <row r="3621">
          <cell r="A3621" t="str">
            <v>I1532</v>
          </cell>
          <cell r="B3621" t="str">
            <v>SEINFRA/CE</v>
          </cell>
          <cell r="C3621" t="str">
            <v>MOURÃO CONCRETO 'T' H=2.7M C/45CM INCL. 3 FUROS</v>
          </cell>
          <cell r="D3621" t="str">
            <v>UN</v>
          </cell>
          <cell r="E3621">
            <v>32.33</v>
          </cell>
        </row>
        <row r="3622">
          <cell r="A3622" t="str">
            <v>I1533</v>
          </cell>
          <cell r="B3622" t="str">
            <v>SEINFRA/CE</v>
          </cell>
          <cell r="C3622" t="str">
            <v>MOURÃO CONCRETO BASE 15X15CM H=2.3 C/ 12 FUROS</v>
          </cell>
          <cell r="D3622" t="str">
            <v>UN</v>
          </cell>
          <cell r="E3622">
            <v>23</v>
          </cell>
        </row>
        <row r="3623">
          <cell r="A3623" t="str">
            <v>I1534</v>
          </cell>
          <cell r="B3623" t="str">
            <v>SEINFRA/CE</v>
          </cell>
          <cell r="C3623" t="str">
            <v>MOURÃO CONCRETO COM ENCAIXE 12X12X260CM</v>
          </cell>
          <cell r="D3623" t="str">
            <v>UN</v>
          </cell>
          <cell r="E3623">
            <v>39.770000000000003</v>
          </cell>
        </row>
        <row r="3624">
          <cell r="A3624" t="str">
            <v>I2522</v>
          </cell>
          <cell r="B3624" t="str">
            <v>SEINFRA/CE</v>
          </cell>
          <cell r="C3624" t="str">
            <v>MOURÃO DE MADEIRA DE 220CM</v>
          </cell>
          <cell r="D3624" t="str">
            <v>UN</v>
          </cell>
          <cell r="E3624">
            <v>6.87</v>
          </cell>
        </row>
        <row r="3625">
          <cell r="A3625" t="str">
            <v>I1535</v>
          </cell>
          <cell r="B3625" t="str">
            <v>SEINFRA/CE</v>
          </cell>
          <cell r="C3625" t="str">
            <v>MUFLA INTERNA/EXTERNA 15KV</v>
          </cell>
          <cell r="D3625" t="str">
            <v>UN</v>
          </cell>
          <cell r="E3625">
            <v>620.66999999999996</v>
          </cell>
        </row>
        <row r="3626">
          <cell r="A3626" t="str">
            <v>I8930</v>
          </cell>
          <cell r="B3626" t="str">
            <v>SEINFRA/CE</v>
          </cell>
          <cell r="C3626" t="str">
            <v>MULTIMEDIDOR DE GRANDEZAS ELÉTRICAS, DIGITAL, COM MEMÓRIA DE MASSA 800KB, 4 REGISTROS DE DADOS, DISPLAY LCD, SAÍDA 485/234, OU ACOMPANHADO DE CONVERSOR, ENTRADA TRIFÁSICA ATÉ 600VCA, ENTRADA DE CORRENTE 5A</v>
          </cell>
          <cell r="D3626" t="str">
            <v>UN</v>
          </cell>
          <cell r="E3626">
            <v>1919.16</v>
          </cell>
        </row>
        <row r="3627">
          <cell r="A3627" t="str">
            <v>I1538</v>
          </cell>
          <cell r="B3627" t="str">
            <v>SEINFRA/CE</v>
          </cell>
          <cell r="C3627" t="str">
            <v>NEOPRENE P/ JUNTAS DE DILATAÇÃO</v>
          </cell>
          <cell r="D3627" t="str">
            <v>M</v>
          </cell>
          <cell r="E3627">
            <v>28.35</v>
          </cell>
        </row>
        <row r="3628">
          <cell r="A3628" t="str">
            <v>I7506</v>
          </cell>
          <cell r="B3628" t="str">
            <v>SEINFRA/CE</v>
          </cell>
          <cell r="C3628" t="str">
            <v>NET CONVERTER USB/DH 485 MODULAR, MOD. 1747 - UIC</v>
          </cell>
          <cell r="D3628" t="str">
            <v>UN</v>
          </cell>
          <cell r="E3628">
            <v>750.31</v>
          </cell>
        </row>
        <row r="3629">
          <cell r="A3629" t="str">
            <v>I6358</v>
          </cell>
          <cell r="B3629" t="str">
            <v>SEINFRA/CE</v>
          </cell>
          <cell r="C3629" t="str">
            <v>NIPLE DUPLO AÇO GALV. COM ROSCA DN 1"</v>
          </cell>
          <cell r="D3629" t="str">
            <v>UN</v>
          </cell>
          <cell r="E3629">
            <v>4.1500000000000004</v>
          </cell>
        </row>
        <row r="3630">
          <cell r="A3630" t="str">
            <v>I6355</v>
          </cell>
          <cell r="B3630" t="str">
            <v>SEINFRA/CE</v>
          </cell>
          <cell r="C3630" t="str">
            <v>NIPLE DUPLO AÇO GALV. COM ROSCA DN 2"</v>
          </cell>
          <cell r="D3630" t="str">
            <v>UN</v>
          </cell>
          <cell r="E3630">
            <v>12.97</v>
          </cell>
        </row>
        <row r="3631">
          <cell r="A3631" t="str">
            <v>I1539</v>
          </cell>
          <cell r="B3631" t="str">
            <v>SEINFRA/CE</v>
          </cell>
          <cell r="C3631" t="str">
            <v>NIPLE DUPLO AÇO GALVANIZADO 1 1/4''</v>
          </cell>
          <cell r="D3631" t="str">
            <v>UN</v>
          </cell>
          <cell r="E3631">
            <v>6.22</v>
          </cell>
        </row>
        <row r="3632">
          <cell r="A3632" t="str">
            <v>I1540</v>
          </cell>
          <cell r="B3632" t="str">
            <v>SEINFRA/CE</v>
          </cell>
          <cell r="C3632" t="str">
            <v>NIPLE DUPLO AÇO GALVANIZADO 1/2''</v>
          </cell>
          <cell r="D3632" t="str">
            <v>UN</v>
          </cell>
          <cell r="E3632">
            <v>1.87</v>
          </cell>
        </row>
        <row r="3633">
          <cell r="A3633" t="str">
            <v>I1541</v>
          </cell>
          <cell r="B3633" t="str">
            <v>SEINFRA/CE</v>
          </cell>
          <cell r="C3633" t="str">
            <v>NIPLE DUPLO AÇO GALVANIZADO 2 1/2''</v>
          </cell>
          <cell r="D3633" t="str">
            <v>UN</v>
          </cell>
          <cell r="E3633">
            <v>19.25</v>
          </cell>
        </row>
        <row r="3634">
          <cell r="A3634" t="str">
            <v>I8662</v>
          </cell>
          <cell r="B3634" t="str">
            <v>SEINFRA/CE</v>
          </cell>
          <cell r="C3634" t="str">
            <v>NIPLE DUPLO AÇO GALVANIZADO 3"</v>
          </cell>
          <cell r="D3634" t="str">
            <v>UN</v>
          </cell>
          <cell r="E3634">
            <v>23.11</v>
          </cell>
        </row>
        <row r="3635">
          <cell r="A3635" t="str">
            <v>I1542</v>
          </cell>
          <cell r="B3635" t="str">
            <v>SEINFRA/CE</v>
          </cell>
          <cell r="C3635" t="str">
            <v>NIPLE DUPLO AÇO GALVANIZADO 4''</v>
          </cell>
          <cell r="D3635" t="str">
            <v>UN</v>
          </cell>
          <cell r="E3635">
            <v>41.8</v>
          </cell>
        </row>
        <row r="3636">
          <cell r="A3636" t="str">
            <v>I1543</v>
          </cell>
          <cell r="B3636" t="str">
            <v>SEINFRA/CE</v>
          </cell>
          <cell r="C3636" t="str">
            <v>NIPLE DUPLO REDUCÃO GALV 1 1/4X1/2''</v>
          </cell>
          <cell r="D3636" t="str">
            <v>UN</v>
          </cell>
          <cell r="E3636">
            <v>6.74</v>
          </cell>
        </row>
        <row r="3637">
          <cell r="A3637" t="str">
            <v>I1544</v>
          </cell>
          <cell r="B3637" t="str">
            <v>SEINFRA/CE</v>
          </cell>
          <cell r="C3637" t="str">
            <v>NIPLE DUPLO REDUCÃO GALV 2 1/2X1 1/4''</v>
          </cell>
          <cell r="D3637" t="str">
            <v>UN</v>
          </cell>
          <cell r="E3637">
            <v>18.04</v>
          </cell>
        </row>
        <row r="3638">
          <cell r="A3638" t="str">
            <v>I1545</v>
          </cell>
          <cell r="B3638" t="str">
            <v>SEINFRA/CE</v>
          </cell>
          <cell r="C3638" t="str">
            <v>NIPLE DUPLO REDUCÃO GALV 3/4X1/2''</v>
          </cell>
          <cell r="D3638" t="str">
            <v>UN</v>
          </cell>
          <cell r="E3638">
            <v>3.11</v>
          </cell>
        </row>
        <row r="3639">
          <cell r="A3639" t="str">
            <v>I1546</v>
          </cell>
          <cell r="B3639" t="str">
            <v>SEINFRA/CE</v>
          </cell>
          <cell r="C3639" t="str">
            <v>NIPLE DUPLO REDUCÃO GALV 3X2''</v>
          </cell>
          <cell r="D3639" t="str">
            <v>UN</v>
          </cell>
          <cell r="E3639">
            <v>19.899999999999999</v>
          </cell>
        </row>
        <row r="3640">
          <cell r="A3640" t="str">
            <v>I1547</v>
          </cell>
          <cell r="B3640" t="str">
            <v>SEINFRA/CE</v>
          </cell>
          <cell r="C3640" t="str">
            <v>NIPLE PVC COM ROSCA DE 1 1/4''</v>
          </cell>
          <cell r="D3640" t="str">
            <v>UN</v>
          </cell>
          <cell r="E3640">
            <v>4.18</v>
          </cell>
        </row>
        <row r="3641">
          <cell r="A3641" t="str">
            <v>I1548</v>
          </cell>
          <cell r="B3641" t="str">
            <v>SEINFRA/CE</v>
          </cell>
          <cell r="C3641" t="str">
            <v>NIPLE PVC COM ROSCA DE 2 1/2''</v>
          </cell>
          <cell r="D3641" t="str">
            <v>UN</v>
          </cell>
          <cell r="E3641">
            <v>13.28</v>
          </cell>
        </row>
        <row r="3642">
          <cell r="A3642" t="str">
            <v>I2381</v>
          </cell>
          <cell r="B3642" t="str">
            <v>SEINFRA/CE</v>
          </cell>
          <cell r="C3642" t="str">
            <v>NIPLE PVC COM ROSCA DE 3/4"</v>
          </cell>
          <cell r="D3642" t="str">
            <v>UN</v>
          </cell>
          <cell r="E3642">
            <v>0.86</v>
          </cell>
        </row>
        <row r="3643">
          <cell r="A3643" t="str">
            <v>I2691</v>
          </cell>
          <cell r="B3643" t="str">
            <v>SEINFRA/CE</v>
          </cell>
          <cell r="C3643" t="str">
            <v>NÍVEL</v>
          </cell>
          <cell r="D3643" t="str">
            <v>UN</v>
          </cell>
          <cell r="E3643">
            <v>4515</v>
          </cell>
        </row>
        <row r="3644">
          <cell r="A3644" t="str">
            <v>I0644</v>
          </cell>
          <cell r="B3644" t="str">
            <v>SEINFRA/CE</v>
          </cell>
          <cell r="C3644" t="str">
            <v>NÍVEL (CHI)</v>
          </cell>
          <cell r="D3644" t="str">
            <v>H</v>
          </cell>
          <cell r="E3644">
            <v>9.7202800000000007</v>
          </cell>
        </row>
        <row r="3645">
          <cell r="A3645" t="str">
            <v>I0758</v>
          </cell>
          <cell r="B3645" t="str">
            <v>SEINFRA/CE</v>
          </cell>
          <cell r="C3645" t="str">
            <v>NÍVEL (CHP)</v>
          </cell>
          <cell r="D3645" t="str">
            <v>H</v>
          </cell>
          <cell r="E3645">
            <v>10.055680000000001</v>
          </cell>
        </row>
        <row r="3646">
          <cell r="A3646" t="str">
            <v>I2382</v>
          </cell>
          <cell r="B3646" t="str">
            <v>SEINFRA/CE</v>
          </cell>
          <cell r="C3646" t="str">
            <v>NIVELADOR</v>
          </cell>
          <cell r="D3646" t="str">
            <v>H</v>
          </cell>
          <cell r="E3646">
            <v>9.5500000000000007</v>
          </cell>
        </row>
        <row r="3647">
          <cell r="A3647" t="str">
            <v>I8593</v>
          </cell>
          <cell r="B3647" t="str">
            <v>SEINFRA/CE</v>
          </cell>
          <cell r="C3647" t="str">
            <v>NIVELADOR</v>
          </cell>
          <cell r="D3647" t="str">
            <v>HxMÊS</v>
          </cell>
          <cell r="E3647">
            <v>3055.14</v>
          </cell>
        </row>
        <row r="3648">
          <cell r="A3648" t="str">
            <v>I7432</v>
          </cell>
          <cell r="B3648" t="str">
            <v>SEINFRA/CE</v>
          </cell>
          <cell r="C3648" t="str">
            <v>NO-BREAK 3Ø, 380/380 VAC-LL, 60 Hz, 2000VA, BATERIAS INCORPORADAS, AUTO-PORTANTE EM GABINETE IP-44</v>
          </cell>
          <cell r="D3648" t="str">
            <v>CJ</v>
          </cell>
          <cell r="E3648">
            <v>884.38</v>
          </cell>
        </row>
        <row r="3649">
          <cell r="A3649" t="str">
            <v>I2383</v>
          </cell>
          <cell r="B3649" t="str">
            <v>SEINFRA/CE</v>
          </cell>
          <cell r="C3649" t="str">
            <v>NOFUSE DE 70 A.</v>
          </cell>
          <cell r="D3649" t="str">
            <v>UN</v>
          </cell>
          <cell r="E3649">
            <v>67.73</v>
          </cell>
        </row>
        <row r="3650">
          <cell r="A3650" t="str">
            <v>I6395</v>
          </cell>
          <cell r="B3650" t="str">
            <v>SEINFRA/CE</v>
          </cell>
          <cell r="C3650" t="str">
            <v>NOTEBOOK, 40 GB, 516MB, 2,5MHz, DRIVERS</v>
          </cell>
          <cell r="D3650" t="str">
            <v>UN</v>
          </cell>
          <cell r="E3650">
            <v>2343.44</v>
          </cell>
        </row>
        <row r="3651">
          <cell r="A3651" t="str">
            <v>I6794</v>
          </cell>
          <cell r="B3651" t="str">
            <v>SEINFRA/CE</v>
          </cell>
          <cell r="C3651" t="str">
            <v>NÚCLEO P/01 LUMINÁRIA   FAB. REEME REF.:ZE-157 OU SIMILAR</v>
          </cell>
          <cell r="D3651" t="str">
            <v>UN</v>
          </cell>
          <cell r="E3651">
            <v>56.3</v>
          </cell>
        </row>
        <row r="3652">
          <cell r="A3652" t="str">
            <v>I6797</v>
          </cell>
          <cell r="B3652" t="str">
            <v>SEINFRA/CE</v>
          </cell>
          <cell r="C3652" t="str">
            <v>NÚCLEO P/02 LUMINÁRIAS FAB. REEME REF.:ZE-157 OU SIMILAR</v>
          </cell>
          <cell r="D3652" t="str">
            <v>UN</v>
          </cell>
          <cell r="E3652">
            <v>68.94</v>
          </cell>
        </row>
        <row r="3653">
          <cell r="A3653" t="str">
            <v>I6798</v>
          </cell>
          <cell r="B3653" t="str">
            <v>SEINFRA/CE</v>
          </cell>
          <cell r="C3653" t="str">
            <v>NÚCLEO P/03 LUMINÁRIAS FAB. REEME REF.:ZE-157 OU SIMILAR</v>
          </cell>
          <cell r="D3653" t="str">
            <v>UN</v>
          </cell>
          <cell r="E3653">
            <v>89.63</v>
          </cell>
        </row>
        <row r="3654">
          <cell r="A3654" t="str">
            <v>I6799</v>
          </cell>
          <cell r="B3654" t="str">
            <v>SEINFRA/CE</v>
          </cell>
          <cell r="C3654" t="str">
            <v>NÚCLEO P/04 LUMINÁRIAS FAB. REEME REF.:ZE-157 OU SIMILAR</v>
          </cell>
          <cell r="D3654" t="str">
            <v>UN</v>
          </cell>
          <cell r="E3654">
            <v>126.39</v>
          </cell>
        </row>
        <row r="3655">
          <cell r="A3655" t="str">
            <v>I8931</v>
          </cell>
          <cell r="B3655" t="str">
            <v>SEINFRA/CE</v>
          </cell>
          <cell r="C3655" t="str">
            <v>ÓCULOS DE PLÁSTICO TRANSPARENTE C/ PROTEÇÃO DE PARTÍCULAS VOLANTES</v>
          </cell>
          <cell r="D3655" t="str">
            <v>UN</v>
          </cell>
          <cell r="E3655">
            <v>5.19</v>
          </cell>
        </row>
        <row r="3656">
          <cell r="A3656" t="str">
            <v>I8932</v>
          </cell>
          <cell r="B3656" t="str">
            <v>SEINFRA/CE</v>
          </cell>
          <cell r="C3656" t="str">
            <v>ÓCULOS INCOLOR ANTIEMBAÇANTE</v>
          </cell>
          <cell r="D3656" t="str">
            <v>UN</v>
          </cell>
          <cell r="E3656">
            <v>17.64</v>
          </cell>
        </row>
        <row r="3657">
          <cell r="A3657" t="str">
            <v>I2295</v>
          </cell>
          <cell r="B3657" t="str">
            <v>SEINFRA/CE</v>
          </cell>
          <cell r="C3657" t="str">
            <v>ÓLEO DE LINHACA</v>
          </cell>
          <cell r="D3657" t="str">
            <v>L</v>
          </cell>
          <cell r="E3657">
            <v>12.4</v>
          </cell>
        </row>
        <row r="3658">
          <cell r="A3658" t="str">
            <v>I2706</v>
          </cell>
          <cell r="B3658" t="str">
            <v>SEINFRA/CE</v>
          </cell>
          <cell r="C3658" t="str">
            <v>OLEO DIESEL</v>
          </cell>
          <cell r="D3658" t="str">
            <v>L</v>
          </cell>
          <cell r="E3658">
            <v>2.4</v>
          </cell>
        </row>
        <row r="3659">
          <cell r="A3659" t="str">
            <v>I8078</v>
          </cell>
          <cell r="B3659" t="str">
            <v>SEINFRA/CE</v>
          </cell>
          <cell r="C3659" t="str">
            <v>OLHAL PARA PARAFUSO</v>
          </cell>
          <cell r="D3659" t="str">
            <v>UN</v>
          </cell>
          <cell r="E3659">
            <v>7.98</v>
          </cell>
        </row>
        <row r="3660">
          <cell r="A3660" t="str">
            <v>I1549</v>
          </cell>
          <cell r="B3660" t="str">
            <v>SEINFRA/CE</v>
          </cell>
          <cell r="C3660" t="str">
            <v>OLHAL PARA PARAFUSO DE 5/8''</v>
          </cell>
          <cell r="D3660" t="str">
            <v>UN</v>
          </cell>
          <cell r="E3660">
            <v>10.4</v>
          </cell>
        </row>
        <row r="3661">
          <cell r="A3661" t="str">
            <v>I1550</v>
          </cell>
          <cell r="B3661" t="str">
            <v>SEINFRA/CE</v>
          </cell>
          <cell r="C3661" t="str">
            <v>OPERADOR BOMBA CONCRETO</v>
          </cell>
          <cell r="D3661" t="str">
            <v>H</v>
          </cell>
          <cell r="E3661">
            <v>5.55</v>
          </cell>
        </row>
        <row r="3662">
          <cell r="A3662" t="str">
            <v>I2546</v>
          </cell>
          <cell r="B3662" t="str">
            <v>SEINFRA/CE</v>
          </cell>
          <cell r="C3662" t="str">
            <v>OPERADOR DE AQUECEDOR DE FLUIDO TERMICO</v>
          </cell>
          <cell r="D3662" t="str">
            <v>H</v>
          </cell>
          <cell r="E3662">
            <v>5.55</v>
          </cell>
        </row>
        <row r="3663">
          <cell r="A3663" t="str">
            <v>I2547</v>
          </cell>
          <cell r="B3663" t="str">
            <v>SEINFRA/CE</v>
          </cell>
          <cell r="C3663" t="str">
            <v>OPERADOR DE BATE ESTACA</v>
          </cell>
          <cell r="D3663" t="str">
            <v>H</v>
          </cell>
          <cell r="E3663">
            <v>12.33</v>
          </cell>
        </row>
        <row r="3664">
          <cell r="A3664" t="str">
            <v>I2548</v>
          </cell>
          <cell r="B3664" t="str">
            <v>SEINFRA/CE</v>
          </cell>
          <cell r="C3664" t="str">
            <v>OPERADOR DE BETONEIRA</v>
          </cell>
          <cell r="D3664" t="str">
            <v>H</v>
          </cell>
          <cell r="E3664">
            <v>5.55</v>
          </cell>
        </row>
        <row r="3665">
          <cell r="A3665" t="str">
            <v>I1551</v>
          </cell>
          <cell r="B3665" t="str">
            <v>SEINFRA/CE</v>
          </cell>
          <cell r="C3665" t="str">
            <v>OPERADOR DE BOMBA A JATO</v>
          </cell>
          <cell r="D3665" t="str">
            <v>H</v>
          </cell>
          <cell r="E3665">
            <v>6.16</v>
          </cell>
        </row>
        <row r="3666">
          <cell r="A3666" t="str">
            <v>I2549</v>
          </cell>
          <cell r="B3666" t="str">
            <v>SEINFRA/CE</v>
          </cell>
          <cell r="C3666" t="str">
            <v>OPERADOR DE CALDEIRA ESPARGIDORA DE ASFALTO</v>
          </cell>
          <cell r="D3666" t="str">
            <v>H</v>
          </cell>
          <cell r="E3666">
            <v>7.7</v>
          </cell>
        </row>
        <row r="3667">
          <cell r="A3667" t="str">
            <v>I2550</v>
          </cell>
          <cell r="B3667" t="str">
            <v>SEINFRA/CE</v>
          </cell>
          <cell r="C3667" t="str">
            <v>OPERADOR DE CARREGADEIRA</v>
          </cell>
          <cell r="D3667" t="str">
            <v>H</v>
          </cell>
          <cell r="E3667">
            <v>8.94</v>
          </cell>
        </row>
        <row r="3668">
          <cell r="A3668" t="str">
            <v>I2551</v>
          </cell>
          <cell r="B3668" t="str">
            <v>SEINFRA/CE</v>
          </cell>
          <cell r="C3668" t="str">
            <v>OPERADOR DE COMPACTADOR AUTO PROPELIDO</v>
          </cell>
          <cell r="D3668" t="str">
            <v>H</v>
          </cell>
          <cell r="E3668">
            <v>8.94</v>
          </cell>
        </row>
        <row r="3669">
          <cell r="A3669" t="str">
            <v>I2552</v>
          </cell>
          <cell r="B3669" t="str">
            <v>SEINFRA/CE</v>
          </cell>
          <cell r="C3669" t="str">
            <v>OPERADOR DE COMPACTADOR DE PLACA VIBRATORIA</v>
          </cell>
          <cell r="D3669" t="str">
            <v>H</v>
          </cell>
          <cell r="E3669">
            <v>5.55</v>
          </cell>
        </row>
        <row r="3670">
          <cell r="A3670" t="str">
            <v>I2553</v>
          </cell>
          <cell r="B3670" t="str">
            <v>SEINFRA/CE</v>
          </cell>
          <cell r="C3670" t="str">
            <v>OPERADOR DE COMPRESSOR DE AR</v>
          </cell>
          <cell r="D3670" t="str">
            <v>H</v>
          </cell>
          <cell r="E3670">
            <v>8.94</v>
          </cell>
        </row>
        <row r="3671">
          <cell r="A3671" t="str">
            <v>I2384</v>
          </cell>
          <cell r="B3671" t="str">
            <v>SEINFRA/CE</v>
          </cell>
          <cell r="C3671" t="str">
            <v>OPERADOR DE COMPUTADOR</v>
          </cell>
          <cell r="D3671" t="str">
            <v>H</v>
          </cell>
          <cell r="E3671">
            <v>9.25</v>
          </cell>
        </row>
        <row r="3672">
          <cell r="A3672" t="str">
            <v>I2554</v>
          </cell>
          <cell r="B3672" t="str">
            <v>SEINFRA/CE</v>
          </cell>
          <cell r="C3672" t="str">
            <v>OPERADOR DE CONJUNTO DE BRITAGEM</v>
          </cell>
          <cell r="D3672" t="str">
            <v>H</v>
          </cell>
          <cell r="E3672">
            <v>9.5500000000000007</v>
          </cell>
        </row>
        <row r="3673">
          <cell r="A3673" t="str">
            <v>I1009</v>
          </cell>
          <cell r="B3673" t="str">
            <v>SEINFRA/CE</v>
          </cell>
          <cell r="C3673" t="str">
            <v xml:space="preserve">OPERADOR DE EQUIPAMENTOS </v>
          </cell>
          <cell r="D3673" t="str">
            <v>H</v>
          </cell>
          <cell r="E3673">
            <v>7.7</v>
          </cell>
        </row>
        <row r="3674">
          <cell r="A3674" t="str">
            <v>I2555</v>
          </cell>
          <cell r="B3674" t="str">
            <v>SEINFRA/CE</v>
          </cell>
          <cell r="C3674" t="str">
            <v>OPERADOR DE GRUPO GERADOR</v>
          </cell>
          <cell r="D3674" t="str">
            <v>H</v>
          </cell>
          <cell r="E3674">
            <v>5.55</v>
          </cell>
        </row>
        <row r="3675">
          <cell r="A3675" t="str">
            <v>I2556</v>
          </cell>
          <cell r="B3675" t="str">
            <v>SEINFRA/CE</v>
          </cell>
          <cell r="C3675" t="str">
            <v>OPERADOR DE MAQUINA DE CONCRETO PROJETADO</v>
          </cell>
          <cell r="D3675" t="str">
            <v>H</v>
          </cell>
          <cell r="E3675">
            <v>5.55</v>
          </cell>
        </row>
        <row r="3676">
          <cell r="A3676" t="str">
            <v>I2557</v>
          </cell>
          <cell r="B3676" t="str">
            <v>SEINFRA/CE</v>
          </cell>
          <cell r="C3676" t="str">
            <v>OPERADOR DE MAQUINA DE PINTAR FAIXAS</v>
          </cell>
          <cell r="D3676" t="str">
            <v>H</v>
          </cell>
          <cell r="E3676">
            <v>6.16</v>
          </cell>
        </row>
        <row r="3677">
          <cell r="A3677" t="str">
            <v>I2559</v>
          </cell>
          <cell r="B3677" t="str">
            <v>SEINFRA/CE</v>
          </cell>
          <cell r="C3677" t="str">
            <v>OPERADOR DE MOTO ESCAVO TRASPORTADOR</v>
          </cell>
          <cell r="D3677" t="str">
            <v>H</v>
          </cell>
          <cell r="E3677">
            <v>9.5500000000000007</v>
          </cell>
        </row>
        <row r="3678">
          <cell r="A3678" t="str">
            <v>I2560</v>
          </cell>
          <cell r="B3678" t="str">
            <v>SEINFRA/CE</v>
          </cell>
          <cell r="C3678" t="str">
            <v>OPERADOR DE MOTONIVELADORA</v>
          </cell>
          <cell r="D3678" t="str">
            <v>H</v>
          </cell>
          <cell r="E3678">
            <v>11.4</v>
          </cell>
        </row>
        <row r="3679">
          <cell r="A3679" t="str">
            <v>I2523</v>
          </cell>
          <cell r="B3679" t="str">
            <v>SEINFRA/CE</v>
          </cell>
          <cell r="C3679" t="str">
            <v>OPERADOR DE PERFURATRIZ/ROMPEDOR PNEUMATICO</v>
          </cell>
          <cell r="D3679" t="str">
            <v>H</v>
          </cell>
          <cell r="E3679">
            <v>5.55</v>
          </cell>
        </row>
        <row r="3680">
          <cell r="A3680" t="str">
            <v>I7422</v>
          </cell>
          <cell r="B3680" t="str">
            <v>SEINFRA/CE</v>
          </cell>
          <cell r="C3680" t="str">
            <v>OPERADOR DE RECICLADORA</v>
          </cell>
          <cell r="D3680" t="str">
            <v>H</v>
          </cell>
          <cell r="E3680">
            <v>11.4</v>
          </cell>
        </row>
        <row r="3681">
          <cell r="A3681" t="str">
            <v>I2561</v>
          </cell>
          <cell r="B3681" t="str">
            <v>SEINFRA/CE</v>
          </cell>
          <cell r="C3681" t="str">
            <v>OPERADOR DE RETRO ESCAVADEIRA</v>
          </cell>
          <cell r="D3681" t="str">
            <v>H</v>
          </cell>
          <cell r="E3681">
            <v>8.94</v>
          </cell>
        </row>
        <row r="3682">
          <cell r="A3682" t="str">
            <v>I2562</v>
          </cell>
          <cell r="B3682" t="str">
            <v>SEINFRA/CE</v>
          </cell>
          <cell r="C3682" t="str">
            <v>OPERADOR DE TRATOR DE ESTEIRAS</v>
          </cell>
          <cell r="D3682" t="str">
            <v>H</v>
          </cell>
          <cell r="E3682">
            <v>9.5500000000000007</v>
          </cell>
        </row>
        <row r="3683">
          <cell r="A3683" t="str">
            <v>I2563</v>
          </cell>
          <cell r="B3683" t="str">
            <v>SEINFRA/CE</v>
          </cell>
          <cell r="C3683" t="str">
            <v>OPERADOR DE TRATOR DE PNEUS</v>
          </cell>
          <cell r="D3683" t="str">
            <v>H</v>
          </cell>
          <cell r="E3683">
            <v>7.4</v>
          </cell>
        </row>
        <row r="3684">
          <cell r="A3684" t="str">
            <v>I2564</v>
          </cell>
          <cell r="B3684" t="str">
            <v>SEINFRA/CE</v>
          </cell>
          <cell r="C3684" t="str">
            <v>OPERADOR DE USINA DE MISTURA BETUMINOSA</v>
          </cell>
          <cell r="D3684" t="str">
            <v>H</v>
          </cell>
          <cell r="E3684">
            <v>9.5500000000000007</v>
          </cell>
        </row>
        <row r="3685">
          <cell r="A3685" t="str">
            <v>I2524</v>
          </cell>
          <cell r="B3685" t="str">
            <v>SEINFRA/CE</v>
          </cell>
          <cell r="C3685" t="str">
            <v>OPERADOR DE USINA MISTURADORA DE SOLOS E AGREGADOS</v>
          </cell>
          <cell r="D3685" t="str">
            <v>H</v>
          </cell>
          <cell r="E3685">
            <v>9.5500000000000007</v>
          </cell>
        </row>
        <row r="3686">
          <cell r="A3686" t="str">
            <v>I2565</v>
          </cell>
          <cell r="B3686" t="str">
            <v>SEINFRA/CE</v>
          </cell>
          <cell r="C3686" t="str">
            <v>OPERADOR DE VIBRADOR DE IMERSAO</v>
          </cell>
          <cell r="D3686" t="str">
            <v>H</v>
          </cell>
          <cell r="E3686">
            <v>5.55</v>
          </cell>
        </row>
        <row r="3687">
          <cell r="A3687" t="str">
            <v>I2566</v>
          </cell>
          <cell r="B3687" t="str">
            <v>SEINFRA/CE</v>
          </cell>
          <cell r="C3687" t="str">
            <v>OPERADOR DE VIBRO ACABADORA DE MISTURAS BETUMINOSAS</v>
          </cell>
          <cell r="D3687" t="str">
            <v>H</v>
          </cell>
          <cell r="E3687">
            <v>9.5500000000000007</v>
          </cell>
        </row>
        <row r="3688">
          <cell r="A3688" t="str">
            <v>I1552</v>
          </cell>
          <cell r="B3688" t="str">
            <v>SEINFRA/CE</v>
          </cell>
          <cell r="C3688" t="str">
            <v>OPERADOR GUINCHO</v>
          </cell>
          <cell r="D3688" t="str">
            <v>H</v>
          </cell>
          <cell r="E3688">
            <v>5.55</v>
          </cell>
        </row>
        <row r="3689">
          <cell r="A3689" t="str">
            <v>I6360</v>
          </cell>
          <cell r="B3689" t="str">
            <v>SEINFRA/CE</v>
          </cell>
          <cell r="C3689" t="str">
            <v>ORELHÃO COM APARELHO EM CAIXA METÁLICA P/ REDE DE EMERGÊNCIA</v>
          </cell>
          <cell r="D3689" t="str">
            <v>UN</v>
          </cell>
          <cell r="E3689">
            <v>483.44</v>
          </cell>
        </row>
        <row r="3690">
          <cell r="A3690" t="str">
            <v>I6361</v>
          </cell>
          <cell r="B3690" t="str">
            <v>SEINFRA/CE</v>
          </cell>
          <cell r="C3690" t="str">
            <v>ORELHÃO COM APARELHO EM CAIXA METÁLICA P/ REDE INTERNA</v>
          </cell>
          <cell r="D3690" t="str">
            <v>UN</v>
          </cell>
          <cell r="E3690">
            <v>414.38</v>
          </cell>
        </row>
        <row r="3691">
          <cell r="A3691" t="str">
            <v>I8448</v>
          </cell>
          <cell r="B3691" t="str">
            <v>SEINFRA/CE</v>
          </cell>
          <cell r="C3691" t="str">
            <v>ORGANIZADOR DE CABOS HORIZONTAL, ABERTO, PADRÃO RACK 19"</v>
          </cell>
          <cell r="D3691" t="str">
            <v>UN</v>
          </cell>
          <cell r="E3691">
            <v>33.130000000000003</v>
          </cell>
        </row>
        <row r="3692">
          <cell r="A3692" t="str">
            <v>I8628</v>
          </cell>
          <cell r="B3692" t="str">
            <v>SEINFRA/CE</v>
          </cell>
          <cell r="C3692" t="str">
            <v>ORQUIMOL</v>
          </cell>
          <cell r="D3692" t="str">
            <v>L</v>
          </cell>
          <cell r="E3692">
            <v>3.3</v>
          </cell>
        </row>
        <row r="3693">
          <cell r="A3693" t="str">
            <v>I0988</v>
          </cell>
          <cell r="B3693" t="str">
            <v>SEINFRA/CE</v>
          </cell>
          <cell r="C3693" t="str">
            <v>OXIGÊNIO</v>
          </cell>
          <cell r="D3693" t="str">
            <v>M3</v>
          </cell>
          <cell r="E3693">
            <v>12</v>
          </cell>
        </row>
        <row r="3694">
          <cell r="A3694" t="str">
            <v>I8933</v>
          </cell>
          <cell r="B3694" t="str">
            <v>SEINFRA/CE</v>
          </cell>
          <cell r="C3694" t="str">
            <v>PÁ DE BICO</v>
          </cell>
          <cell r="D3694" t="str">
            <v>UN</v>
          </cell>
          <cell r="E3694">
            <v>23.94</v>
          </cell>
        </row>
        <row r="3695">
          <cell r="A3695" t="str">
            <v>I1553</v>
          </cell>
          <cell r="B3695" t="str">
            <v>SEINFRA/CE</v>
          </cell>
          <cell r="C3695" t="str">
            <v>PAINEL DE CONCRETO PROTENDIDO 10CM</v>
          </cell>
          <cell r="D3695" t="str">
            <v>M2</v>
          </cell>
          <cell r="E3695">
            <v>133</v>
          </cell>
        </row>
        <row r="3696">
          <cell r="A3696" t="str">
            <v>I1554</v>
          </cell>
          <cell r="B3696" t="str">
            <v>SEINFRA/CE</v>
          </cell>
          <cell r="C3696" t="str">
            <v>PAINEL DE CONCRETO PROTENDIDO 15CM</v>
          </cell>
          <cell r="D3696" t="str">
            <v>M2</v>
          </cell>
          <cell r="E3696">
            <v>154</v>
          </cell>
        </row>
        <row r="3697">
          <cell r="A3697" t="str">
            <v>I1555</v>
          </cell>
          <cell r="B3697" t="str">
            <v>SEINFRA/CE</v>
          </cell>
          <cell r="C3697" t="str">
            <v>PAINEL DE CONCRETO PROTENDIDO 20CM</v>
          </cell>
          <cell r="D3697" t="str">
            <v>M2</v>
          </cell>
          <cell r="E3697">
            <v>196</v>
          </cell>
        </row>
        <row r="3698">
          <cell r="A3698" t="str">
            <v>I6197</v>
          </cell>
          <cell r="B3698" t="str">
            <v>SEINFRA/CE</v>
          </cell>
          <cell r="C3698" t="str">
            <v>PAINEL DE CORRENTE CONTÍNUA 125VCC</v>
          </cell>
          <cell r="D3698" t="str">
            <v>UN</v>
          </cell>
          <cell r="E3698">
            <v>2642.7</v>
          </cell>
        </row>
        <row r="3699">
          <cell r="A3699" t="str">
            <v>I1556</v>
          </cell>
          <cell r="B3699" t="str">
            <v>SEINFRA/CE</v>
          </cell>
          <cell r="C3699" t="str">
            <v>PAINEL DIV.COMP.NAVAL.E=40MM REV C/PLACA FIBROC.</v>
          </cell>
          <cell r="D3699" t="str">
            <v>M2</v>
          </cell>
          <cell r="E3699">
            <v>134.08000000000001</v>
          </cell>
        </row>
        <row r="3700">
          <cell r="A3700" t="str">
            <v>I8934</v>
          </cell>
          <cell r="B3700" t="str">
            <v>SEINFRA/CE</v>
          </cell>
          <cell r="C3700" t="str">
            <v>PAINEL DO MÓDULO - CAIXA METÁLICA 1100X1800X360MM, AUTO-SUPORTADA, PARA MONTAGEM DE COMPONENTES, PORTA COM VISOR EM ACRÍLICO 900X1600, DOIS COMPARTIMENTOS INTERNOS SEPARADOS POR PLACA METÁLICA, COM ENTRADA DE AR LATERAL COM GRELHA E FILTRO E EXAUSTÃO INDIVIDUAL NOS DOIS COMPARTIMENTOS</v>
          </cell>
          <cell r="D3700" t="str">
            <v>UN</v>
          </cell>
          <cell r="E3700">
            <v>9075.2199999999993</v>
          </cell>
        </row>
        <row r="3701">
          <cell r="A3701" t="str">
            <v>I8935</v>
          </cell>
          <cell r="B3701" t="str">
            <v>SEINFRA/CE</v>
          </cell>
          <cell r="C3701" t="str">
            <v>PAINEL DO MÓDULO - CAIXA METÁLICA 1100X1800X360MM, AUTO-SUPORTADA, PARA MONTAGEM DE COMPONENTES, PORTA COM VISOR EM ACRÍLICO, COM ENTRADA DE AR LATERAL COM GRELHA E FILTRO E EXAUSTÃO INDIVIDUAL</v>
          </cell>
          <cell r="D3701" t="str">
            <v>UN</v>
          </cell>
          <cell r="E3701">
            <v>397.23</v>
          </cell>
        </row>
        <row r="3702">
          <cell r="A3702" t="str">
            <v>I8936</v>
          </cell>
          <cell r="B3702" t="str">
            <v>SEINFRA/CE</v>
          </cell>
          <cell r="C3702" t="str">
            <v>PAINEL ELÉTRICO C/ 2 INVERSORES DE FREQUÊNCIA 0,5 CV, 380 V / 60HZ</v>
          </cell>
          <cell r="D3702" t="str">
            <v>UN</v>
          </cell>
          <cell r="E3702">
            <v>20212.09</v>
          </cell>
        </row>
        <row r="3703">
          <cell r="A3703" t="str">
            <v>I8528</v>
          </cell>
          <cell r="B3703" t="str">
            <v>SEINFRA/CE</v>
          </cell>
          <cell r="C3703" t="str">
            <v>PAINEL ELÉTRICO C/ 2 INVERSORES DE FREQUÊNCIA 10 CV, 380 V / 60 Hz</v>
          </cell>
          <cell r="D3703" t="str">
            <v>UN</v>
          </cell>
          <cell r="E3703">
            <v>17090</v>
          </cell>
        </row>
        <row r="3704">
          <cell r="A3704" t="str">
            <v>I8529</v>
          </cell>
          <cell r="B3704" t="str">
            <v>SEINFRA/CE</v>
          </cell>
          <cell r="C3704" t="str">
            <v>PAINEL ELÉTRICO C/ 2 INVERSORES DE FREQUÊNCIA 15 CV, 380 V / 60 Hz</v>
          </cell>
          <cell r="D3704" t="str">
            <v>UN</v>
          </cell>
          <cell r="E3704">
            <v>20200</v>
          </cell>
        </row>
        <row r="3705">
          <cell r="A3705" t="str">
            <v>I8530</v>
          </cell>
          <cell r="B3705" t="str">
            <v>SEINFRA/CE</v>
          </cell>
          <cell r="C3705" t="str">
            <v>PAINEL ELÉTRICO C/ 2 INVERSORES DE FREQUÊNCIA 20 CV, 380 V / 60 Hz</v>
          </cell>
          <cell r="D3705" t="str">
            <v>UN</v>
          </cell>
          <cell r="E3705">
            <v>25100</v>
          </cell>
        </row>
        <row r="3706">
          <cell r="A3706" t="str">
            <v>I8938</v>
          </cell>
          <cell r="B3706" t="str">
            <v>SEINFRA/CE</v>
          </cell>
          <cell r="C3706" t="str">
            <v>PAINEL ELÉTRICO C/ 2 INVERSORES DE FREQUÊNCIA 250 CV, 380 V / 60HZ</v>
          </cell>
          <cell r="D3706" t="str">
            <v>UN</v>
          </cell>
          <cell r="E3706">
            <v>64543.1</v>
          </cell>
        </row>
        <row r="3707">
          <cell r="A3707" t="str">
            <v>I8531</v>
          </cell>
          <cell r="B3707" t="str">
            <v>SEINFRA/CE</v>
          </cell>
          <cell r="C3707" t="str">
            <v>PAINEL ELÉTRICO C/ 2 INVERSORES DE FREQUÊNCIA 30 CV, 380 V / 60 Hz</v>
          </cell>
          <cell r="D3707" t="str">
            <v>UN</v>
          </cell>
          <cell r="E3707">
            <v>28500</v>
          </cell>
        </row>
        <row r="3708">
          <cell r="A3708" t="str">
            <v>I8532</v>
          </cell>
          <cell r="B3708" t="str">
            <v>SEINFRA/CE</v>
          </cell>
          <cell r="C3708" t="str">
            <v>PAINEL ELÉTRICO C/ 2 INVERSORES DE FREQUÊNCIA 40 CV, 380 V / 60 Hz</v>
          </cell>
          <cell r="D3708" t="str">
            <v>UN</v>
          </cell>
          <cell r="E3708">
            <v>30900</v>
          </cell>
        </row>
        <row r="3709">
          <cell r="A3709" t="str">
            <v>I8533</v>
          </cell>
          <cell r="B3709" t="str">
            <v>SEINFRA/CE</v>
          </cell>
          <cell r="C3709" t="str">
            <v>PAINEL ELÉTRICO C/ 2 INVERSORES DE FREQUÊNCIA 50 CV, 380 V / 60 Hz</v>
          </cell>
          <cell r="D3709" t="str">
            <v>UN</v>
          </cell>
          <cell r="E3709">
            <v>33000</v>
          </cell>
        </row>
        <row r="3710">
          <cell r="A3710" t="str">
            <v>I8534</v>
          </cell>
          <cell r="B3710" t="str">
            <v>SEINFRA/CE</v>
          </cell>
          <cell r="C3710" t="str">
            <v>PAINEL ELÉTRICO C/ 2 INVERSORES DE FREQUÊNCIA 60 CV, 380 V / 60 Hz</v>
          </cell>
          <cell r="D3710" t="str">
            <v>UN</v>
          </cell>
          <cell r="E3710">
            <v>35800</v>
          </cell>
        </row>
        <row r="3711">
          <cell r="A3711" t="str">
            <v>I8527</v>
          </cell>
          <cell r="B3711" t="str">
            <v>SEINFRA/CE</v>
          </cell>
          <cell r="C3711" t="str">
            <v>PAINEL ELÉTRICO C/ 2 INVERSORES DE FREQUÊNCIA 7,5 CV, 380 V / 60 Hz</v>
          </cell>
          <cell r="D3711" t="str">
            <v>UN</v>
          </cell>
          <cell r="E3711">
            <v>15830</v>
          </cell>
        </row>
        <row r="3712">
          <cell r="A3712" t="str">
            <v>I8535</v>
          </cell>
          <cell r="B3712" t="str">
            <v>SEINFRA/CE</v>
          </cell>
          <cell r="C3712" t="str">
            <v>PAINEL ELÉTRICO C/ 2 INVERSORES DE FREQUÊNCIA 75 CV, 380 V / 60 Hz</v>
          </cell>
          <cell r="D3712" t="str">
            <v>UN</v>
          </cell>
          <cell r="E3712">
            <v>39600</v>
          </cell>
        </row>
        <row r="3713">
          <cell r="A3713" t="str">
            <v>I8939</v>
          </cell>
          <cell r="B3713" t="str">
            <v>SEINFRA/CE</v>
          </cell>
          <cell r="C3713" t="str">
            <v>PAINEL ELÉTRICO C/ 2 INVERSORES DE FREQUÊNCIA 80 CV, 380 V / 60HZ</v>
          </cell>
          <cell r="D3713" t="str">
            <v>UN</v>
          </cell>
          <cell r="E3713">
            <v>51900</v>
          </cell>
        </row>
        <row r="3714">
          <cell r="A3714" t="str">
            <v>I8940</v>
          </cell>
          <cell r="B3714" t="str">
            <v>SEINFRA/CE</v>
          </cell>
          <cell r="C3714" t="str">
            <v>PAINEL ELÉTRICO C/ 2 SOFT START 35 CV, 380 V / 60HZ</v>
          </cell>
          <cell r="D3714" t="str">
            <v>UN</v>
          </cell>
          <cell r="E3714">
            <v>20383.330000000002</v>
          </cell>
        </row>
        <row r="3715">
          <cell r="A3715" t="str">
            <v>I6004</v>
          </cell>
          <cell r="B3715" t="str">
            <v>SEINFRA/CE</v>
          </cell>
          <cell r="C3715" t="str">
            <v>PAINEL ELÉTRICO C/ 2 SOFT START 60CV,380V,60Hz</v>
          </cell>
          <cell r="D3715" t="str">
            <v>UN</v>
          </cell>
          <cell r="E3715">
            <v>14960</v>
          </cell>
        </row>
        <row r="3716">
          <cell r="A3716" t="str">
            <v>I8937</v>
          </cell>
          <cell r="B3716" t="str">
            <v>SEINFRA/CE</v>
          </cell>
          <cell r="C3716" t="str">
            <v>PAINEL ELÉTRICO C/ 3 INVERSORES DE FREQUÊNCIA 15 CV, 380 V / 60HZ</v>
          </cell>
          <cell r="D3716" t="str">
            <v>UN</v>
          </cell>
          <cell r="E3716">
            <v>53066.2</v>
          </cell>
        </row>
        <row r="3717">
          <cell r="A3717" t="str">
            <v>I6010</v>
          </cell>
          <cell r="B3717" t="str">
            <v>SEINFRA/CE</v>
          </cell>
          <cell r="C3717" t="str">
            <v>PAINEL ELETRICO C/1 SOFT START 10CV,380V,60Hz</v>
          </cell>
          <cell r="D3717" t="str">
            <v>UN</v>
          </cell>
          <cell r="E3717">
            <v>10850</v>
          </cell>
        </row>
        <row r="3718">
          <cell r="A3718" t="str">
            <v>I6011</v>
          </cell>
          <cell r="B3718" t="str">
            <v>SEINFRA/CE</v>
          </cell>
          <cell r="C3718" t="str">
            <v>PAINEL ELETRICO C/1 SOFT START 12.5CV,380,60Hz</v>
          </cell>
          <cell r="D3718" t="str">
            <v>UN</v>
          </cell>
          <cell r="E3718">
            <v>11430</v>
          </cell>
        </row>
        <row r="3719">
          <cell r="A3719" t="str">
            <v>I6013</v>
          </cell>
          <cell r="B3719" t="str">
            <v>SEINFRA/CE</v>
          </cell>
          <cell r="C3719" t="str">
            <v>PAINEL ELETRICO C/1 SOFT START 20CV,380V,60Hz</v>
          </cell>
          <cell r="D3719" t="str">
            <v>UN</v>
          </cell>
          <cell r="E3719">
            <v>10000</v>
          </cell>
        </row>
        <row r="3720">
          <cell r="A3720" t="str">
            <v>I6014</v>
          </cell>
          <cell r="B3720" t="str">
            <v>SEINFRA/CE</v>
          </cell>
          <cell r="C3720" t="str">
            <v>PAINEL ELETRICO C/1 SOFT START 25CV,380V,60Hz</v>
          </cell>
          <cell r="D3720" t="str">
            <v>UN</v>
          </cell>
          <cell r="E3720">
            <v>11370</v>
          </cell>
        </row>
        <row r="3721">
          <cell r="A3721" t="str">
            <v>I6015</v>
          </cell>
          <cell r="B3721" t="str">
            <v>SEINFRA/CE</v>
          </cell>
          <cell r="C3721" t="str">
            <v>PAINEL ELETRICO C/1 SOFT START 30CV,380V,60Hz</v>
          </cell>
          <cell r="D3721" t="str">
            <v>UN</v>
          </cell>
          <cell r="E3721">
            <v>11960</v>
          </cell>
        </row>
        <row r="3722">
          <cell r="A3722" t="str">
            <v>I6016</v>
          </cell>
          <cell r="B3722" t="str">
            <v>SEINFRA/CE</v>
          </cell>
          <cell r="C3722" t="str">
            <v>PAINEL ELETRICO C/1 SOFT START 40CV,380V,60Hz</v>
          </cell>
          <cell r="D3722" t="str">
            <v>UN</v>
          </cell>
          <cell r="E3722">
            <v>12380</v>
          </cell>
        </row>
        <row r="3723">
          <cell r="A3723" t="str">
            <v>I6017</v>
          </cell>
          <cell r="B3723" t="str">
            <v>SEINFRA/CE</v>
          </cell>
          <cell r="C3723" t="str">
            <v>PAINEL ELETRICO C/1 SOFT START 50CV,380V,60Hz</v>
          </cell>
          <cell r="D3723" t="str">
            <v>UN</v>
          </cell>
          <cell r="E3723">
            <v>12530</v>
          </cell>
        </row>
        <row r="3724">
          <cell r="A3724" t="str">
            <v>I6009</v>
          </cell>
          <cell r="B3724" t="str">
            <v>SEINFRA/CE</v>
          </cell>
          <cell r="C3724" t="str">
            <v>PAINEL ELETRICO C/1 SOFT START 7,5CV,380V,60Hz</v>
          </cell>
          <cell r="D3724" t="str">
            <v>UN</v>
          </cell>
          <cell r="E3724">
            <v>10680</v>
          </cell>
        </row>
        <row r="3725">
          <cell r="A3725" t="str">
            <v>I5996</v>
          </cell>
          <cell r="B3725" t="str">
            <v>SEINFRA/CE</v>
          </cell>
          <cell r="C3725" t="str">
            <v>PAINEL ELETRICO C/2 SOFT START 10CV,380V,60Hz</v>
          </cell>
          <cell r="D3725" t="str">
            <v>UN</v>
          </cell>
          <cell r="E3725">
            <v>12050</v>
          </cell>
        </row>
        <row r="3726">
          <cell r="A3726" t="str">
            <v>I5997</v>
          </cell>
          <cell r="B3726" t="str">
            <v>SEINFRA/CE</v>
          </cell>
          <cell r="C3726" t="str">
            <v>PAINEL ELETRICO C/2 SOFT START 12,5CV,380/60Hz</v>
          </cell>
          <cell r="D3726" t="str">
            <v>UN</v>
          </cell>
          <cell r="E3726">
            <v>12670</v>
          </cell>
        </row>
        <row r="3727">
          <cell r="A3727" t="str">
            <v>I5998</v>
          </cell>
          <cell r="B3727" t="str">
            <v>SEINFRA/CE</v>
          </cell>
          <cell r="C3727" t="str">
            <v>PAINEL ELETRICO C/2 SOFT START 15CV,380V,60Hz</v>
          </cell>
          <cell r="D3727" t="str">
            <v>UN</v>
          </cell>
          <cell r="E3727">
            <v>12850</v>
          </cell>
        </row>
        <row r="3728">
          <cell r="A3728" t="str">
            <v>I5999</v>
          </cell>
          <cell r="B3728" t="str">
            <v>SEINFRA/CE</v>
          </cell>
          <cell r="C3728" t="str">
            <v>PAINEL ELETRICO C/2 SOFT START 20CV,380,60Hz</v>
          </cell>
          <cell r="D3728" t="str">
            <v>UN</v>
          </cell>
          <cell r="E3728">
            <v>13120</v>
          </cell>
        </row>
        <row r="3729">
          <cell r="A3729" t="str">
            <v>I6000</v>
          </cell>
          <cell r="B3729" t="str">
            <v>SEINFRA/CE</v>
          </cell>
          <cell r="C3729" t="str">
            <v>PAINEL ELETRICO C/2 SOFT START 25CV,380V,60Hz</v>
          </cell>
          <cell r="D3729" t="str">
            <v>UN</v>
          </cell>
          <cell r="E3729">
            <v>13240</v>
          </cell>
        </row>
        <row r="3730">
          <cell r="A3730" t="str">
            <v>I6001</v>
          </cell>
          <cell r="B3730" t="str">
            <v>SEINFRA/CE</v>
          </cell>
          <cell r="C3730" t="str">
            <v>PAINEL ELETRICO C/2 SOFT START 30CV,380V,60Hz</v>
          </cell>
          <cell r="D3730" t="str">
            <v>UN</v>
          </cell>
          <cell r="E3730">
            <v>13490</v>
          </cell>
        </row>
        <row r="3731">
          <cell r="A3731" t="str">
            <v>I6002</v>
          </cell>
          <cell r="B3731" t="str">
            <v>SEINFRA/CE</v>
          </cell>
          <cell r="C3731" t="str">
            <v>PAINEL ELETRICO C/2 SOFT START 40CV,380V,60Hz</v>
          </cell>
          <cell r="D3731" t="str">
            <v>UN</v>
          </cell>
          <cell r="E3731">
            <v>13970</v>
          </cell>
        </row>
        <row r="3732">
          <cell r="A3732" t="str">
            <v>I6003</v>
          </cell>
          <cell r="B3732" t="str">
            <v>SEINFRA/CE</v>
          </cell>
          <cell r="C3732" t="str">
            <v>PAINEL ELETRICO C/2 SOFT START 50CV,380V,60Hz</v>
          </cell>
          <cell r="D3732" t="str">
            <v>UN</v>
          </cell>
          <cell r="E3732">
            <v>14200</v>
          </cell>
        </row>
        <row r="3733">
          <cell r="A3733" t="str">
            <v>I5995</v>
          </cell>
          <cell r="B3733" t="str">
            <v>SEINFRA/CE</v>
          </cell>
          <cell r="C3733" t="str">
            <v>PAINEL ELETRICO C/2 SOFT START 7,5CV,380V/60Hz</v>
          </cell>
          <cell r="D3733" t="str">
            <v>UN</v>
          </cell>
          <cell r="E3733">
            <v>11830</v>
          </cell>
        </row>
        <row r="3734">
          <cell r="A3734" t="str">
            <v>I1557</v>
          </cell>
          <cell r="B3734" t="str">
            <v>SEINFRA/CE</v>
          </cell>
          <cell r="C3734" t="str">
            <v>PAINEL FLEXIVEL DE LA DE VIDRO. ESPESSURA 50MM</v>
          </cell>
          <cell r="D3734" t="str">
            <v>M2</v>
          </cell>
          <cell r="E3734">
            <v>20.12</v>
          </cell>
        </row>
        <row r="3735">
          <cell r="A3735" t="str">
            <v>I1558</v>
          </cell>
          <cell r="B3735" t="str">
            <v>SEINFRA/CE</v>
          </cell>
          <cell r="C3735" t="str">
            <v>PAINEL RIGIDO DE LA DE VIDRO. ESPESSURA 25MM</v>
          </cell>
          <cell r="D3735" t="str">
            <v>M2</v>
          </cell>
          <cell r="E3735">
            <v>59.01</v>
          </cell>
        </row>
        <row r="3736">
          <cell r="A3736" t="str">
            <v>I1559</v>
          </cell>
          <cell r="B3736" t="str">
            <v>SEINFRA/CE</v>
          </cell>
          <cell r="C3736" t="str">
            <v>PAINEL-COBERTURA CONCR CELULAR 7.5X40X280CM</v>
          </cell>
          <cell r="D3736" t="str">
            <v>M2</v>
          </cell>
          <cell r="E3736">
            <v>56.66</v>
          </cell>
        </row>
        <row r="3737">
          <cell r="A3737" t="str">
            <v>I1560</v>
          </cell>
          <cell r="B3737" t="str">
            <v>SEINFRA/CE</v>
          </cell>
          <cell r="C3737" t="str">
            <v>PAINEL-LAJE CONCRETO CELULAR 10X40X280CM</v>
          </cell>
          <cell r="D3737" t="str">
            <v>M2</v>
          </cell>
          <cell r="E3737">
            <v>71.7</v>
          </cell>
        </row>
        <row r="3738">
          <cell r="A3738" t="str">
            <v>I6750</v>
          </cell>
          <cell r="B3738" t="str">
            <v>SEINFRA/CE</v>
          </cell>
          <cell r="C3738" t="str">
            <v>PALHAS DE CARNAÚBA</v>
          </cell>
          <cell r="D3738" t="str">
            <v>UN</v>
          </cell>
          <cell r="E3738">
            <v>0.14000000000000001</v>
          </cell>
        </row>
        <row r="3739">
          <cell r="A3739" t="str">
            <v>I1561</v>
          </cell>
          <cell r="B3739" t="str">
            <v>SEINFRA/CE</v>
          </cell>
          <cell r="C3739" t="str">
            <v>PAPEL DE PAREDE</v>
          </cell>
          <cell r="D3739" t="str">
            <v>M2</v>
          </cell>
          <cell r="E3739">
            <v>17.77</v>
          </cell>
        </row>
        <row r="3740">
          <cell r="A3740" t="str">
            <v>I1562</v>
          </cell>
          <cell r="B3740" t="str">
            <v>SEINFRA/CE</v>
          </cell>
          <cell r="C3740" t="str">
            <v>PAPEL KRAFT BETUMADO DUPLO</v>
          </cell>
          <cell r="D3740" t="str">
            <v>M2</v>
          </cell>
          <cell r="E3740">
            <v>3.9</v>
          </cell>
        </row>
        <row r="3741">
          <cell r="A3741" t="str">
            <v>I6039</v>
          </cell>
          <cell r="B3741" t="str">
            <v>SEINFRA/CE</v>
          </cell>
          <cell r="C3741" t="str">
            <v>PAPEL OFÍCIO</v>
          </cell>
          <cell r="D3741" t="str">
            <v>UN</v>
          </cell>
          <cell r="E3741">
            <v>0.02</v>
          </cell>
        </row>
        <row r="3742">
          <cell r="A3742" t="str">
            <v>I2385</v>
          </cell>
          <cell r="B3742" t="str">
            <v>SEINFRA/CE</v>
          </cell>
          <cell r="C3742" t="str">
            <v>PAPEL VEGETAL GRAMATURA 90/95g</v>
          </cell>
          <cell r="D3742" t="str">
            <v>M2</v>
          </cell>
          <cell r="E3742">
            <v>5.98</v>
          </cell>
        </row>
        <row r="3743">
          <cell r="A3743" t="str">
            <v>I8082</v>
          </cell>
          <cell r="B3743" t="str">
            <v>SEINFRA/CE</v>
          </cell>
          <cell r="C3743" t="str">
            <v>PÁRA-RAIO TIPO VÁLVULA PARA SISTEMA DE DISTRIBUIÇÃO DE 15 kV</v>
          </cell>
          <cell r="D3743" t="str">
            <v>UN</v>
          </cell>
          <cell r="E3743">
            <v>53.26</v>
          </cell>
        </row>
        <row r="3744">
          <cell r="A3744" t="str">
            <v>I1563</v>
          </cell>
          <cell r="B3744" t="str">
            <v>SEINFRA/CE</v>
          </cell>
          <cell r="C3744" t="str">
            <v>PARA-RAIOS TIPO CRISTAL VALVER</v>
          </cell>
          <cell r="D3744" t="str">
            <v>UN</v>
          </cell>
          <cell r="E3744">
            <v>172.35</v>
          </cell>
        </row>
        <row r="3745">
          <cell r="A3745" t="str">
            <v>I1564</v>
          </cell>
          <cell r="B3745" t="str">
            <v>SEINFRA/CE</v>
          </cell>
          <cell r="C3745" t="str">
            <v>PARA-RAIOS TIPO VALVULA - 15KV</v>
          </cell>
          <cell r="D3745" t="str">
            <v>UN</v>
          </cell>
          <cell r="E3745">
            <v>191.98</v>
          </cell>
        </row>
        <row r="3746">
          <cell r="A3746" t="str">
            <v>I1565</v>
          </cell>
          <cell r="B3746" t="str">
            <v>SEINFRA/CE</v>
          </cell>
          <cell r="C3746" t="str">
            <v>PARAF GALV 5/16''X50 C/BUCHA S 10 PUMEX</v>
          </cell>
          <cell r="D3746" t="str">
            <v>UN</v>
          </cell>
          <cell r="E3746">
            <v>0.55000000000000004</v>
          </cell>
        </row>
        <row r="3747">
          <cell r="A3747" t="str">
            <v>I1566</v>
          </cell>
          <cell r="B3747" t="str">
            <v>SEINFRA/CE</v>
          </cell>
          <cell r="C3747" t="str">
            <v>PARAFUSO - 8MM COM BUCHA PLASTICA</v>
          </cell>
          <cell r="D3747" t="str">
            <v>UN</v>
          </cell>
          <cell r="E3747">
            <v>0.28999999999999998</v>
          </cell>
        </row>
        <row r="3748">
          <cell r="A3748" t="str">
            <v>I1568</v>
          </cell>
          <cell r="B3748" t="str">
            <v>SEINFRA/CE</v>
          </cell>
          <cell r="C3748" t="str">
            <v>PARAFUSO ABAULADO M16X150MM</v>
          </cell>
          <cell r="D3748" t="str">
            <v>UN</v>
          </cell>
          <cell r="E3748">
            <v>5.36</v>
          </cell>
        </row>
        <row r="3749">
          <cell r="A3749" t="str">
            <v>I6397</v>
          </cell>
          <cell r="B3749" t="str">
            <v>SEINFRA/CE</v>
          </cell>
          <cell r="C3749" t="str">
            <v>PARAFUSO C/ PORCA E ARRUELA P/ TALA DE JUNÇÃO DE TRILHO TR 37</v>
          </cell>
          <cell r="D3749" t="str">
            <v>UN</v>
          </cell>
          <cell r="E3749">
            <v>13.39</v>
          </cell>
        </row>
        <row r="3750">
          <cell r="A3750" t="str">
            <v>I4241</v>
          </cell>
          <cell r="B3750" t="str">
            <v>SEINFRA/CE</v>
          </cell>
          <cell r="C3750" t="str">
            <v>PARAFUSO C/ PORCAS PARA FLANGES DN 16 x 80</v>
          </cell>
          <cell r="D3750" t="str">
            <v>UN</v>
          </cell>
          <cell r="E3750">
            <v>33.369999999999997</v>
          </cell>
        </row>
        <row r="3751">
          <cell r="A3751" t="str">
            <v>I4242</v>
          </cell>
          <cell r="B3751" t="str">
            <v>SEINFRA/CE</v>
          </cell>
          <cell r="C3751" t="str">
            <v>PARAFUSO C/ PORCAS PARA FLANGES DN 20 x 90</v>
          </cell>
          <cell r="D3751" t="str">
            <v>UN</v>
          </cell>
          <cell r="E3751">
            <v>53.61</v>
          </cell>
        </row>
        <row r="3752">
          <cell r="A3752" t="str">
            <v>I4243</v>
          </cell>
          <cell r="B3752" t="str">
            <v>SEINFRA/CE</v>
          </cell>
          <cell r="C3752" t="str">
            <v>PARAFUSO C/ PORCAS PARA FLANGES DN 24 x 100</v>
          </cell>
          <cell r="D3752" t="str">
            <v>UN</v>
          </cell>
          <cell r="E3752">
            <v>69.650000000000006</v>
          </cell>
        </row>
        <row r="3753">
          <cell r="A3753" t="str">
            <v>I4244</v>
          </cell>
          <cell r="B3753" t="str">
            <v>SEINFRA/CE</v>
          </cell>
          <cell r="C3753" t="str">
            <v>PARAFUSO C/ PORCAS PARA FLANGES DN 27 x 120</v>
          </cell>
          <cell r="D3753" t="str">
            <v>UN</v>
          </cell>
          <cell r="E3753">
            <v>107.99</v>
          </cell>
        </row>
        <row r="3754">
          <cell r="A3754" t="str">
            <v>I4245</v>
          </cell>
          <cell r="B3754" t="str">
            <v>SEINFRA/CE</v>
          </cell>
          <cell r="C3754" t="str">
            <v>PARAFUSO C/ PORCAS PARA FLANGES DN 30 x 130</v>
          </cell>
          <cell r="D3754" t="str">
            <v>UN</v>
          </cell>
          <cell r="E3754">
            <v>112.29</v>
          </cell>
        </row>
        <row r="3755">
          <cell r="A3755" t="str">
            <v>I4246</v>
          </cell>
          <cell r="B3755" t="str">
            <v>SEINFRA/CE</v>
          </cell>
          <cell r="C3755" t="str">
            <v>PARAFUSO C/ PORCAS PARA FLANGES DN 33 x 130</v>
          </cell>
          <cell r="D3755" t="str">
            <v>UN</v>
          </cell>
          <cell r="E3755">
            <v>147.72</v>
          </cell>
        </row>
        <row r="3756">
          <cell r="A3756" t="str">
            <v>I4247</v>
          </cell>
          <cell r="B3756" t="str">
            <v>SEINFRA/CE</v>
          </cell>
          <cell r="C3756" t="str">
            <v>PARAFUSO C/ PORCAS PARA FLANGES DN 36 x 140</v>
          </cell>
          <cell r="D3756" t="str">
            <v>UN</v>
          </cell>
          <cell r="E3756">
            <v>234.05</v>
          </cell>
        </row>
        <row r="3757">
          <cell r="A3757" t="str">
            <v>I4248</v>
          </cell>
          <cell r="B3757" t="str">
            <v>SEINFRA/CE</v>
          </cell>
          <cell r="C3757" t="str">
            <v>PARAFUSO C/ PORCAS PARA FLANGES DN 39 x 150</v>
          </cell>
          <cell r="D3757" t="str">
            <v>UN</v>
          </cell>
          <cell r="E3757">
            <v>424.15</v>
          </cell>
        </row>
        <row r="3758">
          <cell r="A3758" t="str">
            <v>I4249</v>
          </cell>
          <cell r="B3758" t="str">
            <v>SEINFRA/CE</v>
          </cell>
          <cell r="C3758" t="str">
            <v>PARAFUSO C/ PORCAS PARA FLANGES DN 45 x 180</v>
          </cell>
          <cell r="D3758" t="str">
            <v>UN</v>
          </cell>
          <cell r="E3758">
            <v>39.119999999999997</v>
          </cell>
        </row>
        <row r="3759">
          <cell r="A3759" t="str">
            <v>I4250</v>
          </cell>
          <cell r="B3759" t="str">
            <v>SEINFRA/CE</v>
          </cell>
          <cell r="C3759" t="str">
            <v>PARAFUSO C/ PORCAS PARA FLANGES DN 52 x 200</v>
          </cell>
          <cell r="D3759" t="str">
            <v>UN</v>
          </cell>
          <cell r="E3759">
            <v>52.88</v>
          </cell>
        </row>
        <row r="3760">
          <cell r="A3760" t="str">
            <v>I2525</v>
          </cell>
          <cell r="B3760" t="str">
            <v>SEINFRA/CE</v>
          </cell>
          <cell r="C3760" t="str">
            <v>PARAFUSO C/PORCA E ARRUELA DE 1/4X1 1/2"</v>
          </cell>
          <cell r="D3760" t="str">
            <v>UN</v>
          </cell>
          <cell r="E3760">
            <v>0.48</v>
          </cell>
        </row>
        <row r="3761">
          <cell r="A3761" t="str">
            <v>I2526</v>
          </cell>
          <cell r="B3761" t="str">
            <v>SEINFRA/CE</v>
          </cell>
          <cell r="C3761" t="str">
            <v>PARAFUSO C/PORCA E ARRUELA DE 5/16X3 1/2"</v>
          </cell>
          <cell r="D3761" t="str">
            <v>UN</v>
          </cell>
          <cell r="E3761">
            <v>0.71</v>
          </cell>
        </row>
        <row r="3762">
          <cell r="A3762" t="str">
            <v>I8079</v>
          </cell>
          <cell r="B3762" t="str">
            <v>SEINFRA/CE</v>
          </cell>
          <cell r="C3762" t="str">
            <v>PARAFUSO CABEÇA QUADRADA M16 x 2 C-350, R-220</v>
          </cell>
          <cell r="D3762" t="str">
            <v>UN</v>
          </cell>
          <cell r="E3762">
            <v>6.4</v>
          </cell>
        </row>
        <row r="3763">
          <cell r="A3763" t="str">
            <v>I8080</v>
          </cell>
          <cell r="B3763" t="str">
            <v>SEINFRA/CE</v>
          </cell>
          <cell r="C3763" t="str">
            <v>PARAFUSO CABEÇA QUADRADA M16 x 2 C-400, R-320</v>
          </cell>
          <cell r="D3763" t="str">
            <v>UN</v>
          </cell>
          <cell r="E3763">
            <v>7.18</v>
          </cell>
        </row>
        <row r="3764">
          <cell r="A3764" t="str">
            <v>I8100</v>
          </cell>
          <cell r="B3764" t="str">
            <v>SEINFRA/CE</v>
          </cell>
          <cell r="C3764" t="str">
            <v>PARAFUSO COM PORCA E ARRUELA TR 45</v>
          </cell>
          <cell r="D3764" t="str">
            <v>UN</v>
          </cell>
          <cell r="E3764">
            <v>14</v>
          </cell>
        </row>
        <row r="3765">
          <cell r="A3765" t="str">
            <v>I1570</v>
          </cell>
          <cell r="B3765" t="str">
            <v>SEINFRA/CE</v>
          </cell>
          <cell r="C3765" t="str">
            <v>PARAFUSO COM ROSCA SOBERBA 1/4X 1 1/2''</v>
          </cell>
          <cell r="D3765" t="str">
            <v>UN</v>
          </cell>
          <cell r="E3765">
            <v>0.2</v>
          </cell>
        </row>
        <row r="3766">
          <cell r="A3766" t="str">
            <v>I1571</v>
          </cell>
          <cell r="B3766" t="str">
            <v>SEINFRA/CE</v>
          </cell>
          <cell r="C3766" t="str">
            <v>PARAFUSO COM ROSCA SOBERBA 8X110MM</v>
          </cell>
          <cell r="D3766" t="str">
            <v>UN</v>
          </cell>
          <cell r="E3766">
            <v>0.84</v>
          </cell>
        </row>
        <row r="3767">
          <cell r="A3767" t="str">
            <v>I1572</v>
          </cell>
          <cell r="B3767" t="str">
            <v>SEINFRA/CE</v>
          </cell>
          <cell r="C3767" t="str">
            <v>PARAFUSO COM ROSCA SOBERBA 8X130MM</v>
          </cell>
          <cell r="D3767" t="str">
            <v>UN</v>
          </cell>
          <cell r="E3767">
            <v>1.02</v>
          </cell>
        </row>
        <row r="3768">
          <cell r="A3768" t="str">
            <v>I1573</v>
          </cell>
          <cell r="B3768" t="str">
            <v>SEINFRA/CE</v>
          </cell>
          <cell r="C3768" t="str">
            <v>PARAFUSO COM ROSCA SOBERBA 8X165MM</v>
          </cell>
          <cell r="D3768" t="str">
            <v>UN</v>
          </cell>
          <cell r="E3768">
            <v>1.1599999999999999</v>
          </cell>
        </row>
        <row r="3769">
          <cell r="A3769" t="str">
            <v>I1574</v>
          </cell>
          <cell r="B3769" t="str">
            <v>SEINFRA/CE</v>
          </cell>
          <cell r="C3769" t="str">
            <v>PARAFUSO COM ROSCA SOBERBA 8X180MM</v>
          </cell>
          <cell r="D3769" t="str">
            <v>UN</v>
          </cell>
          <cell r="E3769">
            <v>1.17</v>
          </cell>
        </row>
        <row r="3770">
          <cell r="A3770" t="str">
            <v>I1575</v>
          </cell>
          <cell r="B3770" t="str">
            <v>SEINFRA/CE</v>
          </cell>
          <cell r="C3770" t="str">
            <v>PARAFUSO COM ROSCA SOBERBA 8X230MM</v>
          </cell>
          <cell r="D3770" t="str">
            <v>UN</v>
          </cell>
          <cell r="E3770">
            <v>1.23</v>
          </cell>
        </row>
        <row r="3771">
          <cell r="A3771" t="str">
            <v>I1576</v>
          </cell>
          <cell r="B3771" t="str">
            <v>SEINFRA/CE</v>
          </cell>
          <cell r="C3771" t="str">
            <v>PARAFUSO COM ROSCA SOBERBA 8X250MM</v>
          </cell>
          <cell r="D3771" t="str">
            <v>UN</v>
          </cell>
          <cell r="E3771">
            <v>1.39</v>
          </cell>
        </row>
        <row r="3772">
          <cell r="A3772" t="str">
            <v>I1577</v>
          </cell>
          <cell r="B3772" t="str">
            <v>SEINFRA/CE</v>
          </cell>
          <cell r="C3772" t="str">
            <v>PARAFUSO COM ROSCA SOBERBA 8X50MM</v>
          </cell>
          <cell r="D3772" t="str">
            <v>UN</v>
          </cell>
          <cell r="E3772">
            <v>0.55000000000000004</v>
          </cell>
        </row>
        <row r="3773">
          <cell r="A3773" t="str">
            <v>I1578</v>
          </cell>
          <cell r="B3773" t="str">
            <v>SEINFRA/CE</v>
          </cell>
          <cell r="C3773" t="str">
            <v>PARAFUSO COM ROSCA SOBERBA 8X85MM</v>
          </cell>
          <cell r="D3773" t="str">
            <v>UN</v>
          </cell>
          <cell r="E3773">
            <v>0.79</v>
          </cell>
        </row>
        <row r="3774">
          <cell r="A3774" t="str">
            <v>I1579</v>
          </cell>
          <cell r="B3774" t="str">
            <v>SEINFRA/CE</v>
          </cell>
          <cell r="C3774" t="str">
            <v>PARAFUSO CROMADO P/FIXAÇÃO SANITARIOS</v>
          </cell>
          <cell r="D3774" t="str">
            <v>UN</v>
          </cell>
          <cell r="E3774">
            <v>1.1000000000000001</v>
          </cell>
        </row>
        <row r="3775">
          <cell r="A3775" t="str">
            <v>I2387</v>
          </cell>
          <cell r="B3775" t="str">
            <v>SEINFRA/CE</v>
          </cell>
          <cell r="C3775" t="str">
            <v>PARAFUSO DE 5/16"x 110MM C/ARRUELA</v>
          </cell>
          <cell r="D3775" t="str">
            <v>UN</v>
          </cell>
          <cell r="E3775">
            <v>0.74</v>
          </cell>
        </row>
        <row r="3776">
          <cell r="A3776" t="str">
            <v>I7348</v>
          </cell>
          <cell r="B3776" t="str">
            <v>SEINFRA/CE</v>
          </cell>
          <cell r="C3776" t="str">
            <v>PARAFUSO DE AÇO C/ PORCA E ARRUELA - 1/2" x  4"</v>
          </cell>
          <cell r="D3776" t="str">
            <v>UN</v>
          </cell>
          <cell r="E3776">
            <v>1.87</v>
          </cell>
        </row>
        <row r="3777">
          <cell r="A3777" t="str">
            <v>I8114</v>
          </cell>
          <cell r="B3777" t="str">
            <v>SEINFRA/CE</v>
          </cell>
          <cell r="C3777" t="str">
            <v>PARAFUSO DE AÇO COM PORCA E ARRUELA 1" x 10"</v>
          </cell>
          <cell r="D3777" t="str">
            <v>UN</v>
          </cell>
          <cell r="E3777">
            <v>19.899999999999999</v>
          </cell>
        </row>
        <row r="3778">
          <cell r="A3778" t="str">
            <v>I7411</v>
          </cell>
          <cell r="B3778" t="str">
            <v>SEINFRA/CE</v>
          </cell>
          <cell r="C3778" t="str">
            <v>PARAFUSO DE AJUSTE 16A</v>
          </cell>
          <cell r="D3778" t="str">
            <v>UN</v>
          </cell>
          <cell r="E3778">
            <v>3.03</v>
          </cell>
        </row>
        <row r="3779">
          <cell r="A3779" t="str">
            <v>I2483</v>
          </cell>
          <cell r="B3779" t="str">
            <v>SEINFRA/CE</v>
          </cell>
          <cell r="C3779" t="str">
            <v>PARAFUSO DE FIXAÇÃO 8MM</v>
          </cell>
          <cell r="D3779" t="str">
            <v>UN</v>
          </cell>
          <cell r="E3779">
            <v>0.51</v>
          </cell>
        </row>
        <row r="3780">
          <cell r="A3780" t="str">
            <v>I2388</v>
          </cell>
          <cell r="B3780" t="str">
            <v>SEINFRA/CE</v>
          </cell>
          <cell r="C3780" t="str">
            <v>PARAFUSO EM AÇO C/PORCA, CABEÇA SEXTAVADA 1/2 x  2"</v>
          </cell>
          <cell r="D3780" t="str">
            <v>UN</v>
          </cell>
          <cell r="E3780">
            <v>1.3</v>
          </cell>
        </row>
        <row r="3781">
          <cell r="A3781" t="str">
            <v>I7395</v>
          </cell>
          <cell r="B3781" t="str">
            <v>SEINFRA/CE</v>
          </cell>
          <cell r="C3781" t="str">
            <v>PARAFUSO EM AÇO INOX 3/8" x 3/4" ROSCA 16NC-2</v>
          </cell>
          <cell r="D3781" t="str">
            <v>UN</v>
          </cell>
          <cell r="E3781">
            <v>5.21</v>
          </cell>
        </row>
        <row r="3782">
          <cell r="A3782" t="str">
            <v>I1580</v>
          </cell>
          <cell r="B3782" t="str">
            <v>SEINFRA/CE</v>
          </cell>
          <cell r="C3782" t="str">
            <v>PARAFUSO FRANCES 1/2''X8'' COM 2 PORCAS</v>
          </cell>
          <cell r="D3782" t="str">
            <v>UN</v>
          </cell>
          <cell r="E3782">
            <v>2.31</v>
          </cell>
        </row>
        <row r="3783">
          <cell r="A3783" t="str">
            <v>I1581</v>
          </cell>
          <cell r="B3783" t="str">
            <v>SEINFRA/CE</v>
          </cell>
          <cell r="C3783" t="str">
            <v>PARAFUSO FRANCES 1/2''X9'' COM 2 PORCAS</v>
          </cell>
          <cell r="D3783" t="str">
            <v>UN</v>
          </cell>
          <cell r="E3783">
            <v>3.89</v>
          </cell>
        </row>
        <row r="3784">
          <cell r="A3784" t="str">
            <v>I2389</v>
          </cell>
          <cell r="B3784" t="str">
            <v>SEINFRA/CE</v>
          </cell>
          <cell r="C3784" t="str">
            <v>PARAFUSO MAQUINA ZINCADO 5/8 x 14" C/ ARRUELAS/PORCA</v>
          </cell>
          <cell r="D3784" t="str">
            <v>UN</v>
          </cell>
          <cell r="E3784">
            <v>6.5</v>
          </cell>
        </row>
        <row r="3785">
          <cell r="A3785" t="str">
            <v>I2390</v>
          </cell>
          <cell r="B3785" t="str">
            <v>SEINFRA/CE</v>
          </cell>
          <cell r="C3785" t="str">
            <v>PARAFUSO MAQUINA ZINCADO 5/8 x 16" C/ ARRUELAS/PORCA</v>
          </cell>
          <cell r="D3785" t="str">
            <v>UN</v>
          </cell>
          <cell r="E3785">
            <v>10</v>
          </cell>
        </row>
        <row r="3786">
          <cell r="A3786" t="str">
            <v>I1582</v>
          </cell>
          <cell r="B3786" t="str">
            <v>SEINFRA/CE</v>
          </cell>
          <cell r="C3786" t="str">
            <v>PARAFUSO N.12X25MM</v>
          </cell>
          <cell r="D3786" t="str">
            <v>UN</v>
          </cell>
          <cell r="E3786">
            <v>0.56999999999999995</v>
          </cell>
        </row>
        <row r="3787">
          <cell r="A3787" t="str">
            <v>I1583</v>
          </cell>
          <cell r="B3787" t="str">
            <v>SEINFRA/CE</v>
          </cell>
          <cell r="C3787" t="str">
            <v>PARAFUSO N.14X40MM</v>
          </cell>
          <cell r="D3787" t="str">
            <v>UN</v>
          </cell>
          <cell r="E3787">
            <v>1.04</v>
          </cell>
        </row>
        <row r="3788">
          <cell r="A3788" t="str">
            <v>I4234</v>
          </cell>
          <cell r="B3788" t="str">
            <v>SEINFRA/CE</v>
          </cell>
          <cell r="C3788" t="str">
            <v>PARAFUSO P/ JUNTA MECÂNICA DN 16 x 80</v>
          </cell>
          <cell r="D3788" t="str">
            <v>UN</v>
          </cell>
          <cell r="E3788">
            <v>24.66</v>
          </cell>
        </row>
        <row r="3789">
          <cell r="A3789" t="str">
            <v>I4236</v>
          </cell>
          <cell r="B3789" t="str">
            <v>SEINFRA/CE</v>
          </cell>
          <cell r="C3789" t="str">
            <v>PARAFUSO P/ JUNTA MECÂNICA DN 18 x 110</v>
          </cell>
          <cell r="D3789" t="str">
            <v>UN</v>
          </cell>
          <cell r="E3789">
            <v>25.97</v>
          </cell>
        </row>
        <row r="3790">
          <cell r="A3790" t="str">
            <v>I4237</v>
          </cell>
          <cell r="B3790" t="str">
            <v>SEINFRA/CE</v>
          </cell>
          <cell r="C3790" t="str">
            <v>PARAFUSO P/ JUNTA MECÂNICA DN 18 x 120</v>
          </cell>
          <cell r="D3790" t="str">
            <v>UN</v>
          </cell>
          <cell r="E3790">
            <v>26.17</v>
          </cell>
        </row>
        <row r="3791">
          <cell r="A3791" t="str">
            <v>I4235</v>
          </cell>
          <cell r="B3791" t="str">
            <v>SEINFRA/CE</v>
          </cell>
          <cell r="C3791" t="str">
            <v>PARAFUSO P/ JUNTA MECÂNICA DN 18 x 90</v>
          </cell>
          <cell r="D3791" t="str">
            <v>UN</v>
          </cell>
          <cell r="E3791">
            <v>26.13</v>
          </cell>
        </row>
        <row r="3792">
          <cell r="A3792" t="str">
            <v>I4238</v>
          </cell>
          <cell r="B3792" t="str">
            <v>SEINFRA/CE</v>
          </cell>
          <cell r="C3792" t="str">
            <v>PARAFUSO P/ JUNTA MECÂNICA DN 20 x 120</v>
          </cell>
          <cell r="D3792" t="str">
            <v>UN</v>
          </cell>
          <cell r="E3792">
            <v>52.45</v>
          </cell>
        </row>
        <row r="3793">
          <cell r="A3793" t="str">
            <v>I4239</v>
          </cell>
          <cell r="B3793" t="str">
            <v>SEINFRA/CE</v>
          </cell>
          <cell r="C3793" t="str">
            <v>PARAFUSO P/ JUNTA MECÂNICA DN 20 x 130</v>
          </cell>
          <cell r="D3793" t="str">
            <v>UN</v>
          </cell>
          <cell r="E3793">
            <v>31.56</v>
          </cell>
        </row>
        <row r="3794">
          <cell r="A3794" t="str">
            <v>I4240</v>
          </cell>
          <cell r="B3794" t="str">
            <v>SEINFRA/CE</v>
          </cell>
          <cell r="C3794" t="str">
            <v>PARAFUSO P/ JUNTA MECÂNICA DN 24 x 160</v>
          </cell>
          <cell r="D3794" t="str">
            <v>UN</v>
          </cell>
          <cell r="E3794">
            <v>37.409999999999997</v>
          </cell>
        </row>
        <row r="3795">
          <cell r="A3795" t="str">
            <v>I1584</v>
          </cell>
          <cell r="B3795" t="str">
            <v>SEINFRA/CE</v>
          </cell>
          <cell r="C3795" t="str">
            <v>PARAFUSO P/ MADEIRA CABEÇA CHATA 3.8 X 30MM</v>
          </cell>
          <cell r="D3795" t="str">
            <v>UN</v>
          </cell>
          <cell r="E3795">
            <v>0.06</v>
          </cell>
        </row>
        <row r="3796">
          <cell r="A3796" t="str">
            <v>I1586</v>
          </cell>
          <cell r="B3796" t="str">
            <v>SEINFRA/CE</v>
          </cell>
          <cell r="C3796" t="str">
            <v>PARAFUSO P/MADEIRA CABEÇA CHATA 2.8X16MM</v>
          </cell>
          <cell r="D3796" t="str">
            <v>UN</v>
          </cell>
          <cell r="E3796">
            <v>0.06</v>
          </cell>
        </row>
        <row r="3797">
          <cell r="A3797" t="str">
            <v>I8432</v>
          </cell>
          <cell r="B3797" t="str">
            <v>SEINFRA/CE</v>
          </cell>
          <cell r="C3797" t="str">
            <v>PARAFUSO PARA GRANITO</v>
          </cell>
          <cell r="D3797" t="str">
            <v>UN</v>
          </cell>
          <cell r="E3797">
            <v>2.56</v>
          </cell>
        </row>
        <row r="3798">
          <cell r="A3798" t="str">
            <v>I1587</v>
          </cell>
          <cell r="B3798" t="str">
            <v>SEINFRA/CE</v>
          </cell>
          <cell r="C3798" t="str">
            <v>PARAFUSO PARA MADEIRA 1 3/4''X10MM</v>
          </cell>
          <cell r="D3798" t="str">
            <v>UN</v>
          </cell>
          <cell r="E3798">
            <v>0.14000000000000001</v>
          </cell>
        </row>
        <row r="3799">
          <cell r="A3799" t="str">
            <v>I1588</v>
          </cell>
          <cell r="B3799" t="str">
            <v>SEINFRA/CE</v>
          </cell>
          <cell r="C3799" t="str">
            <v>PARAFUSO PARA MADEIRA 1''X10MM</v>
          </cell>
          <cell r="D3799" t="str">
            <v>UN</v>
          </cell>
          <cell r="E3799">
            <v>0.13</v>
          </cell>
        </row>
        <row r="3800">
          <cell r="A3800" t="str">
            <v>I1589</v>
          </cell>
          <cell r="B3800" t="str">
            <v>SEINFRA/CE</v>
          </cell>
          <cell r="C3800" t="str">
            <v>PARAFUSO PARA MADEIRA COM CABEÇA REDONDA 5X38</v>
          </cell>
          <cell r="D3800" t="str">
            <v>UN</v>
          </cell>
          <cell r="E3800">
            <v>0.13</v>
          </cell>
        </row>
        <row r="3801">
          <cell r="A3801" t="str">
            <v>I1590</v>
          </cell>
          <cell r="B3801" t="str">
            <v>SEINFRA/CE</v>
          </cell>
          <cell r="C3801" t="str">
            <v>PARAFUSO PARA MADEIRA DE 80MM</v>
          </cell>
          <cell r="D3801" t="str">
            <v>UN</v>
          </cell>
          <cell r="E3801">
            <v>0.27</v>
          </cell>
        </row>
        <row r="3802">
          <cell r="A3802" t="str">
            <v>I7553</v>
          </cell>
          <cell r="B3802" t="str">
            <v>SEINFRA/CE</v>
          </cell>
          <cell r="C3802" t="str">
            <v>PARAFUSO SEXT. UNC. GALVANIZADO 1/4"x2"</v>
          </cell>
          <cell r="D3802" t="str">
            <v>UN</v>
          </cell>
          <cell r="E3802">
            <v>0.44</v>
          </cell>
        </row>
        <row r="3803">
          <cell r="A3803" t="str">
            <v>I1592</v>
          </cell>
          <cell r="B3803" t="str">
            <v>SEINFRA/CE</v>
          </cell>
          <cell r="C3803" t="str">
            <v>PARAFUSO SEXTAVADO 1/4''X2''</v>
          </cell>
          <cell r="D3803" t="str">
            <v>UN</v>
          </cell>
          <cell r="E3803">
            <v>0.32</v>
          </cell>
        </row>
        <row r="3804">
          <cell r="A3804" t="str">
            <v>I1593</v>
          </cell>
          <cell r="B3804" t="str">
            <v>SEINFRA/CE</v>
          </cell>
          <cell r="C3804" t="str">
            <v>PARAFUSO SEXTAVADO 5/16''X1''</v>
          </cell>
          <cell r="D3804" t="str">
            <v>UN</v>
          </cell>
          <cell r="E3804">
            <v>0.32</v>
          </cell>
        </row>
        <row r="3805">
          <cell r="A3805" t="str">
            <v>I2527</v>
          </cell>
          <cell r="B3805" t="str">
            <v>SEINFRA/CE</v>
          </cell>
          <cell r="C3805" t="str">
            <v>PARALELEPIPEDO (11 X 18 CM)</v>
          </cell>
          <cell r="D3805" t="str">
            <v>UN</v>
          </cell>
          <cell r="E3805">
            <v>0.73</v>
          </cell>
        </row>
        <row r="3806">
          <cell r="A3806" t="str">
            <v>I8333</v>
          </cell>
          <cell r="B3806" t="str">
            <v>SEINFRA/CE</v>
          </cell>
          <cell r="C3806" t="str">
            <v>PAREDE DE BLOCO DE GESSO HIDROFUGANTE, INCLUSIVE EMASSAMENTO</v>
          </cell>
          <cell r="D3806" t="str">
            <v>M2</v>
          </cell>
          <cell r="E3806">
            <v>48.2</v>
          </cell>
        </row>
        <row r="3807">
          <cell r="A3807" t="str">
            <v>I8332</v>
          </cell>
          <cell r="B3807" t="str">
            <v>SEINFRA/CE</v>
          </cell>
          <cell r="C3807" t="str">
            <v>PAREDE DE BLOCO DE GESSO STAND, INCLUSIVE EMASSAMENTO</v>
          </cell>
          <cell r="D3807" t="str">
            <v>M2</v>
          </cell>
          <cell r="E3807">
            <v>41.31</v>
          </cell>
        </row>
        <row r="3808">
          <cell r="A3808" t="str">
            <v>I1594</v>
          </cell>
          <cell r="B3808" t="str">
            <v>SEINFRA/CE</v>
          </cell>
          <cell r="C3808" t="str">
            <v>PARQUETE DE PEROBA DE 12X12CM</v>
          </cell>
          <cell r="D3808" t="str">
            <v>M2</v>
          </cell>
          <cell r="E3808">
            <v>41.51</v>
          </cell>
        </row>
        <row r="3809">
          <cell r="A3809" t="str">
            <v>I1595</v>
          </cell>
          <cell r="B3809" t="str">
            <v>SEINFRA/CE</v>
          </cell>
          <cell r="C3809" t="str">
            <v>PASTA DE CIMENTO BRANCO</v>
          </cell>
          <cell r="D3809" t="str">
            <v>KG</v>
          </cell>
          <cell r="E3809">
            <v>2.6</v>
          </cell>
        </row>
        <row r="3810">
          <cell r="A3810" t="str">
            <v>I7500</v>
          </cell>
          <cell r="B3810" t="str">
            <v>SEINFRA/CE</v>
          </cell>
          <cell r="C3810" t="str">
            <v>PASTA LUBRIFICANTE - BISNAGA 1000 g</v>
          </cell>
          <cell r="D3810" t="str">
            <v>UN</v>
          </cell>
          <cell r="E3810">
            <v>33.32</v>
          </cell>
        </row>
        <row r="3811">
          <cell r="A3811" t="str">
            <v>I7475</v>
          </cell>
          <cell r="B3811" t="str">
            <v>SEINFRA/CE</v>
          </cell>
          <cell r="C3811" t="str">
            <v>PASTA LUBRIFICANTE - BISNAGA 160 g</v>
          </cell>
          <cell r="D3811" t="str">
            <v>UN</v>
          </cell>
          <cell r="E3811">
            <v>6</v>
          </cell>
        </row>
        <row r="3812">
          <cell r="A3812" t="str">
            <v>I7476</v>
          </cell>
          <cell r="B3812" t="str">
            <v>SEINFRA/CE</v>
          </cell>
          <cell r="C3812" t="str">
            <v>PASTA LUBRIFICANTE - BISNAGA 400 g</v>
          </cell>
          <cell r="D3812" t="str">
            <v>UN</v>
          </cell>
          <cell r="E3812">
            <v>15.28</v>
          </cell>
        </row>
        <row r="3813">
          <cell r="A3813" t="str">
            <v>I7474</v>
          </cell>
          <cell r="B3813" t="str">
            <v>SEINFRA/CE</v>
          </cell>
          <cell r="C3813" t="str">
            <v>PASTA LUBRIFICANTE - POTE 2400 g</v>
          </cell>
          <cell r="D3813" t="str">
            <v>UN</v>
          </cell>
          <cell r="E3813">
            <v>72.31</v>
          </cell>
        </row>
        <row r="3814">
          <cell r="A3814" t="str">
            <v>I1596</v>
          </cell>
          <cell r="B3814" t="str">
            <v>SEINFRA/CE</v>
          </cell>
          <cell r="C3814" t="str">
            <v>PASTA PARA SOLDAR</v>
          </cell>
          <cell r="D3814" t="str">
            <v>UN</v>
          </cell>
          <cell r="E3814">
            <v>34.78</v>
          </cell>
        </row>
        <row r="3815">
          <cell r="A3815" t="str">
            <v>I8112</v>
          </cell>
          <cell r="B3815" t="str">
            <v>SEINFRA/CE</v>
          </cell>
          <cell r="C3815" t="str">
            <v>PASTA VEDAÇÃO THERMIT - 1,5 Kg</v>
          </cell>
          <cell r="D3815" t="str">
            <v>UN</v>
          </cell>
          <cell r="E3815">
            <v>4.03</v>
          </cell>
        </row>
        <row r="3816">
          <cell r="A3816" t="str">
            <v>I8349</v>
          </cell>
          <cell r="B3816" t="str">
            <v>SEINFRA/CE</v>
          </cell>
          <cell r="C3816" t="str">
            <v>PASTILHA 5x5cm</v>
          </cell>
          <cell r="D3816" t="str">
            <v>M2</v>
          </cell>
          <cell r="E3816">
            <v>61.56</v>
          </cell>
        </row>
        <row r="3817">
          <cell r="A3817" t="str">
            <v>I8699</v>
          </cell>
          <cell r="B3817" t="str">
            <v>SEINFRA/CE</v>
          </cell>
          <cell r="C3817" t="str">
            <v>PASTILHA DE CLORO ORGÂNICO - TRICOLO-S-TRIAZINA-TRIONA 99%</v>
          </cell>
          <cell r="D3817" t="str">
            <v>KG</v>
          </cell>
          <cell r="E3817">
            <v>30</v>
          </cell>
        </row>
        <row r="3818">
          <cell r="A3818" t="str">
            <v>I1598</v>
          </cell>
          <cell r="B3818" t="str">
            <v>SEINFRA/CE</v>
          </cell>
          <cell r="C3818" t="str">
            <v xml:space="preserve">PASTILHA DE PORCELANA ESMALTADA </v>
          </cell>
          <cell r="D3818" t="str">
            <v>M2</v>
          </cell>
          <cell r="E3818">
            <v>82</v>
          </cell>
        </row>
        <row r="3819">
          <cell r="A3819" t="str">
            <v>I1599</v>
          </cell>
          <cell r="B3819" t="str">
            <v>SEINFRA/CE</v>
          </cell>
          <cell r="C3819" t="str">
            <v>PASTILHEIRO</v>
          </cell>
          <cell r="D3819" t="str">
            <v>H</v>
          </cell>
          <cell r="E3819">
            <v>5.55</v>
          </cell>
        </row>
        <row r="3820">
          <cell r="A3820" t="str">
            <v>I8361</v>
          </cell>
          <cell r="B3820" t="str">
            <v>SEINFRA/CE</v>
          </cell>
          <cell r="C3820" t="str">
            <v>PATCH CABLE EXTRA-FLEXÍVEL RJ-45/RJ-45 - 2,50m</v>
          </cell>
          <cell r="D3820" t="str">
            <v>UN</v>
          </cell>
          <cell r="E3820">
            <v>10.71</v>
          </cell>
        </row>
        <row r="3821">
          <cell r="A3821" t="str">
            <v>I6834</v>
          </cell>
          <cell r="B3821" t="str">
            <v>SEINFRA/CE</v>
          </cell>
          <cell r="C3821" t="str">
            <v>PATCH CABLE EXTRA-FLEXÍVEL RJ-45/RJ-45 DE 1,50m</v>
          </cell>
          <cell r="D3821" t="str">
            <v>UN</v>
          </cell>
          <cell r="E3821">
            <v>6.82</v>
          </cell>
        </row>
        <row r="3822">
          <cell r="A3822" t="str">
            <v>I6832</v>
          </cell>
          <cell r="B3822" t="str">
            <v>SEINFRA/CE</v>
          </cell>
          <cell r="C3822" t="str">
            <v>PATCH PANEL 24 PORTAS, CATEGORIA "5" FURUKAWA</v>
          </cell>
          <cell r="D3822" t="str">
            <v>UN</v>
          </cell>
          <cell r="E3822">
            <v>345.55</v>
          </cell>
        </row>
        <row r="3823">
          <cell r="A3823" t="str">
            <v>I0242</v>
          </cell>
          <cell r="B3823" t="str">
            <v>SEINFRA/CE</v>
          </cell>
          <cell r="C3823" t="str">
            <v>PAVIMENTO ARTICULADO COM 6 FACES e = 4,5 cm</v>
          </cell>
          <cell r="D3823" t="str">
            <v>M2</v>
          </cell>
          <cell r="E3823">
            <v>22.67</v>
          </cell>
        </row>
        <row r="3824">
          <cell r="A3824" t="str">
            <v>I0243</v>
          </cell>
          <cell r="B3824" t="str">
            <v>SEINFRA/CE</v>
          </cell>
          <cell r="C3824" t="str">
            <v>PAVIMENTO ARTICULADO COM 6 FACES e = 6,0 cm</v>
          </cell>
          <cell r="D3824" t="str">
            <v>M2</v>
          </cell>
          <cell r="E3824">
            <v>25.33</v>
          </cell>
        </row>
        <row r="3825">
          <cell r="A3825" t="str">
            <v>I1644</v>
          </cell>
          <cell r="B3825" t="str">
            <v>SEINFRA/CE</v>
          </cell>
          <cell r="C3825" t="str">
            <v>PEÇA ' L' DE ANCORAGEM</v>
          </cell>
          <cell r="D3825" t="str">
            <v>UN</v>
          </cell>
          <cell r="E3825">
            <v>0.3</v>
          </cell>
        </row>
        <row r="3826">
          <cell r="A3826" t="str">
            <v>I1645</v>
          </cell>
          <cell r="B3826" t="str">
            <v>SEINFRA/CE</v>
          </cell>
          <cell r="C3826" t="str">
            <v>PEÇA DE MAMORITE POLIDO 1 FACE</v>
          </cell>
          <cell r="D3826" t="str">
            <v>M2</v>
          </cell>
          <cell r="E3826">
            <v>64.319999999999993</v>
          </cell>
        </row>
        <row r="3827">
          <cell r="A3827" t="str">
            <v>I1646</v>
          </cell>
          <cell r="B3827" t="str">
            <v>SEINFRA/CE</v>
          </cell>
          <cell r="C3827" t="str">
            <v>PEÇAS DE APOIO DEFICIENTE C/TUBO INOX EM WC'S</v>
          </cell>
          <cell r="D3827" t="str">
            <v>M</v>
          </cell>
          <cell r="E3827">
            <v>196.44</v>
          </cell>
        </row>
        <row r="3828">
          <cell r="A3828" t="str">
            <v>I2528</v>
          </cell>
          <cell r="B3828" t="str">
            <v>SEINFRA/CE</v>
          </cell>
          <cell r="C3828" t="str">
            <v>PEÇAS DE DESGASTE DO BRITADOR</v>
          </cell>
          <cell r="D3828" t="str">
            <v>CJ</v>
          </cell>
          <cell r="E3828">
            <v>25634.7</v>
          </cell>
        </row>
        <row r="3829">
          <cell r="A3829" t="str">
            <v>I1647</v>
          </cell>
          <cell r="B3829" t="str">
            <v>SEINFRA/CE</v>
          </cell>
          <cell r="C3829" t="str">
            <v>PEÇAS DE MARMORITE NATURAL, POLIDA 2 FACES</v>
          </cell>
          <cell r="D3829" t="str">
            <v>M2</v>
          </cell>
          <cell r="E3829">
            <v>102.91</v>
          </cell>
        </row>
        <row r="3830">
          <cell r="A3830" t="str">
            <v>I8207</v>
          </cell>
          <cell r="B3830" t="str">
            <v>SEINFRA/CE</v>
          </cell>
          <cell r="C3830" t="str">
            <v>PEÇAS METÁLICAS P/ FORMAS</v>
          </cell>
          <cell r="D3830" t="str">
            <v>KG</v>
          </cell>
          <cell r="E3830">
            <v>7.55</v>
          </cell>
        </row>
        <row r="3831">
          <cell r="A3831" t="str">
            <v>I4974</v>
          </cell>
          <cell r="B3831" t="str">
            <v>SEINFRA/CE</v>
          </cell>
          <cell r="C3831" t="str">
            <v>PEDESTAL MANOBRA C/ ENGRENAGEM DN 06</v>
          </cell>
          <cell r="D3831" t="str">
            <v>UN</v>
          </cell>
          <cell r="E3831">
            <v>10459.780000000001</v>
          </cell>
        </row>
        <row r="3832">
          <cell r="A3832" t="str">
            <v>I4975</v>
          </cell>
          <cell r="B3832" t="str">
            <v>SEINFRA/CE</v>
          </cell>
          <cell r="C3832" t="str">
            <v>PEDESTAL MANOBRA C/ ENGRENAGEM DN 07</v>
          </cell>
          <cell r="D3832" t="str">
            <v>UN</v>
          </cell>
          <cell r="E3832">
            <v>10530.25</v>
          </cell>
        </row>
        <row r="3833">
          <cell r="A3833" t="str">
            <v>I4976</v>
          </cell>
          <cell r="B3833" t="str">
            <v>SEINFRA/CE</v>
          </cell>
          <cell r="C3833" t="str">
            <v>PEDESTAL MANOBRA C/ENGRENAGEM E INDICADOR DN 18x62</v>
          </cell>
          <cell r="D3833" t="str">
            <v>UN</v>
          </cell>
          <cell r="E3833">
            <v>14576.82</v>
          </cell>
        </row>
        <row r="3834">
          <cell r="A3834" t="str">
            <v>I4977</v>
          </cell>
          <cell r="B3834" t="str">
            <v>SEINFRA/CE</v>
          </cell>
          <cell r="C3834" t="str">
            <v>PEDESTAL MANOBRA C/ENGRENAGEM E INDICADOR DN 18x63</v>
          </cell>
          <cell r="D3834" t="str">
            <v>UN</v>
          </cell>
          <cell r="E3834">
            <v>14546.61</v>
          </cell>
        </row>
        <row r="3835">
          <cell r="A3835" t="str">
            <v>I4978</v>
          </cell>
          <cell r="B3835" t="str">
            <v>SEINFRA/CE</v>
          </cell>
          <cell r="C3835" t="str">
            <v>PEDESTAL MANOBRA C/ENGRENAGEM E INDICADOR DN 18x65</v>
          </cell>
          <cell r="D3835" t="str">
            <v>UN</v>
          </cell>
          <cell r="E3835">
            <v>14527.54</v>
          </cell>
        </row>
        <row r="3836">
          <cell r="A3836" t="str">
            <v>I4979</v>
          </cell>
          <cell r="B3836" t="str">
            <v>SEINFRA/CE</v>
          </cell>
          <cell r="C3836" t="str">
            <v>PEDESTAL MANOBRA C/ENGRENAGEM E INDICADOR DN 18x78</v>
          </cell>
          <cell r="D3836" t="str">
            <v>UN</v>
          </cell>
          <cell r="E3836">
            <v>14531.22</v>
          </cell>
        </row>
        <row r="3837">
          <cell r="A3837" t="str">
            <v>I4980</v>
          </cell>
          <cell r="B3837" t="str">
            <v>SEINFRA/CE</v>
          </cell>
          <cell r="C3837" t="str">
            <v>PEDESTAL MANOBRA C/ENGRENAGEM E INDICADOR DN 18x79</v>
          </cell>
          <cell r="D3837" t="str">
            <v>UN</v>
          </cell>
          <cell r="E3837">
            <v>14597.85</v>
          </cell>
        </row>
        <row r="3838">
          <cell r="A3838" t="str">
            <v>I4981</v>
          </cell>
          <cell r="B3838" t="str">
            <v>SEINFRA/CE</v>
          </cell>
          <cell r="C3838" t="str">
            <v>PEDESTAL MANOBRA C/ENGRENAGEM E INDICADOR DN 20x65</v>
          </cell>
          <cell r="D3838" t="str">
            <v>UN</v>
          </cell>
          <cell r="E3838">
            <v>14823.84</v>
          </cell>
        </row>
        <row r="3839">
          <cell r="A3839" t="str">
            <v>I4982</v>
          </cell>
          <cell r="B3839" t="str">
            <v>SEINFRA/CE</v>
          </cell>
          <cell r="C3839" t="str">
            <v>PEDESTAL MANOBRA C/ENGRENAGEM E INDICADOR DN 20x66</v>
          </cell>
          <cell r="D3839" t="str">
            <v>UN</v>
          </cell>
          <cell r="E3839">
            <v>14789.07</v>
          </cell>
        </row>
        <row r="3840">
          <cell r="A3840" t="str">
            <v>I4983</v>
          </cell>
          <cell r="B3840" t="str">
            <v>SEINFRA/CE</v>
          </cell>
          <cell r="C3840" t="str">
            <v>PEDESTAL MANOBRA C/ENGRENAGEM E INDICADOR DN 20x67</v>
          </cell>
          <cell r="D3840" t="str">
            <v>UN</v>
          </cell>
          <cell r="E3840">
            <v>14918.24</v>
          </cell>
        </row>
        <row r="3841">
          <cell r="A3841" t="str">
            <v>I4984</v>
          </cell>
          <cell r="B3841" t="str">
            <v>SEINFRA/CE</v>
          </cell>
          <cell r="C3841" t="str">
            <v>PEDESTAL MANOBRA C/ENGRENAGEM E INDICADOR DN 20x80</v>
          </cell>
          <cell r="D3841" t="str">
            <v>UN</v>
          </cell>
          <cell r="E3841">
            <v>14831.75</v>
          </cell>
        </row>
        <row r="3842">
          <cell r="A3842" t="str">
            <v>I4985</v>
          </cell>
          <cell r="B3842" t="str">
            <v>SEINFRA/CE</v>
          </cell>
          <cell r="C3842" t="str">
            <v>PEDESTAL MANOBRA C/ENGRENAGEM E INDICADOR DN 20x98</v>
          </cell>
          <cell r="D3842" t="str">
            <v>UN</v>
          </cell>
          <cell r="E3842">
            <v>14844.16</v>
          </cell>
        </row>
        <row r="3843">
          <cell r="A3843" t="str">
            <v>I4986</v>
          </cell>
          <cell r="B3843" t="str">
            <v>SEINFRA/CE</v>
          </cell>
          <cell r="C3843" t="str">
            <v>PEDESTAL MANOBRA C/ENGRENAGEM E INDICADOR DN 20x99</v>
          </cell>
          <cell r="D3843" t="str">
            <v>UN</v>
          </cell>
          <cell r="E3843">
            <v>14771.78</v>
          </cell>
        </row>
        <row r="3844">
          <cell r="A3844" t="str">
            <v>I4987</v>
          </cell>
          <cell r="B3844" t="str">
            <v>SEINFRA/CE</v>
          </cell>
          <cell r="C3844" t="str">
            <v>PEDESTAL MANOBRA SIMPLES DN 1</v>
          </cell>
          <cell r="D3844" t="str">
            <v>UN</v>
          </cell>
          <cell r="E3844">
            <v>5058.25</v>
          </cell>
        </row>
        <row r="3845">
          <cell r="A3845" t="str">
            <v>I4988</v>
          </cell>
          <cell r="B3845" t="str">
            <v>SEINFRA/CE</v>
          </cell>
          <cell r="C3845" t="str">
            <v>PEDESTAL MANOBRA SIMPLES DN 2</v>
          </cell>
          <cell r="D3845" t="str">
            <v>UN</v>
          </cell>
          <cell r="E3845">
            <v>5111.17</v>
          </cell>
        </row>
        <row r="3846">
          <cell r="A3846" t="str">
            <v>I4989</v>
          </cell>
          <cell r="B3846" t="str">
            <v>SEINFRA/CE</v>
          </cell>
          <cell r="C3846" t="str">
            <v>PEDESTAL MANOBRA SIMPLES DN 3</v>
          </cell>
          <cell r="D3846" t="str">
            <v>UN</v>
          </cell>
          <cell r="E3846">
            <v>7102.16</v>
          </cell>
        </row>
        <row r="3847">
          <cell r="A3847" t="str">
            <v>I4990</v>
          </cell>
          <cell r="B3847" t="str">
            <v>SEINFRA/CE</v>
          </cell>
          <cell r="C3847" t="str">
            <v>PEDESTAL MANOBRA SIMPLES DN 4</v>
          </cell>
          <cell r="D3847" t="str">
            <v>UN</v>
          </cell>
          <cell r="E3847">
            <v>7152.23</v>
          </cell>
        </row>
        <row r="3848">
          <cell r="A3848" t="str">
            <v>I4992</v>
          </cell>
          <cell r="B3848" t="str">
            <v>SEINFRA/CE</v>
          </cell>
          <cell r="C3848" t="str">
            <v>PEDESTAL MANOBRA SIMPLES INDIC. ABERTURA DN 08x50</v>
          </cell>
          <cell r="D3848" t="str">
            <v>UN</v>
          </cell>
          <cell r="E3848">
            <v>6037.26</v>
          </cell>
        </row>
        <row r="3849">
          <cell r="A3849" t="str">
            <v>I4993</v>
          </cell>
          <cell r="B3849" t="str">
            <v>SEINFRA/CE</v>
          </cell>
          <cell r="C3849" t="str">
            <v>PEDESTAL MANOBRA SIMPLES INDIC. ABERTURA DN 08x52</v>
          </cell>
          <cell r="D3849" t="str">
            <v>UN</v>
          </cell>
          <cell r="E3849">
            <v>6048.88</v>
          </cell>
        </row>
        <row r="3850">
          <cell r="A3850" t="str">
            <v>I4994</v>
          </cell>
          <cell r="B3850" t="str">
            <v>SEINFRA/CE</v>
          </cell>
          <cell r="C3850" t="str">
            <v>PEDESTAL MANOBRA SIMPLES INDIC. ABERTURA DN 08x53</v>
          </cell>
          <cell r="D3850" t="str">
            <v>UN</v>
          </cell>
          <cell r="E3850">
            <v>6043.35</v>
          </cell>
        </row>
        <row r="3851">
          <cell r="A3851" t="str">
            <v>I4995</v>
          </cell>
          <cell r="B3851" t="str">
            <v>SEINFRA/CE</v>
          </cell>
          <cell r="C3851" t="str">
            <v>PEDESTAL MANOBRA SIMPLES INDIC. ABERTURA DN 09x55</v>
          </cell>
          <cell r="D3851" t="str">
            <v>UN</v>
          </cell>
          <cell r="E3851">
            <v>6021.73</v>
          </cell>
        </row>
        <row r="3852">
          <cell r="A3852" t="str">
            <v>I4996</v>
          </cell>
          <cell r="B3852" t="str">
            <v>SEINFRA/CE</v>
          </cell>
          <cell r="C3852" t="str">
            <v>PEDESTAL MANOBRA SIMPLES INDIC. ABERTURA DN 09x56</v>
          </cell>
          <cell r="D3852" t="str">
            <v>UN</v>
          </cell>
          <cell r="E3852">
            <v>6330.87</v>
          </cell>
        </row>
        <row r="3853">
          <cell r="A3853" t="str">
            <v>I4997</v>
          </cell>
          <cell r="B3853" t="str">
            <v>SEINFRA/CE</v>
          </cell>
          <cell r="C3853" t="str">
            <v>PEDESTAL MANOBRA SIMPLES INDIC. ABERTURA DN 09x58</v>
          </cell>
          <cell r="D3853" t="str">
            <v>UN</v>
          </cell>
          <cell r="E3853">
            <v>6034.82</v>
          </cell>
        </row>
        <row r="3854">
          <cell r="A3854" t="str">
            <v>I4998</v>
          </cell>
          <cell r="B3854" t="str">
            <v>SEINFRA/CE</v>
          </cell>
          <cell r="C3854" t="str">
            <v>PEDESTAL MANOBRA SIMPLES INDIC. ABERTURA DN 09x59</v>
          </cell>
          <cell r="D3854" t="str">
            <v>UN</v>
          </cell>
          <cell r="E3854">
            <v>6029.43</v>
          </cell>
        </row>
        <row r="3855">
          <cell r="A3855" t="str">
            <v>I4999</v>
          </cell>
          <cell r="B3855" t="str">
            <v>SEINFRA/CE</v>
          </cell>
          <cell r="C3855" t="str">
            <v>PEDESTAL MANOBRA SIMPLES INDIC. ABERTURA DN 09x60</v>
          </cell>
          <cell r="D3855" t="str">
            <v>UN</v>
          </cell>
          <cell r="E3855">
            <v>6045.27</v>
          </cell>
        </row>
        <row r="3856">
          <cell r="A3856" t="str">
            <v>I5000</v>
          </cell>
          <cell r="B3856" t="str">
            <v>SEINFRA/CE</v>
          </cell>
          <cell r="C3856" t="str">
            <v>PEDESTAL MANOBRA SIMPLES INDIC. ABERTURA DN 10x55</v>
          </cell>
          <cell r="D3856" t="str">
            <v>UN</v>
          </cell>
          <cell r="E3856">
            <v>6308.79</v>
          </cell>
        </row>
        <row r="3857">
          <cell r="A3857" t="str">
            <v>I5001</v>
          </cell>
          <cell r="B3857" t="str">
            <v>SEINFRA/CE</v>
          </cell>
          <cell r="C3857" t="str">
            <v>PEDESTAL MANOBRA SIMPLES INDIC. ABERTURA DN 10x56</v>
          </cell>
          <cell r="D3857" t="str">
            <v>UN</v>
          </cell>
          <cell r="E3857">
            <v>6239.2</v>
          </cell>
        </row>
        <row r="3858">
          <cell r="A3858" t="str">
            <v>I5002</v>
          </cell>
          <cell r="B3858" t="str">
            <v>SEINFRA/CE</v>
          </cell>
          <cell r="C3858" t="str">
            <v>PEDESTAL MANOBRA SIMPLES INDIC. ABERTURA DN 10x58</v>
          </cell>
          <cell r="D3858" t="str">
            <v>UN</v>
          </cell>
          <cell r="E3858">
            <v>6273.21</v>
          </cell>
        </row>
        <row r="3859">
          <cell r="A3859" t="str">
            <v>I5003</v>
          </cell>
          <cell r="B3859" t="str">
            <v>SEINFRA/CE</v>
          </cell>
          <cell r="C3859" t="str">
            <v>PEDESTAL MANOBRA SIMPLES INDIC. ABERTURA DN 10x60</v>
          </cell>
          <cell r="D3859" t="str">
            <v>UN</v>
          </cell>
          <cell r="E3859">
            <v>6295.43</v>
          </cell>
        </row>
        <row r="3860">
          <cell r="A3860" t="str">
            <v>I5004</v>
          </cell>
          <cell r="B3860" t="str">
            <v>SEINFRA/CE</v>
          </cell>
          <cell r="C3860" t="str">
            <v>PEDESTAL MANOBRA SIMPLES INDIC. ABERTURA DN 10x61</v>
          </cell>
          <cell r="D3860" t="str">
            <v>UN</v>
          </cell>
          <cell r="E3860">
            <v>6278.22</v>
          </cell>
        </row>
        <row r="3861">
          <cell r="A3861" t="str">
            <v>I5005</v>
          </cell>
          <cell r="B3861" t="str">
            <v>SEINFRA/CE</v>
          </cell>
          <cell r="C3861" t="str">
            <v>PEDESTAL MANOBRA SIMPLES INDIC. ABERTURA DN 10x62</v>
          </cell>
          <cell r="D3861" t="str">
            <v>UN</v>
          </cell>
          <cell r="E3861">
            <v>6260.89</v>
          </cell>
        </row>
        <row r="3862">
          <cell r="A3862" t="str">
            <v>I5006</v>
          </cell>
          <cell r="B3862" t="str">
            <v>SEINFRA/CE</v>
          </cell>
          <cell r="C3862" t="str">
            <v>PEDESTAL MANOBRA SIMPLES INDIC. ABERTURA DN 12x63</v>
          </cell>
          <cell r="D3862" t="str">
            <v>UN</v>
          </cell>
          <cell r="E3862">
            <v>6299.8</v>
          </cell>
        </row>
        <row r="3863">
          <cell r="A3863" t="str">
            <v>I5007</v>
          </cell>
          <cell r="B3863" t="str">
            <v>SEINFRA/CE</v>
          </cell>
          <cell r="C3863" t="str">
            <v>PEDESTAL MANOBRA SIMPLES INDIC. ABERTURA DN 12x65</v>
          </cell>
          <cell r="D3863" t="str">
            <v>UN</v>
          </cell>
          <cell r="E3863">
            <v>6299.8</v>
          </cell>
        </row>
        <row r="3864">
          <cell r="A3864" t="str">
            <v>I5008</v>
          </cell>
          <cell r="B3864" t="str">
            <v>SEINFRA/CE</v>
          </cell>
          <cell r="C3864" t="str">
            <v>PEDESTAL MANOBRA SIMPLES INDIC. ABERTURA DN 13x62</v>
          </cell>
          <cell r="D3864" t="str">
            <v>UN</v>
          </cell>
          <cell r="E3864">
            <v>9210.17</v>
          </cell>
        </row>
        <row r="3865">
          <cell r="A3865" t="str">
            <v>I5009</v>
          </cell>
          <cell r="B3865" t="str">
            <v>SEINFRA/CE</v>
          </cell>
          <cell r="C3865" t="str">
            <v>PEDESTAL MANOBRA SIMPLES INDIC. ABERTURA DN 13x63</v>
          </cell>
          <cell r="D3865" t="str">
            <v>UN</v>
          </cell>
          <cell r="E3865">
            <v>9127.35</v>
          </cell>
        </row>
        <row r="3866">
          <cell r="A3866" t="str">
            <v>I5010</v>
          </cell>
          <cell r="B3866" t="str">
            <v>SEINFRA/CE</v>
          </cell>
          <cell r="C3866" t="str">
            <v>PEDESTAL MANOBRA SIMPLES INDIC. ABERTURA DN 13x65</v>
          </cell>
          <cell r="D3866" t="str">
            <v>UN</v>
          </cell>
          <cell r="E3866">
            <v>9091.19</v>
          </cell>
        </row>
        <row r="3867">
          <cell r="A3867" t="str">
            <v>I5011</v>
          </cell>
          <cell r="B3867" t="str">
            <v>SEINFRA/CE</v>
          </cell>
          <cell r="C3867" t="str">
            <v>PEDESTAL MANOBRA SIMPLES INDIC. ABERTURA DN 13x77</v>
          </cell>
          <cell r="D3867" t="str">
            <v>UN</v>
          </cell>
          <cell r="E3867">
            <v>9094.59</v>
          </cell>
        </row>
        <row r="3868">
          <cell r="A3868" t="str">
            <v>I5012</v>
          </cell>
          <cell r="B3868" t="str">
            <v>SEINFRA/CE</v>
          </cell>
          <cell r="C3868" t="str">
            <v>PEDESTAL MANOBRA SIMPLES INDIC. ABERTURA DN 13x78</v>
          </cell>
          <cell r="D3868" t="str">
            <v>UN</v>
          </cell>
          <cell r="E3868">
            <v>9166.18</v>
          </cell>
        </row>
        <row r="3869">
          <cell r="A3869" t="str">
            <v>I5013</v>
          </cell>
          <cell r="B3869" t="str">
            <v>SEINFRA/CE</v>
          </cell>
          <cell r="C3869" t="str">
            <v>PEDESTAL MANOBRA SIMPLES INDIC. ABERTURA DN 13x79</v>
          </cell>
          <cell r="D3869" t="str">
            <v>UN</v>
          </cell>
          <cell r="E3869">
            <v>9176.74</v>
          </cell>
        </row>
        <row r="3870">
          <cell r="A3870" t="str">
            <v>I5014</v>
          </cell>
          <cell r="B3870" t="str">
            <v>SEINFRA/CE</v>
          </cell>
          <cell r="C3870" t="str">
            <v>PEDESTAL MANOBRA SIMPLES INDIC. ABERTURA DN 14x65</v>
          </cell>
          <cell r="D3870" t="str">
            <v>UN</v>
          </cell>
          <cell r="E3870">
            <v>9484.23</v>
          </cell>
        </row>
        <row r="3871">
          <cell r="A3871" t="str">
            <v>I5015</v>
          </cell>
          <cell r="B3871" t="str">
            <v>SEINFRA/CE</v>
          </cell>
          <cell r="C3871" t="str">
            <v>PEDESTAL MANOBRA SIMPLES INDIC. ABERTURA DN 14x66</v>
          </cell>
          <cell r="D3871" t="str">
            <v>UN</v>
          </cell>
          <cell r="E3871">
            <v>9543.24</v>
          </cell>
        </row>
        <row r="3872">
          <cell r="A3872" t="str">
            <v>I5016</v>
          </cell>
          <cell r="B3872" t="str">
            <v>SEINFRA/CE</v>
          </cell>
          <cell r="C3872" t="str">
            <v>PEDESTAL MANOBRA SIMPLES INDIC. ABERTURA DN 14x67</v>
          </cell>
          <cell r="D3872" t="str">
            <v>UN</v>
          </cell>
          <cell r="E3872">
            <v>9483</v>
          </cell>
        </row>
        <row r="3873">
          <cell r="A3873" t="str">
            <v>I5017</v>
          </cell>
          <cell r="B3873" t="str">
            <v>SEINFRA/CE</v>
          </cell>
          <cell r="C3873" t="str">
            <v>PEDESTAL MANOBRA SIMPLES INDIC. ABERTURA DN 14x68</v>
          </cell>
          <cell r="D3873" t="str">
            <v>UN</v>
          </cell>
          <cell r="E3873">
            <v>9485.91</v>
          </cell>
        </row>
        <row r="3874">
          <cell r="A3874" t="str">
            <v>I5018</v>
          </cell>
          <cell r="B3874" t="str">
            <v>SEINFRA/CE</v>
          </cell>
          <cell r="C3874" t="str">
            <v>PEDESTAL MANOBRA SIMPLES INDIC. ABERTURA DN 14x69</v>
          </cell>
          <cell r="D3874" t="str">
            <v>UN</v>
          </cell>
          <cell r="E3874">
            <v>9564.81</v>
          </cell>
        </row>
        <row r="3875">
          <cell r="A3875" t="str">
            <v>I4953</v>
          </cell>
          <cell r="B3875" t="str">
            <v>SEINFRA/CE</v>
          </cell>
          <cell r="C3875" t="str">
            <v>PEDESTAL SUSPENSÃO C/ ENGRENAGEM DN 46</v>
          </cell>
          <cell r="D3875" t="str">
            <v>UN</v>
          </cell>
          <cell r="E3875">
            <v>13490.71</v>
          </cell>
        </row>
        <row r="3876">
          <cell r="A3876" t="str">
            <v>I4954</v>
          </cell>
          <cell r="B3876" t="str">
            <v>SEINFRA/CE</v>
          </cell>
          <cell r="C3876" t="str">
            <v>PEDESTAL SUSPENSÃO C/ ENGRENAGEM DN 47</v>
          </cell>
          <cell r="D3876" t="str">
            <v>UN</v>
          </cell>
          <cell r="E3876">
            <v>14143.17</v>
          </cell>
        </row>
        <row r="3877">
          <cell r="A3877" t="str">
            <v>I4955</v>
          </cell>
          <cell r="B3877" t="str">
            <v>SEINFRA/CE</v>
          </cell>
          <cell r="C3877" t="str">
            <v>PEDESTAL SUSPENSÃO C/ ENGRENAGEM DN 48</v>
          </cell>
          <cell r="D3877" t="str">
            <v>UN</v>
          </cell>
          <cell r="E3877">
            <v>14173.4</v>
          </cell>
        </row>
        <row r="3878">
          <cell r="A3878" t="str">
            <v>I4956</v>
          </cell>
          <cell r="B3878" t="str">
            <v>SEINFRA/CE</v>
          </cell>
          <cell r="C3878" t="str">
            <v>PEDESTAL SUSPENSÃO C/ ENGRENAGEM DN 49</v>
          </cell>
          <cell r="D3878" t="str">
            <v>UN</v>
          </cell>
          <cell r="E3878">
            <v>14185.45</v>
          </cell>
        </row>
        <row r="3879">
          <cell r="A3879" t="str">
            <v>I4957</v>
          </cell>
          <cell r="B3879" t="str">
            <v>SEINFRA/CE</v>
          </cell>
          <cell r="C3879" t="str">
            <v>PEDESTAL SUSPENSÃO C/ ENGRENAGEM DN 50</v>
          </cell>
          <cell r="D3879" t="str">
            <v>UN</v>
          </cell>
          <cell r="E3879">
            <v>14692.95</v>
          </cell>
        </row>
        <row r="3880">
          <cell r="A3880" t="str">
            <v>I4958</v>
          </cell>
          <cell r="B3880" t="str">
            <v>SEINFRA/CE</v>
          </cell>
          <cell r="C3880" t="str">
            <v>PEDESTAL SUSPENSÃO C/ ENGRENAGEM DN 51</v>
          </cell>
          <cell r="D3880" t="str">
            <v>UN</v>
          </cell>
          <cell r="E3880">
            <v>14717.11</v>
          </cell>
        </row>
        <row r="3881">
          <cell r="A3881" t="str">
            <v>I4959</v>
          </cell>
          <cell r="B3881" t="str">
            <v>SEINFRA/CE</v>
          </cell>
          <cell r="C3881" t="str">
            <v>PEDESTAL SUSPENSÃO C/ ENGRENAGEM DN 52</v>
          </cell>
          <cell r="D3881" t="str">
            <v>UN</v>
          </cell>
          <cell r="E3881">
            <v>15085.63</v>
          </cell>
        </row>
        <row r="3882">
          <cell r="A3882" t="str">
            <v>I4967</v>
          </cell>
          <cell r="B3882" t="str">
            <v>SEINFRA/CE</v>
          </cell>
          <cell r="C3882" t="str">
            <v>PEDESTAL SUSPENSÃO C/ENGRENAGEM E INDICADOR DN 35x92</v>
          </cell>
          <cell r="D3882" t="str">
            <v>UN</v>
          </cell>
          <cell r="E3882">
            <v>18691.73</v>
          </cell>
        </row>
        <row r="3883">
          <cell r="A3883" t="str">
            <v>I4968</v>
          </cell>
          <cell r="B3883" t="str">
            <v>SEINFRA/CE</v>
          </cell>
          <cell r="C3883" t="str">
            <v>PEDESTAL SUSPENSÃO C/ENGRENAGEM E INDICADOR DN 36x93</v>
          </cell>
          <cell r="D3883" t="str">
            <v>UN</v>
          </cell>
          <cell r="E3883">
            <v>18286.14</v>
          </cell>
        </row>
        <row r="3884">
          <cell r="A3884" t="str">
            <v>I4969</v>
          </cell>
          <cell r="B3884" t="str">
            <v>SEINFRA/CE</v>
          </cell>
          <cell r="C3884" t="str">
            <v>PEDESTAL SUSPENSÃO C/ENGRENAGEM E INDICADOR DN 37x94</v>
          </cell>
          <cell r="D3884" t="str">
            <v>UN</v>
          </cell>
          <cell r="E3884">
            <v>18102.05</v>
          </cell>
        </row>
        <row r="3885">
          <cell r="A3885" t="str">
            <v>I4970</v>
          </cell>
          <cell r="B3885" t="str">
            <v>SEINFRA/CE</v>
          </cell>
          <cell r="C3885" t="str">
            <v>PEDESTAL SUSPENSÃO C/ENGRENAGEM E INDICADOR DN 38x95</v>
          </cell>
          <cell r="D3885" t="str">
            <v>UN</v>
          </cell>
          <cell r="E3885">
            <v>18261.25</v>
          </cell>
        </row>
        <row r="3886">
          <cell r="A3886" t="str">
            <v>I4971</v>
          </cell>
          <cell r="B3886" t="str">
            <v>SEINFRA/CE</v>
          </cell>
          <cell r="C3886" t="str">
            <v>PEDESTAL SUSPENSÃO C/ENGRENAGEM E INDICADOR DN 39x96</v>
          </cell>
          <cell r="D3886" t="str">
            <v>UN</v>
          </cell>
          <cell r="E3886">
            <v>18467.63</v>
          </cell>
        </row>
        <row r="3887">
          <cell r="A3887" t="str">
            <v>I4972</v>
          </cell>
          <cell r="B3887" t="str">
            <v>SEINFRA/CE</v>
          </cell>
          <cell r="C3887" t="str">
            <v>PEDESTAL SUSPENSÃO C/ENGRENAGEM E INDICADOR DN 40x97</v>
          </cell>
          <cell r="D3887" t="str">
            <v>UN</v>
          </cell>
          <cell r="E3887">
            <v>18487.68</v>
          </cell>
        </row>
        <row r="3888">
          <cell r="A3888" t="str">
            <v>I4973</v>
          </cell>
          <cell r="B3888" t="str">
            <v>SEINFRA/CE</v>
          </cell>
          <cell r="C3888" t="str">
            <v>PEDESTAL SUSPENSÃO C/ENGRENAGEM E INDICADOR DN 41x98</v>
          </cell>
          <cell r="D3888" t="str">
            <v>UN</v>
          </cell>
          <cell r="E3888">
            <v>20272.37</v>
          </cell>
        </row>
        <row r="3889">
          <cell r="A3889" t="str">
            <v>I5045</v>
          </cell>
          <cell r="B3889" t="str">
            <v>SEINFRA/CE</v>
          </cell>
          <cell r="C3889" t="str">
            <v>PEDESTAL SUSPENSÃO SIMPLES C/INDIC. ABERTURA DN 54x10</v>
          </cell>
          <cell r="D3889" t="str">
            <v>UN</v>
          </cell>
          <cell r="E3889">
            <v>8268.57</v>
          </cell>
        </row>
        <row r="3890">
          <cell r="A3890" t="str">
            <v>I5046</v>
          </cell>
          <cell r="B3890" t="str">
            <v>SEINFRA/CE</v>
          </cell>
          <cell r="C3890" t="str">
            <v>PEDESTAL SUSPENSÃO SIMPLES C/INDIC. ABERTURA DN 55x11</v>
          </cell>
          <cell r="D3890" t="str">
            <v>UN</v>
          </cell>
          <cell r="E3890">
            <v>8532.32</v>
          </cell>
        </row>
        <row r="3891">
          <cell r="A3891" t="str">
            <v>I5047</v>
          </cell>
          <cell r="B3891" t="str">
            <v>SEINFRA/CE</v>
          </cell>
          <cell r="C3891" t="str">
            <v>PEDESTAL SUSPENSÃO SIMPLES C/INDIC. ABERTURA DN 56x12</v>
          </cell>
          <cell r="D3891" t="str">
            <v>UN</v>
          </cell>
          <cell r="E3891">
            <v>8835.7900000000009</v>
          </cell>
        </row>
        <row r="3892">
          <cell r="A3892" t="str">
            <v>I5026</v>
          </cell>
          <cell r="B3892" t="str">
            <v>SEINFRA/CE</v>
          </cell>
          <cell r="C3892" t="str">
            <v>PEDESTAL SUSPENSÃO SIMPLES DN 01</v>
          </cell>
          <cell r="D3892" t="str">
            <v>UN</v>
          </cell>
          <cell r="E3892">
            <v>7969.38</v>
          </cell>
        </row>
        <row r="3893">
          <cell r="A3893" t="str">
            <v>I1600</v>
          </cell>
          <cell r="B3893" t="str">
            <v>SEINFRA/CE</v>
          </cell>
          <cell r="C3893" t="str">
            <v>PEDRA DE MÃO (RACHÃO)</v>
          </cell>
          <cell r="D3893" t="str">
            <v>M3</v>
          </cell>
          <cell r="E3893">
            <v>45</v>
          </cell>
        </row>
        <row r="3894">
          <cell r="A3894" t="str">
            <v>I1601</v>
          </cell>
          <cell r="B3894" t="str">
            <v>SEINFRA/CE</v>
          </cell>
          <cell r="C3894" t="str">
            <v>PEDRA PORTUGUESA  BRANCA</v>
          </cell>
          <cell r="D3894" t="str">
            <v>M3</v>
          </cell>
          <cell r="E3894">
            <v>156.83000000000001</v>
          </cell>
        </row>
        <row r="3895">
          <cell r="A3895" t="str">
            <v>I1602</v>
          </cell>
          <cell r="B3895" t="str">
            <v>SEINFRA/CE</v>
          </cell>
          <cell r="C3895" t="str">
            <v>PEDRA PORTUGUESA PRETA/VERMELHA</v>
          </cell>
          <cell r="D3895" t="str">
            <v>M3</v>
          </cell>
          <cell r="E3895">
            <v>330.33</v>
          </cell>
        </row>
        <row r="3896">
          <cell r="A3896" t="str">
            <v>I2484</v>
          </cell>
          <cell r="B3896" t="str">
            <v>SEINFRA/CE</v>
          </cell>
          <cell r="C3896" t="str">
            <v>PEDRA SÃO TOMÉ</v>
          </cell>
          <cell r="D3896" t="str">
            <v>M2</v>
          </cell>
          <cell r="E3896">
            <v>64.03</v>
          </cell>
        </row>
        <row r="3897">
          <cell r="A3897" t="str">
            <v>I1603</v>
          </cell>
          <cell r="B3897" t="str">
            <v>SEINFRA/CE</v>
          </cell>
          <cell r="C3897" t="str">
            <v>PEDRAS NATURAIS DECORATIVAS</v>
          </cell>
          <cell r="D3897" t="str">
            <v>M2</v>
          </cell>
          <cell r="E3897">
            <v>23.5</v>
          </cell>
        </row>
        <row r="3898">
          <cell r="A3898" t="str">
            <v>I1604</v>
          </cell>
          <cell r="B3898" t="str">
            <v>SEINFRA/CE</v>
          </cell>
          <cell r="C3898" t="str">
            <v>PEDRAS NATURAIS DECORATIVAS POLIDAS</v>
          </cell>
          <cell r="D3898" t="str">
            <v>M2</v>
          </cell>
          <cell r="E3898">
            <v>23.5</v>
          </cell>
        </row>
        <row r="3899">
          <cell r="A3899" t="str">
            <v>I6046</v>
          </cell>
          <cell r="B3899" t="str">
            <v>SEINFRA/CE</v>
          </cell>
          <cell r="C3899" t="str">
            <v>PEDREGULHO 12,70 A 6,35MM</v>
          </cell>
          <cell r="D3899" t="str">
            <v>M3</v>
          </cell>
          <cell r="E3899">
            <v>526.69000000000005</v>
          </cell>
        </row>
        <row r="3900">
          <cell r="A3900" t="str">
            <v>I6045</v>
          </cell>
          <cell r="B3900" t="str">
            <v>SEINFRA/CE</v>
          </cell>
          <cell r="C3900" t="str">
            <v>PEDREGULHO 19,05 A 12,70MM</v>
          </cell>
          <cell r="D3900" t="str">
            <v>M3</v>
          </cell>
          <cell r="E3900">
            <v>526.69000000000005</v>
          </cell>
        </row>
        <row r="3901">
          <cell r="A3901" t="str">
            <v>I6044</v>
          </cell>
          <cell r="B3901" t="str">
            <v>SEINFRA/CE</v>
          </cell>
          <cell r="C3901" t="str">
            <v>PEDREGULHO 25,40 A 19,05MM</v>
          </cell>
          <cell r="D3901" t="str">
            <v>M3</v>
          </cell>
          <cell r="E3901">
            <v>526.69000000000005</v>
          </cell>
        </row>
        <row r="3902">
          <cell r="A3902" t="str">
            <v>I6048</v>
          </cell>
          <cell r="B3902" t="str">
            <v>SEINFRA/CE</v>
          </cell>
          <cell r="C3902" t="str">
            <v>PEDREGULHO 3,20 A 2,362MM</v>
          </cell>
          <cell r="D3902" t="str">
            <v>M3</v>
          </cell>
          <cell r="E3902">
            <v>526.69000000000005</v>
          </cell>
        </row>
        <row r="3903">
          <cell r="A3903" t="str">
            <v>I6047</v>
          </cell>
          <cell r="B3903" t="str">
            <v>SEINFRA/CE</v>
          </cell>
          <cell r="C3903" t="str">
            <v>PEDREGULHO 6,35 A 3,20MM</v>
          </cell>
          <cell r="D3903" t="str">
            <v>M3</v>
          </cell>
          <cell r="E3903">
            <v>526.69000000000005</v>
          </cell>
        </row>
        <row r="3904">
          <cell r="A3904" t="str">
            <v>I2391</v>
          </cell>
          <cell r="B3904" t="str">
            <v>SEINFRA/CE</v>
          </cell>
          <cell r="C3904" t="str">
            <v>PEDREIRO</v>
          </cell>
          <cell r="D3904" t="str">
            <v>H</v>
          </cell>
          <cell r="E3904">
            <v>5.55</v>
          </cell>
        </row>
        <row r="3905">
          <cell r="A3905" t="str">
            <v>I1605</v>
          </cell>
          <cell r="B3905" t="str">
            <v>SEINFRA/CE</v>
          </cell>
          <cell r="C3905" t="str">
            <v>PEDRISCO</v>
          </cell>
          <cell r="D3905" t="str">
            <v>M3</v>
          </cell>
          <cell r="E3905">
            <v>59</v>
          </cell>
        </row>
        <row r="3906">
          <cell r="A3906" t="str">
            <v>I1606</v>
          </cell>
          <cell r="B3906" t="str">
            <v>SEINFRA/CE</v>
          </cell>
          <cell r="C3906" t="str">
            <v>PEGADOR METALICO P/PORTA, INTERNO</v>
          </cell>
          <cell r="D3906" t="str">
            <v>UN</v>
          </cell>
          <cell r="E3906">
            <v>6.9</v>
          </cell>
        </row>
        <row r="3907">
          <cell r="A3907" t="str">
            <v>I1608</v>
          </cell>
          <cell r="B3907" t="str">
            <v>SEINFRA/CE</v>
          </cell>
          <cell r="C3907" t="str">
            <v>PEITORIL DE MARMORE  - 25CM</v>
          </cell>
          <cell r="D3907" t="str">
            <v>M</v>
          </cell>
          <cell r="E3907">
            <v>39.090000000000003</v>
          </cell>
        </row>
        <row r="3908">
          <cell r="A3908" t="str">
            <v>I1607</v>
          </cell>
          <cell r="B3908" t="str">
            <v>SEINFRA/CE</v>
          </cell>
          <cell r="C3908" t="str">
            <v>PEITORIL DE MARMORE - 15CM</v>
          </cell>
          <cell r="D3908" t="str">
            <v>M</v>
          </cell>
          <cell r="E3908">
            <v>24.88</v>
          </cell>
        </row>
        <row r="3909">
          <cell r="A3909" t="str">
            <v>I2485</v>
          </cell>
          <cell r="B3909" t="str">
            <v>SEINFRA/CE</v>
          </cell>
          <cell r="C3909" t="str">
            <v>PEITORIL DE MARMORITE</v>
          </cell>
          <cell r="D3909" t="str">
            <v>M2</v>
          </cell>
          <cell r="E3909">
            <v>47.43</v>
          </cell>
        </row>
        <row r="3910">
          <cell r="A3910" t="str">
            <v>I1609</v>
          </cell>
          <cell r="B3910" t="str">
            <v>SEINFRA/CE</v>
          </cell>
          <cell r="C3910" t="str">
            <v>PEITORIL PRE-MOLDADO DE GRANILITE DE L= 10 cm</v>
          </cell>
          <cell r="D3910" t="str">
            <v>M</v>
          </cell>
          <cell r="E3910">
            <v>14.27</v>
          </cell>
        </row>
        <row r="3911">
          <cell r="A3911" t="str">
            <v>I1610</v>
          </cell>
          <cell r="B3911" t="str">
            <v>SEINFRA/CE</v>
          </cell>
          <cell r="C3911" t="str">
            <v>PEITORIS DE GRANITO 15CM</v>
          </cell>
          <cell r="D3911" t="str">
            <v>M</v>
          </cell>
          <cell r="E3911">
            <v>33.21</v>
          </cell>
        </row>
        <row r="3912">
          <cell r="A3912" t="str">
            <v>I1611</v>
          </cell>
          <cell r="B3912" t="str">
            <v>SEINFRA/CE</v>
          </cell>
          <cell r="C3912" t="str">
            <v>PELICULA DE INSULFILM</v>
          </cell>
          <cell r="D3912" t="str">
            <v>M2</v>
          </cell>
          <cell r="E3912">
            <v>30</v>
          </cell>
        </row>
        <row r="3913">
          <cell r="A3913" t="str">
            <v>I1612</v>
          </cell>
          <cell r="B3913" t="str">
            <v>SEINFRA/CE</v>
          </cell>
          <cell r="C3913" t="str">
            <v>PELÍCULA DE POLIESTER , INVESTIGAÇÃO</v>
          </cell>
          <cell r="D3913" t="str">
            <v>M2</v>
          </cell>
          <cell r="E3913">
            <v>30</v>
          </cell>
        </row>
        <row r="3914">
          <cell r="A3914" t="str">
            <v>I8430</v>
          </cell>
          <cell r="B3914" t="str">
            <v>SEINFRA/CE</v>
          </cell>
          <cell r="C3914" t="str">
            <v>PELÍCULA REFLETIVA LENTES EXPOSTAS</v>
          </cell>
          <cell r="D3914" t="str">
            <v>M2</v>
          </cell>
          <cell r="E3914">
            <v>107</v>
          </cell>
        </row>
        <row r="3915">
          <cell r="A3915" t="str">
            <v>I8429</v>
          </cell>
          <cell r="B3915" t="str">
            <v>SEINFRA/CE</v>
          </cell>
          <cell r="C3915" t="str">
            <v>PELÍCULA REFLETIVA LENTES INCLUSAS</v>
          </cell>
          <cell r="D3915" t="str">
            <v>M2</v>
          </cell>
          <cell r="E3915">
            <v>71.98</v>
          </cell>
        </row>
        <row r="3916">
          <cell r="A3916" t="str">
            <v>I1613</v>
          </cell>
          <cell r="B3916" t="str">
            <v>SEINFRA/CE</v>
          </cell>
          <cell r="C3916" t="str">
            <v>PENTOX P/ MADEIRAS</v>
          </cell>
          <cell r="D3916" t="str">
            <v>L</v>
          </cell>
          <cell r="E3916">
            <v>15.87</v>
          </cell>
        </row>
        <row r="3917">
          <cell r="A3917" t="str">
            <v>I7951</v>
          </cell>
          <cell r="B3917" t="str">
            <v>SEINFRA/CE</v>
          </cell>
          <cell r="C3917" t="str">
            <v>PERFIL "I" 12" ASTM A36 (ALMA 6,6 mm)</v>
          </cell>
          <cell r="D3917" t="str">
            <v>KG</v>
          </cell>
          <cell r="E3917">
            <v>5.74</v>
          </cell>
        </row>
        <row r="3918">
          <cell r="A3918" t="str">
            <v>I1614</v>
          </cell>
          <cell r="B3918" t="str">
            <v>SEINFRA/CE</v>
          </cell>
          <cell r="C3918" t="str">
            <v>PERFIL "U" EM ALUMÍNIO  (1X1) CM P/ FACHADAS</v>
          </cell>
          <cell r="D3918" t="str">
            <v>M</v>
          </cell>
          <cell r="E3918">
            <v>1.19</v>
          </cell>
        </row>
        <row r="3919">
          <cell r="A3919" t="str">
            <v>I8247</v>
          </cell>
          <cell r="B3919" t="str">
            <v>SEINFRA/CE</v>
          </cell>
          <cell r="C3919" t="str">
            <v>PERFIL "U" EM ALUMÍNIO 3/4" x 3/4"</v>
          </cell>
          <cell r="D3919" t="str">
            <v>M</v>
          </cell>
          <cell r="E3919">
            <v>8.92</v>
          </cell>
        </row>
        <row r="3920">
          <cell r="A3920" t="str">
            <v>I2392</v>
          </cell>
          <cell r="B3920" t="str">
            <v>SEINFRA/CE</v>
          </cell>
          <cell r="C3920" t="str">
            <v>PERFIL ' I '  10" 1A. ALMA</v>
          </cell>
          <cell r="D3920" t="str">
            <v>KG</v>
          </cell>
          <cell r="E3920">
            <v>6.81</v>
          </cell>
        </row>
        <row r="3921">
          <cell r="A3921" t="str">
            <v>I1618</v>
          </cell>
          <cell r="B3921" t="str">
            <v>SEINFRA/CE</v>
          </cell>
          <cell r="C3921" t="str">
            <v>PERFIL 'U' - CHAPA 20 (ACO) 41.5X15MM</v>
          </cell>
          <cell r="D3921" t="str">
            <v>KG</v>
          </cell>
          <cell r="E3921">
            <v>1.17</v>
          </cell>
        </row>
        <row r="3922">
          <cell r="A3922" t="str">
            <v>I1619</v>
          </cell>
          <cell r="B3922" t="str">
            <v>SEINFRA/CE</v>
          </cell>
          <cell r="C3922" t="str">
            <v>PERFIL 'U' DE AÇO 1 1/2X3X1/8' CHAPA 26 (DIVISÓRIA)</v>
          </cell>
          <cell r="D3922" t="str">
            <v>M</v>
          </cell>
          <cell r="E3922">
            <v>6.26</v>
          </cell>
        </row>
        <row r="3923">
          <cell r="A3923" t="str">
            <v>I1135</v>
          </cell>
          <cell r="B3923" t="str">
            <v>SEINFRA/CE</v>
          </cell>
          <cell r="C3923" t="str">
            <v>PERFIL 'U' DE AÇO ENRIJECIDO, C/PRIMER CHAPA 10 (DIVISÓRIA)</v>
          </cell>
          <cell r="D3923" t="str">
            <v>KG</v>
          </cell>
          <cell r="E3923">
            <v>1.1599999999999999</v>
          </cell>
        </row>
        <row r="3924">
          <cell r="A3924" t="str">
            <v>I1621</v>
          </cell>
          <cell r="B3924" t="str">
            <v>SEINFRA/CE</v>
          </cell>
          <cell r="C3924" t="str">
            <v>PERFIL BATENTE DE AÇO (14/24)X44MM CHAPA 20 (DIVISÓRIA)</v>
          </cell>
          <cell r="D3924" t="str">
            <v>KG</v>
          </cell>
          <cell r="E3924">
            <v>2.33</v>
          </cell>
        </row>
        <row r="3925">
          <cell r="A3925" t="str">
            <v>I8355</v>
          </cell>
          <cell r="B3925" t="str">
            <v>SEINFRA/CE</v>
          </cell>
          <cell r="C3925" t="str">
            <v>PERFIL C (VENEZIANA) DE 2" x 1" EM CHAPA GALVANIZADA DE 2mm COM PINTURA ELETROSTÁTICA</v>
          </cell>
          <cell r="D3925" t="str">
            <v>M2</v>
          </cell>
          <cell r="E3925">
            <v>72.150000000000006</v>
          </cell>
        </row>
        <row r="3926">
          <cell r="A3926" t="str">
            <v>I6809</v>
          </cell>
          <cell r="B3926" t="str">
            <v>SEINFRA/CE</v>
          </cell>
          <cell r="C3926" t="str">
            <v>PERFIL DE ALUMINIO (5X5)CM</v>
          </cell>
          <cell r="D3926" t="str">
            <v>M</v>
          </cell>
          <cell r="E3926">
            <v>14.49</v>
          </cell>
        </row>
        <row r="3927">
          <cell r="A3927" t="str">
            <v>I1623</v>
          </cell>
          <cell r="B3927" t="str">
            <v>SEINFRA/CE</v>
          </cell>
          <cell r="C3927" t="str">
            <v>PERFIL DE ALUMINIO ANODIZADO FOSCO (DIVISORIA)</v>
          </cell>
          <cell r="D3927" t="str">
            <v>KG</v>
          </cell>
          <cell r="E3927">
            <v>20.62</v>
          </cell>
        </row>
        <row r="3928">
          <cell r="A3928" t="str">
            <v>I1624</v>
          </cell>
          <cell r="B3928" t="str">
            <v>SEINFRA/CE</v>
          </cell>
          <cell r="C3928" t="str">
            <v>PERFIL DE ALUMINIO TIPO ( L - T - U )</v>
          </cell>
          <cell r="D3928" t="str">
            <v>M</v>
          </cell>
          <cell r="E3928">
            <v>3.12</v>
          </cell>
        </row>
        <row r="3929">
          <cell r="A3929" t="str">
            <v>I1625</v>
          </cell>
          <cell r="B3929" t="str">
            <v>SEINFRA/CE</v>
          </cell>
          <cell r="C3929" t="str">
            <v>PERFIL ESTRUTURAL 100X50X15X2.65MM</v>
          </cell>
          <cell r="D3929" t="str">
            <v>M</v>
          </cell>
          <cell r="E3929">
            <v>14.86</v>
          </cell>
        </row>
        <row r="3930">
          <cell r="A3930" t="str">
            <v>I1626</v>
          </cell>
          <cell r="B3930" t="str">
            <v>SEINFRA/CE</v>
          </cell>
          <cell r="C3930" t="str">
            <v>PERFIL ESTRUTURAL 35X35X15X1.25MM</v>
          </cell>
          <cell r="D3930" t="str">
            <v>M</v>
          </cell>
          <cell r="E3930">
            <v>10.79</v>
          </cell>
        </row>
        <row r="3931">
          <cell r="A3931" t="str">
            <v>I1627</v>
          </cell>
          <cell r="B3931" t="str">
            <v>SEINFRA/CE</v>
          </cell>
          <cell r="C3931" t="str">
            <v>PERFIL ESTRUTURAL 35X35X7X1.5MM</v>
          </cell>
          <cell r="D3931" t="str">
            <v>M</v>
          </cell>
          <cell r="E3931">
            <v>2.82</v>
          </cell>
        </row>
        <row r="3932">
          <cell r="A3932" t="str">
            <v>I1628</v>
          </cell>
          <cell r="B3932" t="str">
            <v>SEINFRA/CE</v>
          </cell>
          <cell r="C3932" t="str">
            <v>PERFIL ESTRUTURAL 75X50X15X2.65MM</v>
          </cell>
          <cell r="D3932" t="str">
            <v>M</v>
          </cell>
          <cell r="E3932">
            <v>15.52</v>
          </cell>
        </row>
        <row r="3933">
          <cell r="A3933" t="str">
            <v>I8685</v>
          </cell>
          <cell r="B3933" t="str">
            <v>SEINFRA/CE</v>
          </cell>
          <cell r="C3933" t="str">
            <v>PERFIL METÁLICO "I" OU "H"</v>
          </cell>
          <cell r="D3933" t="str">
            <v>KG</v>
          </cell>
          <cell r="E3933">
            <v>3.46</v>
          </cell>
        </row>
        <row r="3934">
          <cell r="A3934" t="str">
            <v>I1629</v>
          </cell>
          <cell r="B3934" t="str">
            <v>SEINFRA/CE</v>
          </cell>
          <cell r="C3934" t="str">
            <v>PERFIL METÁLICO ' I ' , H=300MM</v>
          </cell>
          <cell r="D3934" t="str">
            <v>M</v>
          </cell>
          <cell r="E3934">
            <v>329.86</v>
          </cell>
        </row>
        <row r="3935">
          <cell r="A3935" t="str">
            <v>I1630</v>
          </cell>
          <cell r="B3935" t="str">
            <v>SEINFRA/CE</v>
          </cell>
          <cell r="C3935" t="str">
            <v>PERFIL METÁLICO ' I ' , H=400MM</v>
          </cell>
          <cell r="D3935" t="str">
            <v>M</v>
          </cell>
          <cell r="E3935">
            <v>423.04</v>
          </cell>
        </row>
        <row r="3936">
          <cell r="A3936" t="str">
            <v>I1631</v>
          </cell>
          <cell r="B3936" t="str">
            <v>SEINFRA/CE</v>
          </cell>
          <cell r="C3936" t="str">
            <v>PERFIL METÁLICO ' I ' , H=500MM</v>
          </cell>
          <cell r="D3936" t="str">
            <v>M</v>
          </cell>
          <cell r="E3936">
            <v>637.69000000000005</v>
          </cell>
        </row>
        <row r="3937">
          <cell r="A3937" t="str">
            <v>I1632</v>
          </cell>
          <cell r="B3937" t="str">
            <v>SEINFRA/CE</v>
          </cell>
          <cell r="C3937" t="str">
            <v>PERFIL METÁLICO ' I ',  H=200MM</v>
          </cell>
          <cell r="D3937" t="str">
            <v>M</v>
          </cell>
          <cell r="E3937">
            <v>120.04</v>
          </cell>
        </row>
        <row r="3938">
          <cell r="A3938" t="str">
            <v>I6740</v>
          </cell>
          <cell r="B3938" t="str">
            <v>SEINFRA/CE</v>
          </cell>
          <cell r="C3938" t="str">
            <v>PERFIL METÁLICO EM " U " -  6"x2"x3/16"</v>
          </cell>
          <cell r="D3938" t="str">
            <v>M</v>
          </cell>
          <cell r="E3938">
            <v>26.42</v>
          </cell>
        </row>
        <row r="3939">
          <cell r="A3939" t="str">
            <v>I1633</v>
          </cell>
          <cell r="B3939" t="str">
            <v>SEINFRA/CE</v>
          </cell>
          <cell r="C3939" t="str">
            <v>PERFIS LEVES DE AÇO CHAPA 20 (DIVISÓRIA)</v>
          </cell>
          <cell r="D3939" t="str">
            <v>KG</v>
          </cell>
          <cell r="E3939">
            <v>2.25</v>
          </cell>
        </row>
        <row r="3940">
          <cell r="A3940" t="str">
            <v>I7332</v>
          </cell>
          <cell r="B3940" t="str">
            <v>SEINFRA/CE</v>
          </cell>
          <cell r="C3940" t="str">
            <v>PERFURAÇÃO DE POÇO PROFUNDO D=6"</v>
          </cell>
          <cell r="D3940" t="str">
            <v>M</v>
          </cell>
          <cell r="E3940">
            <v>160</v>
          </cell>
        </row>
        <row r="3941">
          <cell r="A3941" t="str">
            <v>I2647</v>
          </cell>
          <cell r="B3941" t="str">
            <v>SEINFRA/CE</v>
          </cell>
          <cell r="C3941" t="str">
            <v>PERFURATRIZ PNEUMÁTICA</v>
          </cell>
          <cell r="D3941" t="str">
            <v>UN</v>
          </cell>
          <cell r="E3941">
            <v>7875</v>
          </cell>
        </row>
        <row r="3942">
          <cell r="A3942" t="str">
            <v>I0645</v>
          </cell>
          <cell r="B3942" t="str">
            <v>SEINFRA/CE</v>
          </cell>
          <cell r="C3942" t="str">
            <v>PERFURATRIZ PNEUMÁTICA (CHI)</v>
          </cell>
          <cell r="D3942" t="str">
            <v>H</v>
          </cell>
          <cell r="E3942">
            <v>6.0225</v>
          </cell>
        </row>
        <row r="3943">
          <cell r="A3943" t="str">
            <v>I0759</v>
          </cell>
          <cell r="B3943" t="str">
            <v>SEINFRA/CE</v>
          </cell>
          <cell r="C3943" t="str">
            <v>PERFURATRIZ PNEUMÁTICA (CHP)</v>
          </cell>
          <cell r="D3943" t="str">
            <v>H</v>
          </cell>
          <cell r="E3943">
            <v>8.2274999999999991</v>
          </cell>
        </row>
        <row r="3944">
          <cell r="A3944" t="str">
            <v>I8208</v>
          </cell>
          <cell r="B3944" t="str">
            <v>SEINFRA/CE</v>
          </cell>
          <cell r="C3944" t="str">
            <v>PERFURATRIZ PNEUMÁTICA MONTADA EM CARRETA</v>
          </cell>
          <cell r="D3944" t="str">
            <v>H</v>
          </cell>
          <cell r="E3944">
            <v>154</v>
          </cell>
        </row>
        <row r="3945">
          <cell r="A3945" t="str">
            <v>I8681</v>
          </cell>
          <cell r="B3945" t="str">
            <v>SEINFRA/CE</v>
          </cell>
          <cell r="C3945" t="str">
            <v>PERFURATRIZ ROTATIVA HIDRÁULICA COM SACA TUBOS E MOTOR ELÉTRICO</v>
          </cell>
          <cell r="D3945" t="str">
            <v>H</v>
          </cell>
          <cell r="E3945">
            <v>131.09</v>
          </cell>
        </row>
        <row r="3946">
          <cell r="A3946" t="str">
            <v>I7439</v>
          </cell>
          <cell r="B3946" t="str">
            <v>SEINFRA/CE</v>
          </cell>
          <cell r="C3946" t="str">
            <v>PERFURATRIZ WIRTH C/ ACESSÓRIOS</v>
          </cell>
          <cell r="D3946" t="str">
            <v>H</v>
          </cell>
          <cell r="E3946">
            <v>700</v>
          </cell>
        </row>
        <row r="3947">
          <cell r="A3947" t="str">
            <v>I1634</v>
          </cell>
          <cell r="B3947" t="str">
            <v>SEINFRA/CE</v>
          </cell>
          <cell r="C3947" t="str">
            <v>PETROLET ALUMÍNIO 2", TIPO T- X - L</v>
          </cell>
          <cell r="D3947" t="str">
            <v>UN</v>
          </cell>
          <cell r="E3947">
            <v>37.42</v>
          </cell>
        </row>
        <row r="3948">
          <cell r="A3948" t="str">
            <v>I1643</v>
          </cell>
          <cell r="B3948" t="str">
            <v>SEINFRA/CE</v>
          </cell>
          <cell r="C3948" t="str">
            <v>PETROLET ALUMÍNIO 4", TIPO T - X - L</v>
          </cell>
          <cell r="D3948" t="str">
            <v>UN</v>
          </cell>
          <cell r="E3948">
            <v>175.63</v>
          </cell>
        </row>
        <row r="3949">
          <cell r="A3949" t="str">
            <v>I1635</v>
          </cell>
          <cell r="B3949" t="str">
            <v>SEINFRA/CE</v>
          </cell>
          <cell r="C3949" t="str">
            <v>PETROLET ALUMÍNIO DE 1 1/2", TIPO T- X - L</v>
          </cell>
          <cell r="D3949" t="str">
            <v>UN</v>
          </cell>
          <cell r="E3949">
            <v>24.16</v>
          </cell>
        </row>
        <row r="3950">
          <cell r="A3950" t="str">
            <v>I1636</v>
          </cell>
          <cell r="B3950" t="str">
            <v>SEINFRA/CE</v>
          </cell>
          <cell r="C3950" t="str">
            <v>PETROLET ALUMÍNIO DE 1 1/4", TIPO T- X- L</v>
          </cell>
          <cell r="D3950" t="str">
            <v>UN</v>
          </cell>
          <cell r="E3950">
            <v>19.86</v>
          </cell>
        </row>
        <row r="3951">
          <cell r="A3951" t="str">
            <v>I1637</v>
          </cell>
          <cell r="B3951" t="str">
            <v>SEINFRA/CE</v>
          </cell>
          <cell r="C3951" t="str">
            <v>PETROLET ALUMÍNIO DE 1", TIPO T- X- L</v>
          </cell>
          <cell r="D3951" t="str">
            <v>UN</v>
          </cell>
          <cell r="E3951">
            <v>11.47</v>
          </cell>
        </row>
        <row r="3952">
          <cell r="A3952" t="str">
            <v>I1638</v>
          </cell>
          <cell r="B3952" t="str">
            <v>SEINFRA/CE</v>
          </cell>
          <cell r="C3952" t="str">
            <v>PETROLET ALUMÍNIO DE 1/2", TIPO T- X - L</v>
          </cell>
          <cell r="D3952" t="str">
            <v>UN</v>
          </cell>
          <cell r="E3952">
            <v>6.68</v>
          </cell>
        </row>
        <row r="3953">
          <cell r="A3953" t="str">
            <v>I1639</v>
          </cell>
          <cell r="B3953" t="str">
            <v>SEINFRA/CE</v>
          </cell>
          <cell r="C3953" t="str">
            <v>PETROLET ALUMÍNIO DE 2 1/2", TIPO T- X - L</v>
          </cell>
          <cell r="D3953" t="str">
            <v>UN</v>
          </cell>
          <cell r="E3953">
            <v>60.49</v>
          </cell>
        </row>
        <row r="3954">
          <cell r="A3954" t="str">
            <v>I1640</v>
          </cell>
          <cell r="B3954" t="str">
            <v>SEINFRA/CE</v>
          </cell>
          <cell r="C3954" t="str">
            <v>PETROLET ALUMÍNIO DE 3 1/2", TIPO T - X - L</v>
          </cell>
          <cell r="D3954" t="str">
            <v>UN</v>
          </cell>
          <cell r="E3954">
            <v>83.81</v>
          </cell>
        </row>
        <row r="3955">
          <cell r="A3955" t="str">
            <v>I1641</v>
          </cell>
          <cell r="B3955" t="str">
            <v>SEINFRA/CE</v>
          </cell>
          <cell r="C3955" t="str">
            <v>PETROLET ALUMÍNIO DE 3", TIPO T -  X - L</v>
          </cell>
          <cell r="D3955" t="str">
            <v>UN</v>
          </cell>
          <cell r="E3955">
            <v>75.819999999999993</v>
          </cell>
        </row>
        <row r="3956">
          <cell r="A3956" t="str">
            <v>I1642</v>
          </cell>
          <cell r="B3956" t="str">
            <v>SEINFRA/CE</v>
          </cell>
          <cell r="C3956" t="str">
            <v>PETROLET ALUMÍNIO DE 3/4", TIPO T- X - L</v>
          </cell>
          <cell r="D3956" t="str">
            <v>UN</v>
          </cell>
          <cell r="E3956">
            <v>8.24</v>
          </cell>
        </row>
        <row r="3957">
          <cell r="A3957" t="str">
            <v>I6119</v>
          </cell>
          <cell r="B3957" t="str">
            <v>SEINFRA/CE</v>
          </cell>
          <cell r="C3957" t="str">
            <v>PIA DE COZINHA DE CIMENTO - 1,20 M (PADRÃO MUTIRÃO)</v>
          </cell>
          <cell r="D3957" t="str">
            <v>UN</v>
          </cell>
          <cell r="E3957">
            <v>25</v>
          </cell>
        </row>
        <row r="3958">
          <cell r="A3958" t="str">
            <v>I2486</v>
          </cell>
          <cell r="B3958" t="str">
            <v>SEINFRA/CE</v>
          </cell>
          <cell r="C3958" t="str">
            <v>PIA DE MARMORITE (1,00x0,50)m  C/CUBA (0,45x0,36x0,15)m  (PADRÃO POPULAR)</v>
          </cell>
          <cell r="D3958" t="str">
            <v>UN</v>
          </cell>
          <cell r="E3958">
            <v>57.96</v>
          </cell>
        </row>
        <row r="3959">
          <cell r="A3959" t="str">
            <v>I2487</v>
          </cell>
          <cell r="B3959" t="str">
            <v>SEINFRA/CE</v>
          </cell>
          <cell r="C3959" t="str">
            <v>PIA EM INOX 1,20x0,60 C/ 1 CUBA - C18/A304</v>
          </cell>
          <cell r="D3959" t="str">
            <v>UN</v>
          </cell>
          <cell r="E3959">
            <v>207.57</v>
          </cell>
        </row>
        <row r="3960">
          <cell r="A3960" t="str">
            <v>I1649</v>
          </cell>
          <cell r="B3960" t="str">
            <v>SEINFRA/CE</v>
          </cell>
          <cell r="C3960" t="str">
            <v>PIA EM INOX 1.50x0.58 C/ 1 CUBA</v>
          </cell>
          <cell r="D3960" t="str">
            <v>UN</v>
          </cell>
          <cell r="E3960">
            <v>242.25</v>
          </cell>
        </row>
        <row r="3961">
          <cell r="A3961" t="str">
            <v>I2490</v>
          </cell>
          <cell r="B3961" t="str">
            <v>SEINFRA/CE</v>
          </cell>
          <cell r="C3961" t="str">
            <v>PIA EM INOX 2,20x0,60 C/ 1 CUBA - C18/A304</v>
          </cell>
          <cell r="D3961" t="str">
            <v>UN</v>
          </cell>
          <cell r="E3961">
            <v>803.37</v>
          </cell>
        </row>
        <row r="3962">
          <cell r="A3962" t="str">
            <v>I1648</v>
          </cell>
          <cell r="B3962" t="str">
            <v>SEINFRA/CE</v>
          </cell>
          <cell r="C3962" t="str">
            <v xml:space="preserve">PIA EM INOX 2.00x0.58 C/ 2 CUBAS </v>
          </cell>
          <cell r="D3962" t="str">
            <v>UN</v>
          </cell>
          <cell r="E3962">
            <v>493.99</v>
          </cell>
        </row>
        <row r="3963">
          <cell r="A3963" t="str">
            <v>I2491</v>
          </cell>
          <cell r="B3963" t="str">
            <v>SEINFRA/CE</v>
          </cell>
          <cell r="C3963" t="str">
            <v>PIA EM INOX 3,00x0,60 C/ 1 CUBA - C18/A304</v>
          </cell>
          <cell r="D3963" t="str">
            <v>UN</v>
          </cell>
          <cell r="E3963">
            <v>819.15</v>
          </cell>
        </row>
        <row r="3964">
          <cell r="A3964" t="str">
            <v>I2492</v>
          </cell>
          <cell r="B3964" t="str">
            <v>SEINFRA/CE</v>
          </cell>
          <cell r="C3964" t="str">
            <v>PIA EM INOX 4,20x0,60m C/ 2 CUBAS</v>
          </cell>
          <cell r="D3964" t="str">
            <v>UN</v>
          </cell>
          <cell r="E3964">
            <v>1483.14</v>
          </cell>
        </row>
        <row r="3965">
          <cell r="A3965" t="str">
            <v>I2493</v>
          </cell>
          <cell r="B3965" t="str">
            <v>SEINFRA/CE</v>
          </cell>
          <cell r="C3965" t="str">
            <v>PIÇARRA</v>
          </cell>
          <cell r="D3965" t="str">
            <v>M3</v>
          </cell>
          <cell r="E3965">
            <v>23</v>
          </cell>
        </row>
        <row r="3966">
          <cell r="A3966" t="str">
            <v>I1650</v>
          </cell>
          <cell r="B3966" t="str">
            <v>SEINFRA/CE</v>
          </cell>
          <cell r="C3966" t="str">
            <v>PIGMENTO PARA TINTA</v>
          </cell>
          <cell r="D3966" t="str">
            <v>KG</v>
          </cell>
          <cell r="E3966">
            <v>12.62</v>
          </cell>
        </row>
        <row r="3967">
          <cell r="A3967" t="str">
            <v>I6617</v>
          </cell>
          <cell r="B3967" t="str">
            <v>SEINFRA/CE</v>
          </cell>
          <cell r="C3967" t="str">
            <v>PILAR EM MADEIRA LIMPA DE 1A QUALIDADE  20x20cm</v>
          </cell>
          <cell r="D3967" t="str">
            <v>M</v>
          </cell>
          <cell r="E3967">
            <v>80</v>
          </cell>
        </row>
        <row r="3968">
          <cell r="A3968" t="str">
            <v>I6131</v>
          </cell>
          <cell r="B3968" t="str">
            <v>SEINFRA/CE</v>
          </cell>
          <cell r="C3968" t="str">
            <v>PINCEL DE TUCUM PARA CAIAÇÃO (PADRÃO MUTIRÃO)</v>
          </cell>
          <cell r="D3968" t="str">
            <v>KG</v>
          </cell>
          <cell r="E3968">
            <v>2.5499999999999998</v>
          </cell>
        </row>
        <row r="3969">
          <cell r="A3969" t="str">
            <v>I2394</v>
          </cell>
          <cell r="B3969" t="str">
            <v>SEINFRA/CE</v>
          </cell>
          <cell r="C3969" t="str">
            <v>PINO DE FIXAÇÃO COM CARTUCHO</v>
          </cell>
          <cell r="D3969" t="str">
            <v>UN</v>
          </cell>
          <cell r="E3969">
            <v>0.76</v>
          </cell>
        </row>
        <row r="3970">
          <cell r="A3970" t="str">
            <v>I1651</v>
          </cell>
          <cell r="B3970" t="str">
            <v>SEINFRA/CE</v>
          </cell>
          <cell r="C3970" t="str">
            <v>PINO PARA ISOLADOR 15KV</v>
          </cell>
          <cell r="D3970" t="str">
            <v>UN</v>
          </cell>
          <cell r="E3970">
            <v>16.63</v>
          </cell>
        </row>
        <row r="3971">
          <cell r="A3971" t="str">
            <v>I2395</v>
          </cell>
          <cell r="B3971" t="str">
            <v>SEINFRA/CE</v>
          </cell>
          <cell r="C3971" t="str">
            <v>PINTOR</v>
          </cell>
          <cell r="D3971" t="str">
            <v>H</v>
          </cell>
          <cell r="E3971">
            <v>5.55</v>
          </cell>
        </row>
        <row r="3972">
          <cell r="A3972" t="str">
            <v>I1652</v>
          </cell>
          <cell r="B3972" t="str">
            <v>SEINFRA/CE</v>
          </cell>
          <cell r="C3972" t="str">
            <v>PIQUETE DE PEROBA</v>
          </cell>
          <cell r="D3972" t="str">
            <v>M</v>
          </cell>
          <cell r="E3972">
            <v>1.43</v>
          </cell>
        </row>
        <row r="3973">
          <cell r="A3973" t="str">
            <v>I1653</v>
          </cell>
          <cell r="B3973" t="str">
            <v>SEINFRA/CE</v>
          </cell>
          <cell r="C3973" t="str">
            <v>PISO ANTIDERR. NITROPISO TF-5000, SELADO C/FC-140</v>
          </cell>
          <cell r="D3973" t="str">
            <v>M2</v>
          </cell>
          <cell r="E3973">
            <v>97.66</v>
          </cell>
        </row>
        <row r="3974">
          <cell r="A3974" t="str">
            <v>I1655</v>
          </cell>
          <cell r="B3974" t="str">
            <v>SEINFRA/CE</v>
          </cell>
          <cell r="C3974" t="str">
            <v>PISO CERÂMICO GAIL 240X115X14 MM</v>
          </cell>
          <cell r="D3974" t="str">
            <v>M2</v>
          </cell>
          <cell r="E3974">
            <v>29.14</v>
          </cell>
        </row>
        <row r="3975">
          <cell r="A3975" t="str">
            <v>I1657</v>
          </cell>
          <cell r="B3975" t="str">
            <v>SEINFRA/CE</v>
          </cell>
          <cell r="C3975" t="str">
            <v>PISO DE BORRACHA 50X50CM ESPESSURA 13MM</v>
          </cell>
          <cell r="D3975" t="str">
            <v>M2</v>
          </cell>
          <cell r="E3975">
            <v>174.65</v>
          </cell>
        </row>
        <row r="3976">
          <cell r="A3976" t="str">
            <v>I1656</v>
          </cell>
          <cell r="B3976" t="str">
            <v>SEINFRA/CE</v>
          </cell>
          <cell r="C3976" t="str">
            <v>PISO DE BORRACHA 50x50cm ESPESSURA 7,5mm</v>
          </cell>
          <cell r="D3976" t="str">
            <v>M2</v>
          </cell>
          <cell r="E3976">
            <v>97.66</v>
          </cell>
        </row>
        <row r="3977">
          <cell r="A3977" t="str">
            <v>I1658</v>
          </cell>
          <cell r="B3977" t="str">
            <v>SEINFRA/CE</v>
          </cell>
          <cell r="C3977" t="str">
            <v>PISO ELEVADO COMPOSTO DE PLACAS DE AÇO GALVANIZADO ESTAMPADO, MIOLO EM CONCRETO LEVE, REVESTIMENTO EM PAVIFLEX, MONTADO EM ESTRUTURA DE SUSTENTAÇÃO REGULÁVEL ( FORNECIMENTO E MONTAGEM )</v>
          </cell>
          <cell r="D3977" t="str">
            <v>M2</v>
          </cell>
          <cell r="E3977">
            <v>462.48</v>
          </cell>
        </row>
        <row r="3978">
          <cell r="A3978" t="str">
            <v>I2396</v>
          </cell>
          <cell r="B3978" t="str">
            <v>SEINFRA/CE</v>
          </cell>
          <cell r="C3978" t="str">
            <v>PISO EM BORRACHA ANTI-DERRAPANTE (COLOCADO)</v>
          </cell>
          <cell r="D3978" t="str">
            <v>M2</v>
          </cell>
          <cell r="E3978">
            <v>63</v>
          </cell>
        </row>
        <row r="3979">
          <cell r="A3979" t="str">
            <v>I1660</v>
          </cell>
          <cell r="B3979" t="str">
            <v>SEINFRA/CE</v>
          </cell>
          <cell r="C3979" t="str">
            <v>PISO LENCOL  BORRACHA ANTIDER. TIPO GRAO DE ARROZ</v>
          </cell>
          <cell r="D3979" t="str">
            <v>M2</v>
          </cell>
          <cell r="E3979">
            <v>78.13</v>
          </cell>
        </row>
        <row r="3980">
          <cell r="A3980" t="str">
            <v>I7969</v>
          </cell>
          <cell r="B3980" t="str">
            <v>SEINFRA/CE</v>
          </cell>
          <cell r="C3980" t="str">
            <v>PISO MONOLÍTICO DE POLIURETANO, ANTIDERRAPANTE, AUTONIVELANTE, S/ JUNTA</v>
          </cell>
          <cell r="D3980" t="str">
            <v>M2</v>
          </cell>
          <cell r="E3980">
            <v>135</v>
          </cell>
        </row>
        <row r="3981">
          <cell r="A3981" t="str">
            <v>I1661</v>
          </cell>
          <cell r="B3981" t="str">
            <v>SEINFRA/CE</v>
          </cell>
          <cell r="C3981" t="str">
            <v>PISO PEDRA CARIRI E=2CM</v>
          </cell>
          <cell r="D3981" t="str">
            <v>M2</v>
          </cell>
          <cell r="E3981">
            <v>17</v>
          </cell>
        </row>
        <row r="3982">
          <cell r="A3982" t="str">
            <v>I1662</v>
          </cell>
          <cell r="B3982" t="str">
            <v>SEINFRA/CE</v>
          </cell>
          <cell r="C3982" t="str">
            <v>PISO PRÉ-MOLDADO ARTICULADO E INTERTRAVADO DE 16 FACES - e = 4,5 cm P/ PASSEIO</v>
          </cell>
          <cell r="D3982" t="str">
            <v>M2</v>
          </cell>
          <cell r="E3982">
            <v>23.67</v>
          </cell>
        </row>
        <row r="3983">
          <cell r="A3983" t="str">
            <v>I6201</v>
          </cell>
          <cell r="B3983" t="str">
            <v>SEINFRA/CE</v>
          </cell>
          <cell r="C3983" t="str">
            <v>PISO PRÉ-MOLDADO ARTICULADO E INTERTRAVADO DE 16 FACES - e = 6,0 cm P/ TRÁFEGO LEVE</v>
          </cell>
          <cell r="D3983" t="str">
            <v>M2</v>
          </cell>
          <cell r="E3983">
            <v>29.67</v>
          </cell>
        </row>
        <row r="3984">
          <cell r="A3984" t="str">
            <v>I7004</v>
          </cell>
          <cell r="B3984" t="str">
            <v>SEINFRA/CE</v>
          </cell>
          <cell r="C3984" t="str">
            <v>PISO PRÉ-MOLDADO ARTICULADO E INTERTRAVADO DE 16 FACES - e = 8,0 cm (35 MPa) P/ TRÁFEGO PESADO</v>
          </cell>
          <cell r="D3984" t="str">
            <v>M2</v>
          </cell>
          <cell r="E3984">
            <v>34.6</v>
          </cell>
        </row>
        <row r="3985">
          <cell r="A3985" t="str">
            <v>I8558</v>
          </cell>
          <cell r="B3985" t="str">
            <v>SEINFRA/CE</v>
          </cell>
          <cell r="C3985" t="str">
            <v>PISO PRÉ-MOLDADO ARTICULADO, INTERTRAVADO, SEXTAVADO E COM CUNHAS MACHO E FÊMEA NAS FACES LATERAIS e=8,0cm (fck=35Mpa) P/ TRÁFEGO PESADO</v>
          </cell>
          <cell r="D3985" t="str">
            <v>M2</v>
          </cell>
          <cell r="E3985">
            <v>47</v>
          </cell>
        </row>
        <row r="3986">
          <cell r="A3986" t="str">
            <v>I8623</v>
          </cell>
          <cell r="B3986" t="str">
            <v>SEINFRA/CE</v>
          </cell>
          <cell r="C3986" t="str">
            <v>PISO TÁTIL ALERTA OU DIRECIONAL EM PMC ESP. 3cm</v>
          </cell>
          <cell r="D3986" t="str">
            <v>M2</v>
          </cell>
          <cell r="E3986">
            <v>26.76</v>
          </cell>
        </row>
        <row r="3987">
          <cell r="A3987" t="str">
            <v>I8622</v>
          </cell>
          <cell r="B3987" t="str">
            <v>SEINFRA/CE</v>
          </cell>
          <cell r="C3987" t="str">
            <v>PISO TÁTIL ALERTA OU DIRECIONAL EMBORRACHADO COR PRETO</v>
          </cell>
          <cell r="D3987" t="str">
            <v>M2</v>
          </cell>
          <cell r="E3987">
            <v>77</v>
          </cell>
        </row>
        <row r="3988">
          <cell r="A3988" t="str">
            <v>I7541</v>
          </cell>
          <cell r="B3988" t="str">
            <v>SEINFRA/CE</v>
          </cell>
          <cell r="C3988" t="str">
            <v>PISO TIPO MONOLÍTICO DE ALTA RESISTÊNCIA, DE BAIXA ESPESSURA, DE POLIURETAMO ANTIDERRAPANTE, S/ JUNTAS, TIPO DUROCOR OU SIMILAR (FORN/MONT)</v>
          </cell>
          <cell r="D3988" t="str">
            <v>M2</v>
          </cell>
          <cell r="E3988">
            <v>208.12</v>
          </cell>
        </row>
        <row r="3989">
          <cell r="A3989" t="str">
            <v>I8328</v>
          </cell>
          <cell r="B3989" t="str">
            <v>SEINFRA/CE</v>
          </cell>
          <cell r="C3989" t="str">
            <v>PISO VINÍLICO TIPO "PAVIFLEX", e=1,6mm</v>
          </cell>
          <cell r="D3989" t="str">
            <v>M2</v>
          </cell>
          <cell r="E3989">
            <v>40.93</v>
          </cell>
        </row>
        <row r="3990">
          <cell r="A3990" t="str">
            <v>I8329</v>
          </cell>
          <cell r="B3990" t="str">
            <v>SEINFRA/CE</v>
          </cell>
          <cell r="C3990" t="str">
            <v>PISO VINÍLICO TIPO "PAVIFLEX", e=2,0mm</v>
          </cell>
          <cell r="D3990" t="str">
            <v>M2</v>
          </cell>
          <cell r="E3990">
            <v>50.8</v>
          </cell>
        </row>
        <row r="3991">
          <cell r="A3991" t="str">
            <v>I2397</v>
          </cell>
          <cell r="B3991" t="str">
            <v>SEINFRA/CE</v>
          </cell>
          <cell r="C3991" t="str">
            <v>PISTOLA WALSYVA</v>
          </cell>
          <cell r="D3991" t="str">
            <v>UN</v>
          </cell>
          <cell r="E3991">
            <v>1061.98</v>
          </cell>
        </row>
        <row r="3992">
          <cell r="A3992" t="str">
            <v>I4015</v>
          </cell>
          <cell r="B3992" t="str">
            <v>SEINFRA/CE</v>
          </cell>
          <cell r="C3992" t="str">
            <v>PLACA  REDUÇÃO DN 100 x 50 PN10</v>
          </cell>
          <cell r="D3992" t="str">
            <v>UN</v>
          </cell>
          <cell r="E3992">
            <v>124.29</v>
          </cell>
        </row>
        <row r="3993">
          <cell r="A3993" t="str">
            <v>I4032</v>
          </cell>
          <cell r="B3993" t="str">
            <v>SEINFRA/CE</v>
          </cell>
          <cell r="C3993" t="str">
            <v>PLACA  REDUÇÃO DN 1000 x 700 PN10</v>
          </cell>
          <cell r="D3993" t="str">
            <v>UN</v>
          </cell>
          <cell r="E3993">
            <v>5408.73</v>
          </cell>
        </row>
        <row r="3994">
          <cell r="A3994" t="str">
            <v>I4033</v>
          </cell>
          <cell r="B3994" t="str">
            <v>SEINFRA/CE</v>
          </cell>
          <cell r="C3994" t="str">
            <v>PLACA  REDUÇÃO DN 1000 x 800 PN10</v>
          </cell>
          <cell r="D3994" t="str">
            <v>UN</v>
          </cell>
          <cell r="E3994">
            <v>5562.78</v>
          </cell>
        </row>
        <row r="3995">
          <cell r="A3995" t="str">
            <v>I4017</v>
          </cell>
          <cell r="B3995" t="str">
            <v>SEINFRA/CE</v>
          </cell>
          <cell r="C3995" t="str">
            <v>PLACA  REDUÇÃO DN 200 x 100 PN10</v>
          </cell>
          <cell r="D3995" t="str">
            <v>UN</v>
          </cell>
          <cell r="E3995">
            <v>464.44</v>
          </cell>
        </row>
        <row r="3996">
          <cell r="A3996" t="str">
            <v>I4016</v>
          </cell>
          <cell r="B3996" t="str">
            <v>SEINFRA/CE</v>
          </cell>
          <cell r="C3996" t="str">
            <v>PLACA  REDUÇÃO DN 200 x 75 PN10</v>
          </cell>
          <cell r="D3996" t="str">
            <v>UN</v>
          </cell>
          <cell r="E3996">
            <v>288.82</v>
          </cell>
        </row>
        <row r="3997">
          <cell r="A3997" t="str">
            <v>I7135</v>
          </cell>
          <cell r="B3997" t="str">
            <v>SEINFRA/CE</v>
          </cell>
          <cell r="C3997" t="str">
            <v>PLACA  REDUÇÃO DN 200 x 80 PN10</v>
          </cell>
          <cell r="D3997" t="str">
            <v>UN</v>
          </cell>
          <cell r="E3997">
            <v>287.77999999999997</v>
          </cell>
        </row>
        <row r="3998">
          <cell r="A3998" t="str">
            <v>I4018</v>
          </cell>
          <cell r="B3998" t="str">
            <v>SEINFRA/CE</v>
          </cell>
          <cell r="C3998" t="str">
            <v>PLACA  REDUÇÃO DN 250 x 200 PN10</v>
          </cell>
          <cell r="D3998" t="str">
            <v>UN</v>
          </cell>
          <cell r="E3998">
            <v>787.29</v>
          </cell>
        </row>
        <row r="3999">
          <cell r="A3999" t="str">
            <v>I4019</v>
          </cell>
          <cell r="B3999" t="str">
            <v>SEINFRA/CE</v>
          </cell>
          <cell r="C3999" t="str">
            <v>PLACA  REDUÇÃO DN 350 x 150 PN10</v>
          </cell>
          <cell r="D3999" t="str">
            <v>UN</v>
          </cell>
          <cell r="E3999">
            <v>930.68</v>
          </cell>
        </row>
        <row r="4000">
          <cell r="A4000" t="str">
            <v>I4020</v>
          </cell>
          <cell r="B4000" t="str">
            <v>SEINFRA/CE</v>
          </cell>
          <cell r="C4000" t="str">
            <v>PLACA  REDUÇÃO DN 350 x 250 PN10</v>
          </cell>
          <cell r="D4000" t="str">
            <v>UN</v>
          </cell>
          <cell r="E4000">
            <v>956.15</v>
          </cell>
        </row>
        <row r="4001">
          <cell r="A4001" t="str">
            <v>I4021</v>
          </cell>
          <cell r="B4001" t="str">
            <v>SEINFRA/CE</v>
          </cell>
          <cell r="C4001" t="str">
            <v>PLACA  REDUÇÃO DN 400 x 150 PN10</v>
          </cell>
          <cell r="D4001" t="str">
            <v>UN</v>
          </cell>
          <cell r="E4001">
            <v>986.62</v>
          </cell>
        </row>
        <row r="4002">
          <cell r="A4002" t="str">
            <v>I4022</v>
          </cell>
          <cell r="B4002" t="str">
            <v>SEINFRA/CE</v>
          </cell>
          <cell r="C4002" t="str">
            <v>PLACA  REDUÇÃO DN 400 x 200 PN10</v>
          </cell>
          <cell r="D4002" t="str">
            <v>UN</v>
          </cell>
          <cell r="E4002">
            <v>1015.55</v>
          </cell>
        </row>
        <row r="4003">
          <cell r="A4003" t="str">
            <v>I4023</v>
          </cell>
          <cell r="B4003" t="str">
            <v>SEINFRA/CE</v>
          </cell>
          <cell r="C4003" t="str">
            <v>PLACA  REDUÇÃO DN 400 x 250 PN10</v>
          </cell>
          <cell r="D4003" t="str">
            <v>UN</v>
          </cell>
          <cell r="E4003">
            <v>1056</v>
          </cell>
        </row>
        <row r="4004">
          <cell r="A4004" t="str">
            <v>I4024</v>
          </cell>
          <cell r="B4004" t="str">
            <v>SEINFRA/CE</v>
          </cell>
          <cell r="C4004" t="str">
            <v>PLACA  REDUÇÃO DN 400 x 300 PN10</v>
          </cell>
          <cell r="D4004" t="str">
            <v>UN</v>
          </cell>
          <cell r="E4004">
            <v>1076.3399999999999</v>
          </cell>
        </row>
        <row r="4005">
          <cell r="A4005" t="str">
            <v>I4025</v>
          </cell>
          <cell r="B4005" t="str">
            <v>SEINFRA/CE</v>
          </cell>
          <cell r="C4005" t="str">
            <v>PLACA  REDUÇÃO DN 450 x 350 PN10</v>
          </cell>
          <cell r="D4005" t="str">
            <v>UN</v>
          </cell>
          <cell r="E4005">
            <v>879.42</v>
          </cell>
        </row>
        <row r="4006">
          <cell r="A4006" t="str">
            <v>I4026</v>
          </cell>
          <cell r="B4006" t="str">
            <v>SEINFRA/CE</v>
          </cell>
          <cell r="C4006" t="str">
            <v>PLACA  REDUÇÃO DN 500 x 350 PN10</v>
          </cell>
          <cell r="D4006" t="str">
            <v>UN</v>
          </cell>
          <cell r="E4006">
            <v>3222.27</v>
          </cell>
        </row>
        <row r="4007">
          <cell r="A4007" t="str">
            <v>I4027</v>
          </cell>
          <cell r="B4007" t="str">
            <v>SEINFRA/CE</v>
          </cell>
          <cell r="C4007" t="str">
            <v>PLACA  REDUÇÃO DN 500 x 400 PN10</v>
          </cell>
          <cell r="D4007" t="str">
            <v>UN</v>
          </cell>
          <cell r="E4007">
            <v>3518.53</v>
          </cell>
        </row>
        <row r="4008">
          <cell r="A4008" t="str">
            <v>I4029</v>
          </cell>
          <cell r="B4008" t="str">
            <v>SEINFRA/CE</v>
          </cell>
          <cell r="C4008" t="str">
            <v>PLACA  REDUÇÃO DN 600 x 450 PN10</v>
          </cell>
          <cell r="D4008" t="str">
            <v>UN</v>
          </cell>
          <cell r="E4008">
            <v>4478.57</v>
          </cell>
        </row>
        <row r="4009">
          <cell r="A4009" t="str">
            <v>I4030</v>
          </cell>
          <cell r="B4009" t="str">
            <v>SEINFRA/CE</v>
          </cell>
          <cell r="C4009" t="str">
            <v>PLACA  REDUÇÃO DN 700 x 500 PN10</v>
          </cell>
          <cell r="D4009" t="str">
            <v>UN</v>
          </cell>
          <cell r="E4009">
            <v>4589.68</v>
          </cell>
        </row>
        <row r="4010">
          <cell r="A4010" t="str">
            <v>I4031</v>
          </cell>
          <cell r="B4010" t="str">
            <v>SEINFRA/CE</v>
          </cell>
          <cell r="C4010" t="str">
            <v>PLACA  REDUÇÃO DN 900 x 700 PN10</v>
          </cell>
          <cell r="D4010" t="str">
            <v>UN</v>
          </cell>
          <cell r="E4010">
            <v>4653.09</v>
          </cell>
        </row>
        <row r="4011">
          <cell r="A4011" t="str">
            <v>I1664</v>
          </cell>
          <cell r="B4011" t="str">
            <v>SEINFRA/CE</v>
          </cell>
          <cell r="C4011" t="str">
            <v>PLACA 30X20CM 'NÃO MANOBRAR CHAVE EM CARGA'</v>
          </cell>
          <cell r="D4011" t="str">
            <v>UN</v>
          </cell>
          <cell r="E4011">
            <v>20</v>
          </cell>
        </row>
        <row r="4012">
          <cell r="A4012" t="str">
            <v>I1665</v>
          </cell>
          <cell r="B4012" t="str">
            <v>SEINFRA/CE</v>
          </cell>
          <cell r="C4012" t="str">
            <v>PLACA 30X20CM 'PERIGO DE MORTE - AT'</v>
          </cell>
          <cell r="D4012" t="str">
            <v>UN</v>
          </cell>
          <cell r="E4012">
            <v>20</v>
          </cell>
        </row>
        <row r="4013">
          <cell r="A4013" t="str">
            <v>I8101</v>
          </cell>
          <cell r="B4013" t="str">
            <v>SEINFRA/CE</v>
          </cell>
          <cell r="C4013" t="str">
            <v>PLACA DE APOIO TR 45</v>
          </cell>
          <cell r="D4013" t="str">
            <v>UN</v>
          </cell>
          <cell r="E4013">
            <v>30.44</v>
          </cell>
        </row>
        <row r="4014">
          <cell r="A4014" t="str">
            <v>I1667</v>
          </cell>
          <cell r="B4014" t="str">
            <v>SEINFRA/CE</v>
          </cell>
          <cell r="C4014" t="str">
            <v>PLACA DE CONCRETO CELULAR 5CM</v>
          </cell>
          <cell r="D4014" t="str">
            <v>M2</v>
          </cell>
          <cell r="E4014">
            <v>15.24</v>
          </cell>
        </row>
        <row r="4015">
          <cell r="A4015" t="str">
            <v>I8424</v>
          </cell>
          <cell r="B4015" t="str">
            <v>SEINFRA/CE</v>
          </cell>
          <cell r="C4015" t="str">
            <v>PLACA DE INAUGURAÇÃO DE OBRA (35x35)cm, EM AÇO INOX, COM IMPRESSÃO EM BAIXO RELEVO</v>
          </cell>
          <cell r="D4015" t="str">
            <v>UN</v>
          </cell>
          <cell r="E4015">
            <v>307.33</v>
          </cell>
        </row>
        <row r="4016">
          <cell r="A4016" t="str">
            <v>I1670</v>
          </cell>
          <cell r="B4016" t="str">
            <v>SEINFRA/CE</v>
          </cell>
          <cell r="C4016" t="str">
            <v>PLACA DE MÁRMORE PADRONIZADA 15X30CM</v>
          </cell>
          <cell r="D4016" t="str">
            <v>M2</v>
          </cell>
          <cell r="E4016">
            <v>175</v>
          </cell>
        </row>
        <row r="4017">
          <cell r="A4017" t="str">
            <v>I8890</v>
          </cell>
          <cell r="B4017" t="str">
            <v>SEINFRA/CE</v>
          </cell>
          <cell r="C4017" t="str">
            <v>PLACA DE PVC DE 2,00MX1,00M, ESP=25MM P/ FLOCULADOR C/ FUROS CONF. PROJETO</v>
          </cell>
          <cell r="D4017" t="str">
            <v>UN</v>
          </cell>
          <cell r="E4017">
            <v>1279.82</v>
          </cell>
        </row>
        <row r="4018">
          <cell r="A4018" t="str">
            <v>I8891</v>
          </cell>
          <cell r="B4018" t="str">
            <v>SEINFRA/CE</v>
          </cell>
          <cell r="C4018" t="str">
            <v>PLACA DE PVC DE 2,47MX0,75M, ESP=6MM P/ FLOCULADOR</v>
          </cell>
          <cell r="D4018" t="str">
            <v>UN</v>
          </cell>
          <cell r="E4018">
            <v>206.19</v>
          </cell>
        </row>
        <row r="4019">
          <cell r="A4019" t="str">
            <v>I8892</v>
          </cell>
          <cell r="B4019" t="str">
            <v>SEINFRA/CE</v>
          </cell>
          <cell r="C4019" t="str">
            <v>PLACA DE PVC DE 2,65MX0,75M, ESP=6MM P/ FLOCULADOR</v>
          </cell>
          <cell r="D4019" t="str">
            <v>UN</v>
          </cell>
          <cell r="E4019">
            <v>221.22</v>
          </cell>
        </row>
        <row r="4020">
          <cell r="A4020" t="str">
            <v>I8893</v>
          </cell>
          <cell r="B4020" t="str">
            <v>SEINFRA/CE</v>
          </cell>
          <cell r="C4020" t="str">
            <v>PLACA DE PVC DE 2,80MX0,75M, ESP=6MM P/ FLOCULADOR</v>
          </cell>
          <cell r="D4020" t="str">
            <v>UN</v>
          </cell>
          <cell r="E4020">
            <v>233.74</v>
          </cell>
        </row>
        <row r="4021">
          <cell r="A4021" t="str">
            <v>I8894</v>
          </cell>
          <cell r="B4021" t="str">
            <v>SEINFRA/CE</v>
          </cell>
          <cell r="C4021" t="str">
            <v>PLACA DE PVC DE 2,92MX0,75M, ESP=6MM P/ FLOCULADOR</v>
          </cell>
          <cell r="D4021" t="str">
            <v>UN</v>
          </cell>
          <cell r="E4021">
            <v>243.76</v>
          </cell>
        </row>
        <row r="4022">
          <cell r="A4022" t="str">
            <v>I8895</v>
          </cell>
          <cell r="B4022" t="str">
            <v>SEINFRA/CE</v>
          </cell>
          <cell r="C4022" t="str">
            <v>PLACA DE PVC DE 5,00MX0,65M, ESP=10MM P/ FLOCULADOR C/ FUROS</v>
          </cell>
          <cell r="D4022" t="str">
            <v>UN</v>
          </cell>
          <cell r="E4022">
            <v>1363.03</v>
          </cell>
        </row>
        <row r="4023">
          <cell r="A4023" t="str">
            <v>I2398</v>
          </cell>
          <cell r="B4023" t="str">
            <v>SEINFRA/CE</v>
          </cell>
          <cell r="C4023" t="str">
            <v>PLACA DE VENTILAÇÃO P/TELHA 49</v>
          </cell>
          <cell r="D4023" t="str">
            <v>UN</v>
          </cell>
          <cell r="E4023">
            <v>4.59</v>
          </cell>
        </row>
        <row r="4024">
          <cell r="A4024" t="str">
            <v>I2399</v>
          </cell>
          <cell r="B4024" t="str">
            <v>SEINFRA/CE</v>
          </cell>
          <cell r="C4024" t="str">
            <v>PLACA DE VENTILAÇÃO P/TELHA 90</v>
          </cell>
          <cell r="D4024" t="str">
            <v>UN</v>
          </cell>
          <cell r="E4024">
            <v>9.19</v>
          </cell>
        </row>
        <row r="4025">
          <cell r="A4025" t="str">
            <v>I8635</v>
          </cell>
          <cell r="B4025" t="str">
            <v>SEINFRA/CE</v>
          </cell>
          <cell r="C4025" t="str">
            <v>PLACA EM ACRÍLICO 60x40cm COM TEXTOS EM BRAILLE E ALTO RELEVO</v>
          </cell>
          <cell r="D4025" t="str">
            <v>UN</v>
          </cell>
          <cell r="E4025">
            <v>540</v>
          </cell>
        </row>
        <row r="4026">
          <cell r="A4026" t="str">
            <v>I6699</v>
          </cell>
          <cell r="B4026" t="str">
            <v>SEINFRA/CE</v>
          </cell>
          <cell r="C4026" t="str">
            <v>PLACA EM CHAPA GALV. C/ESTRUT. INT. METALON, PINT.ESMALTE SINT. E IMPRESSÃO EM VINIL 02 FACES</v>
          </cell>
          <cell r="D4026" t="str">
            <v>M2</v>
          </cell>
          <cell r="E4026">
            <v>320.35000000000002</v>
          </cell>
        </row>
        <row r="4027">
          <cell r="A4027" t="str">
            <v>I2400</v>
          </cell>
          <cell r="B4027" t="str">
            <v>SEINFRA/CE</v>
          </cell>
          <cell r="C4027" t="str">
            <v>PLACA EM CHAPA PRETA PARA OBRA</v>
          </cell>
          <cell r="D4027" t="str">
            <v>M2</v>
          </cell>
          <cell r="E4027">
            <v>65.14</v>
          </cell>
        </row>
        <row r="4028">
          <cell r="A4028" t="str">
            <v>I6632</v>
          </cell>
          <cell r="B4028" t="str">
            <v>SEINFRA/CE</v>
          </cell>
          <cell r="C4028" t="str">
            <v>PLACA EM FIBRA DE VIDRO ESP=3mm</v>
          </cell>
          <cell r="D4028" t="str">
            <v>M2</v>
          </cell>
          <cell r="E4028">
            <v>107.6</v>
          </cell>
        </row>
        <row r="4029">
          <cell r="A4029" t="str">
            <v>I1671</v>
          </cell>
          <cell r="B4029" t="str">
            <v>SEINFRA/CE</v>
          </cell>
          <cell r="C4029" t="str">
            <v>PLACA PRÉ-FABRICADA PARA MURO 200X50X3.5CM</v>
          </cell>
          <cell r="D4029" t="str">
            <v>UN</v>
          </cell>
          <cell r="E4029">
            <v>71.7</v>
          </cell>
        </row>
        <row r="4030">
          <cell r="A4030" t="str">
            <v>I1672</v>
          </cell>
          <cell r="B4030" t="str">
            <v>SEINFRA/CE</v>
          </cell>
          <cell r="C4030" t="str">
            <v>PLACA PRÉ-MOLDADA DE GRANILITE DE 3CM</v>
          </cell>
          <cell r="D4030" t="str">
            <v>M2</v>
          </cell>
          <cell r="E4030">
            <v>103.06</v>
          </cell>
        </row>
        <row r="4031">
          <cell r="A4031" t="str">
            <v>I4028</v>
          </cell>
          <cell r="B4031" t="str">
            <v>SEINFRA/CE</v>
          </cell>
          <cell r="C4031" t="str">
            <v>PLACA REDUÇÃO DN 600 x 150 PN10</v>
          </cell>
          <cell r="D4031" t="str">
            <v>UN</v>
          </cell>
          <cell r="E4031">
            <v>4410.43</v>
          </cell>
        </row>
        <row r="4032">
          <cell r="A4032" t="str">
            <v>I2695</v>
          </cell>
          <cell r="B4032" t="str">
            <v>SEINFRA/CE</v>
          </cell>
          <cell r="C4032" t="str">
            <v>PLACA REFLECTIVA DE ACO GALVANIZADO</v>
          </cell>
          <cell r="D4032" t="str">
            <v>M2</v>
          </cell>
          <cell r="E4032">
            <v>434.65</v>
          </cell>
        </row>
        <row r="4033">
          <cell r="A4033" t="str">
            <v>I2573</v>
          </cell>
          <cell r="B4033" t="str">
            <v>SEINFRA/CE</v>
          </cell>
          <cell r="C4033" t="str">
            <v>PLACA REFLETIVA DE AÇO GALVANIZADO C/PELICULA ANTI-PICHANTE</v>
          </cell>
          <cell r="D4033" t="str">
            <v>M2</v>
          </cell>
          <cell r="E4033">
            <v>467.58</v>
          </cell>
        </row>
        <row r="4034">
          <cell r="A4034" t="str">
            <v>I2696</v>
          </cell>
          <cell r="B4034" t="str">
            <v>SEINFRA/CE</v>
          </cell>
          <cell r="C4034" t="str">
            <v>PLACA REFLETIVA DE ALUMÍNIO</v>
          </cell>
          <cell r="D4034" t="str">
            <v>M2</v>
          </cell>
          <cell r="E4034">
            <v>459.89</v>
          </cell>
        </row>
        <row r="4035">
          <cell r="A4035" t="str">
            <v>I2572</v>
          </cell>
          <cell r="B4035" t="str">
            <v>SEINFRA/CE</v>
          </cell>
          <cell r="C4035" t="str">
            <v>PLACA REFLETIVA DE ALUMINIO C/PELICULA ANTI-PICHANTE</v>
          </cell>
          <cell r="D4035" t="str">
            <v>M2</v>
          </cell>
          <cell r="E4035">
            <v>492.82</v>
          </cell>
        </row>
        <row r="4036">
          <cell r="A4036" t="str">
            <v>I2697</v>
          </cell>
          <cell r="B4036" t="str">
            <v>SEINFRA/CE</v>
          </cell>
          <cell r="C4036" t="str">
            <v>PLACA REFLETIVA DE POLIÉSTER DE FIBRA DE VIDRO</v>
          </cell>
          <cell r="D4036" t="str">
            <v>M2</v>
          </cell>
          <cell r="E4036">
            <v>803.44</v>
          </cell>
        </row>
        <row r="4037">
          <cell r="A4037" t="str">
            <v>I2574</v>
          </cell>
          <cell r="B4037" t="str">
            <v>SEINFRA/CE</v>
          </cell>
          <cell r="C4037" t="str">
            <v>PLACA REFLETIVA DE POLIESTER DE FIBRA DE VIDRO C/PELICULA ANTI-PICHANTE</v>
          </cell>
          <cell r="D4037" t="str">
            <v>M2</v>
          </cell>
          <cell r="E4037">
            <v>836.37</v>
          </cell>
        </row>
        <row r="4038">
          <cell r="A4038" t="str">
            <v>I2698</v>
          </cell>
          <cell r="B4038" t="str">
            <v>SEINFRA/CE</v>
          </cell>
          <cell r="C4038" t="str">
            <v>PLACA SEMI REFLETIVA DE AÇO GALVANIZADO</v>
          </cell>
          <cell r="D4038" t="str">
            <v>M2</v>
          </cell>
          <cell r="E4038">
            <v>296.35000000000002</v>
          </cell>
        </row>
        <row r="4039">
          <cell r="A4039" t="str">
            <v>I2576</v>
          </cell>
          <cell r="B4039" t="str">
            <v>SEINFRA/CE</v>
          </cell>
          <cell r="C4039" t="str">
            <v>PLACA SEMI REFLETIVA DE AÇO GALVANIZADO C/PELICULA ANTI-PICHANTE</v>
          </cell>
          <cell r="D4039" t="str">
            <v>M2</v>
          </cell>
          <cell r="E4039">
            <v>329.28</v>
          </cell>
        </row>
        <row r="4040">
          <cell r="A4040" t="str">
            <v>I2699</v>
          </cell>
          <cell r="B4040" t="str">
            <v>SEINFRA/CE</v>
          </cell>
          <cell r="C4040" t="str">
            <v>PLACA SEMI REFLETIVA DE ALUMÍNIO</v>
          </cell>
          <cell r="D4040" t="str">
            <v>M2</v>
          </cell>
          <cell r="E4040">
            <v>429.16</v>
          </cell>
        </row>
        <row r="4041">
          <cell r="A4041" t="str">
            <v>I2575</v>
          </cell>
          <cell r="B4041" t="str">
            <v>SEINFRA/CE</v>
          </cell>
          <cell r="C4041" t="str">
            <v>PLACA SEMI REFLETIVA DE ALUMINIO C/PELICULA ANTI-PICHANTE</v>
          </cell>
          <cell r="D4041" t="str">
            <v>M2</v>
          </cell>
          <cell r="E4041">
            <v>462.09</v>
          </cell>
        </row>
        <row r="4042">
          <cell r="A4042" t="str">
            <v>I2700</v>
          </cell>
          <cell r="B4042" t="str">
            <v>SEINFRA/CE</v>
          </cell>
          <cell r="C4042" t="str">
            <v>PLACA SEMI REFLETIVA DE POLIÉSTER C/ FIBRA DE VIDRO</v>
          </cell>
          <cell r="D4042" t="str">
            <v>M2</v>
          </cell>
          <cell r="E4042">
            <v>699.17</v>
          </cell>
        </row>
        <row r="4043">
          <cell r="A4043" t="str">
            <v>I2577</v>
          </cell>
          <cell r="B4043" t="str">
            <v>SEINFRA/CE</v>
          </cell>
          <cell r="C4043" t="str">
            <v>PLACA SEMI REFLETIVA DE POLIESTER C/FIBRA DE VIDRO C/PELICULA ANTI-PICHANTE</v>
          </cell>
          <cell r="D4043" t="str">
            <v>M2</v>
          </cell>
          <cell r="E4043">
            <v>732.1</v>
          </cell>
        </row>
        <row r="4044">
          <cell r="A4044" t="str">
            <v>I7393</v>
          </cell>
          <cell r="B4044" t="str">
            <v>SEINFRA/CE</v>
          </cell>
          <cell r="C4044" t="str">
            <v>PLACA SUPORTE P/ LUMINÁRIA SN-05</v>
          </cell>
          <cell r="D4044" t="str">
            <v>UN</v>
          </cell>
          <cell r="E4044">
            <v>63.33</v>
          </cell>
        </row>
        <row r="4045">
          <cell r="A4045" t="str">
            <v>I8649</v>
          </cell>
          <cell r="B4045" t="str">
            <v>SEINFRA/CE</v>
          </cell>
          <cell r="C4045" t="str">
            <v>PLACAS COM BRAILLE PARA SINALIZAÇÃO TÁTIL</v>
          </cell>
          <cell r="D4045" t="str">
            <v>UN</v>
          </cell>
          <cell r="E4045">
            <v>44.88</v>
          </cell>
        </row>
        <row r="4046">
          <cell r="A4046" t="str">
            <v>I1674</v>
          </cell>
          <cell r="B4046" t="str">
            <v>SEINFRA/CE</v>
          </cell>
          <cell r="C4046" t="str">
            <v>PLAFONIER COM GLOBO LEITOSO 9'X4' TIPO BRASIL</v>
          </cell>
          <cell r="D4046" t="str">
            <v>UN</v>
          </cell>
          <cell r="E4046">
            <v>11.7</v>
          </cell>
        </row>
        <row r="4047">
          <cell r="A4047" t="str">
            <v>I7413</v>
          </cell>
          <cell r="B4047" t="str">
            <v>SEINFRA/CE</v>
          </cell>
          <cell r="C4047" t="str">
            <v>PLAQUETA DE IDENTIFICAÇÀO ALUM. 2,5x5,0</v>
          </cell>
          <cell r="D4047" t="str">
            <v>UN</v>
          </cell>
          <cell r="E4047">
            <v>6.1</v>
          </cell>
        </row>
        <row r="4048">
          <cell r="A4048" t="str">
            <v>I7957</v>
          </cell>
          <cell r="B4048" t="str">
            <v>SEINFRA/CE</v>
          </cell>
          <cell r="C4048" t="str">
            <v>PLATAFORMA "OFF-SHORE"</v>
          </cell>
          <cell r="D4048" t="str">
            <v>H</v>
          </cell>
          <cell r="E4048">
            <v>747</v>
          </cell>
        </row>
        <row r="4049">
          <cell r="A4049" t="str">
            <v>I8210</v>
          </cell>
          <cell r="B4049" t="str">
            <v>SEINFRA/CE</v>
          </cell>
          <cell r="C4049" t="str">
            <v>PLATAFORMA FLUTUANTE COMPLETA</v>
          </cell>
          <cell r="D4049" t="str">
            <v>H</v>
          </cell>
          <cell r="E4049">
            <v>609</v>
          </cell>
        </row>
        <row r="4050">
          <cell r="A4050" t="str">
            <v>I8209</v>
          </cell>
          <cell r="B4050" t="str">
            <v>SEINFRA/CE</v>
          </cell>
          <cell r="C4050" t="str">
            <v>PLATAFORMA TIPO "CANTITRAVELLER"</v>
          </cell>
          <cell r="D4050" t="str">
            <v>H</v>
          </cell>
          <cell r="E4050">
            <v>676</v>
          </cell>
        </row>
        <row r="4051">
          <cell r="A4051" t="str">
            <v>I8612</v>
          </cell>
          <cell r="B4051" t="str">
            <v>SEINFRA/CE</v>
          </cell>
          <cell r="C4051" t="str">
            <v>PLOTTER</v>
          </cell>
          <cell r="D4051" t="str">
            <v>UNxMÊS</v>
          </cell>
          <cell r="E4051">
            <v>320</v>
          </cell>
        </row>
        <row r="4052">
          <cell r="A4052" t="str">
            <v>I2692</v>
          </cell>
          <cell r="B4052" t="str">
            <v>SEINFRA/CE</v>
          </cell>
          <cell r="C4052" t="str">
            <v>PLOTTER</v>
          </cell>
          <cell r="D4052" t="str">
            <v>UN</v>
          </cell>
          <cell r="E4052">
            <v>18900</v>
          </cell>
        </row>
        <row r="4053">
          <cell r="A4053" t="str">
            <v>I0646</v>
          </cell>
          <cell r="B4053" t="str">
            <v>SEINFRA/CE</v>
          </cell>
          <cell r="C4053" t="str">
            <v>PLOTTER (CHI)</v>
          </cell>
          <cell r="D4053" t="str">
            <v>H</v>
          </cell>
          <cell r="E4053">
            <v>0.94499999999999995</v>
          </cell>
        </row>
        <row r="4054">
          <cell r="A4054" t="str">
            <v>I0760</v>
          </cell>
          <cell r="B4054" t="str">
            <v>SEINFRA/CE</v>
          </cell>
          <cell r="C4054" t="str">
            <v>PLOTTER (CHP)</v>
          </cell>
          <cell r="D4054" t="str">
            <v>H</v>
          </cell>
          <cell r="E4054">
            <v>4.1174999999999997</v>
          </cell>
        </row>
        <row r="4055">
          <cell r="A4055" t="str">
            <v>I6577</v>
          </cell>
          <cell r="B4055" t="str">
            <v>SEINFRA/CE</v>
          </cell>
          <cell r="C4055" t="str">
            <v>PLUG AÇO GALVANIZADO 2"</v>
          </cell>
          <cell r="D4055" t="str">
            <v>UN</v>
          </cell>
          <cell r="E4055">
            <v>8.7100000000000009</v>
          </cell>
        </row>
        <row r="4056">
          <cell r="A4056" t="str">
            <v>I1676</v>
          </cell>
          <cell r="B4056" t="str">
            <v>SEINFRA/CE</v>
          </cell>
          <cell r="C4056" t="str">
            <v>PLUG FERRO FUNDIDO 100MM (4')</v>
          </cell>
          <cell r="D4056" t="str">
            <v>UN</v>
          </cell>
          <cell r="E4056">
            <v>62.25</v>
          </cell>
        </row>
        <row r="4057">
          <cell r="A4057" t="str">
            <v>I1677</v>
          </cell>
          <cell r="B4057" t="str">
            <v>SEINFRA/CE</v>
          </cell>
          <cell r="C4057" t="str">
            <v>PLUG FERRO FUNDIDO 150MM (6')</v>
          </cell>
          <cell r="D4057" t="str">
            <v>UN</v>
          </cell>
          <cell r="E4057">
            <v>90.79</v>
          </cell>
        </row>
        <row r="4058">
          <cell r="A4058" t="str">
            <v>I1678</v>
          </cell>
          <cell r="B4058" t="str">
            <v>SEINFRA/CE</v>
          </cell>
          <cell r="C4058" t="str">
            <v>PLUG FERRO FUNDIDO 50MM (2')</v>
          </cell>
          <cell r="D4058" t="str">
            <v>UN</v>
          </cell>
          <cell r="E4058">
            <v>46.68</v>
          </cell>
        </row>
        <row r="4059">
          <cell r="A4059" t="str">
            <v>I1679</v>
          </cell>
          <cell r="B4059" t="str">
            <v>SEINFRA/CE</v>
          </cell>
          <cell r="C4059" t="str">
            <v>PLUG FERRO FUNDIDO 75MM (3')</v>
          </cell>
          <cell r="D4059" t="str">
            <v>UN</v>
          </cell>
          <cell r="E4059">
            <v>59.68</v>
          </cell>
        </row>
        <row r="4060">
          <cell r="A4060" t="str">
            <v>I3010</v>
          </cell>
          <cell r="B4060" t="str">
            <v>SEINFRA/CE</v>
          </cell>
          <cell r="C4060" t="str">
            <v>PLUG OCRE DN 100</v>
          </cell>
          <cell r="D4060" t="str">
            <v>UN</v>
          </cell>
          <cell r="E4060">
            <v>10.47</v>
          </cell>
        </row>
        <row r="4061">
          <cell r="A4061" t="str">
            <v>I3011</v>
          </cell>
          <cell r="B4061" t="str">
            <v>SEINFRA/CE</v>
          </cell>
          <cell r="C4061" t="str">
            <v>PLUG OCRE DN 125</v>
          </cell>
          <cell r="D4061" t="str">
            <v>UN</v>
          </cell>
          <cell r="E4061">
            <v>27.01</v>
          </cell>
        </row>
        <row r="4062">
          <cell r="A4062" t="str">
            <v>I3012</v>
          </cell>
          <cell r="B4062" t="str">
            <v>SEINFRA/CE</v>
          </cell>
          <cell r="C4062" t="str">
            <v>PLUG OCRE DN 150</v>
          </cell>
          <cell r="D4062" t="str">
            <v>UN</v>
          </cell>
          <cell r="E4062">
            <v>19.260000000000002</v>
          </cell>
        </row>
        <row r="4063">
          <cell r="A4063" t="str">
            <v>I3013</v>
          </cell>
          <cell r="B4063" t="str">
            <v>SEINFRA/CE</v>
          </cell>
          <cell r="C4063" t="str">
            <v>PLUG OCRE DN 200</v>
          </cell>
          <cell r="D4063" t="str">
            <v>UN</v>
          </cell>
          <cell r="E4063">
            <v>79.010000000000005</v>
          </cell>
        </row>
        <row r="4064">
          <cell r="A4064" t="str">
            <v>I3014</v>
          </cell>
          <cell r="B4064" t="str">
            <v>SEINFRA/CE</v>
          </cell>
          <cell r="C4064" t="str">
            <v>PLUG OCRE DN 250</v>
          </cell>
          <cell r="D4064" t="str">
            <v>UN</v>
          </cell>
          <cell r="E4064">
            <v>56.76</v>
          </cell>
        </row>
        <row r="4065">
          <cell r="A4065" t="str">
            <v>I3015</v>
          </cell>
          <cell r="B4065" t="str">
            <v>SEINFRA/CE</v>
          </cell>
          <cell r="C4065" t="str">
            <v>PLUG OCRE DN 300</v>
          </cell>
          <cell r="D4065" t="str">
            <v>UN</v>
          </cell>
          <cell r="E4065">
            <v>109.34</v>
          </cell>
        </row>
        <row r="4066">
          <cell r="A4066" t="str">
            <v>I3016</v>
          </cell>
          <cell r="B4066" t="str">
            <v>SEINFRA/CE</v>
          </cell>
          <cell r="C4066" t="str">
            <v>PLUG OCRE DN 350</v>
          </cell>
          <cell r="D4066" t="str">
            <v>UN</v>
          </cell>
          <cell r="E4066">
            <v>137.4</v>
          </cell>
        </row>
        <row r="4067">
          <cell r="A4067" t="str">
            <v>I3017</v>
          </cell>
          <cell r="B4067" t="str">
            <v>SEINFRA/CE</v>
          </cell>
          <cell r="C4067" t="str">
            <v>PLUG OCRE DN 400</v>
          </cell>
          <cell r="D4067" t="str">
            <v>UN</v>
          </cell>
          <cell r="E4067">
            <v>138.57</v>
          </cell>
        </row>
        <row r="4068">
          <cell r="A4068" t="str">
            <v>I2401</v>
          </cell>
          <cell r="B4068" t="str">
            <v>SEINFRA/CE</v>
          </cell>
          <cell r="C4068" t="str">
            <v>PLUG PVC COM ROSCA DE 3/4"</v>
          </cell>
          <cell r="D4068" t="str">
            <v>UN</v>
          </cell>
          <cell r="E4068">
            <v>0.48</v>
          </cell>
        </row>
        <row r="4069">
          <cell r="A4069" t="str">
            <v>I1680</v>
          </cell>
          <cell r="B4069" t="str">
            <v>SEINFRA/CE</v>
          </cell>
          <cell r="C4069" t="str">
            <v>PLUG PVC ESGOTO DE 100MM</v>
          </cell>
          <cell r="D4069" t="str">
            <v>UN</v>
          </cell>
          <cell r="E4069">
            <v>7</v>
          </cell>
        </row>
        <row r="4070">
          <cell r="A4070" t="str">
            <v>I1681</v>
          </cell>
          <cell r="B4070" t="str">
            <v>SEINFRA/CE</v>
          </cell>
          <cell r="C4070" t="str">
            <v>PLUG PVC ESGOTO DE 50MM</v>
          </cell>
          <cell r="D4070" t="str">
            <v>UN</v>
          </cell>
          <cell r="E4070">
            <v>2.4</v>
          </cell>
        </row>
        <row r="4071">
          <cell r="A4071" t="str">
            <v>I1682</v>
          </cell>
          <cell r="B4071" t="str">
            <v>SEINFRA/CE</v>
          </cell>
          <cell r="C4071" t="str">
            <v>PLUG PVC ESGOTO DE 75MM</v>
          </cell>
          <cell r="D4071" t="str">
            <v>UN</v>
          </cell>
          <cell r="E4071">
            <v>5.45</v>
          </cell>
        </row>
        <row r="4072">
          <cell r="A4072" t="str">
            <v>I1683</v>
          </cell>
          <cell r="B4072" t="str">
            <v>SEINFRA/CE</v>
          </cell>
          <cell r="C4072" t="str">
            <v>PLUG TRIPOLAR ( 3P+T ) - 32A / 380V</v>
          </cell>
          <cell r="D4072" t="str">
            <v>UN</v>
          </cell>
          <cell r="E4072">
            <v>39.35</v>
          </cell>
        </row>
        <row r="4073">
          <cell r="A4073" t="str">
            <v>I1684</v>
          </cell>
          <cell r="B4073" t="str">
            <v>SEINFRA/CE</v>
          </cell>
          <cell r="C4073" t="str">
            <v>PO DE MARMORE</v>
          </cell>
          <cell r="D4073" t="str">
            <v>KG</v>
          </cell>
          <cell r="E4073">
            <v>0.25</v>
          </cell>
        </row>
        <row r="4074">
          <cell r="A4074" t="str">
            <v>I2403</v>
          </cell>
          <cell r="B4074" t="str">
            <v>SEINFRA/CE</v>
          </cell>
          <cell r="C4074" t="str">
            <v>PO DE PEDRA</v>
          </cell>
          <cell r="D4074" t="str">
            <v>M3</v>
          </cell>
          <cell r="E4074">
            <v>28.5</v>
          </cell>
        </row>
        <row r="4075">
          <cell r="A4075" t="str">
            <v>I1685</v>
          </cell>
          <cell r="B4075" t="str">
            <v>SEINFRA/CE</v>
          </cell>
          <cell r="C4075" t="str">
            <v>POCEIRO</v>
          </cell>
          <cell r="D4075" t="str">
            <v>H</v>
          </cell>
          <cell r="E4075">
            <v>5.55</v>
          </cell>
        </row>
        <row r="4076">
          <cell r="A4076" t="str">
            <v>I6097</v>
          </cell>
          <cell r="B4076" t="str">
            <v>SEINFRA/CE</v>
          </cell>
          <cell r="C4076" t="str">
            <v>POÇO DE VISITA PRE-MOLDADO CONF. PROJETO CAGECE</v>
          </cell>
          <cell r="D4076" t="str">
            <v>UN</v>
          </cell>
          <cell r="E4076">
            <v>574.20000000000005</v>
          </cell>
        </row>
        <row r="4077">
          <cell r="A4077" t="str">
            <v>I7919</v>
          </cell>
          <cell r="B4077" t="str">
            <v>SEINFRA/CE</v>
          </cell>
          <cell r="C4077" t="str">
            <v>POLIESTIRENO EXPANDIDO (ISOPOR) EM CAIXÃO PERDIDO</v>
          </cell>
          <cell r="D4077" t="str">
            <v>M3</v>
          </cell>
          <cell r="E4077">
            <v>160.86000000000001</v>
          </cell>
        </row>
        <row r="4078">
          <cell r="A4078" t="str">
            <v>I1686</v>
          </cell>
          <cell r="B4078" t="str">
            <v>SEINFRA/CE</v>
          </cell>
          <cell r="C4078" t="str">
            <v>POLIESTIRENO EXPANDIDO DE 5CM (ISOPOR)</v>
          </cell>
          <cell r="D4078" t="str">
            <v>M2</v>
          </cell>
          <cell r="E4078">
            <v>29.88</v>
          </cell>
        </row>
        <row r="4079">
          <cell r="A4079" t="str">
            <v>I7920</v>
          </cell>
          <cell r="B4079" t="str">
            <v>SEINFRA/CE</v>
          </cell>
          <cell r="C4079" t="str">
            <v>POLIMENTO EM CONCRETO NIVELADO À LASER</v>
          </cell>
          <cell r="D4079" t="str">
            <v>M2</v>
          </cell>
          <cell r="E4079">
            <v>11.75</v>
          </cell>
        </row>
        <row r="4080">
          <cell r="A4080" t="str">
            <v>I8941</v>
          </cell>
          <cell r="B4080" t="str">
            <v>SEINFRA/CE</v>
          </cell>
          <cell r="C4080" t="str">
            <v>POLÍMERO CATIÔNICO</v>
          </cell>
          <cell r="D4080" t="str">
            <v>L</v>
          </cell>
          <cell r="E4080">
            <v>14.92</v>
          </cell>
        </row>
        <row r="4081">
          <cell r="A4081" t="str">
            <v>I7970</v>
          </cell>
          <cell r="B4081" t="str">
            <v>SEINFRA/CE</v>
          </cell>
          <cell r="C4081" t="str">
            <v>POLTRONA C/ BASE DE ASSENTO REBATÍVEL, ACABAMENTO METÁLICO EM PINTURA PÓ EPOXE PRETO FOSCO, REVESTIMENTO EM LÃ FLORA, EQUIPADA C/ PRANCHETA E BRAÇO (FORNECIMENTO E MONTAGEM)</v>
          </cell>
          <cell r="D4081" t="str">
            <v>UN</v>
          </cell>
          <cell r="E4081">
            <v>1383.27</v>
          </cell>
        </row>
        <row r="4082">
          <cell r="A4082" t="str">
            <v>I1687</v>
          </cell>
          <cell r="B4082" t="str">
            <v>SEINFRA/CE</v>
          </cell>
          <cell r="C4082" t="str">
            <v>PONTA DE LANÇA METÁLICA EM EXTREMIDADES</v>
          </cell>
          <cell r="D4082" t="str">
            <v>M</v>
          </cell>
          <cell r="E4082">
            <v>57.23</v>
          </cell>
        </row>
        <row r="4083">
          <cell r="A4083" t="str">
            <v>I1688</v>
          </cell>
          <cell r="B4083" t="str">
            <v>SEINFRA/CE</v>
          </cell>
          <cell r="C4083" t="str">
            <v>PONTA PLÁSTICA</v>
          </cell>
          <cell r="D4083" t="str">
            <v>UN</v>
          </cell>
          <cell r="E4083">
            <v>2.48</v>
          </cell>
        </row>
        <row r="4084">
          <cell r="A4084" t="str">
            <v>I1691</v>
          </cell>
          <cell r="B4084" t="str">
            <v>SEINFRA/CE</v>
          </cell>
          <cell r="C4084" t="str">
            <v>PONTALETE / BARROTE DE 3"x3"</v>
          </cell>
          <cell r="D4084" t="str">
            <v>M</v>
          </cell>
          <cell r="E4084">
            <v>11.54</v>
          </cell>
        </row>
        <row r="4085">
          <cell r="A4085" t="str">
            <v>I0198</v>
          </cell>
          <cell r="B4085" t="str">
            <v>SEINFRA/CE</v>
          </cell>
          <cell r="C4085" t="str">
            <v>PONTALETE / BARROTE DE 3"x3" - APARELHADO</v>
          </cell>
          <cell r="D4085" t="str">
            <v>M</v>
          </cell>
          <cell r="E4085">
            <v>13.92</v>
          </cell>
        </row>
        <row r="4086">
          <cell r="A4086" t="str">
            <v>I1692</v>
          </cell>
          <cell r="B4086" t="str">
            <v>SEINFRA/CE</v>
          </cell>
          <cell r="C4086" t="str">
            <v>PONTE DE CRUZAMENTO EM CAIXAS DERIVAÇÃO/LIGACÃO</v>
          </cell>
          <cell r="D4086" t="str">
            <v>UN</v>
          </cell>
          <cell r="E4086">
            <v>8.6999999999999993</v>
          </cell>
        </row>
        <row r="4087">
          <cell r="A4087" t="str">
            <v>I7458</v>
          </cell>
          <cell r="B4087" t="str">
            <v>SEINFRA/CE</v>
          </cell>
          <cell r="C4087" t="str">
            <v>PONTE ROLANTE</v>
          </cell>
          <cell r="D4087" t="str">
            <v>H</v>
          </cell>
          <cell r="E4087">
            <v>61</v>
          </cell>
        </row>
        <row r="4088">
          <cell r="A4088" t="str">
            <v>I8072</v>
          </cell>
          <cell r="B4088" t="str">
            <v>SEINFRA/CE</v>
          </cell>
          <cell r="C4088" t="str">
            <v>PORCA QUADRADA PARA PARAFUSO M16 x 2</v>
          </cell>
          <cell r="D4088" t="str">
            <v>UN</v>
          </cell>
          <cell r="E4088">
            <v>0.7</v>
          </cell>
        </row>
        <row r="4089">
          <cell r="A4089" t="str">
            <v>I1694</v>
          </cell>
          <cell r="B4089" t="str">
            <v>SEINFRA/CE</v>
          </cell>
          <cell r="C4089" t="str">
            <v>PORCA SEXTAVADA 1/4'</v>
          </cell>
          <cell r="D4089" t="str">
            <v>UN</v>
          </cell>
          <cell r="E4089">
            <v>0.05</v>
          </cell>
        </row>
        <row r="4090">
          <cell r="A4090" t="str">
            <v>I1695</v>
          </cell>
          <cell r="B4090" t="str">
            <v>SEINFRA/CE</v>
          </cell>
          <cell r="C4090" t="str">
            <v>PORCA SEXTAVADA 5/16'</v>
          </cell>
          <cell r="D4090" t="str">
            <v>UN</v>
          </cell>
          <cell r="E4090">
            <v>0.1</v>
          </cell>
        </row>
        <row r="4091">
          <cell r="A4091" t="str">
            <v>I8110</v>
          </cell>
          <cell r="B4091" t="str">
            <v>SEINFRA/CE</v>
          </cell>
          <cell r="C4091" t="str">
            <v>PORÇÃO DE SOLDA THERMIT TR 37 SOWOS 80</v>
          </cell>
          <cell r="D4091" t="str">
            <v>UN</v>
          </cell>
          <cell r="E4091">
            <v>125.98</v>
          </cell>
        </row>
        <row r="4092">
          <cell r="A4092" t="str">
            <v>I8108</v>
          </cell>
          <cell r="B4092" t="str">
            <v>SEINFRA/CE</v>
          </cell>
          <cell r="C4092" t="str">
            <v>PORÇÃO DE SOLDA THERMIT TR 45 SOWOS 80</v>
          </cell>
          <cell r="D4092" t="str">
            <v>UN</v>
          </cell>
          <cell r="E4092">
            <v>138.58000000000001</v>
          </cell>
        </row>
        <row r="4093">
          <cell r="A4093" t="str">
            <v>I6503</v>
          </cell>
          <cell r="B4093" t="str">
            <v>SEINFRA/CE</v>
          </cell>
          <cell r="C4093" t="str">
            <v>PORCELANATO NATURAL (FOSCO)</v>
          </cell>
          <cell r="D4093" t="str">
            <v>M2</v>
          </cell>
          <cell r="E4093">
            <v>25.28</v>
          </cell>
        </row>
        <row r="4094">
          <cell r="A4094" t="str">
            <v>I6501</v>
          </cell>
          <cell r="B4094" t="str">
            <v>SEINFRA/CE</v>
          </cell>
          <cell r="C4094" t="str">
            <v>PORCELANATO POLIDO</v>
          </cell>
          <cell r="D4094" t="str">
            <v>M2</v>
          </cell>
          <cell r="E4094">
            <v>51.5</v>
          </cell>
        </row>
        <row r="4095">
          <cell r="A4095" t="str">
            <v>I8248</v>
          </cell>
          <cell r="B4095" t="str">
            <v>SEINFRA/CE</v>
          </cell>
          <cell r="C4095" t="str">
            <v>PORTA 0,60 x 1,80 TIPO VENEZIANA</v>
          </cell>
          <cell r="D4095" t="str">
            <v>UN</v>
          </cell>
          <cell r="E4095">
            <v>602.51</v>
          </cell>
        </row>
        <row r="4096">
          <cell r="A4096" t="str">
            <v>I1697</v>
          </cell>
          <cell r="B4096" t="str">
            <v>SEINFRA/CE</v>
          </cell>
          <cell r="C4096" t="str">
            <v>PORTA COMPLETA BLINDOR/CHUMBO ( 0,60 X 2,10 )m</v>
          </cell>
          <cell r="D4096" t="str">
            <v>UN</v>
          </cell>
          <cell r="E4096">
            <v>875.85</v>
          </cell>
        </row>
        <row r="4097">
          <cell r="A4097" t="str">
            <v>I1698</v>
          </cell>
          <cell r="B4097" t="str">
            <v>SEINFRA/CE</v>
          </cell>
          <cell r="C4097" t="str">
            <v>PORTA COMPLETA BLINDOR/CHUMBO ( 0,80 X 2,10 )m</v>
          </cell>
          <cell r="D4097" t="str">
            <v>UN</v>
          </cell>
          <cell r="E4097">
            <v>1005.95</v>
          </cell>
        </row>
        <row r="4098">
          <cell r="A4098" t="str">
            <v>I1696</v>
          </cell>
          <cell r="B4098" t="str">
            <v>SEINFRA/CE</v>
          </cell>
          <cell r="C4098" t="str">
            <v>PORTA COMPLETA BLINDOR/CHUMBO ( 1,20 X 2,10 )m</v>
          </cell>
          <cell r="D4098" t="str">
            <v>UN</v>
          </cell>
          <cell r="E4098">
            <v>1303.5899999999999</v>
          </cell>
        </row>
        <row r="4099">
          <cell r="A4099" t="str">
            <v>I1700</v>
          </cell>
          <cell r="B4099" t="str">
            <v>SEINFRA/CE</v>
          </cell>
          <cell r="C4099" t="str">
            <v>PORTA CORTA-FOGO (0,80X2,10)m</v>
          </cell>
          <cell r="D4099" t="str">
            <v>UN</v>
          </cell>
          <cell r="E4099">
            <v>836.5</v>
          </cell>
        </row>
        <row r="4100">
          <cell r="A4100" t="str">
            <v>I1699</v>
          </cell>
          <cell r="B4100" t="str">
            <v>SEINFRA/CE</v>
          </cell>
          <cell r="C4100" t="str">
            <v>PORTA CORTA-FOGO (1,60X2,10)m</v>
          </cell>
          <cell r="D4100" t="str">
            <v>UN</v>
          </cell>
          <cell r="E4100">
            <v>1411.93</v>
          </cell>
        </row>
        <row r="4101">
          <cell r="A4101" t="str">
            <v>I1701</v>
          </cell>
          <cell r="B4101" t="str">
            <v>SEINFRA/CE</v>
          </cell>
          <cell r="C4101" t="str">
            <v>PORTA CORTA-FOGO DE CORRER INDUSTRIAL</v>
          </cell>
          <cell r="D4101" t="str">
            <v>M2</v>
          </cell>
          <cell r="E4101">
            <v>1302.43</v>
          </cell>
        </row>
        <row r="4102">
          <cell r="A4102" t="str">
            <v>I1703</v>
          </cell>
          <cell r="B4102" t="str">
            <v>SEINFRA/CE</v>
          </cell>
          <cell r="C4102" t="str">
            <v>PORTA DE AÇO DE CHAPA ONDULADA</v>
          </cell>
          <cell r="D4102" t="str">
            <v>M2</v>
          </cell>
          <cell r="E4102">
            <v>165</v>
          </cell>
        </row>
        <row r="4103">
          <cell r="A4103" t="str">
            <v>I1702</v>
          </cell>
          <cell r="B4103" t="str">
            <v>SEINFRA/CE</v>
          </cell>
          <cell r="C4103" t="str">
            <v>PORTA DE ALUMÍNIO</v>
          </cell>
          <cell r="D4103" t="str">
            <v>M2</v>
          </cell>
          <cell r="E4103">
            <v>304.27</v>
          </cell>
        </row>
        <row r="4104">
          <cell r="A4104" t="str">
            <v>I1704</v>
          </cell>
          <cell r="B4104" t="str">
            <v>SEINFRA/CE</v>
          </cell>
          <cell r="C4104" t="str">
            <v>PORTA DE FERRO EM CHAPA DUPLA N.14</v>
          </cell>
          <cell r="D4104" t="str">
            <v>M2</v>
          </cell>
          <cell r="E4104">
            <v>83.9</v>
          </cell>
        </row>
        <row r="4105">
          <cell r="A4105" t="str">
            <v>I1705</v>
          </cell>
          <cell r="B4105" t="str">
            <v>SEINFRA/CE</v>
          </cell>
          <cell r="C4105" t="str">
            <v>PORTA DE FICHA EMBUTIDA</v>
          </cell>
          <cell r="D4105" t="str">
            <v>M2</v>
          </cell>
          <cell r="E4105">
            <v>202.2</v>
          </cell>
        </row>
        <row r="4106">
          <cell r="A4106" t="str">
            <v>I8577</v>
          </cell>
          <cell r="B4106" t="str">
            <v>SEINFRA/CE</v>
          </cell>
          <cell r="C4106" t="str">
            <v>PORTA DE MUIRACATIARA 0,60x2,10x0,03</v>
          </cell>
          <cell r="D4106" t="str">
            <v>UN</v>
          </cell>
          <cell r="E4106">
            <v>254.7</v>
          </cell>
        </row>
        <row r="4107">
          <cell r="A4107" t="str">
            <v>I8412</v>
          </cell>
          <cell r="B4107" t="str">
            <v>SEINFRA/CE</v>
          </cell>
          <cell r="C4107" t="str">
            <v>PORTA DENTE P/ FRESADORA</v>
          </cell>
          <cell r="D4107" t="str">
            <v>UN</v>
          </cell>
          <cell r="E4107">
            <v>203.14</v>
          </cell>
        </row>
        <row r="4108">
          <cell r="A4108" t="str">
            <v>I8416</v>
          </cell>
          <cell r="B4108" t="str">
            <v>SEINFRA/CE</v>
          </cell>
          <cell r="C4108" t="str">
            <v>PORTA DENTES P/ RECICLADORA</v>
          </cell>
          <cell r="D4108" t="str">
            <v>UN</v>
          </cell>
          <cell r="E4108">
            <v>217.28</v>
          </cell>
        </row>
        <row r="4109">
          <cell r="A4109" t="str">
            <v>I8342</v>
          </cell>
          <cell r="B4109" t="str">
            <v>SEINFRA/CE</v>
          </cell>
          <cell r="C4109" t="str">
            <v>PORTA EM ALUMÍNIO ANODIZADO NATURAL/FOSCO, DE ABRIR, COM BANDEIROLA E/OU PEITORIL, SEM VIDRO</v>
          </cell>
          <cell r="D4109" t="str">
            <v>M2</v>
          </cell>
          <cell r="E4109">
            <v>297.29000000000002</v>
          </cell>
        </row>
        <row r="4110">
          <cell r="A4110" t="str">
            <v>I8341</v>
          </cell>
          <cell r="B4110" t="str">
            <v>SEINFRA/CE</v>
          </cell>
          <cell r="C4110" t="str">
            <v>PORTA EM ALUMÍNIO ANODIZADO NATURAL/FOSCO, DE ABRIR, SEM BANDEIROLA E/OU PEITORIL, SEM VIDRO</v>
          </cell>
          <cell r="D4110" t="str">
            <v>M2</v>
          </cell>
          <cell r="E4110">
            <v>278.57</v>
          </cell>
        </row>
        <row r="4111">
          <cell r="A4111" t="str">
            <v>I8340</v>
          </cell>
          <cell r="B4111" t="str">
            <v>SEINFRA/CE</v>
          </cell>
          <cell r="C4111" t="str">
            <v>PORTA EM ALUMÍNIO ANODIZADO NATURAL/FOSCO, DE CORRER, COM BANDEIROLA E/OU PEITORIL, SEM VIDRO</v>
          </cell>
          <cell r="D4111" t="str">
            <v>M2</v>
          </cell>
          <cell r="E4111">
            <v>287.60000000000002</v>
          </cell>
        </row>
        <row r="4112">
          <cell r="A4112" t="str">
            <v>I8338</v>
          </cell>
          <cell r="B4112" t="str">
            <v>SEINFRA/CE</v>
          </cell>
          <cell r="C4112" t="str">
            <v>PORTA EM ALUMÍNIO ANODIZADO NATURAL/FOSCO, DE CORRER, SEM BANDEIROLA E/OU PEITORIL, SEM VIDRO</v>
          </cell>
          <cell r="D4112" t="str">
            <v>M2</v>
          </cell>
          <cell r="E4112">
            <v>266.3</v>
          </cell>
        </row>
        <row r="4113">
          <cell r="A4113" t="str">
            <v>I8348</v>
          </cell>
          <cell r="B4113" t="str">
            <v>SEINFRA/CE</v>
          </cell>
          <cell r="C4113" t="str">
            <v>PORTA EM ALUMÍNIO ANODIZADO PRETO, DE ABRIR, COM BANDEIROLA E/OU PEITORIL, SEM VIDRO</v>
          </cell>
          <cell r="D4113" t="str">
            <v>M2</v>
          </cell>
          <cell r="E4113">
            <v>326.55</v>
          </cell>
        </row>
        <row r="4114">
          <cell r="A4114" t="str">
            <v>I8347</v>
          </cell>
          <cell r="B4114" t="str">
            <v>SEINFRA/CE</v>
          </cell>
          <cell r="C4114" t="str">
            <v>PORTA EM ALUMÍNIO ANODIZADO PRETO, DE ABRIR, SEM BANDEIROLA E/OU PEITORIL, SEM VIDRO</v>
          </cell>
          <cell r="D4114" t="str">
            <v>M2</v>
          </cell>
          <cell r="E4114">
            <v>305.48</v>
          </cell>
        </row>
        <row r="4115">
          <cell r="A4115" t="str">
            <v>I8346</v>
          </cell>
          <cell r="B4115" t="str">
            <v>SEINFRA/CE</v>
          </cell>
          <cell r="C4115" t="str">
            <v>PORTA EM ALUMÍNIO ANODIZADO PRETO, DE CORRER, COM BANDEIROLA E/OU PEITORIL, SEM VIDRO</v>
          </cell>
          <cell r="D4115" t="str">
            <v>M2</v>
          </cell>
          <cell r="E4115">
            <v>310</v>
          </cell>
        </row>
        <row r="4116">
          <cell r="A4116" t="str">
            <v>I8344</v>
          </cell>
          <cell r="B4116" t="str">
            <v>SEINFRA/CE</v>
          </cell>
          <cell r="C4116" t="str">
            <v>PORTA EM ALUMÍNIO ANODIZADO PRETO, DE CORRER, SEM BANDEIROLA E/OU PEITORIL, SEM VIDRO</v>
          </cell>
          <cell r="D4116" t="str">
            <v>M2</v>
          </cell>
          <cell r="E4116">
            <v>297</v>
          </cell>
        </row>
        <row r="4117">
          <cell r="A4117" t="str">
            <v>I6743</v>
          </cell>
          <cell r="B4117" t="str">
            <v>SEINFRA/CE</v>
          </cell>
          <cell r="C4117" t="str">
            <v>PORTA EM PVC P/DIVISÓRIA (0,80 X 2,10)M INCLUS. FECHADURA, DOBRADIÇA E REQUADRO ( FORNECIMENTO E MONTAGEM )</v>
          </cell>
          <cell r="D4117" t="str">
            <v>UN</v>
          </cell>
          <cell r="E4117">
            <v>174.72</v>
          </cell>
        </row>
        <row r="4118">
          <cell r="A4118" t="str">
            <v>I6742</v>
          </cell>
          <cell r="B4118" t="str">
            <v>SEINFRA/CE</v>
          </cell>
          <cell r="C4118" t="str">
            <v>PORTA EM PVC SANFONADA (0,80 X 2,10)M, INCLUS. PERFIL "U",  FECHO E TRILHO ( FORNECIMENTO E MONTAGEM )</v>
          </cell>
          <cell r="D4118" t="str">
            <v>UN</v>
          </cell>
          <cell r="E4118">
            <v>168</v>
          </cell>
        </row>
        <row r="4119">
          <cell r="A4119" t="str">
            <v>I6811</v>
          </cell>
          <cell r="B4119" t="str">
            <v>SEINFRA/CE</v>
          </cell>
          <cell r="C4119" t="str">
            <v>PORTA FRIGORIFICA TERMOISOLANTE DE ACIONAMENTO MANUAL C/AQUEC. DIM.:2100X1000X150MM - COLOCADA</v>
          </cell>
          <cell r="D4119" t="str">
            <v>UN</v>
          </cell>
          <cell r="E4119">
            <v>2756.78</v>
          </cell>
        </row>
        <row r="4120">
          <cell r="A4120" t="str">
            <v>I1706</v>
          </cell>
          <cell r="B4120" t="str">
            <v>SEINFRA/CE</v>
          </cell>
          <cell r="C4120" t="str">
            <v>PORTA LISA DE CEDRO 0.60X2.10M</v>
          </cell>
          <cell r="D4120" t="str">
            <v>UN</v>
          </cell>
          <cell r="E4120">
            <v>114.66</v>
          </cell>
        </row>
        <row r="4121">
          <cell r="A4121" t="str">
            <v>I1707</v>
          </cell>
          <cell r="B4121" t="str">
            <v>SEINFRA/CE</v>
          </cell>
          <cell r="C4121" t="str">
            <v>PORTA LISA DE CEDRO 0.70X2.10M</v>
          </cell>
          <cell r="D4121" t="str">
            <v>UN</v>
          </cell>
          <cell r="E4121">
            <v>133.77000000000001</v>
          </cell>
        </row>
        <row r="4122">
          <cell r="A4122" t="str">
            <v>I1708</v>
          </cell>
          <cell r="B4122" t="str">
            <v>SEINFRA/CE</v>
          </cell>
          <cell r="C4122" t="str">
            <v>PORTA LISA DE CEDRO 0.80X2.10M</v>
          </cell>
          <cell r="D4122" t="str">
            <v>UN</v>
          </cell>
          <cell r="E4122">
            <v>152.88</v>
          </cell>
        </row>
        <row r="4123">
          <cell r="A4123" t="str">
            <v>I1709</v>
          </cell>
          <cell r="B4123" t="str">
            <v>SEINFRA/CE</v>
          </cell>
          <cell r="C4123" t="str">
            <v>PORTA LISA DE CEDRO 0.90X2.10M</v>
          </cell>
          <cell r="D4123" t="str">
            <v>UN</v>
          </cell>
          <cell r="E4123">
            <v>171.99</v>
          </cell>
        </row>
        <row r="4124">
          <cell r="A4124" t="str">
            <v>I1710</v>
          </cell>
          <cell r="B4124" t="str">
            <v>SEINFRA/CE</v>
          </cell>
          <cell r="C4124" t="str">
            <v>PORTA LISA DE CEDRO 1.00X2.10M</v>
          </cell>
          <cell r="D4124" t="str">
            <v>UN</v>
          </cell>
          <cell r="E4124">
            <v>191.1</v>
          </cell>
        </row>
        <row r="4125">
          <cell r="A4125" t="str">
            <v>I1711</v>
          </cell>
          <cell r="B4125" t="str">
            <v>SEINFRA/CE</v>
          </cell>
          <cell r="C4125" t="str">
            <v>PORTA PAPEL DE LOUÇA BRANCA 15X15CM</v>
          </cell>
          <cell r="D4125" t="str">
            <v>UN</v>
          </cell>
          <cell r="E4125">
            <v>12.1</v>
          </cell>
        </row>
        <row r="4126">
          <cell r="A4126" t="str">
            <v>I8670</v>
          </cell>
          <cell r="B4126" t="str">
            <v>SEINFRA/CE</v>
          </cell>
          <cell r="C4126" t="str">
            <v>PORTA PAPEL METÁLICO</v>
          </cell>
          <cell r="D4126" t="str">
            <v>UN</v>
          </cell>
          <cell r="E4126">
            <v>16.84</v>
          </cell>
        </row>
        <row r="4127">
          <cell r="A4127" t="str">
            <v>I8271</v>
          </cell>
          <cell r="B4127" t="str">
            <v>SEINFRA/CE</v>
          </cell>
          <cell r="C4127" t="str">
            <v>PORTA PARANÁ (0,60 x 2,10 m)</v>
          </cell>
          <cell r="D4127" t="str">
            <v>UN</v>
          </cell>
          <cell r="E4127">
            <v>65</v>
          </cell>
        </row>
        <row r="4128">
          <cell r="A4128" t="str">
            <v>I8272</v>
          </cell>
          <cell r="B4128" t="str">
            <v>SEINFRA/CE</v>
          </cell>
          <cell r="C4128" t="str">
            <v>PORTA PARANÁ (0,70 x 2,10 m)</v>
          </cell>
          <cell r="D4128" t="str">
            <v>UN</v>
          </cell>
          <cell r="E4128">
            <v>70</v>
          </cell>
        </row>
        <row r="4129">
          <cell r="A4129" t="str">
            <v>I8273</v>
          </cell>
          <cell r="B4129" t="str">
            <v>SEINFRA/CE</v>
          </cell>
          <cell r="C4129" t="str">
            <v>PORTA PARANÁ (0,80 x 2,10 m)</v>
          </cell>
          <cell r="D4129" t="str">
            <v>UN</v>
          </cell>
          <cell r="E4129">
            <v>80</v>
          </cell>
        </row>
        <row r="4130">
          <cell r="A4130" t="str">
            <v>I1712</v>
          </cell>
          <cell r="B4130" t="str">
            <v>SEINFRA/CE</v>
          </cell>
          <cell r="C4130" t="str">
            <v>PORTA SABÃO LÍQUIDO DE VIDRO</v>
          </cell>
          <cell r="D4130" t="str">
            <v>UN</v>
          </cell>
          <cell r="E4130">
            <v>13.22</v>
          </cell>
        </row>
        <row r="4131">
          <cell r="A4131" t="str">
            <v>I1713</v>
          </cell>
          <cell r="B4131" t="str">
            <v>SEINFRA/CE</v>
          </cell>
          <cell r="C4131" t="str">
            <v>PORTA SASAZAKI-VENEZIANA, INCLUS. BATENTES E FERRAGENS</v>
          </cell>
          <cell r="D4131" t="str">
            <v>M2</v>
          </cell>
          <cell r="E4131">
            <v>193</v>
          </cell>
        </row>
        <row r="4132">
          <cell r="A4132" t="str">
            <v>I1714</v>
          </cell>
          <cell r="B4132" t="str">
            <v>SEINFRA/CE</v>
          </cell>
          <cell r="C4132" t="str">
            <v>PORTA TIPO EUCATEX - PADRÃO</v>
          </cell>
          <cell r="D4132" t="str">
            <v>UN</v>
          </cell>
          <cell r="E4132">
            <v>114.42</v>
          </cell>
        </row>
        <row r="4133">
          <cell r="A4133" t="str">
            <v>I6112</v>
          </cell>
          <cell r="B4133" t="str">
            <v>SEINFRA/CE</v>
          </cell>
          <cell r="C4133" t="str">
            <v>PORTA TIPO FICHA 0,60 X 2,10 M MADEIRA MISTA (PADRÃO MUTIRÃO)</v>
          </cell>
          <cell r="D4133" t="str">
            <v>UN</v>
          </cell>
          <cell r="E4133">
            <v>48.4</v>
          </cell>
        </row>
        <row r="4134">
          <cell r="A4134" t="str">
            <v>I6113</v>
          </cell>
          <cell r="B4134" t="str">
            <v>SEINFRA/CE</v>
          </cell>
          <cell r="C4134" t="str">
            <v>PORTA TIPO FICHA 0,80 X 2,10 M ROLADA MADEIRA MISTA (PADRÃO MUTIRÃO)</v>
          </cell>
          <cell r="D4134" t="str">
            <v>UN</v>
          </cell>
          <cell r="E4134">
            <v>71.5</v>
          </cell>
        </row>
        <row r="4135">
          <cell r="A4135" t="str">
            <v>I1715</v>
          </cell>
          <cell r="B4135" t="str">
            <v>SEINFRA/CE</v>
          </cell>
          <cell r="C4135" t="str">
            <v>PORTA TIPO PARANÁ</v>
          </cell>
          <cell r="D4135" t="str">
            <v>M2</v>
          </cell>
          <cell r="E4135">
            <v>47.62</v>
          </cell>
        </row>
        <row r="4136">
          <cell r="A4136" t="str">
            <v>I1716</v>
          </cell>
          <cell r="B4136" t="str">
            <v>SEINFRA/CE</v>
          </cell>
          <cell r="C4136" t="str">
            <v>PORTA TOALHA DE LOUÇA BRANCA</v>
          </cell>
          <cell r="D4136" t="str">
            <v>UN</v>
          </cell>
          <cell r="E4136">
            <v>8.2200000000000006</v>
          </cell>
        </row>
        <row r="4137">
          <cell r="A4137" t="str">
            <v>I1717</v>
          </cell>
          <cell r="B4137" t="str">
            <v>SEINFRA/CE</v>
          </cell>
          <cell r="C4137" t="str">
            <v>PORTA TOALHA DE PAPEL - METÁLICO</v>
          </cell>
          <cell r="D4137" t="str">
            <v>UN</v>
          </cell>
          <cell r="E4137">
            <v>18.809999999999999</v>
          </cell>
        </row>
        <row r="4138">
          <cell r="A4138" t="str">
            <v>I6805</v>
          </cell>
          <cell r="B4138" t="str">
            <v>SEINFRA/CE</v>
          </cell>
          <cell r="C4138" t="str">
            <v>PORTÃO DE ALUMÍNIO ANODIZADO NATURAL, FECHAMENTO COM  LAMBRI BOLA E CORREDIÇO (FORNECIMENTO E MONTAGEM)</v>
          </cell>
          <cell r="D4138" t="str">
            <v>M2</v>
          </cell>
          <cell r="E4138">
            <v>271.43</v>
          </cell>
        </row>
        <row r="4139">
          <cell r="A4139" t="str">
            <v>I8249</v>
          </cell>
          <cell r="B4139" t="str">
            <v>SEINFRA/CE</v>
          </cell>
          <cell r="C4139" t="str">
            <v>PORTÃO EM ALUMÍNIO EM TUBOS DE 20 mm</v>
          </cell>
          <cell r="D4139" t="str">
            <v>M2</v>
          </cell>
          <cell r="E4139">
            <v>352.88</v>
          </cell>
        </row>
        <row r="4140">
          <cell r="A4140" t="str">
            <v>I6727</v>
          </cell>
          <cell r="B4140" t="str">
            <v>SEINFRA/CE</v>
          </cell>
          <cell r="C4140" t="str">
            <v>PORTÃO EM METALON E BARRA CHATA DE FERRO C/FECHADURA E DOBRADIÇAS, INCLUS. PINTURA ESMALTE SINTÉTICO</v>
          </cell>
          <cell r="D4140" t="str">
            <v>UN</v>
          </cell>
          <cell r="E4140">
            <v>290.39999999999998</v>
          </cell>
        </row>
        <row r="4141">
          <cell r="A4141" t="str">
            <v>I8436</v>
          </cell>
          <cell r="B4141" t="str">
            <v>SEINFRA/CE</v>
          </cell>
          <cell r="C4141" t="str">
            <v>PORTÃO TIPO BASCULANTE COM PAINÉIS NYLOFOR, EM AÇO REVESTIDO, COR VERDE - FORNECIMENTO E COLOCAÇÃO</v>
          </cell>
          <cell r="D4141" t="str">
            <v>M2</v>
          </cell>
          <cell r="E4141">
            <v>501.69</v>
          </cell>
        </row>
        <row r="4142">
          <cell r="A4142" t="str">
            <v>I8437</v>
          </cell>
          <cell r="B4142" t="str">
            <v>SEINFRA/CE</v>
          </cell>
          <cell r="C4142" t="str">
            <v>PORTÃO TIPO CORRER COM PAINÉIS NYLOFOR, EM AÇO REVESTIDO, COR VERDE - FORNECIMENTO E COLOCAÇÃO</v>
          </cell>
          <cell r="D4142" t="str">
            <v>M2</v>
          </cell>
          <cell r="E4142">
            <v>501.69</v>
          </cell>
        </row>
        <row r="4143">
          <cell r="A4143" t="str">
            <v>I8573</v>
          </cell>
          <cell r="B4143" t="str">
            <v>SEINFRA/CE</v>
          </cell>
          <cell r="C4143" t="str">
            <v>PÓRTICO</v>
          </cell>
          <cell r="D4143" t="str">
            <v>UN</v>
          </cell>
          <cell r="E4143">
            <v>36689.120000000003</v>
          </cell>
        </row>
        <row r="4144">
          <cell r="A4144" t="str">
            <v>I7486</v>
          </cell>
          <cell r="B4144" t="str">
            <v>SEINFRA/CE</v>
          </cell>
          <cell r="C4144" t="str">
            <v>PÓRTICO 27 TON</v>
          </cell>
          <cell r="D4144" t="str">
            <v>H</v>
          </cell>
          <cell r="E4144">
            <v>61</v>
          </cell>
        </row>
        <row r="4145">
          <cell r="A4145" t="str">
            <v>I2530</v>
          </cell>
          <cell r="B4145" t="str">
            <v>SEINFRA/CE</v>
          </cell>
          <cell r="C4145" t="str">
            <v>PORTICO DUPLO</v>
          </cell>
          <cell r="D4145" t="str">
            <v>UN</v>
          </cell>
          <cell r="E4145">
            <v>31675.64</v>
          </cell>
        </row>
        <row r="4146">
          <cell r="A4146" t="str">
            <v>I2531</v>
          </cell>
          <cell r="B4146" t="str">
            <v>SEINFRA/CE</v>
          </cell>
          <cell r="C4146" t="str">
            <v>PORTICO SIMPLES</v>
          </cell>
          <cell r="D4146" t="str">
            <v>UN</v>
          </cell>
          <cell r="E4146">
            <v>23172.53</v>
          </cell>
        </row>
        <row r="4147">
          <cell r="A4147" t="str">
            <v>I6795</v>
          </cell>
          <cell r="B4147" t="str">
            <v>SEINFRA/CE</v>
          </cell>
          <cell r="C4147" t="str">
            <v>POSTE CONCRETO ARMADO CIRCULAR - H=12M</v>
          </cell>
          <cell r="D4147" t="str">
            <v>UN</v>
          </cell>
          <cell r="E4147">
            <v>765</v>
          </cell>
        </row>
        <row r="4148">
          <cell r="A4148" t="str">
            <v>I6518</v>
          </cell>
          <cell r="B4148" t="str">
            <v>SEINFRA/CE</v>
          </cell>
          <cell r="C4148" t="str">
            <v>POSTE CONCRETO ARMADO CIRCULAR, H = 22 m</v>
          </cell>
          <cell r="D4148" t="str">
            <v>UN</v>
          </cell>
          <cell r="E4148">
            <v>3942.02</v>
          </cell>
        </row>
        <row r="4149">
          <cell r="A4149" t="str">
            <v>I1718</v>
          </cell>
          <cell r="B4149" t="str">
            <v>SEINFRA/CE</v>
          </cell>
          <cell r="C4149" t="str">
            <v>POSTE DE ACO - 6MX4 1/2'</v>
          </cell>
          <cell r="D4149" t="str">
            <v>UN</v>
          </cell>
          <cell r="E4149">
            <v>206.82</v>
          </cell>
        </row>
        <row r="4150">
          <cell r="A4150" t="str">
            <v>I1719</v>
          </cell>
          <cell r="B4150" t="str">
            <v>SEINFRA/CE</v>
          </cell>
          <cell r="C4150" t="str">
            <v>POSTE DE CONCRETO 11MX400KG</v>
          </cell>
          <cell r="D4150" t="str">
            <v>UN</v>
          </cell>
          <cell r="E4150">
            <v>621.38</v>
          </cell>
        </row>
        <row r="4151">
          <cell r="A4151" t="str">
            <v>I1720</v>
          </cell>
          <cell r="B4151" t="str">
            <v>SEINFRA/CE</v>
          </cell>
          <cell r="C4151" t="str">
            <v>POSTE DE CONCRETO 8MX300KG</v>
          </cell>
          <cell r="D4151" t="str">
            <v>UN</v>
          </cell>
          <cell r="E4151">
            <v>396</v>
          </cell>
        </row>
        <row r="4152">
          <cell r="A4152" t="str">
            <v>I2405</v>
          </cell>
          <cell r="B4152" t="str">
            <v>SEINFRA/CE</v>
          </cell>
          <cell r="C4152" t="str">
            <v>POSTE DE CONCRETO DUPLO T 150/9</v>
          </cell>
          <cell r="D4152" t="str">
            <v>UN</v>
          </cell>
          <cell r="E4152">
            <v>370</v>
          </cell>
        </row>
        <row r="4153">
          <cell r="A4153" t="str">
            <v>I1721</v>
          </cell>
          <cell r="B4153" t="str">
            <v>SEINFRA/CE</v>
          </cell>
          <cell r="C4153" t="str">
            <v>POSTE DE FERRO, H= 2,80M C/GLOBO DE VIDRO</v>
          </cell>
          <cell r="D4153" t="str">
            <v>UN</v>
          </cell>
          <cell r="E4153">
            <v>236.5</v>
          </cell>
        </row>
        <row r="4154">
          <cell r="A4154" t="str">
            <v>I6694</v>
          </cell>
          <cell r="B4154" t="str">
            <v>SEINFRA/CE</v>
          </cell>
          <cell r="C4154" t="str">
            <v>POSTE METALICO CONICO RETO H=10.0m,  MOD. LP-531.B/100.GJ  - FAB.TROPICO OU SIMILAR</v>
          </cell>
          <cell r="D4154" t="str">
            <v>UN</v>
          </cell>
          <cell r="E4154">
            <v>608.97</v>
          </cell>
        </row>
        <row r="4155">
          <cell r="A4155" t="str">
            <v>I6696</v>
          </cell>
          <cell r="B4155" t="str">
            <v>SEINFRA/CE</v>
          </cell>
          <cell r="C4155" t="str">
            <v>POSTE METALICO DECORATIVO H=4.0m , MOD. LP-588.B/140.GJ - FAB.TROPICO OU SIMILAR</v>
          </cell>
          <cell r="D4155" t="str">
            <v>UN</v>
          </cell>
          <cell r="E4155">
            <v>399.85</v>
          </cell>
        </row>
        <row r="4156">
          <cell r="A4156" t="str">
            <v>I7504</v>
          </cell>
          <cell r="B4156" t="str">
            <v>SEINFRA/CE</v>
          </cell>
          <cell r="C4156" t="str">
            <v>POWER SUPLLY RACK MOUNT, 5 AMP FOR MODULAR PLC MOD. 1746 - P4 AB</v>
          </cell>
          <cell r="D4156" t="str">
            <v>UN</v>
          </cell>
          <cell r="E4156">
            <v>1894.64</v>
          </cell>
        </row>
        <row r="4157">
          <cell r="A4157" t="str">
            <v>I1723</v>
          </cell>
          <cell r="B4157" t="str">
            <v>SEINFRA/CE</v>
          </cell>
          <cell r="C4157" t="str">
            <v>PRANCHA 3 X 16 CM</v>
          </cell>
          <cell r="D4157" t="str">
            <v>M</v>
          </cell>
          <cell r="E4157">
            <v>14.3</v>
          </cell>
        </row>
        <row r="4158">
          <cell r="A4158" t="str">
            <v>I1349</v>
          </cell>
          <cell r="B4158" t="str">
            <v>SEINFRA/CE</v>
          </cell>
          <cell r="C4158" t="str">
            <v>PRANCHA 6 X 16 CM</v>
          </cell>
          <cell r="D4158" t="str">
            <v>M</v>
          </cell>
          <cell r="E4158">
            <v>17.600000000000001</v>
          </cell>
        </row>
        <row r="4159">
          <cell r="A4159" t="str">
            <v>I6682</v>
          </cell>
          <cell r="B4159" t="str">
            <v>SEINFRA/CE</v>
          </cell>
          <cell r="C4159" t="str">
            <v>PRANCHA DE MADEIRA MAÇARANDUBA (2,15X0,20X0,05)m</v>
          </cell>
          <cell r="D4159" t="str">
            <v>UN</v>
          </cell>
          <cell r="E4159">
            <v>112.5</v>
          </cell>
        </row>
        <row r="4160">
          <cell r="A4160" t="str">
            <v>I6681</v>
          </cell>
          <cell r="B4160" t="str">
            <v>SEINFRA/CE</v>
          </cell>
          <cell r="C4160" t="str">
            <v>PRANCHA DE MADEIRA MAÇARANDUBA (2,15X0,25X0,05)m</v>
          </cell>
          <cell r="D4160" t="str">
            <v>UN</v>
          </cell>
          <cell r="E4160">
            <v>143.08000000000001</v>
          </cell>
        </row>
        <row r="4161">
          <cell r="A4161" t="str">
            <v>I2407</v>
          </cell>
          <cell r="B4161" t="str">
            <v>SEINFRA/CE</v>
          </cell>
          <cell r="C4161" t="str">
            <v>PRANCHA EM MADEIRA DE LEI</v>
          </cell>
          <cell r="D4161" t="str">
            <v>M3</v>
          </cell>
          <cell r="E4161">
            <v>1786</v>
          </cell>
        </row>
        <row r="4162">
          <cell r="A4162" t="str">
            <v>I2532</v>
          </cell>
          <cell r="B4162" t="str">
            <v>SEINFRA/CE</v>
          </cell>
          <cell r="C4162" t="str">
            <v>PRANCHÃO DE 50MM X 300MM</v>
          </cell>
          <cell r="D4162" t="str">
            <v>M</v>
          </cell>
          <cell r="E4162">
            <v>26</v>
          </cell>
        </row>
        <row r="4163">
          <cell r="A4163" t="str">
            <v>I8956</v>
          </cell>
          <cell r="B4163" t="str">
            <v>SEINFRA/CE</v>
          </cell>
          <cell r="C4163" t="str">
            <v>PRANCHETA DE MADEIRA C/ PRENDEDOR DE METAL</v>
          </cell>
          <cell r="D4163" t="str">
            <v>UN</v>
          </cell>
          <cell r="E4163">
            <v>4.17</v>
          </cell>
        </row>
        <row r="4164">
          <cell r="A4164" t="str">
            <v>I1724</v>
          </cell>
          <cell r="B4164" t="str">
            <v>SEINFRA/CE</v>
          </cell>
          <cell r="C4164" t="str">
            <v>PREGO</v>
          </cell>
          <cell r="D4164" t="str">
            <v>KG</v>
          </cell>
          <cell r="E4164">
            <v>8.42</v>
          </cell>
        </row>
        <row r="4165">
          <cell r="A4165" t="str">
            <v>I2408</v>
          </cell>
          <cell r="B4165" t="str">
            <v>SEINFRA/CE</v>
          </cell>
          <cell r="C4165" t="str">
            <v>PREGO 1 1/2" x 14</v>
          </cell>
          <cell r="D4165" t="str">
            <v>KG</v>
          </cell>
          <cell r="E4165">
            <v>8.48</v>
          </cell>
        </row>
        <row r="4166">
          <cell r="A4166" t="str">
            <v>I2409</v>
          </cell>
          <cell r="B4166" t="str">
            <v>SEINFRA/CE</v>
          </cell>
          <cell r="C4166" t="str">
            <v>PREGO 1 1/4" x 14</v>
          </cell>
          <cell r="D4166" t="str">
            <v>KG</v>
          </cell>
          <cell r="E4166">
            <v>8.48</v>
          </cell>
        </row>
        <row r="4167">
          <cell r="A4167" t="str">
            <v>I2494</v>
          </cell>
          <cell r="B4167" t="str">
            <v>SEINFRA/CE</v>
          </cell>
          <cell r="C4167" t="str">
            <v>PREGO 12 x 12</v>
          </cell>
          <cell r="D4167" t="str">
            <v>KG</v>
          </cell>
          <cell r="E4167">
            <v>8.48</v>
          </cell>
        </row>
        <row r="4168">
          <cell r="A4168" t="str">
            <v>I1725</v>
          </cell>
          <cell r="B4168" t="str">
            <v>SEINFRA/CE</v>
          </cell>
          <cell r="C4168" t="str">
            <v>PREGO 15X15</v>
          </cell>
          <cell r="D4168" t="str">
            <v>KG</v>
          </cell>
          <cell r="E4168">
            <v>8.84</v>
          </cell>
        </row>
        <row r="4169">
          <cell r="A4169" t="str">
            <v>I1726</v>
          </cell>
          <cell r="B4169" t="str">
            <v>SEINFRA/CE</v>
          </cell>
          <cell r="C4169" t="str">
            <v>PREGO 16X24</v>
          </cell>
          <cell r="D4169" t="str">
            <v>KG</v>
          </cell>
          <cell r="E4169">
            <v>8.93</v>
          </cell>
        </row>
        <row r="4170">
          <cell r="A4170" t="str">
            <v>I1727</v>
          </cell>
          <cell r="B4170" t="str">
            <v>SEINFRA/CE</v>
          </cell>
          <cell r="C4170" t="str">
            <v>PREGO 18 X 27 C/ ANILHA DE PVC</v>
          </cell>
          <cell r="D4170" t="str">
            <v>UN</v>
          </cell>
          <cell r="E4170">
            <v>0.3</v>
          </cell>
        </row>
        <row r="4171">
          <cell r="A4171" t="str">
            <v>I1728</v>
          </cell>
          <cell r="B4171" t="str">
            <v>SEINFRA/CE</v>
          </cell>
          <cell r="C4171" t="str">
            <v>PREGO 18X27</v>
          </cell>
          <cell r="D4171" t="str">
            <v>KG</v>
          </cell>
          <cell r="E4171">
            <v>7.2</v>
          </cell>
        </row>
        <row r="4172">
          <cell r="A4172" t="str">
            <v>I1729</v>
          </cell>
          <cell r="B4172" t="str">
            <v>SEINFRA/CE</v>
          </cell>
          <cell r="C4172" t="str">
            <v>PREGO 18X27 GALVANIZADO</v>
          </cell>
          <cell r="D4172" t="str">
            <v>UN</v>
          </cell>
          <cell r="E4172">
            <v>0.1</v>
          </cell>
        </row>
        <row r="4173">
          <cell r="A4173" t="str">
            <v>I1730</v>
          </cell>
          <cell r="B4173" t="str">
            <v>SEINFRA/CE</v>
          </cell>
          <cell r="C4173" t="str">
            <v>PREGO 18X30</v>
          </cell>
          <cell r="D4173" t="str">
            <v>KG</v>
          </cell>
          <cell r="E4173">
            <v>9.4600000000000009</v>
          </cell>
        </row>
        <row r="4174">
          <cell r="A4174" t="str">
            <v>I1731</v>
          </cell>
          <cell r="B4174" t="str">
            <v>SEINFRA/CE</v>
          </cell>
          <cell r="C4174" t="str">
            <v>PREGO 19X33</v>
          </cell>
          <cell r="D4174" t="str">
            <v>KG</v>
          </cell>
          <cell r="E4174">
            <v>8.48</v>
          </cell>
        </row>
        <row r="4175">
          <cell r="A4175" t="str">
            <v>I2410</v>
          </cell>
          <cell r="B4175" t="str">
            <v>SEINFRA/CE</v>
          </cell>
          <cell r="C4175" t="str">
            <v>PREGO 2 1/2" x  10</v>
          </cell>
          <cell r="D4175" t="str">
            <v>KG</v>
          </cell>
          <cell r="E4175">
            <v>8.48</v>
          </cell>
        </row>
        <row r="4176">
          <cell r="A4176" t="str">
            <v>I1732</v>
          </cell>
          <cell r="B4176" t="str">
            <v>SEINFRA/CE</v>
          </cell>
          <cell r="C4176" t="str">
            <v>PREGO 22X48</v>
          </cell>
          <cell r="D4176" t="str">
            <v>KG</v>
          </cell>
          <cell r="E4176">
            <v>7.84</v>
          </cell>
        </row>
        <row r="4177">
          <cell r="A4177" t="str">
            <v>I1733</v>
          </cell>
          <cell r="B4177" t="str">
            <v>SEINFRA/CE</v>
          </cell>
          <cell r="C4177" t="str">
            <v>PRENDEDOR METÁLICO PARA PORTA</v>
          </cell>
          <cell r="D4177" t="str">
            <v>UN</v>
          </cell>
          <cell r="E4177">
            <v>10.78</v>
          </cell>
        </row>
        <row r="4178">
          <cell r="A4178" t="str">
            <v>I1734</v>
          </cell>
          <cell r="B4178" t="str">
            <v>SEINFRA/CE</v>
          </cell>
          <cell r="C4178" t="str">
            <v>PRIMER A BASE DE BORRACHA CLORADA</v>
          </cell>
          <cell r="D4178" t="str">
            <v>L</v>
          </cell>
          <cell r="E4178">
            <v>22.4</v>
          </cell>
        </row>
        <row r="4179">
          <cell r="A4179" t="str">
            <v>I1735</v>
          </cell>
          <cell r="B4179" t="str">
            <v>SEINFRA/CE</v>
          </cell>
          <cell r="C4179" t="str">
            <v>PRIMER A BASE DE EPOXI</v>
          </cell>
          <cell r="D4179" t="str">
            <v>L</v>
          </cell>
          <cell r="E4179">
            <v>25.6</v>
          </cell>
        </row>
        <row r="4180">
          <cell r="A4180" t="str">
            <v>I1736</v>
          </cell>
          <cell r="B4180" t="str">
            <v>SEINFRA/CE</v>
          </cell>
          <cell r="C4180" t="str">
            <v>PRIMER P/ MANTA FK</v>
          </cell>
          <cell r="D4180" t="str">
            <v>KG</v>
          </cell>
          <cell r="E4180">
            <v>3.68</v>
          </cell>
        </row>
        <row r="4181">
          <cell r="A4181" t="str">
            <v>I1737</v>
          </cell>
          <cell r="B4181" t="str">
            <v>SEINFRA/CE</v>
          </cell>
          <cell r="C4181" t="str">
            <v>PRIMER SINTÉTICO</v>
          </cell>
          <cell r="D4181" t="str">
            <v>L</v>
          </cell>
          <cell r="E4181">
            <v>12.49</v>
          </cell>
        </row>
        <row r="4182">
          <cell r="A4182" t="str">
            <v>I7936</v>
          </cell>
          <cell r="B4182" t="str">
            <v>SEINFRA/CE</v>
          </cell>
          <cell r="C4182" t="str">
            <v>PROJETOR EM ALUMÍNIO POLIDO COM REFLETOR EM ALUMÍNIO ANODIZADO E DIFUSOR EM VIDRO PLANO TEMPERADO TRANSPARENTE DIÂMETRO= 40CM PARA LÂMPADA VAPOR METÁLICO 400W MAIS REATOR E IGNITOR</v>
          </cell>
          <cell r="D4182" t="str">
            <v>UN</v>
          </cell>
          <cell r="E4182">
            <v>608.97</v>
          </cell>
        </row>
        <row r="4183">
          <cell r="A4183" t="str">
            <v>I7933</v>
          </cell>
          <cell r="B4183" t="str">
            <v>SEINFRA/CE</v>
          </cell>
          <cell r="C4183" t="str">
            <v>PROJETOR EMBUTIDO NO FORRO EM CHAPA DE AÇO PINTADA COM REFLETOR DE ALUMÍNIO ANODIZADO ALTO BRILHO E DIFUSOR EM VIDRO TRANSPARENTE TEMPERADO PARA LÂMPADA VAPOR METÁLICO 400W MAIS REATOR E IGNITOR</v>
          </cell>
          <cell r="D4183" t="str">
            <v>UN</v>
          </cell>
          <cell r="E4183">
            <v>344.7</v>
          </cell>
        </row>
        <row r="4184">
          <cell r="A4184" t="str">
            <v>I1738</v>
          </cell>
          <cell r="B4184" t="str">
            <v>SEINFRA/CE</v>
          </cell>
          <cell r="C4184" t="str">
            <v>PROJETOR EXTERNO COM ÂNGULO ELEV REGULÁVEL</v>
          </cell>
          <cell r="D4184" t="str">
            <v>UN</v>
          </cell>
          <cell r="E4184">
            <v>71.5</v>
          </cell>
        </row>
        <row r="4185">
          <cell r="A4185" t="str">
            <v>I8957</v>
          </cell>
          <cell r="B4185" t="str">
            <v>SEINFRA/CE</v>
          </cell>
          <cell r="C4185" t="str">
            <v>PROJETOR FECHADO, CORPO EM CHAPA DE ALUMÍNIO, COM ALOJAMENTO PARA EQUIPAMENTO AUXILIAR TEMPERADO, COM SOQUETE E40 PARA LÂMPADA MULTIVAPORES METÁLICOS DE 70W, COM REATOR DE ALTO FATOR DE POTÊNCIA</v>
          </cell>
          <cell r="D4185" t="str">
            <v>UN</v>
          </cell>
          <cell r="E4185">
            <v>134.72999999999999</v>
          </cell>
        </row>
        <row r="4186">
          <cell r="A4186" t="str">
            <v>I6193</v>
          </cell>
          <cell r="B4186" t="str">
            <v>SEINFRA/CE</v>
          </cell>
          <cell r="C4186" t="str">
            <v>PROJETOR PROVA EXPLOSÃO REF. MAC EXN 105/15 EM AÇO INOX</v>
          </cell>
          <cell r="D4186" t="str">
            <v>UN</v>
          </cell>
          <cell r="E4186">
            <v>2117.9499999999998</v>
          </cell>
        </row>
        <row r="4187">
          <cell r="A4187" t="str">
            <v>I1739</v>
          </cell>
          <cell r="B4187" t="str">
            <v>SEINFRA/CE</v>
          </cell>
          <cell r="C4187" t="str">
            <v>PROJETOR REF. MA - 331, FAB. REEME</v>
          </cell>
          <cell r="D4187" t="str">
            <v>UN</v>
          </cell>
          <cell r="E4187">
            <v>165</v>
          </cell>
        </row>
        <row r="4188">
          <cell r="A4188" t="str">
            <v>I1740</v>
          </cell>
          <cell r="B4188" t="str">
            <v>SEINFRA/CE</v>
          </cell>
          <cell r="C4188" t="str">
            <v>PROJETOR TIPO CANHÃO</v>
          </cell>
          <cell r="D4188" t="str">
            <v>UN</v>
          </cell>
          <cell r="E4188">
            <v>935.61</v>
          </cell>
        </row>
        <row r="4189">
          <cell r="A4189" t="str">
            <v>I1741</v>
          </cell>
          <cell r="B4189" t="str">
            <v>SEINFRA/CE</v>
          </cell>
          <cell r="C4189" t="str">
            <v>PROTECÃO ARMADURA C/INIBIDOR NITROPRIMER</v>
          </cell>
          <cell r="D4189" t="str">
            <v>M2</v>
          </cell>
          <cell r="E4189">
            <v>23.02</v>
          </cell>
        </row>
        <row r="4190">
          <cell r="A4190" t="str">
            <v>I8942</v>
          </cell>
          <cell r="B4190" t="str">
            <v>SEINFRA/CE</v>
          </cell>
          <cell r="C4190" t="str">
            <v>PROTETOR DE SURTOS, CLASSE I, 30KA</v>
          </cell>
          <cell r="D4190" t="str">
            <v>UN</v>
          </cell>
          <cell r="E4190">
            <v>47.57</v>
          </cell>
        </row>
        <row r="4191">
          <cell r="A4191" t="str">
            <v>I8943</v>
          </cell>
          <cell r="B4191" t="str">
            <v>SEINFRA/CE</v>
          </cell>
          <cell r="C4191" t="str">
            <v>PROTETOR DE SURTOS, CLASSE II, 5KA</v>
          </cell>
          <cell r="D4191" t="str">
            <v>UN</v>
          </cell>
          <cell r="E4191">
            <v>47.57</v>
          </cell>
        </row>
        <row r="4192">
          <cell r="A4192" t="str">
            <v>I8944</v>
          </cell>
          <cell r="B4192" t="str">
            <v>SEINFRA/CE</v>
          </cell>
          <cell r="C4192" t="str">
            <v>PROVETA GRADUADA 500ML</v>
          </cell>
          <cell r="D4192" t="str">
            <v>UN</v>
          </cell>
          <cell r="E4192">
            <v>30.57</v>
          </cell>
        </row>
        <row r="4193">
          <cell r="A4193" t="str">
            <v>I2580</v>
          </cell>
          <cell r="B4193" t="str">
            <v>SEINFRA/CE</v>
          </cell>
          <cell r="C4193" t="str">
            <v>PULVERIZADOR SOBRE PNEUS</v>
          </cell>
          <cell r="D4193" t="str">
            <v>UN</v>
          </cell>
          <cell r="E4193">
            <v>11550</v>
          </cell>
        </row>
        <row r="4194">
          <cell r="A4194" t="str">
            <v>I0647</v>
          </cell>
          <cell r="B4194" t="str">
            <v>SEINFRA/CE</v>
          </cell>
          <cell r="C4194" t="str">
            <v>PULVERIZADOR SOBRE PNEUS (CHI)</v>
          </cell>
          <cell r="D4194" t="str">
            <v>H</v>
          </cell>
          <cell r="E4194">
            <v>4.3658000000000001</v>
          </cell>
        </row>
        <row r="4195">
          <cell r="A4195" t="str">
            <v>I0761</v>
          </cell>
          <cell r="B4195" t="str">
            <v>SEINFRA/CE</v>
          </cell>
          <cell r="C4195" t="str">
            <v>PULVERIZADOR SOBRE PNEUS (CHP)</v>
          </cell>
          <cell r="D4195" t="str">
            <v>H</v>
          </cell>
          <cell r="E4195">
            <v>5.8673000000000002</v>
          </cell>
        </row>
        <row r="4196">
          <cell r="A4196" t="str">
            <v>I8190</v>
          </cell>
          <cell r="B4196" t="str">
            <v>SEINFRA/CE</v>
          </cell>
          <cell r="C4196" t="str">
            <v>PUNHO P/ PERFURATRIZ</v>
          </cell>
          <cell r="D4196" t="str">
            <v>UN</v>
          </cell>
          <cell r="E4196">
            <v>606.66999999999996</v>
          </cell>
        </row>
        <row r="4197">
          <cell r="A4197" t="str">
            <v>I1742</v>
          </cell>
          <cell r="B4197" t="str">
            <v>SEINFRA/CE</v>
          </cell>
          <cell r="C4197" t="str">
            <v>PURGADOR PLÁSTICO PARA ANCORAGEM</v>
          </cell>
          <cell r="D4197" t="str">
            <v>UN</v>
          </cell>
          <cell r="E4197">
            <v>3.51</v>
          </cell>
        </row>
        <row r="4198">
          <cell r="A4198" t="str">
            <v>I1743</v>
          </cell>
          <cell r="B4198" t="str">
            <v>SEINFRA/CE</v>
          </cell>
          <cell r="C4198" t="str">
            <v>PUXADOR CONCHA (1606)</v>
          </cell>
          <cell r="D4198" t="str">
            <v>UN</v>
          </cell>
          <cell r="E4198">
            <v>25.43</v>
          </cell>
        </row>
        <row r="4199">
          <cell r="A4199" t="str">
            <v>I8639</v>
          </cell>
          <cell r="B4199" t="str">
            <v>SEINFRA/CE</v>
          </cell>
          <cell r="C4199" t="str">
            <v>PUXADOR HORIZONTAL/VERTICAL PARA PORTA</v>
          </cell>
          <cell r="D4199" t="str">
            <v>M</v>
          </cell>
          <cell r="E4199">
            <v>220.51</v>
          </cell>
        </row>
        <row r="4200">
          <cell r="A4200" t="str">
            <v>I1744</v>
          </cell>
          <cell r="B4200" t="str">
            <v>SEINFRA/CE</v>
          </cell>
          <cell r="C4200" t="str">
            <v>PUXADOR P/PORTAS DE MÓVEIS</v>
          </cell>
          <cell r="D4200" t="str">
            <v>UN</v>
          </cell>
          <cell r="E4200">
            <v>3.46</v>
          </cell>
        </row>
        <row r="4201">
          <cell r="A4201" t="str">
            <v>I2412</v>
          </cell>
          <cell r="B4201" t="str">
            <v>SEINFRA/CE</v>
          </cell>
          <cell r="C4201" t="str">
            <v>QUADRO DE DISTRIBUIÇÃO PARA 6 CIRCUITOS</v>
          </cell>
          <cell r="D4201" t="str">
            <v>UN</v>
          </cell>
          <cell r="E4201">
            <v>23.9</v>
          </cell>
        </row>
        <row r="4202">
          <cell r="A4202" t="str">
            <v>I1747</v>
          </cell>
          <cell r="B4202" t="str">
            <v>SEINFRA/CE</v>
          </cell>
          <cell r="C4202" t="str">
            <v>QUADRO DE DISTRIBUIÇÃO SOBREPOR ATÉ 6 DIVISÕES</v>
          </cell>
          <cell r="D4202" t="str">
            <v>UN</v>
          </cell>
          <cell r="E4202">
            <v>23.9</v>
          </cell>
        </row>
        <row r="4203">
          <cell r="A4203" t="str">
            <v>I1751</v>
          </cell>
          <cell r="B4203" t="str">
            <v>SEINFRA/CE</v>
          </cell>
          <cell r="C4203" t="str">
            <v>QUADRO DE FORÇA  (0,90 X 1,90 X 0,60)M</v>
          </cell>
          <cell r="D4203" t="str">
            <v>UN</v>
          </cell>
          <cell r="E4203">
            <v>2068.1999999999998</v>
          </cell>
        </row>
        <row r="4204">
          <cell r="A4204" t="str">
            <v>I1752</v>
          </cell>
          <cell r="B4204" t="str">
            <v>SEINFRA/CE</v>
          </cell>
          <cell r="C4204" t="str">
            <v>QUADRO DE FORÇA  (1,80 X 1,90 X 0,60)M</v>
          </cell>
          <cell r="D4204" t="str">
            <v>UN</v>
          </cell>
          <cell r="E4204">
            <v>4481.1099999999997</v>
          </cell>
        </row>
        <row r="4205">
          <cell r="A4205" t="str">
            <v>I2413</v>
          </cell>
          <cell r="B4205" t="str">
            <v>SEINFRA/CE</v>
          </cell>
          <cell r="C4205" t="str">
            <v>QUADRO DE MEDIÇÃO TRIFASICA EM POSTE</v>
          </cell>
          <cell r="D4205" t="str">
            <v>UN</v>
          </cell>
          <cell r="E4205">
            <v>206.82</v>
          </cell>
        </row>
        <row r="4206">
          <cell r="A4206" t="str">
            <v>I6424</v>
          </cell>
          <cell r="B4206" t="str">
            <v>SEINFRA/CE</v>
          </cell>
          <cell r="C4206" t="str">
            <v>QUADRO DE MEDIÇÃO TRIFÁSICO PADRÃO COELCE</v>
          </cell>
          <cell r="D4206" t="str">
            <v>UN</v>
          </cell>
          <cell r="E4206">
            <v>229.33</v>
          </cell>
        </row>
        <row r="4207">
          <cell r="A4207" t="str">
            <v>I1753</v>
          </cell>
          <cell r="B4207" t="str">
            <v>SEINFRA/CE</v>
          </cell>
          <cell r="C4207" t="str">
            <v>QUADRO DISTRIBUIÇÃO EMBUTIR, C/3 DIVISÕES</v>
          </cell>
          <cell r="D4207" t="str">
            <v>UN</v>
          </cell>
          <cell r="E4207">
            <v>9.19</v>
          </cell>
        </row>
        <row r="4208">
          <cell r="A4208" t="str">
            <v>I1754</v>
          </cell>
          <cell r="B4208" t="str">
            <v>SEINFRA/CE</v>
          </cell>
          <cell r="C4208" t="str">
            <v>QUADRO DISTRIBUIÇÃO LUZ 207X332X95MM</v>
          </cell>
          <cell r="D4208" t="str">
            <v>UN</v>
          </cell>
          <cell r="E4208">
            <v>123</v>
          </cell>
        </row>
        <row r="4209">
          <cell r="A4209" t="str">
            <v>I1755</v>
          </cell>
          <cell r="B4209" t="str">
            <v>SEINFRA/CE</v>
          </cell>
          <cell r="C4209" t="str">
            <v>QUADRO DISTRIBUIÇÃO LUZ 255X315X135MM</v>
          </cell>
          <cell r="D4209" t="str">
            <v>UN</v>
          </cell>
          <cell r="E4209">
            <v>151.02000000000001</v>
          </cell>
        </row>
        <row r="4210">
          <cell r="A4210" t="str">
            <v>I1756</v>
          </cell>
          <cell r="B4210" t="str">
            <v>SEINFRA/CE</v>
          </cell>
          <cell r="C4210" t="str">
            <v>QUADRO DISTRIBUIÇÃO LUZ 332X332X95MM</v>
          </cell>
          <cell r="D4210" t="str">
            <v>UN</v>
          </cell>
          <cell r="E4210">
            <v>123</v>
          </cell>
        </row>
        <row r="4211">
          <cell r="A4211" t="str">
            <v>I1757</v>
          </cell>
          <cell r="B4211" t="str">
            <v>SEINFRA/CE</v>
          </cell>
          <cell r="C4211" t="str">
            <v>QUADRO DISTRIBUIÇÃO LUZ 450X315X135MM</v>
          </cell>
          <cell r="D4211" t="str">
            <v>UN</v>
          </cell>
          <cell r="E4211">
            <v>208.67</v>
          </cell>
        </row>
        <row r="4212">
          <cell r="A4212" t="str">
            <v>I1758</v>
          </cell>
          <cell r="B4212" t="str">
            <v>SEINFRA/CE</v>
          </cell>
          <cell r="C4212" t="str">
            <v>QUADRO DISTRIBUIÇÃO LUZ 457X332X95MM</v>
          </cell>
          <cell r="D4212" t="str">
            <v>UN</v>
          </cell>
          <cell r="E4212">
            <v>148.27000000000001</v>
          </cell>
        </row>
        <row r="4213">
          <cell r="A4213" t="str">
            <v>I1759</v>
          </cell>
          <cell r="B4213" t="str">
            <v>SEINFRA/CE</v>
          </cell>
          <cell r="C4213" t="str">
            <v>QUADRO DISTRIBUIÇÃO LUZ 457X646X95MM</v>
          </cell>
          <cell r="D4213" t="str">
            <v>UN</v>
          </cell>
          <cell r="E4213">
            <v>349.91</v>
          </cell>
        </row>
        <row r="4214">
          <cell r="A4214" t="str">
            <v>I1760</v>
          </cell>
          <cell r="B4214" t="str">
            <v>SEINFRA/CE</v>
          </cell>
          <cell r="C4214" t="str">
            <v>QUADRO DISTRIBUIÇÃO LUZ 45X646X150MM</v>
          </cell>
          <cell r="D4214" t="str">
            <v>UN</v>
          </cell>
          <cell r="E4214">
            <v>343.7</v>
          </cell>
        </row>
        <row r="4215">
          <cell r="A4215" t="str">
            <v>I1761</v>
          </cell>
          <cell r="B4215" t="str">
            <v>SEINFRA/CE</v>
          </cell>
          <cell r="C4215" t="str">
            <v>QUADRO DISTRIBUIÇÃO LUZ 650X440X205MM</v>
          </cell>
          <cell r="D4215" t="str">
            <v>UN</v>
          </cell>
          <cell r="E4215">
            <v>329.5</v>
          </cell>
        </row>
        <row r="4216">
          <cell r="A4216" t="str">
            <v>I1762</v>
          </cell>
          <cell r="B4216" t="str">
            <v>SEINFRA/CE</v>
          </cell>
          <cell r="C4216" t="str">
            <v>QUADRO DISTRIBUIÇÃO LUZ 650X875X205MM</v>
          </cell>
          <cell r="D4216" t="str">
            <v>UN</v>
          </cell>
          <cell r="E4216">
            <v>478.31</v>
          </cell>
        </row>
        <row r="4217">
          <cell r="A4217" t="str">
            <v>I1746</v>
          </cell>
          <cell r="B4217" t="str">
            <v>SEINFRA/CE</v>
          </cell>
          <cell r="C4217" t="str">
            <v>QUADRO EM CHAPA 'TELEBRAS' 1200X1000X150MM</v>
          </cell>
          <cell r="D4217" t="str">
            <v>UN</v>
          </cell>
          <cell r="E4217">
            <v>335.51</v>
          </cell>
        </row>
        <row r="4218">
          <cell r="A4218" t="str">
            <v>I1748</v>
          </cell>
          <cell r="B4218" t="str">
            <v>SEINFRA/CE</v>
          </cell>
          <cell r="C4218" t="str">
            <v>QUADRO EM CHAPA 'TELEBRAS' 1200X1200X150MM</v>
          </cell>
          <cell r="D4218" t="str">
            <v>UN</v>
          </cell>
          <cell r="E4218">
            <v>451.56</v>
          </cell>
        </row>
        <row r="4219">
          <cell r="A4219" t="str">
            <v>I1749</v>
          </cell>
          <cell r="B4219" t="str">
            <v>SEINFRA/CE</v>
          </cell>
          <cell r="C4219" t="str">
            <v>QUADRO EM CHAPA 'TELEBRAS' 1200X1500X150MM</v>
          </cell>
          <cell r="D4219" t="str">
            <v>UN</v>
          </cell>
          <cell r="E4219">
            <v>453.86</v>
          </cell>
        </row>
        <row r="4220">
          <cell r="A4220" t="str">
            <v>I1750</v>
          </cell>
          <cell r="B4220" t="str">
            <v>SEINFRA/CE</v>
          </cell>
          <cell r="C4220" t="str">
            <v>QUADRO EM CHAPA 'TELEBRAS' 1200X1700X150MM</v>
          </cell>
          <cell r="D4220" t="str">
            <v>UN</v>
          </cell>
          <cell r="E4220">
            <v>710.08</v>
          </cell>
        </row>
        <row r="4221">
          <cell r="A4221" t="str">
            <v>I1763</v>
          </cell>
          <cell r="B4221" t="str">
            <v>SEINFRA/CE</v>
          </cell>
          <cell r="C4221" t="str">
            <v>QUADRO EM CHAPA 'TELEBRAS' 200X200X120MM</v>
          </cell>
          <cell r="D4221" t="str">
            <v>UN</v>
          </cell>
          <cell r="E4221">
            <v>26.86</v>
          </cell>
        </row>
        <row r="4222">
          <cell r="A4222" t="str">
            <v>I1764</v>
          </cell>
          <cell r="B4222" t="str">
            <v>SEINFRA/CE</v>
          </cell>
          <cell r="C4222" t="str">
            <v>QUADRO EM CHAPA 'TELEBRAS' 400X400X120MM</v>
          </cell>
          <cell r="D4222" t="str">
            <v>UN</v>
          </cell>
          <cell r="E4222">
            <v>62.75</v>
          </cell>
        </row>
        <row r="4223">
          <cell r="A4223" t="str">
            <v>I1765</v>
          </cell>
          <cell r="B4223" t="str">
            <v>SEINFRA/CE</v>
          </cell>
          <cell r="C4223" t="str">
            <v>QUADRO EM CHAPA 'TELEBRAS' 600X600X120MM</v>
          </cell>
          <cell r="D4223" t="str">
            <v>UN</v>
          </cell>
          <cell r="E4223">
            <v>110.34</v>
          </cell>
        </row>
        <row r="4224">
          <cell r="A4224" t="str">
            <v>I1766</v>
          </cell>
          <cell r="B4224" t="str">
            <v>SEINFRA/CE</v>
          </cell>
          <cell r="C4224" t="str">
            <v>QUADRO EM CHAPA 'TELEBRAS' 800X800X120MM</v>
          </cell>
          <cell r="D4224" t="str">
            <v>UN</v>
          </cell>
          <cell r="E4224">
            <v>198.31</v>
          </cell>
        </row>
        <row r="4225">
          <cell r="A4225" t="str">
            <v>I7423</v>
          </cell>
          <cell r="B4225" t="str">
            <v>SEINFRA/CE</v>
          </cell>
          <cell r="C4225" t="str">
            <v>QUADRO GERAL, COM BARRAMENTO - 15 kV, METÁLICO CHAPA 11MSG, PINTURA EPÓXI, 2,30 x 1,00 x 2,00</v>
          </cell>
          <cell r="D4225" t="str">
            <v>CJ</v>
          </cell>
          <cell r="E4225">
            <v>8604.14</v>
          </cell>
        </row>
        <row r="4226">
          <cell r="A4226" t="str">
            <v>I6129</v>
          </cell>
          <cell r="B4226" t="str">
            <v>SEINFRA/CE</v>
          </cell>
          <cell r="C4226" t="str">
            <v>QUADRO MEDIÇÃO PADRÃO COELCE (PADRÃO MUTIRÃO)</v>
          </cell>
          <cell r="D4226" t="str">
            <v>UN</v>
          </cell>
          <cell r="E4226">
            <v>44.8</v>
          </cell>
        </row>
        <row r="4227">
          <cell r="A4227" t="str">
            <v>I7477</v>
          </cell>
          <cell r="B4227" t="str">
            <v>SEINFRA/CE</v>
          </cell>
          <cell r="C4227" t="str">
            <v>QUADRO METÁLICO (600 x 400 x 400)mm</v>
          </cell>
          <cell r="D4227" t="str">
            <v>UN</v>
          </cell>
          <cell r="E4227">
            <v>1516.68</v>
          </cell>
        </row>
        <row r="4228">
          <cell r="A4228" t="str">
            <v>I7383</v>
          </cell>
          <cell r="B4228" t="str">
            <v>SEINFRA/CE</v>
          </cell>
          <cell r="C4228" t="str">
            <v>QUADRO METÁLICO 800x1054x360mm</v>
          </cell>
          <cell r="D4228" t="str">
            <v>UN</v>
          </cell>
          <cell r="E4228">
            <v>1959.57</v>
          </cell>
        </row>
        <row r="4229">
          <cell r="A4229" t="str">
            <v>I1767</v>
          </cell>
          <cell r="B4229" t="str">
            <v>SEINFRA/CE</v>
          </cell>
          <cell r="C4229" t="str">
            <v>QUADRO METÁLICO P/QGBT (1,90 X 0,90 X 0,60)M</v>
          </cell>
          <cell r="D4229" t="str">
            <v>UN</v>
          </cell>
          <cell r="E4229">
            <v>953.67</v>
          </cell>
        </row>
        <row r="4230">
          <cell r="A4230" t="str">
            <v>I1768</v>
          </cell>
          <cell r="B4230" t="str">
            <v>SEINFRA/CE</v>
          </cell>
          <cell r="C4230" t="str">
            <v>QUADRO P/ MEDIÇÃO PRIMÁRIA 15KV</v>
          </cell>
          <cell r="D4230" t="str">
            <v>UN</v>
          </cell>
          <cell r="E4230">
            <v>631</v>
          </cell>
        </row>
        <row r="4231">
          <cell r="A4231" t="str">
            <v>I1769</v>
          </cell>
          <cell r="B4231" t="str">
            <v>SEINFRA/CE</v>
          </cell>
          <cell r="C4231" t="str">
            <v>QUADRO P/MEDIÇÃO PRIMÁRIA 15KV HORO-SAZONAL</v>
          </cell>
          <cell r="D4231" t="str">
            <v>UN</v>
          </cell>
          <cell r="E4231">
            <v>631</v>
          </cell>
        </row>
        <row r="4232">
          <cell r="A4232" t="str">
            <v>I6828</v>
          </cell>
          <cell r="B4232" t="str">
            <v>SEINFRA/CE</v>
          </cell>
          <cell r="C4232" t="str">
            <v>RACK FECHADO 24 U's, 670mm PROFUNDIDADE PADRÃO 19"</v>
          </cell>
          <cell r="D4232" t="str">
            <v>UN</v>
          </cell>
          <cell r="E4232">
            <v>1646.01</v>
          </cell>
        </row>
        <row r="4233">
          <cell r="A4233" t="str">
            <v>I6827</v>
          </cell>
          <cell r="B4233" t="str">
            <v>SEINFRA/CE</v>
          </cell>
          <cell r="C4233" t="str">
            <v>RACK FECHADO 36 U's, 670mm PROFUNDIDADE PADRÃO 19"</v>
          </cell>
          <cell r="D4233" t="str">
            <v>UN</v>
          </cell>
          <cell r="E4233">
            <v>1915.36</v>
          </cell>
        </row>
        <row r="4234">
          <cell r="A4234" t="str">
            <v>I6826</v>
          </cell>
          <cell r="B4234" t="str">
            <v>SEINFRA/CE</v>
          </cell>
          <cell r="C4234" t="str">
            <v>RACK FECHADO 44 U's, 670mm PROFUNDIDADE PADRÃO 19"</v>
          </cell>
          <cell r="D4234" t="str">
            <v>UN</v>
          </cell>
          <cell r="E4234">
            <v>2285.63</v>
          </cell>
        </row>
        <row r="4235">
          <cell r="A4235" t="str">
            <v>I6362</v>
          </cell>
          <cell r="B4235" t="str">
            <v>SEINFRA/CE</v>
          </cell>
          <cell r="C4235" t="str">
            <v>RÁDIO VMF - 1W PORTÁTIL ICOM</v>
          </cell>
          <cell r="D4235" t="str">
            <v>UN</v>
          </cell>
          <cell r="E4235">
            <v>3228.52</v>
          </cell>
        </row>
        <row r="4236">
          <cell r="A4236" t="str">
            <v>I1770</v>
          </cell>
          <cell r="B4236" t="str">
            <v>SEINFRA/CE</v>
          </cell>
          <cell r="C4236" t="str">
            <v>RALO SECO PVC 10 CM</v>
          </cell>
          <cell r="D4236" t="str">
            <v>UN</v>
          </cell>
          <cell r="E4236">
            <v>5.31</v>
          </cell>
        </row>
        <row r="4237">
          <cell r="A4237" t="str">
            <v>I1771</v>
          </cell>
          <cell r="B4237" t="str">
            <v>SEINFRA/CE</v>
          </cell>
          <cell r="C4237" t="str">
            <v>RALO SIFONADO F.FUNDIDO DN 150MM</v>
          </cell>
          <cell r="D4237" t="str">
            <v>UN</v>
          </cell>
          <cell r="E4237">
            <v>337.15</v>
          </cell>
        </row>
        <row r="4238">
          <cell r="A4238" t="str">
            <v>I1772</v>
          </cell>
          <cell r="B4238" t="str">
            <v>SEINFRA/CE</v>
          </cell>
          <cell r="C4238" t="str">
            <v>RASPADOR</v>
          </cell>
          <cell r="D4238" t="str">
            <v>H</v>
          </cell>
          <cell r="E4238">
            <v>5.55</v>
          </cell>
        </row>
        <row r="4239">
          <cell r="A4239" t="str">
            <v>I8409</v>
          </cell>
          <cell r="B4239" t="str">
            <v>SEINFRA/CE</v>
          </cell>
          <cell r="C4239" t="str">
            <v>RASTELEIRO</v>
          </cell>
          <cell r="D4239" t="str">
            <v>H</v>
          </cell>
          <cell r="E4239">
            <v>4</v>
          </cell>
        </row>
        <row r="4240">
          <cell r="A4240" t="str">
            <v>I8352</v>
          </cell>
          <cell r="B4240" t="str">
            <v>SEINFRA/CE</v>
          </cell>
          <cell r="C4240" t="str">
            <v>REATOR / IGNITOR</v>
          </cell>
          <cell r="D4240" t="str">
            <v>UN</v>
          </cell>
          <cell r="E4240">
            <v>31.79</v>
          </cell>
        </row>
        <row r="4241">
          <cell r="A4241" t="str">
            <v>I1780</v>
          </cell>
          <cell r="B4241" t="str">
            <v>SEINFRA/CE</v>
          </cell>
          <cell r="C4241" t="str">
            <v>REATOR AFP P/ LÂMP. FLORESC.</v>
          </cell>
          <cell r="D4241" t="str">
            <v>UN</v>
          </cell>
          <cell r="E4241">
            <v>20.29</v>
          </cell>
        </row>
        <row r="4242">
          <cell r="A4242" t="str">
            <v>I1773</v>
          </cell>
          <cell r="B4242" t="str">
            <v>SEINFRA/CE</v>
          </cell>
          <cell r="C4242" t="str">
            <v>REATOR AFP P/ LÂMP. FLUORESC. COMPACTA</v>
          </cell>
          <cell r="D4242" t="str">
            <v>UN</v>
          </cell>
          <cell r="E4242">
            <v>20.29</v>
          </cell>
        </row>
        <row r="4243">
          <cell r="A4243" t="str">
            <v>I1781</v>
          </cell>
          <cell r="B4243" t="str">
            <v>SEINFRA/CE</v>
          </cell>
          <cell r="C4243" t="str">
            <v>REATOR AFP P/ LÂMP. V. MERCÚRIO 250 W</v>
          </cell>
          <cell r="D4243" t="str">
            <v>UN</v>
          </cell>
          <cell r="E4243">
            <v>60.3</v>
          </cell>
        </row>
        <row r="4244">
          <cell r="A4244" t="str">
            <v>I1775</v>
          </cell>
          <cell r="B4244" t="str">
            <v>SEINFRA/CE</v>
          </cell>
          <cell r="C4244" t="str">
            <v>REATOR AFP P/ LÂMP. V. MERCÚRIO 400W</v>
          </cell>
          <cell r="D4244" t="str">
            <v>UN</v>
          </cell>
          <cell r="E4244">
            <v>85.32</v>
          </cell>
        </row>
        <row r="4245">
          <cell r="A4245" t="str">
            <v>I1777</v>
          </cell>
          <cell r="B4245" t="str">
            <v>SEINFRA/CE</v>
          </cell>
          <cell r="C4245" t="str">
            <v>REATOR AFP P/ LÂMP. V. METÁLICO 1000W</v>
          </cell>
          <cell r="D4245" t="str">
            <v>UN</v>
          </cell>
          <cell r="E4245">
            <v>319.99</v>
          </cell>
        </row>
        <row r="4246">
          <cell r="A4246" t="str">
            <v>I1778</v>
          </cell>
          <cell r="B4246" t="str">
            <v>SEINFRA/CE</v>
          </cell>
          <cell r="C4246" t="str">
            <v>REATOR AFP P/ LÂMP. V. METÁLICO 400W</v>
          </cell>
          <cell r="D4246" t="str">
            <v>UN</v>
          </cell>
          <cell r="E4246">
            <v>101.32</v>
          </cell>
        </row>
        <row r="4247">
          <cell r="A4247" t="str">
            <v>I1782</v>
          </cell>
          <cell r="B4247" t="str">
            <v>SEINFRA/CE</v>
          </cell>
          <cell r="C4247" t="str">
            <v>REATOR AFP P/ LÂMP. V. SÓDIO 360W</v>
          </cell>
          <cell r="D4247" t="str">
            <v>UN</v>
          </cell>
          <cell r="E4247">
            <v>109.66</v>
          </cell>
        </row>
        <row r="4248">
          <cell r="A4248" t="str">
            <v>I1776</v>
          </cell>
          <cell r="B4248" t="str">
            <v>SEINFRA/CE</v>
          </cell>
          <cell r="C4248" t="str">
            <v>REATOR AFP P/ LÂMP. V. SODIO 70W</v>
          </cell>
          <cell r="D4248" t="str">
            <v>UN</v>
          </cell>
          <cell r="E4248">
            <v>58.95</v>
          </cell>
        </row>
        <row r="4249">
          <cell r="A4249" t="str">
            <v>I6316</v>
          </cell>
          <cell r="B4249" t="str">
            <v>SEINFRA/CE</v>
          </cell>
          <cell r="C4249" t="str">
            <v>REATOR ANAERÓBIO EM FIBRA CAPACIDADE 100 m3/DIA</v>
          </cell>
          <cell r="D4249" t="str">
            <v>UN</v>
          </cell>
          <cell r="E4249">
            <v>123480.5</v>
          </cell>
        </row>
        <row r="4250">
          <cell r="A4250" t="str">
            <v>I6317</v>
          </cell>
          <cell r="B4250" t="str">
            <v>SEINFRA/CE</v>
          </cell>
          <cell r="C4250" t="str">
            <v>REATOR ANAERÓBIO EM FIBRA CAPACIDADE 145 m3/DIA</v>
          </cell>
          <cell r="D4250" t="str">
            <v>UN</v>
          </cell>
          <cell r="E4250">
            <v>136851</v>
          </cell>
        </row>
        <row r="4251">
          <cell r="A4251" t="str">
            <v>I6318</v>
          </cell>
          <cell r="B4251" t="str">
            <v>SEINFRA/CE</v>
          </cell>
          <cell r="C4251" t="str">
            <v>REATOR ANAERÓBIO EM FIBRA CAPACIDADE 180 m3/DIA</v>
          </cell>
          <cell r="D4251" t="str">
            <v>UN</v>
          </cell>
          <cell r="E4251">
            <v>175546.8</v>
          </cell>
        </row>
        <row r="4252">
          <cell r="A4252" t="str">
            <v>I6319</v>
          </cell>
          <cell r="B4252" t="str">
            <v>SEINFRA/CE</v>
          </cell>
          <cell r="C4252" t="str">
            <v>REATOR ANAERÓBIO EM FIBRA CAPACIDADE 270 m3/DIA</v>
          </cell>
          <cell r="D4252" t="str">
            <v>UN</v>
          </cell>
          <cell r="E4252">
            <v>212355</v>
          </cell>
        </row>
        <row r="4253">
          <cell r="A4253" t="str">
            <v>I6320</v>
          </cell>
          <cell r="B4253" t="str">
            <v>SEINFRA/CE</v>
          </cell>
          <cell r="C4253" t="str">
            <v>REATOR ANAERÓBIO EM FIBRA CAPACIDADE 350 m3/DIA</v>
          </cell>
          <cell r="D4253" t="str">
            <v>UN</v>
          </cell>
          <cell r="E4253">
            <v>287859</v>
          </cell>
        </row>
        <row r="4254">
          <cell r="A4254" t="str">
            <v>I6315</v>
          </cell>
          <cell r="B4254" t="str">
            <v>SEINFRA/CE</v>
          </cell>
          <cell r="C4254" t="str">
            <v>REATOR ANAERÓBIO EM FIBRA CAPACIDADE 80 m3/DIA</v>
          </cell>
          <cell r="D4254" t="str">
            <v>UN</v>
          </cell>
          <cell r="E4254">
            <v>95953</v>
          </cell>
        </row>
        <row r="4255">
          <cell r="A4255" t="str">
            <v>I1779</v>
          </cell>
          <cell r="B4255" t="str">
            <v>SEINFRA/CE</v>
          </cell>
          <cell r="C4255" t="str">
            <v>REATOR DUPLO  AFP P/ LÂMP. FLUORESC.</v>
          </cell>
          <cell r="D4255" t="str">
            <v>UN</v>
          </cell>
          <cell r="E4255">
            <v>30.2</v>
          </cell>
        </row>
        <row r="4256">
          <cell r="A4256" t="str">
            <v>I1783</v>
          </cell>
          <cell r="B4256" t="str">
            <v>SEINFRA/CE</v>
          </cell>
          <cell r="C4256" t="str">
            <v>REBITE DIAM.5MM COMPR. 12MM</v>
          </cell>
          <cell r="D4256" t="str">
            <v>UN</v>
          </cell>
          <cell r="E4256">
            <v>0.08</v>
          </cell>
        </row>
        <row r="4257">
          <cell r="A4257" t="str">
            <v>I1784</v>
          </cell>
          <cell r="B4257" t="str">
            <v>SEINFRA/CE</v>
          </cell>
          <cell r="C4257" t="str">
            <v>REBITES</v>
          </cell>
          <cell r="D4257" t="str">
            <v>KG</v>
          </cell>
          <cell r="E4257">
            <v>25.81</v>
          </cell>
        </row>
        <row r="4258">
          <cell r="A4258" t="str">
            <v>I7958</v>
          </cell>
          <cell r="B4258" t="str">
            <v>SEINFRA/CE</v>
          </cell>
          <cell r="C4258" t="str">
            <v>REBOCADOR - 300 HP</v>
          </cell>
          <cell r="D4258" t="str">
            <v>H</v>
          </cell>
          <cell r="E4258">
            <v>330</v>
          </cell>
        </row>
        <row r="4259">
          <cell r="A4259" t="str">
            <v>I8335</v>
          </cell>
          <cell r="B4259" t="str">
            <v>SEINFRA/CE</v>
          </cell>
          <cell r="C4259" t="str">
            <v>REBOCO DE GESSO SOBRE BLOCO DE CONCRETO E/OU TIJOLO CERÂMICO</v>
          </cell>
          <cell r="D4259" t="str">
            <v>M2</v>
          </cell>
          <cell r="E4259">
            <v>13</v>
          </cell>
        </row>
        <row r="4260">
          <cell r="A4260" t="str">
            <v>I8334</v>
          </cell>
          <cell r="B4260" t="str">
            <v>SEINFRA/CE</v>
          </cell>
          <cell r="C4260" t="str">
            <v>REBOCO DE GESSO SOBRE GESSO E/OU EMBOÇO</v>
          </cell>
          <cell r="D4260" t="str">
            <v>M2</v>
          </cell>
          <cell r="E4260">
            <v>10</v>
          </cell>
        </row>
        <row r="4261">
          <cell r="A4261" t="str">
            <v>I8113</v>
          </cell>
          <cell r="B4261" t="str">
            <v>SEINFRA/CE</v>
          </cell>
          <cell r="C4261" t="str">
            <v>REBOLO DE ESMERIL</v>
          </cell>
          <cell r="D4261" t="str">
            <v>UN</v>
          </cell>
          <cell r="E4261">
            <v>68.67</v>
          </cell>
        </row>
        <row r="4262">
          <cell r="A4262" t="str">
            <v>I7419</v>
          </cell>
          <cell r="B4262" t="str">
            <v>SEINFRA/CE</v>
          </cell>
          <cell r="C4262" t="str">
            <v>RECICLADORA À FRIO</v>
          </cell>
          <cell r="D4262" t="str">
            <v>UN</v>
          </cell>
          <cell r="E4262">
            <v>2100000</v>
          </cell>
        </row>
        <row r="4263">
          <cell r="A4263" t="str">
            <v>I7421</v>
          </cell>
          <cell r="B4263" t="str">
            <v>SEINFRA/CE</v>
          </cell>
          <cell r="C4263" t="str">
            <v>RECICLADORA À FRIO (CHI)</v>
          </cell>
          <cell r="D4263" t="str">
            <v>H</v>
          </cell>
          <cell r="E4263">
            <v>105.9</v>
          </cell>
        </row>
        <row r="4264">
          <cell r="A4264" t="str">
            <v>I7420</v>
          </cell>
          <cell r="B4264" t="str">
            <v>SEINFRA/CE</v>
          </cell>
          <cell r="C4264" t="str">
            <v>RECICLADORA À FRIO (CHP)</v>
          </cell>
          <cell r="D4264" t="str">
            <v>H</v>
          </cell>
          <cell r="E4264">
            <v>541.5</v>
          </cell>
        </row>
        <row r="4265">
          <cell r="A4265" t="str">
            <v>I1785</v>
          </cell>
          <cell r="B4265" t="str">
            <v>SEINFRA/CE</v>
          </cell>
          <cell r="C4265" t="str">
            <v>RECONSTITUIÇÃO ARGAM. C/GROUT - RENDEROC.RG.</v>
          </cell>
          <cell r="D4265" t="str">
            <v>M2</v>
          </cell>
          <cell r="E4265">
            <v>161.99</v>
          </cell>
        </row>
        <row r="4266">
          <cell r="A4266" t="str">
            <v>I1786</v>
          </cell>
          <cell r="B4266" t="str">
            <v>SEINFRA/CE</v>
          </cell>
          <cell r="C4266" t="str">
            <v>RECONSTITUIÇÃO ARGAM.POLIMERICA-RENDEROC.S</v>
          </cell>
          <cell r="D4266" t="str">
            <v>M2</v>
          </cell>
          <cell r="E4266">
            <v>89.28</v>
          </cell>
        </row>
        <row r="4267">
          <cell r="A4267" t="str">
            <v>I1787</v>
          </cell>
          <cell r="B4267" t="str">
            <v>SEINFRA/CE</v>
          </cell>
          <cell r="C4267" t="str">
            <v>RECONSTITUIÇÃO C/MICROCONCRETO FLUIDO-RENDEROC.LA</v>
          </cell>
          <cell r="D4267" t="str">
            <v>M2</v>
          </cell>
          <cell r="E4267">
            <v>843.04</v>
          </cell>
        </row>
        <row r="4268">
          <cell r="A4268" t="str">
            <v>I7509</v>
          </cell>
          <cell r="B4268" t="str">
            <v>SEINFRA/CE</v>
          </cell>
          <cell r="C4268" t="str">
            <v>REDE DE GÁS P/ COZINHA</v>
          </cell>
          <cell r="D4268" t="str">
            <v>M</v>
          </cell>
          <cell r="E4268">
            <v>17.48</v>
          </cell>
        </row>
        <row r="4269">
          <cell r="A4269" t="str">
            <v>I7944</v>
          </cell>
          <cell r="B4269" t="str">
            <v>SEINFRA/CE</v>
          </cell>
          <cell r="C4269" t="str">
            <v>REDE DE INSUFLAMENTO/RETORNO C/ DUTOS EM CHAPA GALVANIZADA, DEFLETORES, CHAVEAMENTOS, FIXAÇÕES, ISOLAMENTO TÉRMICO EM CHAPAS DE ISOPOR AUTO-EXTINGUÍVEL, DUTOS FLEXÍVEIS DE LIGAÇÃO ETC.</v>
          </cell>
          <cell r="D4269" t="str">
            <v>KG</v>
          </cell>
          <cell r="E4269">
            <v>9.66</v>
          </cell>
        </row>
        <row r="4270">
          <cell r="A4270" t="str">
            <v>I7940</v>
          </cell>
          <cell r="B4270" t="str">
            <v>SEINFRA/CE</v>
          </cell>
          <cell r="C4270" t="str">
            <v>REDE DE INSUFLAMENTO/RETORNO, C/ DUTOS EM CHAPA GALVANIZADA, DEFLETORES, CHAVEAMENTOS, FIXAÇÕES, ISOLAMENTO TÉRMICO EM MANTAS DE LÃ DE ROCHA OU VIDRO, DUTOS FLEXÍVEIS DE LIGAÇÃO ETC.</v>
          </cell>
          <cell r="D4270" t="str">
            <v>KG</v>
          </cell>
          <cell r="E4270">
            <v>12.47</v>
          </cell>
        </row>
        <row r="4271">
          <cell r="A4271" t="str">
            <v>I6777</v>
          </cell>
          <cell r="B4271" t="str">
            <v>SEINFRA/CE</v>
          </cell>
          <cell r="C4271" t="str">
            <v>REDUÇÃO AÇO ASTM A-120 ROSCÁVEL DE (1"x 1 1/2")  À (1"x 3/4")</v>
          </cell>
          <cell r="D4271" t="str">
            <v>UN</v>
          </cell>
          <cell r="E4271">
            <v>17.3</v>
          </cell>
        </row>
        <row r="4272">
          <cell r="A4272" t="str">
            <v>I6776</v>
          </cell>
          <cell r="B4272" t="str">
            <v>SEINFRA/CE</v>
          </cell>
          <cell r="C4272" t="str">
            <v>REDUÇÃO AÇO ASTM A-120 ROSCÁVEL DE (2"x 1 1/2")  À (2"x 3/4")</v>
          </cell>
          <cell r="D4272" t="str">
            <v>UN</v>
          </cell>
          <cell r="E4272">
            <v>17.3</v>
          </cell>
        </row>
        <row r="4273">
          <cell r="A4273" t="str">
            <v>I6775</v>
          </cell>
          <cell r="B4273" t="str">
            <v>SEINFRA/CE</v>
          </cell>
          <cell r="C4273" t="str">
            <v>REDUÇÃO AÇO ASTM A-120 ROSCÁVEL DE (3"x 2 1/2")  À (3"x 3/4")</v>
          </cell>
          <cell r="D4273" t="str">
            <v>UN</v>
          </cell>
          <cell r="E4273">
            <v>17.3</v>
          </cell>
        </row>
        <row r="4274">
          <cell r="A4274" t="str">
            <v>I6774</v>
          </cell>
          <cell r="B4274" t="str">
            <v>SEINFRA/CE</v>
          </cell>
          <cell r="C4274" t="str">
            <v>REDUÇÃO AÇO ASTM A-120 ROSCÁVEL DE (4"x 2")</v>
          </cell>
          <cell r="D4274" t="str">
            <v>UN</v>
          </cell>
          <cell r="E4274">
            <v>25.6</v>
          </cell>
        </row>
        <row r="4275">
          <cell r="A4275" t="str">
            <v>I6773</v>
          </cell>
          <cell r="B4275" t="str">
            <v>SEINFRA/CE</v>
          </cell>
          <cell r="C4275" t="str">
            <v>REDUÇÃO AÇO ASTM A-120 ROSCÁVEL DE (4"x 3")</v>
          </cell>
          <cell r="D4275" t="str">
            <v>UN</v>
          </cell>
          <cell r="E4275">
            <v>23.8</v>
          </cell>
        </row>
        <row r="4276">
          <cell r="A4276" t="str">
            <v>I4066</v>
          </cell>
          <cell r="B4276" t="str">
            <v>SEINFRA/CE</v>
          </cell>
          <cell r="C4276" t="str">
            <v>REDUÇÃO EXCÊNTRICA C/ FLANGES DN 100 x 75 PN10</v>
          </cell>
          <cell r="D4276" t="str">
            <v>UN</v>
          </cell>
          <cell r="E4276">
            <v>307.98</v>
          </cell>
        </row>
        <row r="4277">
          <cell r="A4277" t="str">
            <v>I7136</v>
          </cell>
          <cell r="B4277" t="str">
            <v>SEINFRA/CE</v>
          </cell>
          <cell r="C4277" t="str">
            <v>REDUÇÃO EXCENTRICA C/ FLANGES DN 100 x 80 PN10</v>
          </cell>
          <cell r="D4277" t="str">
            <v>UN</v>
          </cell>
          <cell r="E4277">
            <v>304.57</v>
          </cell>
        </row>
        <row r="4278">
          <cell r="A4278" t="str">
            <v>I4068</v>
          </cell>
          <cell r="B4278" t="str">
            <v>SEINFRA/CE</v>
          </cell>
          <cell r="C4278" t="str">
            <v>REDUÇÃO EXCÊNTRICA C/ FLANGES DN 150 x 100 PN10</v>
          </cell>
          <cell r="D4278" t="str">
            <v>UN</v>
          </cell>
          <cell r="E4278">
            <v>491.46</v>
          </cell>
        </row>
        <row r="4279">
          <cell r="A4279" t="str">
            <v>I4067</v>
          </cell>
          <cell r="B4279" t="str">
            <v>SEINFRA/CE</v>
          </cell>
          <cell r="C4279" t="str">
            <v>REDUÇÃO EXCÊNTRICA C/ FLANGES DN 150 x 75 PN10</v>
          </cell>
          <cell r="D4279" t="str">
            <v>UN</v>
          </cell>
          <cell r="E4279">
            <v>481.43</v>
          </cell>
        </row>
        <row r="4280">
          <cell r="A4280" t="str">
            <v>I7605</v>
          </cell>
          <cell r="B4280" t="str">
            <v>SEINFRA/CE</v>
          </cell>
          <cell r="C4280" t="str">
            <v>REDUÇÃO EXCÊNTRICA C/ FLANGES DN 150 x 80 PN10</v>
          </cell>
          <cell r="D4280" t="str">
            <v>UN</v>
          </cell>
          <cell r="E4280">
            <v>485.08</v>
          </cell>
        </row>
        <row r="4281">
          <cell r="A4281" t="str">
            <v>I4070</v>
          </cell>
          <cell r="B4281" t="str">
            <v>SEINFRA/CE</v>
          </cell>
          <cell r="C4281" t="str">
            <v>REDUÇÃO EXCÊNTRICA C/ FLANGES DN 200 x 100 PN10</v>
          </cell>
          <cell r="D4281" t="str">
            <v>UN</v>
          </cell>
          <cell r="E4281">
            <v>826.28</v>
          </cell>
        </row>
        <row r="4282">
          <cell r="A4282" t="str">
            <v>I4071</v>
          </cell>
          <cell r="B4282" t="str">
            <v>SEINFRA/CE</v>
          </cell>
          <cell r="C4282" t="str">
            <v>REDUÇÃO EXCÊNTRICA C/ FLANGES DN 200 x 150 PN10</v>
          </cell>
          <cell r="D4282" t="str">
            <v>UN</v>
          </cell>
          <cell r="E4282">
            <v>844.02</v>
          </cell>
        </row>
        <row r="4283">
          <cell r="A4283" t="str">
            <v>I4072</v>
          </cell>
          <cell r="B4283" t="str">
            <v>SEINFRA/CE</v>
          </cell>
          <cell r="C4283" t="str">
            <v>REDUÇÃO EXCÊNTRICA C/ FLANGES DN 250 x 150 PN10</v>
          </cell>
          <cell r="D4283" t="str">
            <v>UN</v>
          </cell>
          <cell r="E4283">
            <v>911.35</v>
          </cell>
        </row>
        <row r="4284">
          <cell r="A4284" t="str">
            <v>I4073</v>
          </cell>
          <cell r="B4284" t="str">
            <v>SEINFRA/CE</v>
          </cell>
          <cell r="C4284" t="str">
            <v>REDUÇÃO EXCÊNTRICA C/ FLANGES DN 250 x 200 PN10</v>
          </cell>
          <cell r="D4284" t="str">
            <v>UN</v>
          </cell>
          <cell r="E4284">
            <v>931.74</v>
          </cell>
        </row>
        <row r="4285">
          <cell r="A4285" t="str">
            <v>I4074</v>
          </cell>
          <cell r="B4285" t="str">
            <v>SEINFRA/CE</v>
          </cell>
          <cell r="C4285" t="str">
            <v>REDUÇÃO EXCÊNTRICA C/ FLANGES DN 300 x 150 PN10</v>
          </cell>
          <cell r="D4285" t="str">
            <v>UN</v>
          </cell>
          <cell r="E4285">
            <v>1051.52</v>
          </cell>
        </row>
        <row r="4286">
          <cell r="A4286" t="str">
            <v>I4075</v>
          </cell>
          <cell r="B4286" t="str">
            <v>SEINFRA/CE</v>
          </cell>
          <cell r="C4286" t="str">
            <v>REDUÇÃO EXCÊNTRICA C/ FLANGES DN 300 x 200 PN10</v>
          </cell>
          <cell r="D4286" t="str">
            <v>UN</v>
          </cell>
          <cell r="E4286">
            <v>1095.3800000000001</v>
          </cell>
        </row>
        <row r="4287">
          <cell r="A4287" t="str">
            <v>I4076</v>
          </cell>
          <cell r="B4287" t="str">
            <v>SEINFRA/CE</v>
          </cell>
          <cell r="C4287" t="str">
            <v>REDUÇÃO EXCÊNTRICA C/ FLANGES DN 300 x 250 PN10</v>
          </cell>
          <cell r="D4287" t="str">
            <v>UN</v>
          </cell>
          <cell r="E4287">
            <v>1117.24</v>
          </cell>
        </row>
        <row r="4288">
          <cell r="A4288" t="str">
            <v>I4077</v>
          </cell>
          <cell r="B4288" t="str">
            <v>SEINFRA/CE</v>
          </cell>
          <cell r="C4288" t="str">
            <v>REDUÇÃO EXCÊNTRICA C/ FLANGES DN 400 x 250 PN10</v>
          </cell>
          <cell r="D4288" t="str">
            <v>UN</v>
          </cell>
          <cell r="E4288">
            <v>1727.03</v>
          </cell>
        </row>
        <row r="4289">
          <cell r="A4289" t="str">
            <v>I4078</v>
          </cell>
          <cell r="B4289" t="str">
            <v>SEINFRA/CE</v>
          </cell>
          <cell r="C4289" t="str">
            <v>REDUÇÃO EXCÊNTRICA C/ FLANGES DN 400 x 300 PN10</v>
          </cell>
          <cell r="D4289" t="str">
            <v>UN</v>
          </cell>
          <cell r="E4289">
            <v>1967.81</v>
          </cell>
        </row>
        <row r="4290">
          <cell r="A4290" t="str">
            <v>I4064</v>
          </cell>
          <cell r="B4290" t="str">
            <v>SEINFRA/CE</v>
          </cell>
          <cell r="C4290" t="str">
            <v>REDUÇÃO EXCÊNTRICA C/ FLANGES DN 75 x 50 PN10</v>
          </cell>
          <cell r="D4290" t="str">
            <v>UN</v>
          </cell>
          <cell r="E4290">
            <v>104.81</v>
          </cell>
        </row>
        <row r="4291">
          <cell r="A4291" t="str">
            <v>I7137</v>
          </cell>
          <cell r="B4291" t="str">
            <v>SEINFRA/CE</v>
          </cell>
          <cell r="C4291" t="str">
            <v>REDUÇÃO EXCENTRICA C/ FLANGES DN 80 x 50 PN10</v>
          </cell>
          <cell r="D4291" t="str">
            <v>UN</v>
          </cell>
          <cell r="E4291">
            <v>114.99</v>
          </cell>
        </row>
        <row r="4292">
          <cell r="A4292" t="str">
            <v>I3018</v>
          </cell>
          <cell r="B4292" t="str">
            <v>SEINFRA/CE</v>
          </cell>
          <cell r="C4292" t="str">
            <v>REDUÇÃO EXCÊNTRICA OCRE PB - JE DN 125 x 100</v>
          </cell>
          <cell r="D4292" t="str">
            <v>UN</v>
          </cell>
          <cell r="E4292">
            <v>8.5500000000000007</v>
          </cell>
        </row>
        <row r="4293">
          <cell r="A4293" t="str">
            <v>I3019</v>
          </cell>
          <cell r="B4293" t="str">
            <v>SEINFRA/CE</v>
          </cell>
          <cell r="C4293" t="str">
            <v>REDUÇÃO EXCÊNTRICA OCRE PB - JE DN 150 x 10</v>
          </cell>
          <cell r="D4293" t="str">
            <v>UN</v>
          </cell>
          <cell r="E4293">
            <v>19.46</v>
          </cell>
        </row>
        <row r="4294">
          <cell r="A4294" t="str">
            <v>I3020</v>
          </cell>
          <cell r="B4294" t="str">
            <v>SEINFRA/CE</v>
          </cell>
          <cell r="C4294" t="str">
            <v>REDUÇÃO EXCÊNTRICA OCRE PB - JE DN 150 x 125</v>
          </cell>
          <cell r="D4294" t="str">
            <v>UN</v>
          </cell>
          <cell r="E4294">
            <v>33.229999999999997</v>
          </cell>
        </row>
        <row r="4295">
          <cell r="A4295" t="str">
            <v>I3021</v>
          </cell>
          <cell r="B4295" t="str">
            <v>SEINFRA/CE</v>
          </cell>
          <cell r="C4295" t="str">
            <v>REDUÇÃO EXCÊNTRICA OCRE PB - JE DN 200 x 150</v>
          </cell>
          <cell r="D4295" t="str">
            <v>UN</v>
          </cell>
          <cell r="E4295">
            <v>23.51</v>
          </cell>
        </row>
        <row r="4296">
          <cell r="A4296" t="str">
            <v>I3022</v>
          </cell>
          <cell r="B4296" t="str">
            <v>SEINFRA/CE</v>
          </cell>
          <cell r="C4296" t="str">
            <v>REDUÇÃO EXCÊNTRICA OCRE PB - JE DN 250 x 200</v>
          </cell>
          <cell r="D4296" t="str">
            <v>UN</v>
          </cell>
          <cell r="E4296">
            <v>38.29</v>
          </cell>
        </row>
        <row r="4297">
          <cell r="A4297" t="str">
            <v>I3023</v>
          </cell>
          <cell r="B4297" t="str">
            <v>SEINFRA/CE</v>
          </cell>
          <cell r="C4297" t="str">
            <v>REDUÇÃO EXCÊNTRICA OCRE PB - JE DN 300 x 250</v>
          </cell>
          <cell r="D4297" t="str">
            <v>UN</v>
          </cell>
          <cell r="E4297">
            <v>135.55000000000001</v>
          </cell>
        </row>
        <row r="4298">
          <cell r="A4298" t="str">
            <v>I3024</v>
          </cell>
          <cell r="B4298" t="str">
            <v>SEINFRA/CE</v>
          </cell>
          <cell r="C4298" t="str">
            <v>REDUÇÃO EXCÊNTRICA OCRE PB - JE DN 350 x 300</v>
          </cell>
          <cell r="D4298" t="str">
            <v>UN</v>
          </cell>
          <cell r="E4298">
            <v>195.26</v>
          </cell>
        </row>
        <row r="4299">
          <cell r="A4299" t="str">
            <v>I3025</v>
          </cell>
          <cell r="B4299" t="str">
            <v>SEINFRA/CE</v>
          </cell>
          <cell r="C4299" t="str">
            <v>REDUÇÃO EXCÊNTRICA OCRE PB - JE DN 400 x 300</v>
          </cell>
          <cell r="D4299" t="str">
            <v>UN</v>
          </cell>
          <cell r="E4299">
            <v>257.07</v>
          </cell>
        </row>
        <row r="4300">
          <cell r="A4300" t="str">
            <v>I3026</v>
          </cell>
          <cell r="B4300" t="str">
            <v>SEINFRA/CE</v>
          </cell>
          <cell r="C4300" t="str">
            <v>REDUÇÃO EXCÊNTRICA OCRE PB - JE DN 400 x 350</v>
          </cell>
          <cell r="D4300" t="str">
            <v>UN</v>
          </cell>
          <cell r="E4300">
            <v>351.54</v>
          </cell>
        </row>
        <row r="4301">
          <cell r="A4301" t="str">
            <v>I6901</v>
          </cell>
          <cell r="B4301" t="str">
            <v>SEINFRA/CE</v>
          </cell>
          <cell r="C4301" t="str">
            <v>REDUÇÃO EXCÊNTRICA OCRE PB - JEI DN 125 x 100</v>
          </cell>
          <cell r="D4301" t="str">
            <v>UN</v>
          </cell>
          <cell r="E4301">
            <v>18.23</v>
          </cell>
        </row>
        <row r="4302">
          <cell r="A4302" t="str">
            <v>I6902</v>
          </cell>
          <cell r="B4302" t="str">
            <v>SEINFRA/CE</v>
          </cell>
          <cell r="C4302" t="str">
            <v>REDUÇÃO EXCÊNTRICA OCRE PB - JEI DN 150 x 100</v>
          </cell>
          <cell r="D4302" t="str">
            <v>UN</v>
          </cell>
          <cell r="E4302">
            <v>21.08</v>
          </cell>
        </row>
        <row r="4303">
          <cell r="A4303" t="str">
            <v>I6903</v>
          </cell>
          <cell r="B4303" t="str">
            <v>SEINFRA/CE</v>
          </cell>
          <cell r="C4303" t="str">
            <v>REDUÇÃO EXCÊNTRICA OCRE PB - JEI DN 200 x 150</v>
          </cell>
          <cell r="D4303" t="str">
            <v>UN</v>
          </cell>
          <cell r="E4303">
            <v>35.090000000000003</v>
          </cell>
        </row>
        <row r="4304">
          <cell r="A4304" t="str">
            <v>I6904</v>
          </cell>
          <cell r="B4304" t="str">
            <v>SEINFRA/CE</v>
          </cell>
          <cell r="C4304" t="str">
            <v>REDUÇÃO EXCÊNTRICA OCRE PB - JEI DN 250 x 200</v>
          </cell>
          <cell r="D4304" t="str">
            <v>UN</v>
          </cell>
          <cell r="E4304">
            <v>61.72</v>
          </cell>
        </row>
        <row r="4305">
          <cell r="A4305" t="str">
            <v>I6906</v>
          </cell>
          <cell r="B4305" t="str">
            <v>SEINFRA/CE</v>
          </cell>
          <cell r="C4305" t="str">
            <v>REDUÇÃO EXCÊNTRICA OCRE PB - JEI DN 300 x 250</v>
          </cell>
          <cell r="D4305" t="str">
            <v>UN</v>
          </cell>
          <cell r="E4305">
            <v>136.41999999999999</v>
          </cell>
        </row>
        <row r="4306">
          <cell r="A4306" t="str">
            <v>I6905</v>
          </cell>
          <cell r="B4306" t="str">
            <v>SEINFRA/CE</v>
          </cell>
          <cell r="C4306" t="str">
            <v>REDUÇÃO EXCÊNTRICA OCRE PB - JEI DN 300x 200</v>
          </cell>
          <cell r="D4306" t="str">
            <v>UN</v>
          </cell>
          <cell r="E4306">
            <v>190.36</v>
          </cell>
        </row>
        <row r="4307">
          <cell r="A4307" t="str">
            <v>I6907</v>
          </cell>
          <cell r="B4307" t="str">
            <v>SEINFRA/CE</v>
          </cell>
          <cell r="C4307" t="str">
            <v>REDUÇÃO EXCÊNTRICA OCRE PB - JEI DN 350 x 300</v>
          </cell>
          <cell r="D4307" t="str">
            <v>UN</v>
          </cell>
          <cell r="E4307">
            <v>183.12</v>
          </cell>
        </row>
        <row r="4308">
          <cell r="A4308" t="str">
            <v>I6908</v>
          </cell>
          <cell r="B4308" t="str">
            <v>SEINFRA/CE</v>
          </cell>
          <cell r="C4308" t="str">
            <v>REDUÇÃO EXCÊNTRICA OCRE PB - JEI DN 400 x 300</v>
          </cell>
          <cell r="D4308" t="str">
            <v>UN</v>
          </cell>
          <cell r="E4308">
            <v>224.82</v>
          </cell>
        </row>
        <row r="4309">
          <cell r="A4309" t="str">
            <v>I6909</v>
          </cell>
          <cell r="B4309" t="str">
            <v>SEINFRA/CE</v>
          </cell>
          <cell r="C4309" t="str">
            <v>REDUÇÃO EXCÊNTRICA OCRE PB - JEI DN 400 x 350</v>
          </cell>
          <cell r="D4309" t="str">
            <v>UN</v>
          </cell>
          <cell r="E4309">
            <v>288.39999999999998</v>
          </cell>
        </row>
        <row r="4310">
          <cell r="A4310" t="str">
            <v>I8024</v>
          </cell>
          <cell r="B4310" t="str">
            <v>SEINFRA/CE</v>
          </cell>
          <cell r="C4310" t="str">
            <v>REDUÇÃO EXCÊNTRICA OCRE PB- JE DN 300 X 200</v>
          </cell>
          <cell r="D4310" t="str">
            <v>UN</v>
          </cell>
          <cell r="E4310">
            <v>247.17</v>
          </cell>
        </row>
        <row r="4311">
          <cell r="A4311" t="str">
            <v>I1789</v>
          </cell>
          <cell r="B4311" t="str">
            <v>SEINFRA/CE</v>
          </cell>
          <cell r="C4311" t="str">
            <v>REDUÇÃO EXCÊNTRICA PVC BRANCO 100X100MM</v>
          </cell>
          <cell r="D4311" t="str">
            <v>UN</v>
          </cell>
          <cell r="E4311">
            <v>7.15</v>
          </cell>
        </row>
        <row r="4312">
          <cell r="A4312" t="str">
            <v>I1788</v>
          </cell>
          <cell r="B4312" t="str">
            <v>SEINFRA/CE</v>
          </cell>
          <cell r="C4312" t="str">
            <v>REDUÇÃO EXCÊNTRICA PVC BRANCO 150X150MM</v>
          </cell>
          <cell r="D4312" t="str">
            <v>UN</v>
          </cell>
          <cell r="E4312">
            <v>21.1</v>
          </cell>
        </row>
        <row r="4313">
          <cell r="A4313" t="str">
            <v>I1790</v>
          </cell>
          <cell r="B4313" t="str">
            <v>SEINFRA/CE</v>
          </cell>
          <cell r="C4313" t="str">
            <v>REDUÇÃO EXCENTRICA PVC ESGOTO 100X50MM</v>
          </cell>
          <cell r="D4313" t="str">
            <v>UN</v>
          </cell>
          <cell r="E4313">
            <v>5.73</v>
          </cell>
        </row>
        <row r="4314">
          <cell r="A4314" t="str">
            <v>I1791</v>
          </cell>
          <cell r="B4314" t="str">
            <v>SEINFRA/CE</v>
          </cell>
          <cell r="C4314" t="str">
            <v>REDUÇÃO EXCENTRICA PVC ESGOTO 75X50MM</v>
          </cell>
          <cell r="D4314" t="str">
            <v>UN</v>
          </cell>
          <cell r="E4314">
            <v>4.83</v>
          </cell>
        </row>
        <row r="4315">
          <cell r="A4315" t="str">
            <v>I4080</v>
          </cell>
          <cell r="B4315" t="str">
            <v>SEINFRA/CE</v>
          </cell>
          <cell r="C4315" t="str">
            <v>REDUÇÃO FoFo FF DN 100 x 50 PN10</v>
          </cell>
          <cell r="D4315" t="str">
            <v>UN</v>
          </cell>
          <cell r="E4315">
            <v>227.89</v>
          </cell>
        </row>
        <row r="4316">
          <cell r="A4316" t="str">
            <v>I4081</v>
          </cell>
          <cell r="B4316" t="str">
            <v>SEINFRA/CE</v>
          </cell>
          <cell r="C4316" t="str">
            <v>REDUÇÃO FoFo FF DN 100 x 75 PN10</v>
          </cell>
          <cell r="D4316" t="str">
            <v>UN</v>
          </cell>
          <cell r="E4316">
            <v>250.8</v>
          </cell>
        </row>
        <row r="4317">
          <cell r="A4317" t="str">
            <v>I7138</v>
          </cell>
          <cell r="B4317" t="str">
            <v>SEINFRA/CE</v>
          </cell>
          <cell r="C4317" t="str">
            <v>REDUÇÃO FoFo FF DN 100 x 80 PN10</v>
          </cell>
          <cell r="D4317" t="str">
            <v>UN</v>
          </cell>
          <cell r="E4317">
            <v>250.81</v>
          </cell>
        </row>
        <row r="4318">
          <cell r="A4318" t="str">
            <v>I4111</v>
          </cell>
          <cell r="B4318" t="str">
            <v>SEINFRA/CE</v>
          </cell>
          <cell r="C4318" t="str">
            <v>REDUÇÃO FoFo FF DN 1000 x 900 PN10</v>
          </cell>
          <cell r="D4318" t="str">
            <v>UN</v>
          </cell>
          <cell r="E4318">
            <v>7558.44</v>
          </cell>
        </row>
        <row r="4319">
          <cell r="A4319" t="str">
            <v>I4112</v>
          </cell>
          <cell r="B4319" t="str">
            <v>SEINFRA/CE</v>
          </cell>
          <cell r="C4319" t="str">
            <v>REDUÇÃO FoFo FF DN 1200 x 1000 PN10</v>
          </cell>
          <cell r="D4319" t="str">
            <v>UN</v>
          </cell>
          <cell r="E4319">
            <v>12575.6</v>
          </cell>
        </row>
        <row r="4320">
          <cell r="A4320" t="str">
            <v>I4084</v>
          </cell>
          <cell r="B4320" t="str">
            <v>SEINFRA/CE</v>
          </cell>
          <cell r="C4320" t="str">
            <v>REDUÇÃO FoFo FF DN 150 x 100 PN10</v>
          </cell>
          <cell r="D4320" t="str">
            <v>UN</v>
          </cell>
          <cell r="E4320">
            <v>349.26</v>
          </cell>
        </row>
        <row r="4321">
          <cell r="A4321" t="str">
            <v>I4083</v>
          </cell>
          <cell r="B4321" t="str">
            <v>SEINFRA/CE</v>
          </cell>
          <cell r="C4321" t="str">
            <v>REDUÇÃO FoFo FF DN 150 x 75 PN10</v>
          </cell>
          <cell r="D4321" t="str">
            <v>UN</v>
          </cell>
          <cell r="E4321">
            <v>344.22</v>
          </cell>
        </row>
        <row r="4322">
          <cell r="A4322" t="str">
            <v>I7139</v>
          </cell>
          <cell r="B4322" t="str">
            <v>SEINFRA/CE</v>
          </cell>
          <cell r="C4322" t="str">
            <v>REDUÇÃO FoFo FF DN 150 x 80 PN10</v>
          </cell>
          <cell r="D4322" t="str">
            <v>UN</v>
          </cell>
          <cell r="E4322">
            <v>344.22</v>
          </cell>
        </row>
        <row r="4323">
          <cell r="A4323" t="str">
            <v>I4086</v>
          </cell>
          <cell r="B4323" t="str">
            <v>SEINFRA/CE</v>
          </cell>
          <cell r="C4323" t="str">
            <v>REDUÇÃO FoFo FF DN 200 x 100 PN10</v>
          </cell>
          <cell r="D4323" t="str">
            <v>UN</v>
          </cell>
          <cell r="E4323">
            <v>808.48</v>
          </cell>
        </row>
        <row r="4324">
          <cell r="A4324" t="str">
            <v>I4087</v>
          </cell>
          <cell r="B4324" t="str">
            <v>SEINFRA/CE</v>
          </cell>
          <cell r="C4324" t="str">
            <v>REDUÇÃO FoFo FF DN 200 x 150 PN10</v>
          </cell>
          <cell r="D4324" t="str">
            <v>UN</v>
          </cell>
          <cell r="E4324">
            <v>824.05</v>
          </cell>
        </row>
        <row r="4325">
          <cell r="A4325" t="str">
            <v>I4088</v>
          </cell>
          <cell r="B4325" t="str">
            <v>SEINFRA/CE</v>
          </cell>
          <cell r="C4325" t="str">
            <v>REDUÇÃO FoFo FF DN 250 x 150 PN10</v>
          </cell>
          <cell r="D4325" t="str">
            <v>UN</v>
          </cell>
          <cell r="E4325">
            <v>855.44</v>
          </cell>
        </row>
        <row r="4326">
          <cell r="A4326" t="str">
            <v>I4089</v>
          </cell>
          <cell r="B4326" t="str">
            <v>SEINFRA/CE</v>
          </cell>
          <cell r="C4326" t="str">
            <v>REDUÇÃO FoFo FF DN 250 x 200 PN10</v>
          </cell>
          <cell r="D4326" t="str">
            <v>UN</v>
          </cell>
          <cell r="E4326">
            <v>869.35</v>
          </cell>
        </row>
        <row r="4327">
          <cell r="A4327" t="str">
            <v>I4090</v>
          </cell>
          <cell r="B4327" t="str">
            <v>SEINFRA/CE</v>
          </cell>
          <cell r="C4327" t="str">
            <v>REDUÇÃO FoFo FF DN 300 x 150 PN10</v>
          </cell>
          <cell r="D4327" t="str">
            <v>UN</v>
          </cell>
          <cell r="E4327">
            <v>953.2</v>
          </cell>
        </row>
        <row r="4328">
          <cell r="A4328" t="str">
            <v>I4091</v>
          </cell>
          <cell r="B4328" t="str">
            <v>SEINFRA/CE</v>
          </cell>
          <cell r="C4328" t="str">
            <v>REDUÇÃO FoFo FF DN 300 x 200 PN10</v>
          </cell>
          <cell r="D4328" t="str">
            <v>UN</v>
          </cell>
          <cell r="E4328">
            <v>970.63</v>
          </cell>
        </row>
        <row r="4329">
          <cell r="A4329" t="str">
            <v>I4092</v>
          </cell>
          <cell r="B4329" t="str">
            <v>SEINFRA/CE</v>
          </cell>
          <cell r="C4329" t="str">
            <v>REDUÇÃO FoFo FF DN 300 x 250 PN10</v>
          </cell>
          <cell r="D4329" t="str">
            <v>UN</v>
          </cell>
          <cell r="E4329">
            <v>985.79</v>
          </cell>
        </row>
        <row r="4330">
          <cell r="A4330" t="str">
            <v>I4093</v>
          </cell>
          <cell r="B4330" t="str">
            <v>SEINFRA/CE</v>
          </cell>
          <cell r="C4330" t="str">
            <v>REDUÇÃO FoFo FF DN 350 x 200 PN10</v>
          </cell>
          <cell r="D4330" t="str">
            <v>UN</v>
          </cell>
          <cell r="E4330">
            <v>1171.78</v>
          </cell>
        </row>
        <row r="4331">
          <cell r="A4331" t="str">
            <v>I4094</v>
          </cell>
          <cell r="B4331" t="str">
            <v>SEINFRA/CE</v>
          </cell>
          <cell r="C4331" t="str">
            <v>REDUÇÃO FoFo FF DN 350 x 250 PN10</v>
          </cell>
          <cell r="D4331" t="str">
            <v>UN</v>
          </cell>
          <cell r="E4331">
            <v>1335.57</v>
          </cell>
        </row>
        <row r="4332">
          <cell r="A4332" t="str">
            <v>I4095</v>
          </cell>
          <cell r="B4332" t="str">
            <v>SEINFRA/CE</v>
          </cell>
          <cell r="C4332" t="str">
            <v>REDUÇÃO FoFo FF DN 350 x 300 PN10</v>
          </cell>
          <cell r="D4332" t="str">
            <v>UN</v>
          </cell>
          <cell r="E4332">
            <v>1329.39</v>
          </cell>
        </row>
        <row r="4333">
          <cell r="A4333" t="str">
            <v>I4096</v>
          </cell>
          <cell r="B4333" t="str">
            <v>SEINFRA/CE</v>
          </cell>
          <cell r="C4333" t="str">
            <v>REDUÇÃO FoFo FF DN 400 x 250 PN10</v>
          </cell>
          <cell r="D4333" t="str">
            <v>UN</v>
          </cell>
          <cell r="E4333">
            <v>1211.3699999999999</v>
          </cell>
        </row>
        <row r="4334">
          <cell r="A4334" t="str">
            <v>I4097</v>
          </cell>
          <cell r="B4334" t="str">
            <v>SEINFRA/CE</v>
          </cell>
          <cell r="C4334" t="str">
            <v>REDUÇÃO FoFo FF DN 400 x 300 PN10</v>
          </cell>
          <cell r="D4334" t="str">
            <v>UN</v>
          </cell>
          <cell r="E4334">
            <v>1196.06</v>
          </cell>
        </row>
        <row r="4335">
          <cell r="A4335" t="str">
            <v>I4098</v>
          </cell>
          <cell r="B4335" t="str">
            <v>SEINFRA/CE</v>
          </cell>
          <cell r="C4335" t="str">
            <v>REDUÇÃO FoFo FF DN 400 x 350 PN10</v>
          </cell>
          <cell r="D4335" t="str">
            <v>UN</v>
          </cell>
          <cell r="E4335">
            <v>1297.05</v>
          </cell>
        </row>
        <row r="4336">
          <cell r="A4336" t="str">
            <v>I4099</v>
          </cell>
          <cell r="B4336" t="str">
            <v>SEINFRA/CE</v>
          </cell>
          <cell r="C4336" t="str">
            <v>REDUÇÃO FoFo FF DN 450 x 300 PN10</v>
          </cell>
          <cell r="D4336" t="str">
            <v>UN</v>
          </cell>
          <cell r="E4336">
            <v>1621.19</v>
          </cell>
        </row>
        <row r="4337">
          <cell r="A4337" t="str">
            <v>I4100</v>
          </cell>
          <cell r="B4337" t="str">
            <v>SEINFRA/CE</v>
          </cell>
          <cell r="C4337" t="str">
            <v>REDUÇÃO FoFo FF DN 450 x 350 PN10</v>
          </cell>
          <cell r="D4337" t="str">
            <v>UN</v>
          </cell>
          <cell r="E4337">
            <v>1669.39</v>
          </cell>
        </row>
        <row r="4338">
          <cell r="A4338" t="str">
            <v>I4101</v>
          </cell>
          <cell r="B4338" t="str">
            <v>SEINFRA/CE</v>
          </cell>
          <cell r="C4338" t="str">
            <v>REDUÇÃO FoFo FF DN 450 x 400 PN10</v>
          </cell>
          <cell r="D4338" t="str">
            <v>UN</v>
          </cell>
          <cell r="E4338">
            <v>1682.35</v>
          </cell>
        </row>
        <row r="4339">
          <cell r="A4339" t="str">
            <v>I4102</v>
          </cell>
          <cell r="B4339" t="str">
            <v>SEINFRA/CE</v>
          </cell>
          <cell r="C4339" t="str">
            <v>REDUÇÃO FoFo FF DN 500 x 350 PN10</v>
          </cell>
          <cell r="D4339" t="str">
            <v>UN</v>
          </cell>
          <cell r="E4339">
            <v>1840.91</v>
          </cell>
        </row>
        <row r="4340">
          <cell r="A4340" t="str">
            <v>I4103</v>
          </cell>
          <cell r="B4340" t="str">
            <v>SEINFRA/CE</v>
          </cell>
          <cell r="C4340" t="str">
            <v>REDUÇÃO FoFo FF DN 500 x 400 PN10</v>
          </cell>
          <cell r="D4340" t="str">
            <v>UN</v>
          </cell>
          <cell r="E4340">
            <v>3462.95</v>
          </cell>
        </row>
        <row r="4341">
          <cell r="A4341" t="str">
            <v>I4104</v>
          </cell>
          <cell r="B4341" t="str">
            <v>SEINFRA/CE</v>
          </cell>
          <cell r="C4341" t="str">
            <v>REDUÇÃO FoFo FF DN 500 x 450 PN10</v>
          </cell>
          <cell r="D4341" t="str">
            <v>UN</v>
          </cell>
          <cell r="E4341">
            <v>3705.31</v>
          </cell>
        </row>
        <row r="4342">
          <cell r="A4342" t="str">
            <v>I4105</v>
          </cell>
          <cell r="B4342" t="str">
            <v>SEINFRA/CE</v>
          </cell>
          <cell r="C4342" t="str">
            <v>REDUÇÃO FoFo FF DN 600 x 400 PN10</v>
          </cell>
          <cell r="D4342" t="str">
            <v>UN</v>
          </cell>
          <cell r="E4342">
            <v>3961.36</v>
          </cell>
        </row>
        <row r="4343">
          <cell r="A4343" t="str">
            <v>I4106</v>
          </cell>
          <cell r="B4343" t="str">
            <v>SEINFRA/CE</v>
          </cell>
          <cell r="C4343" t="str">
            <v>REDUÇÃO FoFo FF DN 600 x 450 PN10</v>
          </cell>
          <cell r="D4343" t="str">
            <v>UN</v>
          </cell>
          <cell r="E4343">
            <v>4578.3900000000003</v>
          </cell>
        </row>
        <row r="4344">
          <cell r="A4344" t="str">
            <v>I4107</v>
          </cell>
          <cell r="B4344" t="str">
            <v>SEINFRA/CE</v>
          </cell>
          <cell r="C4344" t="str">
            <v>REDUÇÃO FoFo FF DN 600 x 500 PN10</v>
          </cell>
          <cell r="D4344" t="str">
            <v>UN</v>
          </cell>
          <cell r="E4344">
            <v>4853.8599999999997</v>
          </cell>
        </row>
        <row r="4345">
          <cell r="A4345" t="str">
            <v>I4108</v>
          </cell>
          <cell r="B4345" t="str">
            <v>SEINFRA/CE</v>
          </cell>
          <cell r="C4345" t="str">
            <v>REDUÇÃO FoFo FF DN 700 x 600 PN10</v>
          </cell>
          <cell r="D4345" t="str">
            <v>UN</v>
          </cell>
          <cell r="E4345">
            <v>5332.33</v>
          </cell>
        </row>
        <row r="4346">
          <cell r="A4346" t="str">
            <v>I4079</v>
          </cell>
          <cell r="B4346" t="str">
            <v>SEINFRA/CE</v>
          </cell>
          <cell r="C4346" t="str">
            <v>REDUÇÃO FoFo FF DN 75 x 50 PN10</v>
          </cell>
          <cell r="D4346" t="str">
            <v>UN</v>
          </cell>
          <cell r="E4346">
            <v>99.88</v>
          </cell>
        </row>
        <row r="4347">
          <cell r="A4347" t="str">
            <v>I7140</v>
          </cell>
          <cell r="B4347" t="str">
            <v>SEINFRA/CE</v>
          </cell>
          <cell r="C4347" t="str">
            <v>REDUÇÃO FoFo FF DN 80 x 50 PN10</v>
          </cell>
          <cell r="D4347" t="str">
            <v>UN</v>
          </cell>
          <cell r="E4347">
            <v>99.88</v>
          </cell>
        </row>
        <row r="4348">
          <cell r="A4348" t="str">
            <v>I7619</v>
          </cell>
          <cell r="B4348" t="str">
            <v>SEINFRA/CE</v>
          </cell>
          <cell r="C4348" t="str">
            <v>REDUÇÃO FoFo FF DN 80 x 75 PN10</v>
          </cell>
          <cell r="D4348" t="str">
            <v>UN</v>
          </cell>
          <cell r="E4348">
            <v>113.29</v>
          </cell>
        </row>
        <row r="4349">
          <cell r="A4349" t="str">
            <v>I4109</v>
          </cell>
          <cell r="B4349" t="str">
            <v>SEINFRA/CE</v>
          </cell>
          <cell r="C4349" t="str">
            <v>REDUÇÃO FoFo FF DN 800 x 700 PN10</v>
          </cell>
          <cell r="D4349" t="str">
            <v>UN</v>
          </cell>
          <cell r="E4349">
            <v>5552.34</v>
          </cell>
        </row>
        <row r="4350">
          <cell r="A4350" t="str">
            <v>I4110</v>
          </cell>
          <cell r="B4350" t="str">
            <v>SEINFRA/CE</v>
          </cell>
          <cell r="C4350" t="str">
            <v>REDUÇÃO FoFo FF DN 900 x 800 PN10</v>
          </cell>
          <cell r="D4350" t="str">
            <v>UN</v>
          </cell>
          <cell r="E4350">
            <v>6860.36</v>
          </cell>
        </row>
        <row r="4351">
          <cell r="A4351" t="str">
            <v>I7725</v>
          </cell>
          <cell r="B4351" t="str">
            <v>SEINFRA/CE</v>
          </cell>
          <cell r="C4351" t="str">
            <v>REDUÇÃO FoFo JTE DN 1000 x 800</v>
          </cell>
          <cell r="D4351" t="str">
            <v>UN</v>
          </cell>
          <cell r="E4351">
            <v>19841.810000000001</v>
          </cell>
        </row>
        <row r="4352">
          <cell r="A4352" t="str">
            <v>I7726</v>
          </cell>
          <cell r="B4352" t="str">
            <v>SEINFRA/CE</v>
          </cell>
          <cell r="C4352" t="str">
            <v>REDUÇÃO FoFo JTE DN 1000 x 900</v>
          </cell>
          <cell r="D4352" t="str">
            <v>UN</v>
          </cell>
          <cell r="E4352">
            <v>19938.849999999999</v>
          </cell>
        </row>
        <row r="4353">
          <cell r="A4353" t="str">
            <v>I7727</v>
          </cell>
          <cell r="B4353" t="str">
            <v>SEINFRA/CE</v>
          </cell>
          <cell r="C4353" t="str">
            <v>REDUÇÃO FoFo JTE DN 1200 x 1000</v>
          </cell>
          <cell r="D4353" t="str">
            <v>UN</v>
          </cell>
          <cell r="E4353">
            <v>24987.11</v>
          </cell>
        </row>
        <row r="4354">
          <cell r="A4354" t="str">
            <v>I7712</v>
          </cell>
          <cell r="B4354" t="str">
            <v>SEINFRA/CE</v>
          </cell>
          <cell r="C4354" t="str">
            <v>REDUÇÃO FoFo JTE DN 350 x 300</v>
          </cell>
          <cell r="D4354" t="str">
            <v>UN</v>
          </cell>
          <cell r="E4354">
            <v>2416.15</v>
          </cell>
        </row>
        <row r="4355">
          <cell r="A4355" t="str">
            <v>I7713</v>
          </cell>
          <cell r="B4355" t="str">
            <v>SEINFRA/CE</v>
          </cell>
          <cell r="C4355" t="str">
            <v>REDUÇÃO FoFo JTE DN 400 x 300</v>
          </cell>
          <cell r="D4355" t="str">
            <v>UN</v>
          </cell>
          <cell r="E4355">
            <v>2880.15</v>
          </cell>
        </row>
        <row r="4356">
          <cell r="A4356" t="str">
            <v>I7714</v>
          </cell>
          <cell r="B4356" t="str">
            <v>SEINFRA/CE</v>
          </cell>
          <cell r="C4356" t="str">
            <v>REDUÇÃO FoFo JTE DN 400 x 350</v>
          </cell>
          <cell r="D4356" t="str">
            <v>UN</v>
          </cell>
          <cell r="E4356">
            <v>3016.39</v>
          </cell>
        </row>
        <row r="4357">
          <cell r="A4357" t="str">
            <v>I7715</v>
          </cell>
          <cell r="B4357" t="str">
            <v>SEINFRA/CE</v>
          </cell>
          <cell r="C4357" t="str">
            <v>REDUÇÃO FoFo JTE DN 500 x 350</v>
          </cell>
          <cell r="D4357" t="str">
            <v>UN</v>
          </cell>
          <cell r="E4357">
            <v>3985.62</v>
          </cell>
        </row>
        <row r="4358">
          <cell r="A4358" t="str">
            <v>I7716</v>
          </cell>
          <cell r="B4358" t="str">
            <v>SEINFRA/CE</v>
          </cell>
          <cell r="C4358" t="str">
            <v>REDUÇÃO FoFo JTE DN 500 x 400</v>
          </cell>
          <cell r="D4358" t="str">
            <v>UN</v>
          </cell>
          <cell r="E4358">
            <v>4176.1400000000003</v>
          </cell>
        </row>
        <row r="4359">
          <cell r="A4359" t="str">
            <v>I7717</v>
          </cell>
          <cell r="B4359" t="str">
            <v>SEINFRA/CE</v>
          </cell>
          <cell r="C4359" t="str">
            <v>REDUÇÃO FoFo JTE DN 600 x 400</v>
          </cell>
          <cell r="D4359" t="str">
            <v>UN</v>
          </cell>
          <cell r="E4359">
            <v>6185.5</v>
          </cell>
        </row>
        <row r="4360">
          <cell r="A4360" t="str">
            <v>I7718</v>
          </cell>
          <cell r="B4360" t="str">
            <v>SEINFRA/CE</v>
          </cell>
          <cell r="C4360" t="str">
            <v>REDUÇÃO FoFo JTE DN 600 x 500</v>
          </cell>
          <cell r="D4360" t="str">
            <v>UN</v>
          </cell>
          <cell r="E4360">
            <v>7198.27</v>
          </cell>
        </row>
        <row r="4361">
          <cell r="A4361" t="str">
            <v>I7719</v>
          </cell>
          <cell r="B4361" t="str">
            <v>SEINFRA/CE</v>
          </cell>
          <cell r="C4361" t="str">
            <v>REDUÇÃO FoFo JTE DN 700 x 500</v>
          </cell>
          <cell r="D4361" t="str">
            <v>UN</v>
          </cell>
          <cell r="E4361">
            <v>11518.88</v>
          </cell>
        </row>
        <row r="4362">
          <cell r="A4362" t="str">
            <v>I7720</v>
          </cell>
          <cell r="B4362" t="str">
            <v>SEINFRA/CE</v>
          </cell>
          <cell r="C4362" t="str">
            <v>REDUÇÃO FoFo JTE DN 700 x 600</v>
          </cell>
          <cell r="D4362" t="str">
            <v>UN</v>
          </cell>
          <cell r="E4362">
            <v>18171.53</v>
          </cell>
        </row>
        <row r="4363">
          <cell r="A4363" t="str">
            <v>I7721</v>
          </cell>
          <cell r="B4363" t="str">
            <v>SEINFRA/CE</v>
          </cell>
          <cell r="C4363" t="str">
            <v>REDUÇÃO FoFo JTE DN 800 x 600</v>
          </cell>
          <cell r="D4363" t="str">
            <v>UN</v>
          </cell>
          <cell r="E4363">
            <v>6914.97</v>
          </cell>
        </row>
        <row r="4364">
          <cell r="A4364" t="str">
            <v>I7722</v>
          </cell>
          <cell r="B4364" t="str">
            <v>SEINFRA/CE</v>
          </cell>
          <cell r="C4364" t="str">
            <v>REDUÇÃO FoFo JTE DN 800 x 700</v>
          </cell>
          <cell r="D4364" t="str">
            <v>UN</v>
          </cell>
          <cell r="E4364">
            <v>13941.02</v>
          </cell>
        </row>
        <row r="4365">
          <cell r="A4365" t="str">
            <v>I7723</v>
          </cell>
          <cell r="B4365" t="str">
            <v>SEINFRA/CE</v>
          </cell>
          <cell r="C4365" t="str">
            <v>REDUÇÃO FoFo JTE DN 900 x 700</v>
          </cell>
          <cell r="D4365" t="str">
            <v>UN</v>
          </cell>
          <cell r="E4365">
            <v>16365.85</v>
          </cell>
        </row>
        <row r="4366">
          <cell r="A4366" t="str">
            <v>I7724</v>
          </cell>
          <cell r="B4366" t="str">
            <v>SEINFRA/CE</v>
          </cell>
          <cell r="C4366" t="str">
            <v>REDUÇÃO FoFo JTE DN 900 x 800</v>
          </cell>
          <cell r="D4366" t="str">
            <v>UN</v>
          </cell>
          <cell r="E4366">
            <v>16853.88</v>
          </cell>
        </row>
        <row r="4367">
          <cell r="A4367" t="str">
            <v>I7708</v>
          </cell>
          <cell r="B4367" t="str">
            <v>SEINFRA/CE</v>
          </cell>
          <cell r="C4367" t="str">
            <v>REDUÇÃO FoFo JTI DN 350 x 200</v>
          </cell>
          <cell r="D4367" t="str">
            <v>UN</v>
          </cell>
          <cell r="E4367">
            <v>1849.47</v>
          </cell>
        </row>
        <row r="4368">
          <cell r="A4368" t="str">
            <v>I7709</v>
          </cell>
          <cell r="B4368" t="str">
            <v>SEINFRA/CE</v>
          </cell>
          <cell r="C4368" t="str">
            <v>REDUÇÃO FoFo JTI DN 350 x 250</v>
          </cell>
          <cell r="D4368" t="str">
            <v>UN</v>
          </cell>
          <cell r="E4368">
            <v>1931.2</v>
          </cell>
        </row>
        <row r="4369">
          <cell r="A4369" t="str">
            <v>I7710</v>
          </cell>
          <cell r="B4369" t="str">
            <v>SEINFRA/CE</v>
          </cell>
          <cell r="C4369" t="str">
            <v>REDUÇÃO FoFo JTI DN 400 x 250</v>
          </cell>
          <cell r="D4369" t="str">
            <v>UN</v>
          </cell>
          <cell r="E4369">
            <v>2452.62</v>
          </cell>
        </row>
        <row r="4370">
          <cell r="A4370" t="str">
            <v>I4059</v>
          </cell>
          <cell r="B4370" t="str">
            <v>SEINFRA/CE</v>
          </cell>
          <cell r="C4370" t="str">
            <v>REDUÇÃO PB JE FoFo/PVC DN 100 x 50</v>
          </cell>
          <cell r="D4370" t="str">
            <v>UN</v>
          </cell>
          <cell r="E4370">
            <v>189.56</v>
          </cell>
        </row>
        <row r="4371">
          <cell r="A4371" t="str">
            <v>I4060</v>
          </cell>
          <cell r="B4371" t="str">
            <v>SEINFRA/CE</v>
          </cell>
          <cell r="C4371" t="str">
            <v>REDUÇÃO PB JE FoFo/PVC DN 100 x 75</v>
          </cell>
          <cell r="D4371" t="str">
            <v>UN</v>
          </cell>
          <cell r="E4371">
            <v>193.2</v>
          </cell>
        </row>
        <row r="4372">
          <cell r="A4372" t="str">
            <v>I4062</v>
          </cell>
          <cell r="B4372" t="str">
            <v>SEINFRA/CE</v>
          </cell>
          <cell r="C4372" t="str">
            <v>REDUÇÃO PB JE FoFo/PVC DN 150 x 100</v>
          </cell>
          <cell r="D4372" t="str">
            <v>UN</v>
          </cell>
          <cell r="E4372">
            <v>249.25</v>
          </cell>
        </row>
        <row r="4373">
          <cell r="A4373" t="str">
            <v>I7141</v>
          </cell>
          <cell r="B4373" t="str">
            <v>SEINFRA/CE</v>
          </cell>
          <cell r="C4373" t="str">
            <v>REDUÇÃO PB JE FoFo/PVC DN 150 x 50</v>
          </cell>
          <cell r="D4373" t="str">
            <v>UN</v>
          </cell>
          <cell r="E4373">
            <v>211.25</v>
          </cell>
        </row>
        <row r="4374">
          <cell r="A4374" t="str">
            <v>I4061</v>
          </cell>
          <cell r="B4374" t="str">
            <v>SEINFRA/CE</v>
          </cell>
          <cell r="C4374" t="str">
            <v>REDUÇÃO PB JE FoFo/PVC DN 150 x 75</v>
          </cell>
          <cell r="D4374" t="str">
            <v>UN</v>
          </cell>
          <cell r="E4374">
            <v>213.86</v>
          </cell>
        </row>
        <row r="4375">
          <cell r="A4375" t="str">
            <v>I4063</v>
          </cell>
          <cell r="B4375" t="str">
            <v>SEINFRA/CE</v>
          </cell>
          <cell r="C4375" t="str">
            <v>REDUÇÃO PB JE FoFo/PVC DN 200 x 100</v>
          </cell>
          <cell r="D4375" t="str">
            <v>UN</v>
          </cell>
          <cell r="E4375">
            <v>261.86</v>
          </cell>
        </row>
        <row r="4376">
          <cell r="A4376" t="str">
            <v>I7142</v>
          </cell>
          <cell r="B4376" t="str">
            <v>SEINFRA/CE</v>
          </cell>
          <cell r="C4376" t="str">
            <v>REDUÇÃO PB JE FoFo/PVC DN 250 x 100</v>
          </cell>
          <cell r="D4376" t="str">
            <v>UN</v>
          </cell>
          <cell r="E4376">
            <v>372.68</v>
          </cell>
        </row>
        <row r="4377">
          <cell r="A4377" t="str">
            <v>I7728</v>
          </cell>
          <cell r="B4377" t="str">
            <v>SEINFRA/CE</v>
          </cell>
          <cell r="C4377" t="str">
            <v>REDUÇÃO PJTI FoFo DN 150 x 80</v>
          </cell>
          <cell r="D4377" t="str">
            <v>UN</v>
          </cell>
          <cell r="E4377">
            <v>280.77</v>
          </cell>
        </row>
        <row r="4378">
          <cell r="A4378" t="str">
            <v>I7730</v>
          </cell>
          <cell r="B4378" t="str">
            <v>SEINFRA/CE</v>
          </cell>
          <cell r="C4378" t="str">
            <v>REDUÇÃO PJTI FoFo DN 200 x 100</v>
          </cell>
          <cell r="D4378" t="str">
            <v>UN</v>
          </cell>
          <cell r="E4378">
            <v>549.16</v>
          </cell>
        </row>
        <row r="4379">
          <cell r="A4379" t="str">
            <v>I7729</v>
          </cell>
          <cell r="B4379" t="str">
            <v>SEINFRA/CE</v>
          </cell>
          <cell r="C4379" t="str">
            <v>REDUÇÃO PJTI FoFo DN 200 x 80</v>
          </cell>
          <cell r="D4379" t="str">
            <v>UN</v>
          </cell>
          <cell r="E4379">
            <v>536.87</v>
          </cell>
        </row>
        <row r="4380">
          <cell r="A4380" t="str">
            <v>I7731</v>
          </cell>
          <cell r="B4380" t="str">
            <v>SEINFRA/CE</v>
          </cell>
          <cell r="C4380" t="str">
            <v>REDUÇÃO PJTI FoFo DN 250 x 150</v>
          </cell>
          <cell r="D4380" t="str">
            <v>UN</v>
          </cell>
          <cell r="E4380">
            <v>579.67999999999995</v>
          </cell>
        </row>
        <row r="4381">
          <cell r="A4381" t="str">
            <v>I7732</v>
          </cell>
          <cell r="B4381" t="str">
            <v>SEINFRA/CE</v>
          </cell>
          <cell r="C4381" t="str">
            <v>REDUÇÃO PJTI FoFo DN 300 x 200</v>
          </cell>
          <cell r="D4381" t="str">
            <v>UN</v>
          </cell>
          <cell r="E4381">
            <v>619.20000000000005</v>
          </cell>
        </row>
        <row r="4382">
          <cell r="A4382" t="str">
            <v>I4037</v>
          </cell>
          <cell r="B4382" t="str">
            <v>SEINFRA/CE</v>
          </cell>
          <cell r="C4382" t="str">
            <v>REDUÇÃO PONTA/BOLSA JE FoFo DN 100 x 75</v>
          </cell>
          <cell r="D4382" t="str">
            <v>UN</v>
          </cell>
          <cell r="E4382">
            <v>156.01</v>
          </cell>
        </row>
        <row r="4383">
          <cell r="A4383" t="str">
            <v>I7143</v>
          </cell>
          <cell r="B4383" t="str">
            <v>SEINFRA/CE</v>
          </cell>
          <cell r="C4383" t="str">
            <v>REDUÇÃO PONTA/BOLSA JE FoFo DN 100 x 80</v>
          </cell>
          <cell r="D4383" t="str">
            <v>UN</v>
          </cell>
          <cell r="E4383">
            <v>155.38999999999999</v>
          </cell>
        </row>
        <row r="4384">
          <cell r="A4384" t="str">
            <v>I4040</v>
          </cell>
          <cell r="B4384" t="str">
            <v>SEINFRA/CE</v>
          </cell>
          <cell r="C4384" t="str">
            <v>REDUÇÃO PONTA/BOLSA JE FoFo DN 150 x 100</v>
          </cell>
          <cell r="D4384" t="str">
            <v>UN</v>
          </cell>
          <cell r="E4384">
            <v>196.57</v>
          </cell>
        </row>
        <row r="4385">
          <cell r="A4385" t="str">
            <v>I4039</v>
          </cell>
          <cell r="B4385" t="str">
            <v>SEINFRA/CE</v>
          </cell>
          <cell r="C4385" t="str">
            <v>REDUÇÃO PONTA/BOLSA JE FoFo DN 150 x 75</v>
          </cell>
          <cell r="D4385" t="str">
            <v>UN</v>
          </cell>
          <cell r="E4385">
            <v>178.73</v>
          </cell>
        </row>
        <row r="4386">
          <cell r="A4386" t="str">
            <v>I7144</v>
          </cell>
          <cell r="B4386" t="str">
            <v>SEINFRA/CE</v>
          </cell>
          <cell r="C4386" t="str">
            <v>REDUÇÃO PONTA/BOLSA JE FoFo DN 150 x 80</v>
          </cell>
          <cell r="D4386" t="str">
            <v>UN</v>
          </cell>
          <cell r="E4386">
            <v>178.21</v>
          </cell>
        </row>
        <row r="4387">
          <cell r="A4387" t="str">
            <v>I4041</v>
          </cell>
          <cell r="B4387" t="str">
            <v>SEINFRA/CE</v>
          </cell>
          <cell r="C4387" t="str">
            <v>REDUÇÃO PONTA/BOLSA JE FoFo DN 200 x 100</v>
          </cell>
          <cell r="D4387" t="str">
            <v>UN</v>
          </cell>
          <cell r="E4387">
            <v>479.67</v>
          </cell>
        </row>
        <row r="4388">
          <cell r="A4388" t="str">
            <v>I4042</v>
          </cell>
          <cell r="B4388" t="str">
            <v>SEINFRA/CE</v>
          </cell>
          <cell r="C4388" t="str">
            <v>REDUÇÃO PONTA/BOLSA JE FoFo DN 200 x 150</v>
          </cell>
          <cell r="D4388" t="str">
            <v>UN</v>
          </cell>
          <cell r="E4388">
            <v>488.21</v>
          </cell>
        </row>
        <row r="4389">
          <cell r="A4389" t="str">
            <v>I7145</v>
          </cell>
          <cell r="B4389" t="str">
            <v>SEINFRA/CE</v>
          </cell>
          <cell r="C4389" t="str">
            <v>REDUÇÃO PONTA/BOLSA JE FoFo DN 200 x 80</v>
          </cell>
          <cell r="D4389" t="str">
            <v>UN</v>
          </cell>
          <cell r="E4389">
            <v>469.74</v>
          </cell>
        </row>
        <row r="4390">
          <cell r="A4390" t="str">
            <v>I4044</v>
          </cell>
          <cell r="B4390" t="str">
            <v>SEINFRA/CE</v>
          </cell>
          <cell r="C4390" t="str">
            <v>REDUÇÃO PONTA/BOLSA JE FoFo DN 250 x 150</v>
          </cell>
          <cell r="D4390" t="str">
            <v>UN</v>
          </cell>
          <cell r="E4390">
            <v>502.67</v>
          </cell>
        </row>
        <row r="4391">
          <cell r="A4391" t="str">
            <v>I4045</v>
          </cell>
          <cell r="B4391" t="str">
            <v>SEINFRA/CE</v>
          </cell>
          <cell r="C4391" t="str">
            <v>REDUÇÃO PONTA/BOLSA JE FoFo DN 250 x 200</v>
          </cell>
          <cell r="D4391" t="str">
            <v>UN</v>
          </cell>
          <cell r="E4391">
            <v>509.74</v>
          </cell>
        </row>
        <row r="4392">
          <cell r="A4392" t="str">
            <v>I4046</v>
          </cell>
          <cell r="B4392" t="str">
            <v>SEINFRA/CE</v>
          </cell>
          <cell r="C4392" t="str">
            <v>REDUÇÃO PONTA/BOLSA JE FoFo DN 300 x 150</v>
          </cell>
          <cell r="D4392" t="str">
            <v>UN</v>
          </cell>
          <cell r="E4392">
            <v>425.65</v>
          </cell>
        </row>
        <row r="4393">
          <cell r="A4393" t="str">
            <v>I4047</v>
          </cell>
          <cell r="B4393" t="str">
            <v>SEINFRA/CE</v>
          </cell>
          <cell r="C4393" t="str">
            <v>REDUÇÃO PONTA/BOLSA JE FoFo DN 300 X 200</v>
          </cell>
          <cell r="D4393" t="str">
            <v>UN</v>
          </cell>
          <cell r="E4393">
            <v>437.39</v>
          </cell>
        </row>
        <row r="4394">
          <cell r="A4394" t="str">
            <v>I4048</v>
          </cell>
          <cell r="B4394" t="str">
            <v>SEINFRA/CE</v>
          </cell>
          <cell r="C4394" t="str">
            <v>REDUÇÃO PONTA/BOLSA JE FoFo DN 300 x 250</v>
          </cell>
          <cell r="D4394" t="str">
            <v>UN</v>
          </cell>
          <cell r="E4394">
            <v>761.15</v>
          </cell>
        </row>
        <row r="4395">
          <cell r="A4395" t="str">
            <v>I4049</v>
          </cell>
          <cell r="B4395" t="str">
            <v>SEINFRA/CE</v>
          </cell>
          <cell r="C4395" t="str">
            <v>REDUÇÃO PONTA/BOLSA JE FoFo DN 350 x 200</v>
          </cell>
          <cell r="D4395" t="str">
            <v>UN</v>
          </cell>
          <cell r="E4395">
            <v>781.2</v>
          </cell>
        </row>
        <row r="4396">
          <cell r="A4396" t="str">
            <v>I4050</v>
          </cell>
          <cell r="B4396" t="str">
            <v>SEINFRA/CE</v>
          </cell>
          <cell r="C4396" t="str">
            <v>REDUÇÃO PONTA/BOLSA JE FoFo DN 350 x 250</v>
          </cell>
          <cell r="D4396" t="str">
            <v>UN</v>
          </cell>
          <cell r="E4396">
            <v>832.38</v>
          </cell>
        </row>
        <row r="4397">
          <cell r="A4397" t="str">
            <v>I4051</v>
          </cell>
          <cell r="B4397" t="str">
            <v>SEINFRA/CE</v>
          </cell>
          <cell r="C4397" t="str">
            <v>REDUÇÃO PONTA/BOLSA JE FoFo DN 350 x 300</v>
          </cell>
          <cell r="D4397" t="str">
            <v>UN</v>
          </cell>
          <cell r="E4397">
            <v>851.88</v>
          </cell>
        </row>
        <row r="4398">
          <cell r="A4398" t="str">
            <v>I4052</v>
          </cell>
          <cell r="B4398" t="str">
            <v>SEINFRA/CE</v>
          </cell>
          <cell r="C4398" t="str">
            <v>REDUÇÃO PONTA/BOLSA JE FoFo DN 400 x 250</v>
          </cell>
          <cell r="D4398" t="str">
            <v>UN</v>
          </cell>
          <cell r="E4398">
            <v>899.65</v>
          </cell>
        </row>
        <row r="4399">
          <cell r="A4399" t="str">
            <v>I4053</v>
          </cell>
          <cell r="B4399" t="str">
            <v>SEINFRA/CE</v>
          </cell>
          <cell r="C4399" t="str">
            <v>REDUÇÃO PONTA/BOLSA JE FoFo DN 400 x 300</v>
          </cell>
          <cell r="D4399" t="str">
            <v>UN</v>
          </cell>
          <cell r="E4399">
            <v>916.26</v>
          </cell>
        </row>
        <row r="4400">
          <cell r="A4400" t="str">
            <v>I4054</v>
          </cell>
          <cell r="B4400" t="str">
            <v>SEINFRA/CE</v>
          </cell>
          <cell r="C4400" t="str">
            <v>REDUÇÃO PONTA/BOLSA JE FoFo DN 400 x 350</v>
          </cell>
          <cell r="D4400" t="str">
            <v>UN</v>
          </cell>
          <cell r="E4400">
            <v>925.28</v>
          </cell>
        </row>
        <row r="4401">
          <cell r="A4401" t="str">
            <v>I4055</v>
          </cell>
          <cell r="B4401" t="str">
            <v>SEINFRA/CE</v>
          </cell>
          <cell r="C4401" t="str">
            <v>REDUÇÃO PONTA/BOLSA JE FoFo DN 500 x 350</v>
          </cell>
          <cell r="D4401" t="str">
            <v>UN</v>
          </cell>
          <cell r="E4401">
            <v>1431.9</v>
          </cell>
        </row>
        <row r="4402">
          <cell r="A4402" t="str">
            <v>I4056</v>
          </cell>
          <cell r="B4402" t="str">
            <v>SEINFRA/CE</v>
          </cell>
          <cell r="C4402" t="str">
            <v>REDUÇÃO PONTA/BOLSA JE FoFo DN 500 x 400</v>
          </cell>
          <cell r="D4402" t="str">
            <v>UN</v>
          </cell>
          <cell r="E4402">
            <v>1470.44</v>
          </cell>
        </row>
        <row r="4403">
          <cell r="A4403" t="str">
            <v>I4057</v>
          </cell>
          <cell r="B4403" t="str">
            <v>SEINFRA/CE</v>
          </cell>
          <cell r="C4403" t="str">
            <v>REDUÇÃO PONTA/BOLSA JE FoFo DN 600 x 400</v>
          </cell>
          <cell r="D4403" t="str">
            <v>UN</v>
          </cell>
          <cell r="E4403">
            <v>3504.45</v>
          </cell>
        </row>
        <row r="4404">
          <cell r="A4404" t="str">
            <v>I4058</v>
          </cell>
          <cell r="B4404" t="str">
            <v>SEINFRA/CE</v>
          </cell>
          <cell r="C4404" t="str">
            <v>REDUÇÃO PONTA/BOLSA JE FoFo DN 600 x 500</v>
          </cell>
          <cell r="D4404" t="str">
            <v>UN</v>
          </cell>
          <cell r="E4404">
            <v>3577.95</v>
          </cell>
        </row>
        <row r="4405">
          <cell r="A4405" t="str">
            <v>I7146</v>
          </cell>
          <cell r="B4405" t="str">
            <v>SEINFRA/CE</v>
          </cell>
          <cell r="C4405" t="str">
            <v>REDUÇÃO PONTA/BOLSA JE FoFo DN 80 x 50</v>
          </cell>
          <cell r="D4405" t="str">
            <v>UN</v>
          </cell>
          <cell r="E4405">
            <v>82.61</v>
          </cell>
        </row>
        <row r="4406">
          <cell r="A4406" t="str">
            <v>I1792</v>
          </cell>
          <cell r="B4406" t="str">
            <v>SEINFRA/CE</v>
          </cell>
          <cell r="C4406" t="str">
            <v>REDUÇÃO PVC PBA 3 X 2</v>
          </cell>
          <cell r="D4406" t="str">
            <v>UN</v>
          </cell>
          <cell r="E4406">
            <v>4.5999999999999996</v>
          </cell>
        </row>
        <row r="4407">
          <cell r="A4407" t="str">
            <v>I1793</v>
          </cell>
          <cell r="B4407" t="str">
            <v>SEINFRA/CE</v>
          </cell>
          <cell r="C4407" t="str">
            <v>REDUÇÃO PVC PBA 4 X 2</v>
          </cell>
          <cell r="D4407" t="str">
            <v>UN</v>
          </cell>
          <cell r="E4407">
            <v>4.7</v>
          </cell>
        </row>
        <row r="4408">
          <cell r="A4408" t="str">
            <v>I1794</v>
          </cell>
          <cell r="B4408" t="str">
            <v>SEINFRA/CE</v>
          </cell>
          <cell r="C4408" t="str">
            <v>REDUÇÃO PVC PBA 4 X 3</v>
          </cell>
          <cell r="D4408" t="str">
            <v>UN</v>
          </cell>
          <cell r="E4408">
            <v>4.8</v>
          </cell>
        </row>
        <row r="4409">
          <cell r="A4409" t="str">
            <v>I1795</v>
          </cell>
          <cell r="B4409" t="str">
            <v>SEINFRA/CE</v>
          </cell>
          <cell r="C4409" t="str">
            <v>REDUÇÃO PVC PBA 6 X 4</v>
          </cell>
          <cell r="D4409" t="str">
            <v>UN</v>
          </cell>
          <cell r="E4409">
            <v>23.8</v>
          </cell>
        </row>
        <row r="4410">
          <cell r="A4410" t="str">
            <v>I3138</v>
          </cell>
          <cell r="B4410" t="str">
            <v>SEINFRA/CE</v>
          </cell>
          <cell r="C4410" t="str">
            <v>REDUÇÃO PVC PBA BOLSA / BOLSA DN 75 x 50</v>
          </cell>
          <cell r="D4410" t="str">
            <v>UN</v>
          </cell>
          <cell r="E4410">
            <v>53.82</v>
          </cell>
        </row>
        <row r="4411">
          <cell r="A4411" t="str">
            <v>I3140</v>
          </cell>
          <cell r="B4411" t="str">
            <v>SEINFRA/CE</v>
          </cell>
          <cell r="C4411" t="str">
            <v>REDUÇÃO PVC PBA PONTA / BOLSA DN 100 x 50</v>
          </cell>
          <cell r="D4411" t="str">
            <v>UN</v>
          </cell>
          <cell r="E4411">
            <v>21.68</v>
          </cell>
        </row>
        <row r="4412">
          <cell r="A4412" t="str">
            <v>I3141</v>
          </cell>
          <cell r="B4412" t="str">
            <v>SEINFRA/CE</v>
          </cell>
          <cell r="C4412" t="str">
            <v>REDUÇÃO PVC PBA PONTA / BOLSA DN 100 x 75</v>
          </cell>
          <cell r="D4412" t="str">
            <v>UN</v>
          </cell>
          <cell r="E4412">
            <v>25.28</v>
          </cell>
        </row>
        <row r="4413">
          <cell r="A4413" t="str">
            <v>I3139</v>
          </cell>
          <cell r="B4413" t="str">
            <v>SEINFRA/CE</v>
          </cell>
          <cell r="C4413" t="str">
            <v>REDUÇÃO PVC PBA PONTA / BOLSA DN 75 x 50</v>
          </cell>
          <cell r="D4413" t="str">
            <v>UN</v>
          </cell>
          <cell r="E4413">
            <v>11.68</v>
          </cell>
        </row>
        <row r="4414">
          <cell r="A4414" t="str">
            <v>I5798</v>
          </cell>
          <cell r="B4414" t="str">
            <v>SEINFRA/CE</v>
          </cell>
          <cell r="C4414" t="str">
            <v>REDUÇÃO PVC REFORÇADO DN 154 x 115</v>
          </cell>
          <cell r="D4414" t="str">
            <v>UN</v>
          </cell>
          <cell r="E4414">
            <v>362.97</v>
          </cell>
        </row>
        <row r="4415">
          <cell r="A4415" t="str">
            <v>I5799</v>
          </cell>
          <cell r="B4415" t="str">
            <v>SEINFRA/CE</v>
          </cell>
          <cell r="C4415" t="str">
            <v>REDUÇÃO PVC REFORÇADO DN 200 x 150</v>
          </cell>
          <cell r="D4415" t="str">
            <v>UN</v>
          </cell>
          <cell r="E4415">
            <v>592.36</v>
          </cell>
        </row>
        <row r="4416">
          <cell r="A4416" t="str">
            <v>I5800</v>
          </cell>
          <cell r="B4416" t="str">
            <v>SEINFRA/CE</v>
          </cell>
          <cell r="C4416" t="str">
            <v>REDUÇÃO PVC REFORÇADO DN 206 x 150</v>
          </cell>
          <cell r="D4416" t="str">
            <v>UN</v>
          </cell>
          <cell r="E4416">
            <v>595.73</v>
          </cell>
        </row>
        <row r="4417">
          <cell r="A4417" t="str">
            <v>I5801</v>
          </cell>
          <cell r="B4417" t="str">
            <v>SEINFRA/CE</v>
          </cell>
          <cell r="C4417" t="str">
            <v>REDUÇÃO PVC REFORÇADO DN 250 x 200</v>
          </cell>
          <cell r="D4417" t="str">
            <v>UN</v>
          </cell>
          <cell r="E4417">
            <v>834.7</v>
          </cell>
        </row>
        <row r="4418">
          <cell r="A4418" t="str">
            <v>I6182</v>
          </cell>
          <cell r="B4418" t="str">
            <v>SEINFRA/CE</v>
          </cell>
          <cell r="C4418" t="str">
            <v>REGISTO ESFERA PVC ROSCA EXTERNA 2"</v>
          </cell>
          <cell r="D4418" t="str">
            <v>UN</v>
          </cell>
          <cell r="E4418">
            <v>76.849999999999994</v>
          </cell>
        </row>
        <row r="4419">
          <cell r="A4419" t="str">
            <v>I5094</v>
          </cell>
          <cell r="B4419" t="str">
            <v>SEINFRA/CE</v>
          </cell>
          <cell r="C4419" t="str">
            <v>REGISTRO C/ VOLANTE E FLANGE DN 200 PN10</v>
          </cell>
          <cell r="D4419" t="str">
            <v>UN</v>
          </cell>
          <cell r="E4419">
            <v>2639.61</v>
          </cell>
        </row>
        <row r="4420">
          <cell r="A4420" t="str">
            <v>I5095</v>
          </cell>
          <cell r="B4420" t="str">
            <v>SEINFRA/CE</v>
          </cell>
          <cell r="C4420" t="str">
            <v>REGISTRO C/ VOLANTE E FLANGE DN 250 PN10</v>
          </cell>
          <cell r="D4420" t="str">
            <v>UN</v>
          </cell>
          <cell r="E4420">
            <v>4137.79</v>
          </cell>
        </row>
        <row r="4421">
          <cell r="A4421" t="str">
            <v>I5096</v>
          </cell>
          <cell r="B4421" t="str">
            <v>SEINFRA/CE</v>
          </cell>
          <cell r="C4421" t="str">
            <v>REGISTRO C/ VOLANTE E FLANGE DN 300 PN10</v>
          </cell>
          <cell r="D4421" t="str">
            <v>UN</v>
          </cell>
          <cell r="E4421">
            <v>7736.61</v>
          </cell>
        </row>
        <row r="4422">
          <cell r="A4422" t="str">
            <v>I5097</v>
          </cell>
          <cell r="B4422" t="str">
            <v>SEINFRA/CE</v>
          </cell>
          <cell r="C4422" t="str">
            <v>REGISTRO C/ VOLANTE E FLANGE DN 350 PN10</v>
          </cell>
          <cell r="D4422" t="str">
            <v>UN</v>
          </cell>
          <cell r="E4422">
            <v>9979.2900000000009</v>
          </cell>
        </row>
        <row r="4423">
          <cell r="A4423" t="str">
            <v>I5098</v>
          </cell>
          <cell r="B4423" t="str">
            <v>SEINFRA/CE</v>
          </cell>
          <cell r="C4423" t="str">
            <v>REGISTRO C/ VOLANTE E FLANGE DN 400 PN10</v>
          </cell>
          <cell r="D4423" t="str">
            <v>UN</v>
          </cell>
          <cell r="E4423">
            <v>21751.06</v>
          </cell>
        </row>
        <row r="4424">
          <cell r="A4424" t="str">
            <v>I5099</v>
          </cell>
          <cell r="B4424" t="str">
            <v>SEINFRA/CE</v>
          </cell>
          <cell r="C4424" t="str">
            <v>REGISTRO C/ VOLANTE E FLANGE DN 450 PN10</v>
          </cell>
          <cell r="D4424" t="str">
            <v>UN</v>
          </cell>
          <cell r="E4424">
            <v>34618.080000000002</v>
          </cell>
        </row>
        <row r="4425">
          <cell r="A4425" t="str">
            <v>I5100</v>
          </cell>
          <cell r="B4425" t="str">
            <v>SEINFRA/CE</v>
          </cell>
          <cell r="C4425" t="str">
            <v>REGISTRO C/ VOLANTE E FLANGE DN 500 PN10</v>
          </cell>
          <cell r="D4425" t="str">
            <v>UN</v>
          </cell>
          <cell r="E4425">
            <v>41746.959999999999</v>
          </cell>
        </row>
        <row r="4426">
          <cell r="A4426" t="str">
            <v>I5101</v>
          </cell>
          <cell r="B4426" t="str">
            <v>SEINFRA/CE</v>
          </cell>
          <cell r="C4426" t="str">
            <v>REGISTRO C/ VOLANTE E FLANGE DN 600 PN10</v>
          </cell>
          <cell r="D4426" t="str">
            <v>UN</v>
          </cell>
          <cell r="E4426">
            <v>54111.97</v>
          </cell>
        </row>
        <row r="4427">
          <cell r="A4427" t="str">
            <v>I5315</v>
          </cell>
          <cell r="B4427" t="str">
            <v>SEINFRA/CE</v>
          </cell>
          <cell r="C4427" t="str">
            <v>REGISTRO CABEÇOTE/FLANGE C/REDUTOR DN 350 PN10</v>
          </cell>
          <cell r="D4427" t="str">
            <v>UN</v>
          </cell>
          <cell r="E4427">
            <v>33750.120000000003</v>
          </cell>
        </row>
        <row r="4428">
          <cell r="A4428" t="str">
            <v>I5316</v>
          </cell>
          <cell r="B4428" t="str">
            <v>SEINFRA/CE</v>
          </cell>
          <cell r="C4428" t="str">
            <v>REGISTRO CABEÇOTE/FLANGE C/REDUTOR DN 400 PN10</v>
          </cell>
          <cell r="D4428" t="str">
            <v>UN</v>
          </cell>
          <cell r="E4428">
            <v>36786.11</v>
          </cell>
        </row>
        <row r="4429">
          <cell r="A4429" t="str">
            <v>I5317</v>
          </cell>
          <cell r="B4429" t="str">
            <v>SEINFRA/CE</v>
          </cell>
          <cell r="C4429" t="str">
            <v>REGISTRO CABEÇOTE/FLANGE C/REDUTOR DN 450 PN10</v>
          </cell>
          <cell r="D4429" t="str">
            <v>UN</v>
          </cell>
          <cell r="E4429">
            <v>41796.300000000003</v>
          </cell>
        </row>
        <row r="4430">
          <cell r="A4430" t="str">
            <v>I5318</v>
          </cell>
          <cell r="B4430" t="str">
            <v>SEINFRA/CE</v>
          </cell>
          <cell r="C4430" t="str">
            <v>REGISTRO CABEÇOTE/FLANGE C/REDUTOR DN 500 PN10</v>
          </cell>
          <cell r="D4430" t="str">
            <v>UN</v>
          </cell>
          <cell r="E4430">
            <v>49133.49</v>
          </cell>
        </row>
        <row r="4431">
          <cell r="A4431" t="str">
            <v>I5319</v>
          </cell>
          <cell r="B4431" t="str">
            <v>SEINFRA/CE</v>
          </cell>
          <cell r="C4431" t="str">
            <v>REGISTRO CABEÇOTE/FLANGE C/REDUTOR DN 600 PN10</v>
          </cell>
          <cell r="D4431" t="str">
            <v>UN</v>
          </cell>
          <cell r="E4431">
            <v>61918.43</v>
          </cell>
        </row>
        <row r="4432">
          <cell r="A4432" t="str">
            <v>I6185</v>
          </cell>
          <cell r="B4432" t="str">
            <v>SEINFRA/CE</v>
          </cell>
          <cell r="C4432" t="str">
            <v>REGISTRO DE ESFERA COM BORBOLETA 1/2"</v>
          </cell>
          <cell r="D4432" t="str">
            <v>UN</v>
          </cell>
          <cell r="E4432">
            <v>4.8</v>
          </cell>
        </row>
        <row r="4433">
          <cell r="A4433" t="str">
            <v>I2415</v>
          </cell>
          <cell r="B4433" t="str">
            <v>SEINFRA/CE</v>
          </cell>
          <cell r="C4433" t="str">
            <v>REGISTRO DE ESFERA COM BORBOLETA 3/4"</v>
          </cell>
          <cell r="D4433" t="str">
            <v>UN</v>
          </cell>
          <cell r="E4433">
            <v>12.86</v>
          </cell>
        </row>
        <row r="4434">
          <cell r="A4434" t="str">
            <v>I6186</v>
          </cell>
          <cell r="B4434" t="str">
            <v>SEINFRA/CE</v>
          </cell>
          <cell r="C4434" t="str">
            <v>REGISTRO DE ESFERA COM BORBOLETA 3/4"</v>
          </cell>
          <cell r="D4434" t="str">
            <v>UN</v>
          </cell>
          <cell r="E4434">
            <v>7.76</v>
          </cell>
        </row>
        <row r="4435">
          <cell r="A4435" t="str">
            <v>I6183</v>
          </cell>
          <cell r="B4435" t="str">
            <v>SEINFRA/CE</v>
          </cell>
          <cell r="C4435" t="str">
            <v>REGISTRO DE ESFERA COM CABECA QUADRADA 1/2"</v>
          </cell>
          <cell r="D4435" t="str">
            <v>UN</v>
          </cell>
          <cell r="E4435">
            <v>4.54</v>
          </cell>
        </row>
        <row r="4436">
          <cell r="A4436" t="str">
            <v>I6184</v>
          </cell>
          <cell r="B4436" t="str">
            <v>SEINFRA/CE</v>
          </cell>
          <cell r="C4436" t="str">
            <v>REGISTRO DE ESFERA COM CABECA QUADRADA 3/4"</v>
          </cell>
          <cell r="D4436" t="str">
            <v>UN</v>
          </cell>
          <cell r="E4436">
            <v>7.49</v>
          </cell>
        </row>
        <row r="4437">
          <cell r="A4437" t="str">
            <v>I1796</v>
          </cell>
          <cell r="B4437" t="str">
            <v>SEINFRA/CE</v>
          </cell>
          <cell r="C4437" t="str">
            <v>REGISTRO DE GAVETA BRUTO 100MM (4')</v>
          </cell>
          <cell r="D4437" t="str">
            <v>UN</v>
          </cell>
          <cell r="E4437">
            <v>535.41999999999996</v>
          </cell>
        </row>
        <row r="4438">
          <cell r="A4438" t="str">
            <v>I1797</v>
          </cell>
          <cell r="B4438" t="str">
            <v>SEINFRA/CE</v>
          </cell>
          <cell r="C4438" t="str">
            <v>REGISTRO DE GAVETA BRUTO 15MM (1/2')</v>
          </cell>
          <cell r="D4438" t="str">
            <v>UN</v>
          </cell>
          <cell r="E4438">
            <v>23.43</v>
          </cell>
        </row>
        <row r="4439">
          <cell r="A4439" t="str">
            <v>I1798</v>
          </cell>
          <cell r="B4439" t="str">
            <v>SEINFRA/CE</v>
          </cell>
          <cell r="C4439" t="str">
            <v>REGISTRO DE GAVETA BRUTO 20MM (3/4')</v>
          </cell>
          <cell r="D4439" t="str">
            <v>UN</v>
          </cell>
          <cell r="E4439">
            <v>24.5</v>
          </cell>
        </row>
        <row r="4440">
          <cell r="A4440" t="str">
            <v>I1799</v>
          </cell>
          <cell r="B4440" t="str">
            <v>SEINFRA/CE</v>
          </cell>
          <cell r="C4440" t="str">
            <v>REGISTRO DE GAVETA BRUTO 25MM (1')</v>
          </cell>
          <cell r="D4440" t="str">
            <v>UN</v>
          </cell>
          <cell r="E4440">
            <v>34.6</v>
          </cell>
        </row>
        <row r="4441">
          <cell r="A4441" t="str">
            <v>I1800</v>
          </cell>
          <cell r="B4441" t="str">
            <v>SEINFRA/CE</v>
          </cell>
          <cell r="C4441" t="str">
            <v>REGISTRO DE GAVETA BRUTO 32MM (1 1/4')</v>
          </cell>
          <cell r="D4441" t="str">
            <v>UN</v>
          </cell>
          <cell r="E4441">
            <v>49</v>
          </cell>
        </row>
        <row r="4442">
          <cell r="A4442" t="str">
            <v>I1801</v>
          </cell>
          <cell r="B4442" t="str">
            <v>SEINFRA/CE</v>
          </cell>
          <cell r="C4442" t="str">
            <v>REGISTRO DE GAVETA BRUTO 40MM (1 1/2')</v>
          </cell>
          <cell r="D4442" t="str">
            <v>UN</v>
          </cell>
          <cell r="E4442">
            <v>58.41</v>
          </cell>
        </row>
        <row r="4443">
          <cell r="A4443" t="str">
            <v>I1802</v>
          </cell>
          <cell r="B4443" t="str">
            <v>SEINFRA/CE</v>
          </cell>
          <cell r="C4443" t="str">
            <v>REGISTRO DE GAVETA BRUTO 50MM (2')</v>
          </cell>
          <cell r="D4443" t="str">
            <v>UN</v>
          </cell>
          <cell r="E4443">
            <v>86.72</v>
          </cell>
        </row>
        <row r="4444">
          <cell r="A4444" t="str">
            <v>I1803</v>
          </cell>
          <cell r="B4444" t="str">
            <v>SEINFRA/CE</v>
          </cell>
          <cell r="C4444" t="str">
            <v>REGISTRO DE GAVETA BRUTO 65MM (2 1/2')</v>
          </cell>
          <cell r="D4444" t="str">
            <v>UN</v>
          </cell>
          <cell r="E4444">
            <v>231.64</v>
          </cell>
        </row>
        <row r="4445">
          <cell r="A4445" t="str">
            <v>I1804</v>
          </cell>
          <cell r="B4445" t="str">
            <v>SEINFRA/CE</v>
          </cell>
          <cell r="C4445" t="str">
            <v>REGISTRO DE GAVETA BRUTO 80MM (3')</v>
          </cell>
          <cell r="D4445" t="str">
            <v>UN</v>
          </cell>
          <cell r="E4445">
            <v>350.6</v>
          </cell>
        </row>
        <row r="4446">
          <cell r="A4446" t="str">
            <v>I1805</v>
          </cell>
          <cell r="B4446" t="str">
            <v>SEINFRA/CE</v>
          </cell>
          <cell r="C4446" t="str">
            <v>REGISTRO DE GAVETA CROMADO 15MM (1/2')</v>
          </cell>
          <cell r="D4446" t="str">
            <v>UN</v>
          </cell>
          <cell r="E4446">
            <v>51</v>
          </cell>
        </row>
        <row r="4447">
          <cell r="A4447" t="str">
            <v>I1806</v>
          </cell>
          <cell r="B4447" t="str">
            <v>SEINFRA/CE</v>
          </cell>
          <cell r="C4447" t="str">
            <v>REGISTRO DE GAVETA CROMADO 20MM (3/4')</v>
          </cell>
          <cell r="D4447" t="str">
            <v>UN</v>
          </cell>
          <cell r="E4447">
            <v>60.5</v>
          </cell>
        </row>
        <row r="4448">
          <cell r="A4448" t="str">
            <v>I1807</v>
          </cell>
          <cell r="B4448" t="str">
            <v>SEINFRA/CE</v>
          </cell>
          <cell r="C4448" t="str">
            <v>REGISTRO DE GAVETA CROMADO 25MM (1')</v>
          </cell>
          <cell r="D4448" t="str">
            <v>UN</v>
          </cell>
          <cell r="E4448">
            <v>63.4</v>
          </cell>
        </row>
        <row r="4449">
          <cell r="A4449" t="str">
            <v>I1808</v>
          </cell>
          <cell r="B4449" t="str">
            <v>SEINFRA/CE</v>
          </cell>
          <cell r="C4449" t="str">
            <v>REGISTRO DE GAVETA CROMADO 32MM (1 1/4')</v>
          </cell>
          <cell r="D4449" t="str">
            <v>UN</v>
          </cell>
          <cell r="E4449">
            <v>99</v>
          </cell>
        </row>
        <row r="4450">
          <cell r="A4450" t="str">
            <v>I1809</v>
          </cell>
          <cell r="B4450" t="str">
            <v>SEINFRA/CE</v>
          </cell>
          <cell r="C4450" t="str">
            <v>REGISTRO DE GAVETA CROMADO 40MM (1 1/2')</v>
          </cell>
          <cell r="D4450" t="str">
            <v>UN</v>
          </cell>
          <cell r="E4450">
            <v>107.8</v>
          </cell>
        </row>
        <row r="4451">
          <cell r="A4451" t="str">
            <v>I1810</v>
          </cell>
          <cell r="B4451" t="str">
            <v>SEINFRA/CE</v>
          </cell>
          <cell r="C4451" t="str">
            <v>REGISTRO DE PRESSÃO CROMADO 15MM (1/2')</v>
          </cell>
          <cell r="D4451" t="str">
            <v>UN</v>
          </cell>
          <cell r="E4451">
            <v>36.78</v>
          </cell>
        </row>
        <row r="4452">
          <cell r="A4452" t="str">
            <v>I1811</v>
          </cell>
          <cell r="B4452" t="str">
            <v>SEINFRA/CE</v>
          </cell>
          <cell r="C4452" t="str">
            <v>REGISTRO DE PRESSÃO CROMADO 20MM (3/4')</v>
          </cell>
          <cell r="D4452" t="str">
            <v>UN</v>
          </cell>
          <cell r="E4452">
            <v>42.74</v>
          </cell>
        </row>
        <row r="4453">
          <cell r="A4453" t="str">
            <v>I2593</v>
          </cell>
          <cell r="B4453" t="str">
            <v>SEINFRA/CE</v>
          </cell>
          <cell r="C4453" t="str">
            <v>REGISTRO DE PRESSÃO CROMADO 25MM (1")</v>
          </cell>
          <cell r="D4453" t="str">
            <v>UN</v>
          </cell>
          <cell r="E4453">
            <v>53.15</v>
          </cell>
        </row>
        <row r="4454">
          <cell r="A4454" t="str">
            <v>I2416</v>
          </cell>
          <cell r="B4454" t="str">
            <v>SEINFRA/CE</v>
          </cell>
          <cell r="C4454" t="str">
            <v>REGISTRO DE PRESSÃO EM BRONZE Ø 1/2"</v>
          </cell>
          <cell r="D4454" t="str">
            <v>UN</v>
          </cell>
          <cell r="E4454">
            <v>14.5</v>
          </cell>
        </row>
        <row r="4455">
          <cell r="A4455" t="str">
            <v>I6189</v>
          </cell>
          <cell r="B4455" t="str">
            <v>SEINFRA/CE</v>
          </cell>
          <cell r="C4455" t="str">
            <v>REGISTRO DE PRESSAO S-30 ROSCAVEL 1/2"</v>
          </cell>
          <cell r="D4455" t="str">
            <v>UN</v>
          </cell>
          <cell r="E4455">
            <v>9.07</v>
          </cell>
        </row>
        <row r="4456">
          <cell r="A4456" t="str">
            <v>I6190</v>
          </cell>
          <cell r="B4456" t="str">
            <v>SEINFRA/CE</v>
          </cell>
          <cell r="C4456" t="str">
            <v>REGISTRO DE PRESSAO S-30 ROSCAVEL 3/4"</v>
          </cell>
          <cell r="D4456" t="str">
            <v>UN</v>
          </cell>
          <cell r="E4456">
            <v>22.24</v>
          </cell>
        </row>
        <row r="4457">
          <cell r="A4457" t="str">
            <v>I6187</v>
          </cell>
          <cell r="B4457" t="str">
            <v>SEINFRA/CE</v>
          </cell>
          <cell r="C4457" t="str">
            <v>REGISTRO DE PRESSAO S-30 SOLDAVEL 20</v>
          </cell>
          <cell r="D4457" t="str">
            <v>UN</v>
          </cell>
          <cell r="E4457">
            <v>21.65</v>
          </cell>
        </row>
        <row r="4458">
          <cell r="A4458" t="str">
            <v>I6188</v>
          </cell>
          <cell r="B4458" t="str">
            <v>SEINFRA/CE</v>
          </cell>
          <cell r="C4458" t="str">
            <v>REGISTRO DE PRESSAO S-30 SOLDAVEL 25</v>
          </cell>
          <cell r="D4458" t="str">
            <v>UN</v>
          </cell>
          <cell r="E4458">
            <v>27.94</v>
          </cell>
        </row>
        <row r="4459">
          <cell r="A4459" t="str">
            <v>I6121</v>
          </cell>
          <cell r="B4459" t="str">
            <v>SEINFRA/CE</v>
          </cell>
          <cell r="C4459" t="str">
            <v>REGISTRO DE PRESSÃO SIMPLES 3/4" (PADRÃO MUTIRÃO)</v>
          </cell>
          <cell r="D4459" t="str">
            <v>UN</v>
          </cell>
          <cell r="E4459">
            <v>9.3000000000000007</v>
          </cell>
        </row>
        <row r="4460">
          <cell r="A4460" t="str">
            <v>I6057</v>
          </cell>
          <cell r="B4460" t="str">
            <v>SEINFRA/CE</v>
          </cell>
          <cell r="C4460" t="str">
            <v>REGISTRO FECHO RÁPIDO 1/2" ROSCA INTERNA/EXTERNA</v>
          </cell>
          <cell r="D4460" t="str">
            <v>UN</v>
          </cell>
          <cell r="E4460">
            <v>19.190000000000001</v>
          </cell>
        </row>
        <row r="4461">
          <cell r="A4461" t="str">
            <v>I6058</v>
          </cell>
          <cell r="B4461" t="str">
            <v>SEINFRA/CE</v>
          </cell>
          <cell r="C4461" t="str">
            <v>REGISTRO FECHO RÁPIDO 3/4"ROSCA INTERNA/EXTERNA</v>
          </cell>
          <cell r="D4461" t="str">
            <v>UN</v>
          </cell>
          <cell r="E4461">
            <v>29.33</v>
          </cell>
        </row>
        <row r="4462">
          <cell r="A4462" t="str">
            <v>I5310</v>
          </cell>
          <cell r="B4462" t="str">
            <v>SEINFRA/CE</v>
          </cell>
          <cell r="C4462" t="str">
            <v>REGISTRO FLANGE/CABEÇOTE C/ BY-PASS DN 350 PN10</v>
          </cell>
          <cell r="D4462" t="str">
            <v>UN</v>
          </cell>
          <cell r="E4462">
            <v>26578.560000000001</v>
          </cell>
        </row>
        <row r="4463">
          <cell r="A4463" t="str">
            <v>I5311</v>
          </cell>
          <cell r="B4463" t="str">
            <v>SEINFRA/CE</v>
          </cell>
          <cell r="C4463" t="str">
            <v>REGISTRO FLANGE/CABEÇOTE C/ BY-PASS DN 400 PN10</v>
          </cell>
          <cell r="D4463" t="str">
            <v>UN</v>
          </cell>
          <cell r="E4463">
            <v>30331.1</v>
          </cell>
        </row>
        <row r="4464">
          <cell r="A4464" t="str">
            <v>I5312</v>
          </cell>
          <cell r="B4464" t="str">
            <v>SEINFRA/CE</v>
          </cell>
          <cell r="C4464" t="str">
            <v>REGISTRO FLANGE/CABEÇOTE C/ BY-PASS DN 450 PN10</v>
          </cell>
          <cell r="D4464" t="str">
            <v>UN</v>
          </cell>
          <cell r="E4464">
            <v>34739.019999999997</v>
          </cell>
        </row>
        <row r="4465">
          <cell r="A4465" t="str">
            <v>I5313</v>
          </cell>
          <cell r="B4465" t="str">
            <v>SEINFRA/CE</v>
          </cell>
          <cell r="C4465" t="str">
            <v>REGISTRO FLANGE/CABEÇOTE C/ BY-PASS DN 500 PN10</v>
          </cell>
          <cell r="D4465" t="str">
            <v>UN</v>
          </cell>
          <cell r="E4465">
            <v>41184.46</v>
          </cell>
        </row>
        <row r="4466">
          <cell r="A4466" t="str">
            <v>I5314</v>
          </cell>
          <cell r="B4466" t="str">
            <v>SEINFRA/CE</v>
          </cell>
          <cell r="C4466" t="str">
            <v>REGISTRO FLANGE/CABEÇOTE C/ BY-PASS DN 600 PN10</v>
          </cell>
          <cell r="D4466" t="str">
            <v>UN</v>
          </cell>
          <cell r="E4466">
            <v>54107.19</v>
          </cell>
        </row>
        <row r="4467">
          <cell r="A4467" t="str">
            <v>I5320</v>
          </cell>
          <cell r="B4467" t="str">
            <v>SEINFRA/CE</v>
          </cell>
          <cell r="C4467" t="str">
            <v>REGISTRO FLANGE/CABEÇOTE C/ BY-PASS E REDUTOR DN 350 PN10</v>
          </cell>
          <cell r="D4467" t="str">
            <v>UN</v>
          </cell>
          <cell r="E4467">
            <v>40092.31</v>
          </cell>
        </row>
        <row r="4468">
          <cell r="A4468" t="str">
            <v>I5321</v>
          </cell>
          <cell r="B4468" t="str">
            <v>SEINFRA/CE</v>
          </cell>
          <cell r="C4468" t="str">
            <v>REGISTRO FLANGE/CABEÇOTE C/ BY-PASS E REDUTOR DN 400 PN10</v>
          </cell>
          <cell r="D4468" t="str">
            <v>UN</v>
          </cell>
          <cell r="E4468">
            <v>42562.71</v>
          </cell>
        </row>
        <row r="4469">
          <cell r="A4469" t="str">
            <v>I5322</v>
          </cell>
          <cell r="B4469" t="str">
            <v>SEINFRA/CE</v>
          </cell>
          <cell r="C4469" t="str">
            <v>REGISTRO FLANGE/CABEÇOTE C/ BY-PASS E REDUTOR DN 450 PN10</v>
          </cell>
          <cell r="D4469" t="str">
            <v>UN</v>
          </cell>
          <cell r="E4469">
            <v>50677.120000000003</v>
          </cell>
        </row>
        <row r="4470">
          <cell r="A4470" t="str">
            <v>I5323</v>
          </cell>
          <cell r="B4470" t="str">
            <v>SEINFRA/CE</v>
          </cell>
          <cell r="C4470" t="str">
            <v>REGISTRO FLANGE/CABEÇOTE C/ BY-PASS E REDUTOR DN 500 PN10</v>
          </cell>
          <cell r="D4470" t="str">
            <v>UN</v>
          </cell>
          <cell r="E4470">
            <v>58465.67</v>
          </cell>
        </row>
        <row r="4471">
          <cell r="A4471" t="str">
            <v>I5324</v>
          </cell>
          <cell r="B4471" t="str">
            <v>SEINFRA/CE</v>
          </cell>
          <cell r="C4471" t="str">
            <v>REGISTRO FLANGE/CABEÇOTE C/ BY-PASS E REDUTOR DN 600 PN10</v>
          </cell>
          <cell r="D4471" t="str">
            <v>UN</v>
          </cell>
          <cell r="E4471">
            <v>71231.520000000004</v>
          </cell>
        </row>
        <row r="4472">
          <cell r="A4472" t="str">
            <v>I5307</v>
          </cell>
          <cell r="B4472" t="str">
            <v>SEINFRA/CE</v>
          </cell>
          <cell r="C4472" t="str">
            <v>REGISTRO FLANGE/CABEÇOTE DN 100 PN16</v>
          </cell>
          <cell r="D4472" t="str">
            <v>UN</v>
          </cell>
          <cell r="E4472">
            <v>818.73</v>
          </cell>
        </row>
        <row r="4473">
          <cell r="A4473" t="str">
            <v>I5308</v>
          </cell>
          <cell r="B4473" t="str">
            <v>SEINFRA/CE</v>
          </cell>
          <cell r="C4473" t="str">
            <v>REGISTRO FLANGE/CABEÇOTE DN 150 PN16</v>
          </cell>
          <cell r="D4473" t="str">
            <v>UN</v>
          </cell>
          <cell r="E4473">
            <v>1530.71</v>
          </cell>
        </row>
        <row r="4474">
          <cell r="A4474" t="str">
            <v>I5297</v>
          </cell>
          <cell r="B4474" t="str">
            <v>SEINFRA/CE</v>
          </cell>
          <cell r="C4474" t="str">
            <v>REGISTRO FLANGE/CABEÇOTE DN 200 PN10</v>
          </cell>
          <cell r="D4474" t="str">
            <v>UN</v>
          </cell>
          <cell r="E4474">
            <v>2800.38</v>
          </cell>
        </row>
        <row r="4475">
          <cell r="A4475" t="str">
            <v>I5309</v>
          </cell>
          <cell r="B4475" t="str">
            <v>SEINFRA/CE</v>
          </cell>
          <cell r="C4475" t="str">
            <v>REGISTRO FLANGE/CABEÇOTE DN 200 PN16</v>
          </cell>
          <cell r="D4475" t="str">
            <v>UN</v>
          </cell>
          <cell r="E4475">
            <v>2526.4</v>
          </cell>
        </row>
        <row r="4476">
          <cell r="A4476" t="str">
            <v>I5298</v>
          </cell>
          <cell r="B4476" t="str">
            <v>SEINFRA/CE</v>
          </cell>
          <cell r="C4476" t="str">
            <v>REGISTRO FLANGE/CABEÇOTE DN 250 PN10</v>
          </cell>
          <cell r="D4476" t="str">
            <v>UN</v>
          </cell>
          <cell r="E4476">
            <v>4100.46</v>
          </cell>
        </row>
        <row r="4477">
          <cell r="A4477" t="str">
            <v>I5299</v>
          </cell>
          <cell r="B4477" t="str">
            <v>SEINFRA/CE</v>
          </cell>
          <cell r="C4477" t="str">
            <v>REGISTRO FLANGE/CABEÇOTE DN 300 PN10</v>
          </cell>
          <cell r="D4477" t="str">
            <v>UN</v>
          </cell>
          <cell r="E4477">
            <v>7918.27</v>
          </cell>
        </row>
        <row r="4478">
          <cell r="A4478" t="str">
            <v>I5300</v>
          </cell>
          <cell r="B4478" t="str">
            <v>SEINFRA/CE</v>
          </cell>
          <cell r="C4478" t="str">
            <v>REGISTRO FLANGE/CABEÇOTE DN 350 PN10</v>
          </cell>
          <cell r="D4478" t="str">
            <v>UN</v>
          </cell>
          <cell r="E4478">
            <v>9868.2900000000009</v>
          </cell>
        </row>
        <row r="4479">
          <cell r="A4479" t="str">
            <v>I5301</v>
          </cell>
          <cell r="B4479" t="str">
            <v>SEINFRA/CE</v>
          </cell>
          <cell r="C4479" t="str">
            <v>REGISTRO FLANGE/CABEÇOTE DN 400 PN10</v>
          </cell>
          <cell r="D4479" t="str">
            <v>UN</v>
          </cell>
          <cell r="E4479">
            <v>21631.14</v>
          </cell>
        </row>
        <row r="4480">
          <cell r="A4480" t="str">
            <v>I5302</v>
          </cell>
          <cell r="B4480" t="str">
            <v>SEINFRA/CE</v>
          </cell>
          <cell r="C4480" t="str">
            <v>REGISTRO FLANGE/CABEÇOTE DN 450 PN10</v>
          </cell>
          <cell r="D4480" t="str">
            <v>UN</v>
          </cell>
          <cell r="E4480">
            <v>34235.199999999997</v>
          </cell>
        </row>
        <row r="4481">
          <cell r="A4481" t="str">
            <v>I5305</v>
          </cell>
          <cell r="B4481" t="str">
            <v>SEINFRA/CE</v>
          </cell>
          <cell r="C4481" t="str">
            <v>REGISTRO FLANGE/CABEÇOTE DN 50 PN16</v>
          </cell>
          <cell r="D4481" t="str">
            <v>UN</v>
          </cell>
          <cell r="E4481">
            <v>559.70000000000005</v>
          </cell>
        </row>
        <row r="4482">
          <cell r="A4482" t="str">
            <v>I5303</v>
          </cell>
          <cell r="B4482" t="str">
            <v>SEINFRA/CE</v>
          </cell>
          <cell r="C4482" t="str">
            <v>REGISTRO FLANGE/CABEÇOTE DN 500 PN10</v>
          </cell>
          <cell r="D4482" t="str">
            <v>UN</v>
          </cell>
          <cell r="E4482">
            <v>40544.18</v>
          </cell>
        </row>
        <row r="4483">
          <cell r="A4483" t="str">
            <v>I5304</v>
          </cell>
          <cell r="B4483" t="str">
            <v>SEINFRA/CE</v>
          </cell>
          <cell r="C4483" t="str">
            <v>REGISTRO FLANGE/CABEÇOTE DN 600 PN10</v>
          </cell>
          <cell r="D4483" t="str">
            <v>UN</v>
          </cell>
          <cell r="E4483">
            <v>53052.01</v>
          </cell>
        </row>
        <row r="4484">
          <cell r="A4484" t="str">
            <v>I5306</v>
          </cell>
          <cell r="B4484" t="str">
            <v>SEINFRA/CE</v>
          </cell>
          <cell r="C4484" t="str">
            <v>REGISTRO FLANGE/CABEÇOTE DN 75 PN16</v>
          </cell>
          <cell r="D4484" t="str">
            <v>UN</v>
          </cell>
          <cell r="E4484">
            <v>751.36</v>
          </cell>
        </row>
        <row r="4485">
          <cell r="A4485" t="str">
            <v>I7147</v>
          </cell>
          <cell r="B4485" t="str">
            <v>SEINFRA/CE</v>
          </cell>
          <cell r="C4485" t="str">
            <v>REGISTRO FLANGE/CABEÇOTE DN 80 PN16</v>
          </cell>
          <cell r="D4485" t="str">
            <v>UN</v>
          </cell>
          <cell r="E4485">
            <v>699.41</v>
          </cell>
        </row>
        <row r="4486">
          <cell r="A4486" t="str">
            <v>I5448</v>
          </cell>
          <cell r="B4486" t="str">
            <v>SEINFRA/CE</v>
          </cell>
          <cell r="C4486" t="str">
            <v>REGISTRO GAV, OVAL C/ CABEÇOTE/FLANGE DN 700 PN25</v>
          </cell>
          <cell r="D4486" t="str">
            <v>UN</v>
          </cell>
          <cell r="E4486">
            <v>87668.08</v>
          </cell>
        </row>
        <row r="4487">
          <cell r="A4487" t="str">
            <v>I5438</v>
          </cell>
          <cell r="B4487" t="str">
            <v>SEINFRA/CE</v>
          </cell>
          <cell r="C4487" t="str">
            <v>REGISTRO GAV. OVAL C/ CABEÇOTE/FLANGE DN 100 PN25</v>
          </cell>
          <cell r="D4487" t="str">
            <v>UN</v>
          </cell>
          <cell r="E4487">
            <v>10922.3</v>
          </cell>
        </row>
        <row r="4488">
          <cell r="A4488" t="str">
            <v>I5451</v>
          </cell>
          <cell r="B4488" t="str">
            <v>SEINFRA/CE</v>
          </cell>
          <cell r="C4488" t="str">
            <v>REGISTRO GAV. OVAL C/ CABEÇOTE/FLANGE DN 1000 PN25</v>
          </cell>
          <cell r="D4488" t="str">
            <v>UN</v>
          </cell>
          <cell r="E4488">
            <v>148316.88</v>
          </cell>
        </row>
        <row r="4489">
          <cell r="A4489" t="str">
            <v>I5439</v>
          </cell>
          <cell r="B4489" t="str">
            <v>SEINFRA/CE</v>
          </cell>
          <cell r="C4489" t="str">
            <v>REGISTRO GAV. OVAL C/ CABEÇOTE/FLANGE DN 150 PN25</v>
          </cell>
          <cell r="D4489" t="str">
            <v>UN</v>
          </cell>
          <cell r="E4489">
            <v>13104.1</v>
          </cell>
        </row>
        <row r="4490">
          <cell r="A4490" t="str">
            <v>I5440</v>
          </cell>
          <cell r="B4490" t="str">
            <v>SEINFRA/CE</v>
          </cell>
          <cell r="C4490" t="str">
            <v>REGISTRO GAV. OVAL C/ CABEÇOTE/FLANGE DN 200 PN25</v>
          </cell>
          <cell r="D4490" t="str">
            <v>UN</v>
          </cell>
          <cell r="E4490">
            <v>15501.39</v>
          </cell>
        </row>
        <row r="4491">
          <cell r="A4491" t="str">
            <v>I5441</v>
          </cell>
          <cell r="B4491" t="str">
            <v>SEINFRA/CE</v>
          </cell>
          <cell r="C4491" t="str">
            <v>REGISTRO GAV. OVAL C/ CABEÇOTE/FLANGE DN 250 PN25</v>
          </cell>
          <cell r="D4491" t="str">
            <v>UN</v>
          </cell>
          <cell r="E4491">
            <v>22320.79</v>
          </cell>
        </row>
        <row r="4492">
          <cell r="A4492" t="str">
            <v>I5442</v>
          </cell>
          <cell r="B4492" t="str">
            <v>SEINFRA/CE</v>
          </cell>
          <cell r="C4492" t="str">
            <v>REGISTRO GAV. OVAL C/ CABEÇOTE/FLANGE DN 300 PN25</v>
          </cell>
          <cell r="D4492" t="str">
            <v>UN</v>
          </cell>
          <cell r="E4492">
            <v>23461.88</v>
          </cell>
        </row>
        <row r="4493">
          <cell r="A4493" t="str">
            <v>I5443</v>
          </cell>
          <cell r="B4493" t="str">
            <v>SEINFRA/CE</v>
          </cell>
          <cell r="C4493" t="str">
            <v>REGISTRO GAV. OVAL C/ CABEÇOTE/FLANGE DN 350 PN25</v>
          </cell>
          <cell r="D4493" t="str">
            <v>UN</v>
          </cell>
          <cell r="E4493">
            <v>28226.959999999999</v>
          </cell>
        </row>
        <row r="4494">
          <cell r="A4494" t="str">
            <v>I5444</v>
          </cell>
          <cell r="B4494" t="str">
            <v>SEINFRA/CE</v>
          </cell>
          <cell r="C4494" t="str">
            <v>REGISTRO GAV. OVAL C/ CABEÇOTE/FLANGE DN 400 PN25</v>
          </cell>
          <cell r="D4494" t="str">
            <v>UN</v>
          </cell>
          <cell r="E4494">
            <v>33062</v>
          </cell>
        </row>
        <row r="4495">
          <cell r="A4495" t="str">
            <v>I5445</v>
          </cell>
          <cell r="B4495" t="str">
            <v>SEINFRA/CE</v>
          </cell>
          <cell r="C4495" t="str">
            <v>REGISTRO GAV. OVAL C/ CABEÇOTE/FLANGE DN 450 PN25</v>
          </cell>
          <cell r="D4495" t="str">
            <v>UN</v>
          </cell>
          <cell r="E4495">
            <v>41467.589999999997</v>
          </cell>
        </row>
        <row r="4496">
          <cell r="A4496" t="str">
            <v>I5436</v>
          </cell>
          <cell r="B4496" t="str">
            <v>SEINFRA/CE</v>
          </cell>
          <cell r="C4496" t="str">
            <v>REGISTRO GAV. OVAL C/ CABEÇOTE/FLANGE DN 50 PN25</v>
          </cell>
          <cell r="D4496" t="str">
            <v>UN</v>
          </cell>
          <cell r="E4496">
            <v>8017.93</v>
          </cell>
        </row>
        <row r="4497">
          <cell r="A4497" t="str">
            <v>I5446</v>
          </cell>
          <cell r="B4497" t="str">
            <v>SEINFRA/CE</v>
          </cell>
          <cell r="C4497" t="str">
            <v>REGISTRO GAV. OVAL C/ CABEÇOTE/FLANGE DN 500 PN25</v>
          </cell>
          <cell r="D4497" t="str">
            <v>UN</v>
          </cell>
          <cell r="E4497">
            <v>44693.17</v>
          </cell>
        </row>
        <row r="4498">
          <cell r="A4498" t="str">
            <v>I5447</v>
          </cell>
          <cell r="B4498" t="str">
            <v>SEINFRA/CE</v>
          </cell>
          <cell r="C4498" t="str">
            <v>REGISTRO GAV. OVAL C/ CABEÇOTE/FLANGE DN 600 PN25</v>
          </cell>
          <cell r="D4498" t="str">
            <v>UN</v>
          </cell>
          <cell r="E4498">
            <v>67345.820000000007</v>
          </cell>
        </row>
        <row r="4499">
          <cell r="A4499" t="str">
            <v>I5437</v>
          </cell>
          <cell r="B4499" t="str">
            <v>SEINFRA/CE</v>
          </cell>
          <cell r="C4499" t="str">
            <v>REGISTRO GAV. OVAL C/ CABEÇOTE/FLANGE DN 75 PN25</v>
          </cell>
          <cell r="D4499" t="str">
            <v>UN</v>
          </cell>
          <cell r="E4499">
            <v>7945.34</v>
          </cell>
        </row>
        <row r="4500">
          <cell r="A4500" t="str">
            <v>I5449</v>
          </cell>
          <cell r="B4500" t="str">
            <v>SEINFRA/CE</v>
          </cell>
          <cell r="C4500" t="str">
            <v>REGISTRO GAV. OVAL C/ CABEÇOTE/FLANGE DN 800 PN25</v>
          </cell>
          <cell r="D4500" t="str">
            <v>UN</v>
          </cell>
          <cell r="E4500">
            <v>99910.71</v>
          </cell>
        </row>
        <row r="4501">
          <cell r="A4501" t="str">
            <v>I5450</v>
          </cell>
          <cell r="B4501" t="str">
            <v>SEINFRA/CE</v>
          </cell>
          <cell r="C4501" t="str">
            <v>REGISTRO GAV. OVAL C/ CABEÇOTE/FLANGE DN 900 PN25</v>
          </cell>
          <cell r="D4501" t="str">
            <v>UN</v>
          </cell>
          <cell r="E4501">
            <v>119442.79</v>
          </cell>
        </row>
        <row r="4502">
          <cell r="A4502" t="str">
            <v>I7148</v>
          </cell>
          <cell r="B4502" t="str">
            <v>SEINFRA/CE</v>
          </cell>
          <cell r="C4502" t="str">
            <v>REGISTRO GAV. OVAL CABEÇOTE E FLANGE DN 80 PN25</v>
          </cell>
          <cell r="D4502" t="str">
            <v>UN</v>
          </cell>
          <cell r="E4502">
            <v>8491.5400000000009</v>
          </cell>
        </row>
        <row r="4503">
          <cell r="A4503" t="str">
            <v>I5083</v>
          </cell>
          <cell r="B4503" t="str">
            <v>SEINFRA/CE</v>
          </cell>
          <cell r="C4503" t="str">
            <v>REGISTRO GAVETA  OVAL B/C REDUTOR/BY-PASS DN 350 PN10/16</v>
          </cell>
          <cell r="D4503" t="str">
            <v>UN</v>
          </cell>
          <cell r="E4503">
            <v>37230.199999999997</v>
          </cell>
        </row>
        <row r="4504">
          <cell r="A4504" t="str">
            <v>I5054</v>
          </cell>
          <cell r="B4504" t="str">
            <v>SEINFRA/CE</v>
          </cell>
          <cell r="C4504" t="str">
            <v>REGISTRO GAVETA BOLSA / CABEÇOTE DN 100 PN10/16</v>
          </cell>
          <cell r="D4504" t="str">
            <v>UN</v>
          </cell>
          <cell r="E4504">
            <v>987.11</v>
          </cell>
        </row>
        <row r="4505">
          <cell r="A4505" t="str">
            <v>I5053</v>
          </cell>
          <cell r="B4505" t="str">
            <v>SEINFRA/CE</v>
          </cell>
          <cell r="C4505" t="str">
            <v>REGISTRO GAVETA BOLSA / CABEÇOTE DN 75 PN10/16</v>
          </cell>
          <cell r="D4505" t="str">
            <v>UN</v>
          </cell>
          <cell r="E4505">
            <v>739.44</v>
          </cell>
        </row>
        <row r="4506">
          <cell r="A4506" t="str">
            <v>I7149</v>
          </cell>
          <cell r="B4506" t="str">
            <v>SEINFRA/CE</v>
          </cell>
          <cell r="C4506" t="str">
            <v>REGISTRO GAVETA BOLSA/CABEÇOTE DN 80 PN10/16</v>
          </cell>
          <cell r="D4506" t="str">
            <v>UN</v>
          </cell>
          <cell r="E4506">
            <v>777.24</v>
          </cell>
        </row>
        <row r="4507">
          <cell r="A4507" t="str">
            <v>I5090</v>
          </cell>
          <cell r="B4507" t="str">
            <v>SEINFRA/CE</v>
          </cell>
          <cell r="C4507" t="str">
            <v>REGISTRO GAVETA BOLSA/VOLANTE DN 100 PN10/16</v>
          </cell>
          <cell r="D4507" t="str">
            <v>UN</v>
          </cell>
          <cell r="E4507">
            <v>1056.44</v>
          </cell>
        </row>
        <row r="4508">
          <cell r="A4508" t="str">
            <v>I5089</v>
          </cell>
          <cell r="B4508" t="str">
            <v>SEINFRA/CE</v>
          </cell>
          <cell r="C4508" t="str">
            <v>REGISTRO GAVETA BOLSA/VOLANTE DN 75 PN10/16</v>
          </cell>
          <cell r="D4508" t="str">
            <v>UN</v>
          </cell>
          <cell r="E4508">
            <v>786.65</v>
          </cell>
        </row>
        <row r="4509">
          <cell r="A4509" t="str">
            <v>I7150</v>
          </cell>
          <cell r="B4509" t="str">
            <v>SEINFRA/CE</v>
          </cell>
          <cell r="C4509" t="str">
            <v>REGISTRO GAVETA BOLSA/VOLANTE DN 80 PN10/16</v>
          </cell>
          <cell r="D4509" t="str">
            <v>UN</v>
          </cell>
          <cell r="E4509">
            <v>805.21</v>
          </cell>
        </row>
        <row r="4510">
          <cell r="A4510" t="str">
            <v>I5058</v>
          </cell>
          <cell r="B4510" t="str">
            <v>SEINFRA/CE</v>
          </cell>
          <cell r="C4510" t="str">
            <v>REGISTRO GAVETA C/ BOLSA E CABEÇOTE DN 150 PN10</v>
          </cell>
          <cell r="D4510" t="str">
            <v>UN</v>
          </cell>
          <cell r="E4510">
            <v>1507.06</v>
          </cell>
        </row>
        <row r="4511">
          <cell r="A4511" t="str">
            <v>I5059</v>
          </cell>
          <cell r="B4511" t="str">
            <v>SEINFRA/CE</v>
          </cell>
          <cell r="C4511" t="str">
            <v>REGISTRO GAVETA C/ BOLSA E CABEÇOTE DN 200 PN10</v>
          </cell>
          <cell r="D4511" t="str">
            <v>UN</v>
          </cell>
          <cell r="E4511">
            <v>2481.4499999999998</v>
          </cell>
        </row>
        <row r="4512">
          <cell r="A4512" t="str">
            <v>I5060</v>
          </cell>
          <cell r="B4512" t="str">
            <v>SEINFRA/CE</v>
          </cell>
          <cell r="C4512" t="str">
            <v>REGISTRO GAVETA C/ BOLSA E CABEÇOTE DN 250 PN10</v>
          </cell>
          <cell r="D4512" t="str">
            <v>UN</v>
          </cell>
          <cell r="E4512">
            <v>3890.01</v>
          </cell>
        </row>
        <row r="4513">
          <cell r="A4513" t="str">
            <v>I5061</v>
          </cell>
          <cell r="B4513" t="str">
            <v>SEINFRA/CE</v>
          </cell>
          <cell r="C4513" t="str">
            <v>REGISTRO GAVETA C/ BOLSA E CABEÇOTE DN 300 PN10</v>
          </cell>
          <cell r="D4513" t="str">
            <v>UN</v>
          </cell>
          <cell r="E4513">
            <v>7485.34</v>
          </cell>
        </row>
        <row r="4514">
          <cell r="A4514" t="str">
            <v>I5117</v>
          </cell>
          <cell r="B4514" t="str">
            <v>SEINFRA/CE</v>
          </cell>
          <cell r="C4514" t="str">
            <v>REGISTRO GAVETA C/ BOLSA E VOLANTE DN 150 PN10</v>
          </cell>
          <cell r="D4514" t="str">
            <v>UN</v>
          </cell>
          <cell r="E4514">
            <v>1582.19</v>
          </cell>
        </row>
        <row r="4515">
          <cell r="A4515" t="str">
            <v>I5118</v>
          </cell>
          <cell r="B4515" t="str">
            <v>SEINFRA/CE</v>
          </cell>
          <cell r="C4515" t="str">
            <v>REGISTRO GAVETA C/ BOLSA E VOLANTE DN 200 PN10</v>
          </cell>
          <cell r="D4515" t="str">
            <v>UN</v>
          </cell>
          <cell r="E4515">
            <v>2609.5100000000002</v>
          </cell>
        </row>
        <row r="4516">
          <cell r="A4516" t="str">
            <v>I5119</v>
          </cell>
          <cell r="B4516" t="str">
            <v>SEINFRA/CE</v>
          </cell>
          <cell r="C4516" t="str">
            <v>REGISTRO GAVETA C/ BOLSA E VOLANTE DN 250 PN10</v>
          </cell>
          <cell r="D4516" t="str">
            <v>UN</v>
          </cell>
          <cell r="E4516">
            <v>4039.82</v>
          </cell>
        </row>
        <row r="4517">
          <cell r="A4517" t="str">
            <v>I5120</v>
          </cell>
          <cell r="B4517" t="str">
            <v>SEINFRA/CE</v>
          </cell>
          <cell r="C4517" t="str">
            <v>REGISTRO GAVETA C/ BOLSA E VOLANTE DN 300 PN10</v>
          </cell>
          <cell r="D4517" t="str">
            <v>UN</v>
          </cell>
          <cell r="E4517">
            <v>7601.97</v>
          </cell>
        </row>
        <row r="4518">
          <cell r="A4518" t="str">
            <v>I5071</v>
          </cell>
          <cell r="B4518" t="str">
            <v>SEINFRA/CE</v>
          </cell>
          <cell r="C4518" t="str">
            <v>REGISTRO GAVETA OVAL B/C BY-PASS DN 350 PN10/16</v>
          </cell>
          <cell r="D4518" t="str">
            <v>UN</v>
          </cell>
          <cell r="E4518">
            <v>27502.21</v>
          </cell>
        </row>
        <row r="4519">
          <cell r="A4519" t="str">
            <v>I5072</v>
          </cell>
          <cell r="B4519" t="str">
            <v>SEINFRA/CE</v>
          </cell>
          <cell r="C4519" t="str">
            <v>REGISTRO GAVETA OVAL B/C BY-PASS DN 400 PN10/16</v>
          </cell>
          <cell r="D4519" t="str">
            <v>UN</v>
          </cell>
          <cell r="E4519">
            <v>32813.46</v>
          </cell>
        </row>
        <row r="4520">
          <cell r="A4520" t="str">
            <v>I5073</v>
          </cell>
          <cell r="B4520" t="str">
            <v>SEINFRA/CE</v>
          </cell>
          <cell r="C4520" t="str">
            <v>REGISTRO GAVETA OVAL B/C BY-PASS DN 450 PN10/16</v>
          </cell>
          <cell r="D4520" t="str">
            <v>UN</v>
          </cell>
          <cell r="E4520">
            <v>40273.35</v>
          </cell>
        </row>
        <row r="4521">
          <cell r="A4521" t="str">
            <v>I5074</v>
          </cell>
          <cell r="B4521" t="str">
            <v>SEINFRA/CE</v>
          </cell>
          <cell r="C4521" t="str">
            <v>REGISTRO GAVETA OVAL B/C BY-PASS DN 500 PN10/16</v>
          </cell>
          <cell r="D4521" t="str">
            <v>UN</v>
          </cell>
          <cell r="E4521">
            <v>42181.599999999999</v>
          </cell>
        </row>
        <row r="4522">
          <cell r="A4522" t="str">
            <v>I5075</v>
          </cell>
          <cell r="B4522" t="str">
            <v>SEINFRA/CE</v>
          </cell>
          <cell r="C4522" t="str">
            <v>REGISTRO GAVETA OVAL B/C BY-PASS DN 600 PN10/16</v>
          </cell>
          <cell r="D4522" t="str">
            <v>UN</v>
          </cell>
          <cell r="E4522">
            <v>61024.81</v>
          </cell>
        </row>
        <row r="4523">
          <cell r="A4523" t="str">
            <v>I5077</v>
          </cell>
          <cell r="B4523" t="str">
            <v>SEINFRA/CE</v>
          </cell>
          <cell r="C4523" t="str">
            <v>REGISTRO GAVETA OVAL B/C REDUTOR DN 350 PN10/16</v>
          </cell>
          <cell r="D4523" t="str">
            <v>UN</v>
          </cell>
          <cell r="E4523">
            <v>37638.92</v>
          </cell>
        </row>
        <row r="4524">
          <cell r="A4524" t="str">
            <v>I5078</v>
          </cell>
          <cell r="B4524" t="str">
            <v>SEINFRA/CE</v>
          </cell>
          <cell r="C4524" t="str">
            <v>REGISTRO GAVETA OVAL B/C REDUTOR DN 400 PN10/16</v>
          </cell>
          <cell r="D4524" t="str">
            <v>UN</v>
          </cell>
          <cell r="E4524">
            <v>41592.17</v>
          </cell>
        </row>
        <row r="4525">
          <cell r="A4525" t="str">
            <v>I5079</v>
          </cell>
          <cell r="B4525" t="str">
            <v>SEINFRA/CE</v>
          </cell>
          <cell r="C4525" t="str">
            <v>REGISTRO GAVETA OVAL B/C REDUTOR DN 450 PN10/16</v>
          </cell>
          <cell r="D4525" t="str">
            <v>UN</v>
          </cell>
          <cell r="E4525">
            <v>48716.84</v>
          </cell>
        </row>
        <row r="4526">
          <cell r="A4526" t="str">
            <v>I5080</v>
          </cell>
          <cell r="B4526" t="str">
            <v>SEINFRA/CE</v>
          </cell>
          <cell r="C4526" t="str">
            <v>REGISTRO GAVETA OVAL B/C REDUTOR DN 500 PN10/16</v>
          </cell>
          <cell r="D4526" t="str">
            <v>UN</v>
          </cell>
          <cell r="E4526">
            <v>50802.96</v>
          </cell>
        </row>
        <row r="4527">
          <cell r="A4527" t="str">
            <v>I5081</v>
          </cell>
          <cell r="B4527" t="str">
            <v>SEINFRA/CE</v>
          </cell>
          <cell r="C4527" t="str">
            <v>REGISTRO GAVETA OVAL B/C REDUTOR DN 600 PN10/16</v>
          </cell>
          <cell r="D4527" t="str">
            <v>UN</v>
          </cell>
          <cell r="E4527">
            <v>70210.37</v>
          </cell>
        </row>
        <row r="4528">
          <cell r="A4528" t="str">
            <v>I5084</v>
          </cell>
          <cell r="B4528" t="str">
            <v>SEINFRA/CE</v>
          </cell>
          <cell r="C4528" t="str">
            <v>REGISTRO GAVETA OVAL B/C REDUTOR/BY-PASS DN 400 PN10/16</v>
          </cell>
          <cell r="D4528" t="str">
            <v>UN</v>
          </cell>
          <cell r="E4528">
            <v>41085.760000000002</v>
          </cell>
        </row>
        <row r="4529">
          <cell r="A4529" t="str">
            <v>I5085</v>
          </cell>
          <cell r="B4529" t="str">
            <v>SEINFRA/CE</v>
          </cell>
          <cell r="C4529" t="str">
            <v>REGISTRO GAVETA OVAL B/C REDUTOR/BY-PASS DN 450 PN10/16</v>
          </cell>
          <cell r="D4529" t="str">
            <v>UN</v>
          </cell>
          <cell r="E4529">
            <v>48016.5</v>
          </cell>
        </row>
        <row r="4530">
          <cell r="A4530" t="str">
            <v>I5086</v>
          </cell>
          <cell r="B4530" t="str">
            <v>SEINFRA/CE</v>
          </cell>
          <cell r="C4530" t="str">
            <v>REGISTRO GAVETA OVAL B/C REDUTOR/BY-PASS DN 500 PN10/16</v>
          </cell>
          <cell r="D4530" t="str">
            <v>UN</v>
          </cell>
          <cell r="E4530">
            <v>58397.24</v>
          </cell>
        </row>
        <row r="4531">
          <cell r="A4531" t="str">
            <v>I5087</v>
          </cell>
          <cell r="B4531" t="str">
            <v>SEINFRA/CE</v>
          </cell>
          <cell r="C4531" t="str">
            <v>REGISTRO GAVETA OVAL B/C REDUTOR/BY-PASS DN 600 PN10/16</v>
          </cell>
          <cell r="D4531" t="str">
            <v>UN</v>
          </cell>
          <cell r="E4531">
            <v>70266.210000000006</v>
          </cell>
        </row>
        <row r="4532">
          <cell r="A4532" t="str">
            <v>I5278</v>
          </cell>
          <cell r="B4532" t="str">
            <v>SEINFRA/CE</v>
          </cell>
          <cell r="C4532" t="str">
            <v>REGISTRO GAVETA OVAL B/V COM BY-PASS DN 250 PN10/16</v>
          </cell>
          <cell r="D4532" t="str">
            <v>UN</v>
          </cell>
          <cell r="E4532">
            <v>4251.8</v>
          </cell>
        </row>
        <row r="4533">
          <cell r="A4533" t="str">
            <v>I5279</v>
          </cell>
          <cell r="B4533" t="str">
            <v>SEINFRA/CE</v>
          </cell>
          <cell r="C4533" t="str">
            <v>REGISTRO GAVETA OVAL B/V COM BY-PASS DN 300 PN10/16</v>
          </cell>
          <cell r="D4533" t="str">
            <v>UN</v>
          </cell>
          <cell r="E4533">
            <v>5389.34</v>
          </cell>
        </row>
        <row r="4534">
          <cell r="A4534" t="str">
            <v>I5280</v>
          </cell>
          <cell r="B4534" t="str">
            <v>SEINFRA/CE</v>
          </cell>
          <cell r="C4534" t="str">
            <v>REGISTRO GAVETA OVAL B/V COM BY-PASS DN 350 PN10/16</v>
          </cell>
          <cell r="D4534" t="str">
            <v>UN</v>
          </cell>
          <cell r="E4534">
            <v>29071.34</v>
          </cell>
        </row>
        <row r="4535">
          <cell r="A4535" t="str">
            <v>I5281</v>
          </cell>
          <cell r="B4535" t="str">
            <v>SEINFRA/CE</v>
          </cell>
          <cell r="C4535" t="str">
            <v>REGISTRO GAVETA OVAL B/V COM BY-PASS DN 400 PN10/16</v>
          </cell>
          <cell r="D4535" t="str">
            <v>UN</v>
          </cell>
          <cell r="E4535">
            <v>34549.440000000002</v>
          </cell>
        </row>
        <row r="4536">
          <cell r="A4536" t="str">
            <v>I5282</v>
          </cell>
          <cell r="B4536" t="str">
            <v>SEINFRA/CE</v>
          </cell>
          <cell r="C4536" t="str">
            <v>REGISTRO GAVETA OVAL B/V COM BY-PASS DN 450 PN10/16</v>
          </cell>
          <cell r="D4536" t="str">
            <v>UN</v>
          </cell>
          <cell r="E4536">
            <v>42335.27</v>
          </cell>
        </row>
        <row r="4537">
          <cell r="A4537" t="str">
            <v>I5283</v>
          </cell>
          <cell r="B4537" t="str">
            <v>SEINFRA/CE</v>
          </cell>
          <cell r="C4537" t="str">
            <v>REGISTRO GAVETA OVAL B/V COM BY-PASS DN 500 PN10/16</v>
          </cell>
          <cell r="D4537" t="str">
            <v>UN</v>
          </cell>
          <cell r="E4537">
            <v>44760.959999999999</v>
          </cell>
        </row>
        <row r="4538">
          <cell r="A4538" t="str">
            <v>I5284</v>
          </cell>
          <cell r="B4538" t="str">
            <v>SEINFRA/CE</v>
          </cell>
          <cell r="C4538" t="str">
            <v>REGISTRO GAVETA OVAL B/V COM BY-PASS DN 600 PN10/16</v>
          </cell>
          <cell r="D4538" t="str">
            <v>UN</v>
          </cell>
          <cell r="E4538">
            <v>64064.86</v>
          </cell>
        </row>
        <row r="4539">
          <cell r="A4539" t="str">
            <v>I5286</v>
          </cell>
          <cell r="B4539" t="str">
            <v>SEINFRA/CE</v>
          </cell>
          <cell r="C4539" t="str">
            <v>REGISTRO GAVETA OVAL B/V MEC/REDUTOR DN 350 PN10/16</v>
          </cell>
          <cell r="D4539" t="str">
            <v>UN</v>
          </cell>
          <cell r="E4539">
            <v>34440.76</v>
          </cell>
        </row>
        <row r="4540">
          <cell r="A4540" t="str">
            <v>I5287</v>
          </cell>
          <cell r="B4540" t="str">
            <v>SEINFRA/CE</v>
          </cell>
          <cell r="C4540" t="str">
            <v>REGISTRO GAVETA OVAL B/V MEC/REDUTOR DN 400 PN10/16</v>
          </cell>
          <cell r="D4540" t="str">
            <v>UN</v>
          </cell>
          <cell r="E4540">
            <v>37584.83</v>
          </cell>
        </row>
        <row r="4541">
          <cell r="A4541" t="str">
            <v>I5288</v>
          </cell>
          <cell r="B4541" t="str">
            <v>SEINFRA/CE</v>
          </cell>
          <cell r="C4541" t="str">
            <v>REGISTRO GAVETA OVAL B/V MEC/REDUTOR DN 450 PN10/16</v>
          </cell>
          <cell r="D4541" t="str">
            <v>UN</v>
          </cell>
          <cell r="E4541">
            <v>44115.95</v>
          </cell>
        </row>
        <row r="4542">
          <cell r="A4542" t="str">
            <v>I5289</v>
          </cell>
          <cell r="B4542" t="str">
            <v>SEINFRA/CE</v>
          </cell>
          <cell r="C4542" t="str">
            <v>REGISTRO GAVETA OVAL B/V MEC/REDUTOR DN 500 PN10/16</v>
          </cell>
          <cell r="D4542" t="str">
            <v>UN</v>
          </cell>
          <cell r="E4542">
            <v>46377.84</v>
          </cell>
        </row>
        <row r="4543">
          <cell r="A4543" t="str">
            <v>I5290</v>
          </cell>
          <cell r="B4543" t="str">
            <v>SEINFRA/CE</v>
          </cell>
          <cell r="C4543" t="str">
            <v>REGISTRO GAVETA OVAL B/V MEC/REDUTOR DN 600 PN10/16</v>
          </cell>
          <cell r="D4543" t="str">
            <v>UN</v>
          </cell>
          <cell r="E4543">
            <v>63654.36</v>
          </cell>
        </row>
        <row r="4544">
          <cell r="A4544" t="str">
            <v>I5292</v>
          </cell>
          <cell r="B4544" t="str">
            <v>SEINFRA/CE</v>
          </cell>
          <cell r="C4544" t="str">
            <v>REGISTRO GAVETA OVAL B/V REDUTOR/BY-PASS DN 350 PN10/16</v>
          </cell>
          <cell r="D4544" t="str">
            <v>UN</v>
          </cell>
          <cell r="E4544">
            <v>38547.589999999997</v>
          </cell>
        </row>
        <row r="4545">
          <cell r="A4545" t="str">
            <v>I5293</v>
          </cell>
          <cell r="B4545" t="str">
            <v>SEINFRA/CE</v>
          </cell>
          <cell r="C4545" t="str">
            <v>REGISTRO GAVETA OVAL B/V REDUTOR/BY-PASS DN 400 PN10/16</v>
          </cell>
          <cell r="D4545" t="str">
            <v>UN</v>
          </cell>
          <cell r="E4545">
            <v>42759.82</v>
          </cell>
        </row>
        <row r="4546">
          <cell r="A4546" t="str">
            <v>I5294</v>
          </cell>
          <cell r="B4546" t="str">
            <v>SEINFRA/CE</v>
          </cell>
          <cell r="C4546" t="str">
            <v>REGISTRO GAVETA OVAL B/V REDUTOR/BY-PASS DN 450 PN10/16</v>
          </cell>
          <cell r="D4546" t="str">
            <v>UN</v>
          </cell>
          <cell r="E4546">
            <v>49589.24</v>
          </cell>
        </row>
        <row r="4547">
          <cell r="A4547" t="str">
            <v>I5295</v>
          </cell>
          <cell r="B4547" t="str">
            <v>SEINFRA/CE</v>
          </cell>
          <cell r="C4547" t="str">
            <v>REGISTRO GAVETA OVAL B/V REDUTOR/BY-PASS DN 500 PN10/16</v>
          </cell>
          <cell r="D4547" t="str">
            <v>UN</v>
          </cell>
          <cell r="E4547">
            <v>60667.62</v>
          </cell>
        </row>
        <row r="4548">
          <cell r="A4548" t="str">
            <v>I5296</v>
          </cell>
          <cell r="B4548" t="str">
            <v>SEINFRA/CE</v>
          </cell>
          <cell r="C4548" t="str">
            <v>REGISTRO GAVETA OVAL B/V REDUTOR/BY-PASS DN 600 PN10/16</v>
          </cell>
          <cell r="D4548" t="str">
            <v>UN</v>
          </cell>
          <cell r="E4548">
            <v>71700.59</v>
          </cell>
        </row>
        <row r="4549">
          <cell r="A4549" t="str">
            <v>I5064</v>
          </cell>
          <cell r="B4549" t="str">
            <v>SEINFRA/CE</v>
          </cell>
          <cell r="C4549" t="str">
            <v>REGISTRO GAVETA OVAL BOLSA / CABEÇOTE DN 350 PN10/16</v>
          </cell>
          <cell r="D4549" t="str">
            <v>UN</v>
          </cell>
          <cell r="E4549">
            <v>27838.34</v>
          </cell>
        </row>
        <row r="4550">
          <cell r="A4550" t="str">
            <v>I5066</v>
          </cell>
          <cell r="B4550" t="str">
            <v>SEINFRA/CE</v>
          </cell>
          <cell r="C4550" t="str">
            <v>REGISTRO GAVETA OVAL BOLSA / CABEÇOTE DN 450 PN10/16</v>
          </cell>
          <cell r="D4550" t="str">
            <v>UN</v>
          </cell>
          <cell r="E4550">
            <v>40091.870000000003</v>
          </cell>
        </row>
        <row r="4551">
          <cell r="A4551" t="str">
            <v>I5067</v>
          </cell>
          <cell r="B4551" t="str">
            <v>SEINFRA/CE</v>
          </cell>
          <cell r="C4551" t="str">
            <v>REGISTRO GAVETA OVAL BOLSA / CABEÇOTE DN 500 PN10/16</v>
          </cell>
          <cell r="D4551" t="str">
            <v>UN</v>
          </cell>
          <cell r="E4551">
            <v>38906.68</v>
          </cell>
        </row>
        <row r="4552">
          <cell r="A4552" t="str">
            <v>I5068</v>
          </cell>
          <cell r="B4552" t="str">
            <v>SEINFRA/CE</v>
          </cell>
          <cell r="C4552" t="str">
            <v>REGISTRO GAVETA OVAL BOLSA / CABEÇOTE DN 600 PN10/16</v>
          </cell>
          <cell r="D4552" t="str">
            <v>UN</v>
          </cell>
          <cell r="E4552">
            <v>55114.94</v>
          </cell>
        </row>
        <row r="4553">
          <cell r="A4553" t="str">
            <v>I5271</v>
          </cell>
          <cell r="B4553" t="str">
            <v>SEINFRA/CE</v>
          </cell>
          <cell r="C4553" t="str">
            <v>REGISTRO GAVETA OVAL BOLSA/VOLANTE DN 250 PN10/16</v>
          </cell>
          <cell r="D4553" t="str">
            <v>UN</v>
          </cell>
          <cell r="E4553">
            <v>3605.05</v>
          </cell>
        </row>
        <row r="4554">
          <cell r="A4554" t="str">
            <v>I5272</v>
          </cell>
          <cell r="B4554" t="str">
            <v>SEINFRA/CE</v>
          </cell>
          <cell r="C4554" t="str">
            <v>REGISTRO GAVETA OVAL BOLSA/VOLANTE DN 300 PN10/16</v>
          </cell>
          <cell r="D4554" t="str">
            <v>UN</v>
          </cell>
          <cell r="E4554">
            <v>4748.46</v>
          </cell>
        </row>
        <row r="4555">
          <cell r="A4555" t="str">
            <v>I5273</v>
          </cell>
          <cell r="B4555" t="str">
            <v>SEINFRA/CE</v>
          </cell>
          <cell r="C4555" t="str">
            <v>REGISTRO GAVETA OVAL BOLSA/VOLANTE DN 350 PN10/16</v>
          </cell>
          <cell r="D4555" t="str">
            <v>UN</v>
          </cell>
          <cell r="E4555">
            <v>28483.37</v>
          </cell>
        </row>
        <row r="4556">
          <cell r="A4556" t="str">
            <v>I5274</v>
          </cell>
          <cell r="B4556" t="str">
            <v>SEINFRA/CE</v>
          </cell>
          <cell r="C4556" t="str">
            <v>REGISTRO GAVETA OVAL BOLSA/VOLANTE DN 400 PN10/16</v>
          </cell>
          <cell r="D4556" t="str">
            <v>UN</v>
          </cell>
          <cell r="E4556">
            <v>33112.35</v>
          </cell>
        </row>
        <row r="4557">
          <cell r="A4557" t="str">
            <v>I5275</v>
          </cell>
          <cell r="B4557" t="str">
            <v>SEINFRA/CE</v>
          </cell>
          <cell r="C4557" t="str">
            <v>REGISTRO GAVETA OVAL BOLSA/VOLANTE DN 450 PN10/16</v>
          </cell>
          <cell r="D4557" t="str">
            <v>UN</v>
          </cell>
          <cell r="E4557">
            <v>41081.839999999997</v>
          </cell>
        </row>
        <row r="4558">
          <cell r="A4558" t="str">
            <v>I5276</v>
          </cell>
          <cell r="B4558" t="str">
            <v>SEINFRA/CE</v>
          </cell>
          <cell r="C4558" t="str">
            <v>REGISTRO GAVETA OVAL BOLSA/VOLANTE DN 500 PN10/16</v>
          </cell>
          <cell r="D4558" t="str">
            <v>UN</v>
          </cell>
          <cell r="E4558">
            <v>43904.97</v>
          </cell>
        </row>
        <row r="4559">
          <cell r="A4559" t="str">
            <v>I5277</v>
          </cell>
          <cell r="B4559" t="str">
            <v>SEINFRA/CE</v>
          </cell>
          <cell r="C4559" t="str">
            <v>REGISTRO GAVETA OVAL BOLSA/VOLANTE DN 600 PN10/16</v>
          </cell>
          <cell r="D4559" t="str">
            <v>UN</v>
          </cell>
          <cell r="E4559">
            <v>62076.18</v>
          </cell>
        </row>
        <row r="4560">
          <cell r="A4560" t="str">
            <v>I5383</v>
          </cell>
          <cell r="B4560" t="str">
            <v>SEINFRA/CE</v>
          </cell>
          <cell r="C4560" t="str">
            <v>REGISTRO GAVETA OVAL C/F E BY-PASS DN 1000 PN10</v>
          </cell>
          <cell r="D4560" t="str">
            <v>UN</v>
          </cell>
          <cell r="E4560">
            <v>149221.84</v>
          </cell>
        </row>
        <row r="4561">
          <cell r="A4561" t="str">
            <v>I5394</v>
          </cell>
          <cell r="B4561" t="str">
            <v>SEINFRA/CE</v>
          </cell>
          <cell r="C4561" t="str">
            <v>REGISTRO GAVETA OVAL C/F E BY-PASS DN 1000 PN16</v>
          </cell>
          <cell r="D4561" t="str">
            <v>UN</v>
          </cell>
          <cell r="E4561">
            <v>150279.53</v>
          </cell>
        </row>
        <row r="4562">
          <cell r="A4562" t="str">
            <v>I5405</v>
          </cell>
          <cell r="B4562" t="str">
            <v>SEINFRA/CE</v>
          </cell>
          <cell r="C4562" t="str">
            <v>REGISTRO GAVETA OVAL C/F E BY-PASS DN 1000 PN25</v>
          </cell>
          <cell r="D4562" t="str">
            <v>UN</v>
          </cell>
          <cell r="E4562">
            <v>160541.91</v>
          </cell>
        </row>
        <row r="4563">
          <cell r="A4563" t="str">
            <v>I5373</v>
          </cell>
          <cell r="B4563" t="str">
            <v>SEINFRA/CE</v>
          </cell>
          <cell r="C4563" t="str">
            <v>REGISTRO GAVETA OVAL C/F E BY-PASS DN 250 PN10</v>
          </cell>
          <cell r="D4563" t="str">
            <v>UN</v>
          </cell>
          <cell r="E4563">
            <v>4480.67</v>
          </cell>
        </row>
        <row r="4564">
          <cell r="A4564" t="str">
            <v>I5384</v>
          </cell>
          <cell r="B4564" t="str">
            <v>SEINFRA/CE</v>
          </cell>
          <cell r="C4564" t="str">
            <v>REGISTRO GAVETA OVAL C/F E BY-PASS DN 250 PN16</v>
          </cell>
          <cell r="D4564" t="str">
            <v>UN</v>
          </cell>
          <cell r="E4564">
            <v>4453.29</v>
          </cell>
        </row>
        <row r="4565">
          <cell r="A4565" t="str">
            <v>I5395</v>
          </cell>
          <cell r="B4565" t="str">
            <v>SEINFRA/CE</v>
          </cell>
          <cell r="C4565" t="str">
            <v>REGISTRO GAVETA OVAL C/F E BY-PASS DN 250 PN25</v>
          </cell>
          <cell r="D4565" t="str">
            <v>UN</v>
          </cell>
          <cell r="E4565">
            <v>4720.62</v>
          </cell>
        </row>
        <row r="4566">
          <cell r="A4566" t="str">
            <v>I5374</v>
          </cell>
          <cell r="B4566" t="str">
            <v>SEINFRA/CE</v>
          </cell>
          <cell r="C4566" t="str">
            <v>REGISTRO GAVETA OVAL C/F E BY-PASS DN 300 PN10</v>
          </cell>
          <cell r="D4566" t="str">
            <v>UN</v>
          </cell>
          <cell r="E4566">
            <v>5638.39</v>
          </cell>
        </row>
        <row r="4567">
          <cell r="A4567" t="str">
            <v>I5385</v>
          </cell>
          <cell r="B4567" t="str">
            <v>SEINFRA/CE</v>
          </cell>
          <cell r="C4567" t="str">
            <v>REGISTRO GAVETA OVAL C/F E BY-PASS DN 300 PN16</v>
          </cell>
          <cell r="D4567" t="str">
            <v>UN</v>
          </cell>
          <cell r="E4567">
            <v>5705.56</v>
          </cell>
        </row>
        <row r="4568">
          <cell r="A4568" t="str">
            <v>I5396</v>
          </cell>
          <cell r="B4568" t="str">
            <v>SEINFRA/CE</v>
          </cell>
          <cell r="C4568" t="str">
            <v>REGISTRO GAVETA OVAL C/F E BY-PASS DN 300 PN25</v>
          </cell>
          <cell r="D4568" t="str">
            <v>UN</v>
          </cell>
          <cell r="E4568">
            <v>5782.2</v>
          </cell>
        </row>
        <row r="4569">
          <cell r="A4569" t="str">
            <v>I5375</v>
          </cell>
          <cell r="B4569" t="str">
            <v>SEINFRA/CE</v>
          </cell>
          <cell r="C4569" t="str">
            <v>REGISTRO GAVETA OVAL C/F E BY-PASS DN 350 PN10</v>
          </cell>
          <cell r="D4569" t="str">
            <v>UN</v>
          </cell>
          <cell r="E4569">
            <v>28433.14</v>
          </cell>
        </row>
        <row r="4570">
          <cell r="A4570" t="str">
            <v>I5386</v>
          </cell>
          <cell r="B4570" t="str">
            <v>SEINFRA/CE</v>
          </cell>
          <cell r="C4570" t="str">
            <v>REGISTRO GAVETA OVAL C/F E BY-PASS DN 350 PN16</v>
          </cell>
          <cell r="D4570" t="str">
            <v>UN</v>
          </cell>
          <cell r="E4570">
            <v>31595.88</v>
          </cell>
        </row>
        <row r="4571">
          <cell r="A4571" t="str">
            <v>I5397</v>
          </cell>
          <cell r="B4571" t="str">
            <v>SEINFRA/CE</v>
          </cell>
          <cell r="C4571" t="str">
            <v>REGISTRO GAVETA OVAL C/F E BY-PASS DN 350 PN25</v>
          </cell>
          <cell r="D4571" t="str">
            <v>UN</v>
          </cell>
          <cell r="E4571">
            <v>28945.919999999998</v>
          </cell>
        </row>
        <row r="4572">
          <cell r="A4572" t="str">
            <v>I5376</v>
          </cell>
          <cell r="B4572" t="str">
            <v>SEINFRA/CE</v>
          </cell>
          <cell r="C4572" t="str">
            <v>REGISTRO GAVETA OVAL C/F E BY-PASS DN 400 PN10</v>
          </cell>
          <cell r="D4572" t="str">
            <v>UN</v>
          </cell>
          <cell r="E4572">
            <v>33295.230000000003</v>
          </cell>
        </row>
        <row r="4573">
          <cell r="A4573" t="str">
            <v>I5387</v>
          </cell>
          <cell r="B4573" t="str">
            <v>SEINFRA/CE</v>
          </cell>
          <cell r="C4573" t="str">
            <v>REGISTRO GAVETA OVAL C/F E BY-PASS DN 400 PN16</v>
          </cell>
          <cell r="D4573" t="str">
            <v>UN</v>
          </cell>
          <cell r="E4573">
            <v>34432.129999999997</v>
          </cell>
        </row>
        <row r="4574">
          <cell r="A4574" t="str">
            <v>I5398</v>
          </cell>
          <cell r="B4574" t="str">
            <v>SEINFRA/CE</v>
          </cell>
          <cell r="C4574" t="str">
            <v>REGISTRO GAVETA OVAL C/F E BY-PASS DN 400 PN25</v>
          </cell>
          <cell r="D4574" t="str">
            <v>UN</v>
          </cell>
          <cell r="E4574">
            <v>34485.96</v>
          </cell>
        </row>
        <row r="4575">
          <cell r="A4575" t="str">
            <v>I5377</v>
          </cell>
          <cell r="B4575" t="str">
            <v>SEINFRA/CE</v>
          </cell>
          <cell r="C4575" t="str">
            <v>REGISTRO GAVETA OVAL C/F E BY-PASS DN 450 PN10</v>
          </cell>
          <cell r="D4575" t="str">
            <v>UN</v>
          </cell>
          <cell r="E4575">
            <v>41964.36</v>
          </cell>
        </row>
        <row r="4576">
          <cell r="A4576" t="str">
            <v>I5388</v>
          </cell>
          <cell r="B4576" t="str">
            <v>SEINFRA/CE</v>
          </cell>
          <cell r="C4576" t="str">
            <v>REGISTRO GAVETA OVAL C/F E BY-PASS DN 450 PN16</v>
          </cell>
          <cell r="D4576" t="str">
            <v>UN</v>
          </cell>
          <cell r="E4576">
            <v>42186.06</v>
          </cell>
        </row>
        <row r="4577">
          <cell r="A4577" t="str">
            <v>I5399</v>
          </cell>
          <cell r="B4577" t="str">
            <v>SEINFRA/CE</v>
          </cell>
          <cell r="C4577" t="str">
            <v>REGISTRO GAVETA OVAL C/F E BY-PASS DN 450 PN25</v>
          </cell>
          <cell r="D4577" t="str">
            <v>UN</v>
          </cell>
          <cell r="E4577">
            <v>42359.78</v>
          </cell>
        </row>
        <row r="4578">
          <cell r="A4578" t="str">
            <v>I5378</v>
          </cell>
          <cell r="B4578" t="str">
            <v>SEINFRA/CE</v>
          </cell>
          <cell r="C4578" t="str">
            <v>REGISTRO GAVETA OVAL C/F E BY-PASS DN 500 PN10</v>
          </cell>
          <cell r="D4578" t="str">
            <v>UN</v>
          </cell>
          <cell r="E4578">
            <v>44193.83</v>
          </cell>
        </row>
        <row r="4579">
          <cell r="A4579" t="str">
            <v>I5389</v>
          </cell>
          <cell r="B4579" t="str">
            <v>SEINFRA/CE</v>
          </cell>
          <cell r="C4579" t="str">
            <v>REGISTRO GAVETA OVAL C/F E BY-PASS DN 500 PN16</v>
          </cell>
          <cell r="D4579" t="str">
            <v>UN</v>
          </cell>
          <cell r="E4579">
            <v>43901.69</v>
          </cell>
        </row>
        <row r="4580">
          <cell r="A4580" t="str">
            <v>I5400</v>
          </cell>
          <cell r="B4580" t="str">
            <v>SEINFRA/CE</v>
          </cell>
          <cell r="C4580" t="str">
            <v>REGISTRO GAVETA OVAL C/F E BY-PASS DN 500 PN25</v>
          </cell>
          <cell r="D4580" t="str">
            <v>UN</v>
          </cell>
          <cell r="E4580">
            <v>53628.55</v>
          </cell>
        </row>
        <row r="4581">
          <cell r="A4581" t="str">
            <v>I5379</v>
          </cell>
          <cell r="B4581" t="str">
            <v>SEINFRA/CE</v>
          </cell>
          <cell r="C4581" t="str">
            <v>REGISTRO GAVETA OVAL C/F E BY-PASS DN 600 PN10</v>
          </cell>
          <cell r="D4581" t="str">
            <v>UN</v>
          </cell>
          <cell r="E4581">
            <v>62881.25</v>
          </cell>
        </row>
        <row r="4582">
          <cell r="A4582" t="str">
            <v>I5390</v>
          </cell>
          <cell r="B4582" t="str">
            <v>SEINFRA/CE</v>
          </cell>
          <cell r="C4582" t="str">
            <v>REGISTRO GAVETA OVAL C/F E BY-PASS DN 600 PN16</v>
          </cell>
          <cell r="D4582" t="str">
            <v>UN</v>
          </cell>
          <cell r="E4582">
            <v>63462.26</v>
          </cell>
        </row>
        <row r="4583">
          <cell r="A4583" t="str">
            <v>I5401</v>
          </cell>
          <cell r="B4583" t="str">
            <v>SEINFRA/CE</v>
          </cell>
          <cell r="C4583" t="str">
            <v>REGISTRO GAVETA OVAL C/F E BY-PASS DN 600 PN25</v>
          </cell>
          <cell r="D4583" t="str">
            <v>UN</v>
          </cell>
          <cell r="E4583">
            <v>74515.02</v>
          </cell>
        </row>
        <row r="4584">
          <cell r="A4584" t="str">
            <v>I5380</v>
          </cell>
          <cell r="B4584" t="str">
            <v>SEINFRA/CE</v>
          </cell>
          <cell r="C4584" t="str">
            <v>REGISTRO GAVETA OVAL C/F E BY-PASS DN 700 PN10</v>
          </cell>
          <cell r="D4584" t="str">
            <v>UN</v>
          </cell>
          <cell r="E4584">
            <v>87127.039999999994</v>
          </cell>
        </row>
        <row r="4585">
          <cell r="A4585" t="str">
            <v>I5391</v>
          </cell>
          <cell r="B4585" t="str">
            <v>SEINFRA/CE</v>
          </cell>
          <cell r="C4585" t="str">
            <v>REGISTRO GAVETA OVAL C/F E BY-PASS DN 700 PN16</v>
          </cell>
          <cell r="D4585" t="str">
            <v>UN</v>
          </cell>
          <cell r="E4585">
            <v>88204.67</v>
          </cell>
        </row>
        <row r="4586">
          <cell r="A4586" t="str">
            <v>I5402</v>
          </cell>
          <cell r="B4586" t="str">
            <v>SEINFRA/CE</v>
          </cell>
          <cell r="C4586" t="str">
            <v>REGISTRO GAVETA OVAL C/F E BY-PASS DN 700 PN25</v>
          </cell>
          <cell r="D4586" t="str">
            <v>UN</v>
          </cell>
          <cell r="E4586">
            <v>89815.86</v>
          </cell>
        </row>
        <row r="4587">
          <cell r="A4587" t="str">
            <v>I5381</v>
          </cell>
          <cell r="B4587" t="str">
            <v>SEINFRA/CE</v>
          </cell>
          <cell r="C4587" t="str">
            <v>REGISTRO GAVETA OVAL C/F E BY-PASS DN 800 PN10</v>
          </cell>
          <cell r="D4587" t="str">
            <v>UN</v>
          </cell>
          <cell r="E4587">
            <v>99582.6</v>
          </cell>
        </row>
        <row r="4588">
          <cell r="A4588" t="str">
            <v>I5392</v>
          </cell>
          <cell r="B4588" t="str">
            <v>SEINFRA/CE</v>
          </cell>
          <cell r="C4588" t="str">
            <v>REGISTRO GAVETA OVAL C/F E BY-PASS DN 800 PN16</v>
          </cell>
          <cell r="D4588" t="str">
            <v>UN</v>
          </cell>
          <cell r="E4588">
            <v>106098.33</v>
          </cell>
        </row>
        <row r="4589">
          <cell r="A4589" t="str">
            <v>I5403</v>
          </cell>
          <cell r="B4589" t="str">
            <v>SEINFRA/CE</v>
          </cell>
          <cell r="C4589" t="str">
            <v>REGISTRO GAVETA OVAL C/F E BY-PASS DN 800 PN25</v>
          </cell>
          <cell r="D4589" t="str">
            <v>UN</v>
          </cell>
          <cell r="E4589">
            <v>101382.36</v>
          </cell>
        </row>
        <row r="4590">
          <cell r="A4590" t="str">
            <v>I5382</v>
          </cell>
          <cell r="B4590" t="str">
            <v>SEINFRA/CE</v>
          </cell>
          <cell r="C4590" t="str">
            <v>REGISTRO GAVETA OVAL C/F E BY-PASS DN 900 PN10</v>
          </cell>
          <cell r="D4590" t="str">
            <v>UN</v>
          </cell>
          <cell r="E4590">
            <v>122309.12</v>
          </cell>
        </row>
        <row r="4591">
          <cell r="A4591" t="str">
            <v>I5393</v>
          </cell>
          <cell r="B4591" t="str">
            <v>SEINFRA/CE</v>
          </cell>
          <cell r="C4591" t="str">
            <v>REGISTRO GAVETA OVAL C/F E BY-PASS DN 900 PN16</v>
          </cell>
          <cell r="D4591" t="str">
            <v>UN</v>
          </cell>
          <cell r="E4591">
            <v>118582.49</v>
          </cell>
        </row>
        <row r="4592">
          <cell r="A4592" t="str">
            <v>I5404</v>
          </cell>
          <cell r="B4592" t="str">
            <v>SEINFRA/CE</v>
          </cell>
          <cell r="C4592" t="str">
            <v>REGISTRO GAVETA OVAL C/F E BY-PASS DN 900 PN25</v>
          </cell>
          <cell r="D4592" t="str">
            <v>UN</v>
          </cell>
          <cell r="E4592">
            <v>126295.51</v>
          </cell>
        </row>
        <row r="4593">
          <cell r="A4593" t="str">
            <v>I5415</v>
          </cell>
          <cell r="B4593" t="str">
            <v>SEINFRA/CE</v>
          </cell>
          <cell r="C4593" t="str">
            <v>REGISTRO GAVETA OVAL C/F E MEC/REDUTOR DN 1000 PN10</v>
          </cell>
          <cell r="D4593" t="str">
            <v>UN</v>
          </cell>
          <cell r="E4593">
            <v>156952.57</v>
          </cell>
        </row>
        <row r="4594">
          <cell r="A4594" t="str">
            <v>I5425</v>
          </cell>
          <cell r="B4594" t="str">
            <v>SEINFRA/CE</v>
          </cell>
          <cell r="C4594" t="str">
            <v>REGISTRO GAVETA OVAL C/F E MEC/REDUTOR DN 1000 PN16</v>
          </cell>
          <cell r="D4594" t="str">
            <v>UN</v>
          </cell>
          <cell r="E4594">
            <v>163819.16</v>
          </cell>
        </row>
        <row r="4595">
          <cell r="A4595" t="str">
            <v>I5435</v>
          </cell>
          <cell r="B4595" t="str">
            <v>SEINFRA/CE</v>
          </cell>
          <cell r="C4595" t="str">
            <v>REGISTRO GAVETA OVAL C/F E MEC/REDUTOR DN 1000 PN25</v>
          </cell>
          <cell r="D4595" t="str">
            <v>UN</v>
          </cell>
          <cell r="E4595">
            <v>157849.32</v>
          </cell>
        </row>
        <row r="4596">
          <cell r="A4596" t="str">
            <v>I5407</v>
          </cell>
          <cell r="B4596" t="str">
            <v>SEINFRA/CE</v>
          </cell>
          <cell r="C4596" t="str">
            <v>REGISTRO GAVETA OVAL C/F E MEC/REDUTOR DN 350 PN10</v>
          </cell>
          <cell r="D4596" t="str">
            <v>UN</v>
          </cell>
          <cell r="E4596">
            <v>38379.75</v>
          </cell>
        </row>
        <row r="4597">
          <cell r="A4597" t="str">
            <v>I5417</v>
          </cell>
          <cell r="B4597" t="str">
            <v>SEINFRA/CE</v>
          </cell>
          <cell r="C4597" t="str">
            <v>REGISTRO GAVETA OVAL C/F E MEC/REDUTOR DN 350 PN16</v>
          </cell>
          <cell r="D4597" t="str">
            <v>UN</v>
          </cell>
          <cell r="E4597">
            <v>39876.1</v>
          </cell>
        </row>
        <row r="4598">
          <cell r="A4598" t="str">
            <v>I5427</v>
          </cell>
          <cell r="B4598" t="str">
            <v>SEINFRA/CE</v>
          </cell>
          <cell r="C4598" t="str">
            <v>REGISTRO GAVETA OVAL C/F E MEC/REDUTOR DN 350 PN25</v>
          </cell>
          <cell r="D4598" t="str">
            <v>UN</v>
          </cell>
          <cell r="E4598">
            <v>38794.82</v>
          </cell>
        </row>
        <row r="4599">
          <cell r="A4599" t="str">
            <v>I5408</v>
          </cell>
          <cell r="B4599" t="str">
            <v>SEINFRA/CE</v>
          </cell>
          <cell r="C4599" t="str">
            <v>REGISTRO GAVETA OVAL C/F E MEC/REDUTOR DN 400 PN10</v>
          </cell>
          <cell r="D4599" t="str">
            <v>UN</v>
          </cell>
          <cell r="E4599">
            <v>41722.400000000001</v>
          </cell>
        </row>
        <row r="4600">
          <cell r="A4600" t="str">
            <v>I5418</v>
          </cell>
          <cell r="B4600" t="str">
            <v>SEINFRA/CE</v>
          </cell>
          <cell r="C4600" t="str">
            <v>REGISTRO GAVETA OVAL C/F E MEC/REDUTOR DN 400 PN16</v>
          </cell>
          <cell r="D4600" t="str">
            <v>UN</v>
          </cell>
          <cell r="E4600">
            <v>43459.87</v>
          </cell>
        </row>
        <row r="4601">
          <cell r="A4601" t="str">
            <v>I5428</v>
          </cell>
          <cell r="B4601" t="str">
            <v>SEINFRA/CE</v>
          </cell>
          <cell r="C4601" t="str">
            <v>REGISTRO GAVETA OVAL C/F E MEC/REDUTOR DN 400 PN25</v>
          </cell>
          <cell r="D4601" t="str">
            <v>UN</v>
          </cell>
          <cell r="E4601">
            <v>42876.04</v>
          </cell>
        </row>
        <row r="4602">
          <cell r="A4602" t="str">
            <v>I5409</v>
          </cell>
          <cell r="B4602" t="str">
            <v>SEINFRA/CE</v>
          </cell>
          <cell r="C4602" t="str">
            <v>REGISTRO GAVETA OVAL C/F E MEC/REDUTOR DN 450 PN10</v>
          </cell>
          <cell r="D4602" t="str">
            <v>UN</v>
          </cell>
          <cell r="E4602">
            <v>49708.01</v>
          </cell>
        </row>
        <row r="4603">
          <cell r="A4603" t="str">
            <v>I5419</v>
          </cell>
          <cell r="B4603" t="str">
            <v>SEINFRA/CE</v>
          </cell>
          <cell r="C4603" t="str">
            <v>REGISTRO GAVETA OVAL C/F E MEC/REDUTOR DN 450 PN16</v>
          </cell>
          <cell r="D4603" t="str">
            <v>UN</v>
          </cell>
          <cell r="E4603">
            <v>50556.09</v>
          </cell>
        </row>
        <row r="4604">
          <cell r="A4604" t="str">
            <v>I5429</v>
          </cell>
          <cell r="B4604" t="str">
            <v>SEINFRA/CE</v>
          </cell>
          <cell r="C4604" t="str">
            <v>REGISTRO GAVETA OVAL C/F E MEC/REDUTOR DN 450 PN25</v>
          </cell>
          <cell r="D4604" t="str">
            <v>UN</v>
          </cell>
          <cell r="E4604">
            <v>50845.98</v>
          </cell>
        </row>
        <row r="4605">
          <cell r="A4605" t="str">
            <v>I5410</v>
          </cell>
          <cell r="B4605" t="str">
            <v>SEINFRA/CE</v>
          </cell>
          <cell r="C4605" t="str">
            <v>REGISTRO GAVETA OVAL C/F E MEC/REDUTOR DN 500 PN10</v>
          </cell>
          <cell r="D4605" t="str">
            <v>UN</v>
          </cell>
          <cell r="E4605">
            <v>52388.25</v>
          </cell>
        </row>
        <row r="4606">
          <cell r="A4606" t="str">
            <v>I5420</v>
          </cell>
          <cell r="B4606" t="str">
            <v>SEINFRA/CE</v>
          </cell>
          <cell r="C4606" t="str">
            <v>REGISTRO GAVETA OVAL C/F E MEC/REDUTOR DN 500 PN16</v>
          </cell>
          <cell r="D4606" t="str">
            <v>UN</v>
          </cell>
          <cell r="E4606">
            <v>52526.53</v>
          </cell>
        </row>
        <row r="4607">
          <cell r="A4607" t="str">
            <v>I5430</v>
          </cell>
          <cell r="B4607" t="str">
            <v>SEINFRA/CE</v>
          </cell>
          <cell r="C4607" t="str">
            <v>REGISTRO GAVETA OVAL C/F E MEC/REDUTOR DN 500 PN25</v>
          </cell>
          <cell r="D4607" t="str">
            <v>UN</v>
          </cell>
          <cell r="E4607">
            <v>54462.83</v>
          </cell>
        </row>
        <row r="4608">
          <cell r="A4608" t="str">
            <v>I5411</v>
          </cell>
          <cell r="B4608" t="str">
            <v>SEINFRA/CE</v>
          </cell>
          <cell r="C4608" t="str">
            <v>REGISTRO GAVETA OVAL C/F E MEC/REDUTOR DN 600 PN10</v>
          </cell>
          <cell r="D4608" t="str">
            <v>UN</v>
          </cell>
          <cell r="E4608">
            <v>71070.75</v>
          </cell>
        </row>
        <row r="4609">
          <cell r="A4609" t="str">
            <v>I5421</v>
          </cell>
          <cell r="B4609" t="str">
            <v>SEINFRA/CE</v>
          </cell>
          <cell r="C4609" t="str">
            <v>REGISTRO GAVETA OVAL C/F E MEC/REDUTOR DN 600 PN16</v>
          </cell>
          <cell r="D4609" t="str">
            <v>UN</v>
          </cell>
          <cell r="E4609">
            <v>71685.75</v>
          </cell>
        </row>
        <row r="4610">
          <cell r="A4610" t="str">
            <v>I5431</v>
          </cell>
          <cell r="B4610" t="str">
            <v>SEINFRA/CE</v>
          </cell>
          <cell r="C4610" t="str">
            <v>REGISTRO GAVETA OVAL C/F E MEC/REDUTOR DN 600 PN25</v>
          </cell>
          <cell r="D4610" t="str">
            <v>UN</v>
          </cell>
          <cell r="E4610">
            <v>84500.160000000003</v>
          </cell>
        </row>
        <row r="4611">
          <cell r="A4611" t="str">
            <v>I5412</v>
          </cell>
          <cell r="B4611" t="str">
            <v>SEINFRA/CE</v>
          </cell>
          <cell r="C4611" t="str">
            <v>REGISTRO GAVETA OVAL C/F E MEC/REDUTOR DN 700 PN10</v>
          </cell>
          <cell r="D4611" t="str">
            <v>UN</v>
          </cell>
          <cell r="E4611">
            <v>94564.58</v>
          </cell>
        </row>
        <row r="4612">
          <cell r="A4612" t="str">
            <v>I5422</v>
          </cell>
          <cell r="B4612" t="str">
            <v>SEINFRA/CE</v>
          </cell>
          <cell r="C4612" t="str">
            <v>REGISTRO GAVETA OVAL C/F E MEC/REDUTOR DN 700 PN16</v>
          </cell>
          <cell r="D4612" t="str">
            <v>UN</v>
          </cell>
          <cell r="E4612">
            <v>95432.49</v>
          </cell>
        </row>
        <row r="4613">
          <cell r="A4613" t="str">
            <v>I5432</v>
          </cell>
          <cell r="B4613" t="str">
            <v>SEINFRA/CE</v>
          </cell>
          <cell r="C4613" t="str">
            <v>REGISTRO GAVETA OVAL C/F E MEC/REDUTOR DN 700 PN25</v>
          </cell>
          <cell r="D4613" t="str">
            <v>UN</v>
          </cell>
          <cell r="E4613">
            <v>97094.94</v>
          </cell>
        </row>
        <row r="4614">
          <cell r="A4614" t="str">
            <v>I5413</v>
          </cell>
          <cell r="B4614" t="str">
            <v>SEINFRA/CE</v>
          </cell>
          <cell r="C4614" t="str">
            <v>REGISTRO GAVETA OVAL C/F E MEC/REDUTOR DN 800 PN10</v>
          </cell>
          <cell r="D4614" t="str">
            <v>UN</v>
          </cell>
          <cell r="E4614">
            <v>107711.09</v>
          </cell>
        </row>
        <row r="4615">
          <cell r="A4615" t="str">
            <v>I5423</v>
          </cell>
          <cell r="B4615" t="str">
            <v>SEINFRA/CE</v>
          </cell>
          <cell r="C4615" t="str">
            <v>REGISTRO GAVETA OVAL C/F E MEC/REDUTOR DN 800 PN16</v>
          </cell>
          <cell r="D4615" t="str">
            <v>UN</v>
          </cell>
          <cell r="E4615">
            <v>114028.94</v>
          </cell>
        </row>
        <row r="4616">
          <cell r="A4616" t="str">
            <v>I5433</v>
          </cell>
          <cell r="B4616" t="str">
            <v>SEINFRA/CE</v>
          </cell>
          <cell r="C4616" t="str">
            <v>REGISTRO GAVETA OVAL C/F E MEC/REDUTOR DN 800 PN25</v>
          </cell>
          <cell r="D4616" t="str">
            <v>UN</v>
          </cell>
          <cell r="E4616">
            <v>113177.38</v>
          </cell>
        </row>
        <row r="4617">
          <cell r="A4617" t="str">
            <v>I5414</v>
          </cell>
          <cell r="B4617" t="str">
            <v>SEINFRA/CE</v>
          </cell>
          <cell r="C4617" t="str">
            <v>REGISTRO GAVETA OVAL C/F E MEC/REDUTOR DN 900 PN10</v>
          </cell>
          <cell r="D4617" t="str">
            <v>UN</v>
          </cell>
          <cell r="E4617">
            <v>128016.57</v>
          </cell>
        </row>
        <row r="4618">
          <cell r="A4618" t="str">
            <v>I5424</v>
          </cell>
          <cell r="B4618" t="str">
            <v>SEINFRA/CE</v>
          </cell>
          <cell r="C4618" t="str">
            <v>REGISTRO GAVETA OVAL C/F E MEC/REDUTOR DN 900 PN16</v>
          </cell>
          <cell r="D4618" t="str">
            <v>UN</v>
          </cell>
          <cell r="E4618">
            <v>126003.7</v>
          </cell>
        </row>
        <row r="4619">
          <cell r="A4619" t="str">
            <v>I5434</v>
          </cell>
          <cell r="B4619" t="str">
            <v>SEINFRA/CE</v>
          </cell>
          <cell r="C4619" t="str">
            <v>REGISTRO GAVETA OVAL C/F E MEC/REDUTOR DN 900 PN25</v>
          </cell>
          <cell r="D4619" t="str">
            <v>UN</v>
          </cell>
          <cell r="E4619">
            <v>128908.54</v>
          </cell>
        </row>
        <row r="4620">
          <cell r="A4620" t="str">
            <v>I5343</v>
          </cell>
          <cell r="B4620" t="str">
            <v>SEINFRA/CE</v>
          </cell>
          <cell r="C4620" t="str">
            <v>REGISTRO GAVETA OVAL CABEÇOTE E FLANGE DN 100 PN16</v>
          </cell>
          <cell r="D4620" t="str">
            <v>UN</v>
          </cell>
          <cell r="E4620">
            <v>1398.18</v>
          </cell>
        </row>
        <row r="4621">
          <cell r="A4621" t="str">
            <v>I5341</v>
          </cell>
          <cell r="B4621" t="str">
            <v>SEINFRA/CE</v>
          </cell>
          <cell r="C4621" t="str">
            <v>REGISTRO GAVETA OVAL CABEÇOTE E FLANGE DN 1000 PN10</v>
          </cell>
          <cell r="D4621" t="str">
            <v>UN</v>
          </cell>
          <cell r="E4621">
            <v>144501.51</v>
          </cell>
        </row>
        <row r="4622">
          <cell r="A4622" t="str">
            <v>I5356</v>
          </cell>
          <cell r="B4622" t="str">
            <v>SEINFRA/CE</v>
          </cell>
          <cell r="C4622" t="str">
            <v>REGISTRO GAVETA OVAL CABEÇOTE E FLANGE DN 1000 PN16</v>
          </cell>
          <cell r="D4622" t="str">
            <v>UN</v>
          </cell>
          <cell r="E4622">
            <v>146450.34</v>
          </cell>
        </row>
        <row r="4623">
          <cell r="A4623" t="str">
            <v>I5344</v>
          </cell>
          <cell r="B4623" t="str">
            <v>SEINFRA/CE</v>
          </cell>
          <cell r="C4623" t="str">
            <v>REGISTRO GAVETA OVAL CABEÇOTE E FLANGE DN 150 PN16</v>
          </cell>
          <cell r="D4623" t="str">
            <v>UN</v>
          </cell>
          <cell r="E4623">
            <v>1881.53</v>
          </cell>
        </row>
        <row r="4624">
          <cell r="A4624" t="str">
            <v>I5330</v>
          </cell>
          <cell r="B4624" t="str">
            <v>SEINFRA/CE</v>
          </cell>
          <cell r="C4624" t="str">
            <v>REGISTRO GAVETA OVAL CABEÇOTE E FLANGE DN 200 PN10</v>
          </cell>
          <cell r="D4624" t="str">
            <v>UN</v>
          </cell>
          <cell r="E4624">
            <v>2297.0300000000002</v>
          </cell>
        </row>
        <row r="4625">
          <cell r="A4625" t="str">
            <v>I5345</v>
          </cell>
          <cell r="B4625" t="str">
            <v>SEINFRA/CE</v>
          </cell>
          <cell r="C4625" t="str">
            <v>REGISTRO GAVETA OVAL CABEÇOTE E FLANGE DN 200 PN16</v>
          </cell>
          <cell r="D4625" t="str">
            <v>UN</v>
          </cell>
          <cell r="E4625">
            <v>2462.98</v>
          </cell>
        </row>
        <row r="4626">
          <cell r="A4626" t="str">
            <v>I5331</v>
          </cell>
          <cell r="B4626" t="str">
            <v>SEINFRA/CE</v>
          </cell>
          <cell r="C4626" t="str">
            <v>REGISTRO GAVETA OVAL CABEÇOTE E FLANGE DN 250 PN10</v>
          </cell>
          <cell r="D4626" t="str">
            <v>UN</v>
          </cell>
          <cell r="E4626">
            <v>3671.37</v>
          </cell>
        </row>
        <row r="4627">
          <cell r="A4627" t="str">
            <v>I5332</v>
          </cell>
          <cell r="B4627" t="str">
            <v>SEINFRA/CE</v>
          </cell>
          <cell r="C4627" t="str">
            <v>REGISTRO GAVETA OVAL CABEÇOTE E FLANGE DN 300 PN10</v>
          </cell>
          <cell r="D4627" t="str">
            <v>UN</v>
          </cell>
          <cell r="E4627">
            <v>4851.5</v>
          </cell>
        </row>
        <row r="4628">
          <cell r="A4628" t="str">
            <v>I5347</v>
          </cell>
          <cell r="B4628" t="str">
            <v>SEINFRA/CE</v>
          </cell>
          <cell r="C4628" t="str">
            <v>REGISTRO GAVETA OVAL CABEÇOTE E FLANGE DN 300 PN16</v>
          </cell>
          <cell r="D4628" t="str">
            <v>UN</v>
          </cell>
          <cell r="E4628">
            <v>5354.01</v>
          </cell>
        </row>
        <row r="4629">
          <cell r="A4629" t="str">
            <v>I5333</v>
          </cell>
          <cell r="B4629" t="str">
            <v>SEINFRA/CE</v>
          </cell>
          <cell r="C4629" t="str">
            <v>REGISTRO GAVETA OVAL CABEÇOTE E FLANGE DN 350 PN10</v>
          </cell>
          <cell r="D4629" t="str">
            <v>UN</v>
          </cell>
          <cell r="E4629">
            <v>27869.75</v>
          </cell>
        </row>
        <row r="4630">
          <cell r="A4630" t="str">
            <v>I5348</v>
          </cell>
          <cell r="B4630" t="str">
            <v>SEINFRA/CE</v>
          </cell>
          <cell r="C4630" t="str">
            <v>REGISTRO GAVETA OVAL CABEÇOTE E FLANGE DN 350 PN16</v>
          </cell>
          <cell r="D4630" t="str">
            <v>UN</v>
          </cell>
          <cell r="E4630">
            <v>28157.42</v>
          </cell>
        </row>
        <row r="4631">
          <cell r="A4631" t="str">
            <v>I5334</v>
          </cell>
          <cell r="B4631" t="str">
            <v>SEINFRA/CE</v>
          </cell>
          <cell r="C4631" t="str">
            <v>REGISTRO GAVETA OVAL CABEÇOTE E FLANGE DN 400 PN10</v>
          </cell>
          <cell r="D4631" t="str">
            <v>UN</v>
          </cell>
          <cell r="E4631">
            <v>32496.92</v>
          </cell>
        </row>
        <row r="4632">
          <cell r="A4632" t="str">
            <v>I5349</v>
          </cell>
          <cell r="B4632" t="str">
            <v>SEINFRA/CE</v>
          </cell>
          <cell r="C4632" t="str">
            <v>REGISTRO GAVETA OVAL CABEÇOTE E FLANGE DN 400 PN16</v>
          </cell>
          <cell r="D4632" t="str">
            <v>UN</v>
          </cell>
          <cell r="E4632">
            <v>33521.42</v>
          </cell>
        </row>
        <row r="4633">
          <cell r="A4633" t="str">
            <v>I5335</v>
          </cell>
          <cell r="B4633" t="str">
            <v>SEINFRA/CE</v>
          </cell>
          <cell r="C4633" t="str">
            <v>REGISTRO GAVETA OVAL CABEÇOTE E FLANGE DN 450 PN10</v>
          </cell>
          <cell r="D4633" t="str">
            <v>UN</v>
          </cell>
          <cell r="E4633">
            <v>41094.589999999997</v>
          </cell>
        </row>
        <row r="4634">
          <cell r="A4634" t="str">
            <v>I5350</v>
          </cell>
          <cell r="B4634" t="str">
            <v>SEINFRA/CE</v>
          </cell>
          <cell r="C4634" t="str">
            <v>REGISTRO GAVETA OVAL CABEÇOTE E FLANGE DN 450 PN16</v>
          </cell>
          <cell r="D4634" t="str">
            <v>UN</v>
          </cell>
          <cell r="E4634">
            <v>41592.49</v>
          </cell>
        </row>
        <row r="4635">
          <cell r="A4635" t="str">
            <v>I5351</v>
          </cell>
          <cell r="B4635" t="str">
            <v>SEINFRA/CE</v>
          </cell>
          <cell r="C4635" t="str">
            <v>REGISTRO GAVETA OVAL CABEÇOTE E FLANGE DN 500 PN16</v>
          </cell>
          <cell r="D4635" t="str">
            <v>UN</v>
          </cell>
          <cell r="E4635">
            <v>43540.99</v>
          </cell>
        </row>
        <row r="4636">
          <cell r="A4636" t="str">
            <v>I5337</v>
          </cell>
          <cell r="B4636" t="str">
            <v>SEINFRA/CE</v>
          </cell>
          <cell r="C4636" t="str">
            <v>REGISTRO GAVETA OVAL CABEÇOTE E FLANGE DN 600 PN10</v>
          </cell>
          <cell r="D4636" t="str">
            <v>UN</v>
          </cell>
          <cell r="E4636">
            <v>62132.68</v>
          </cell>
        </row>
        <row r="4637">
          <cell r="A4637" t="str">
            <v>I5352</v>
          </cell>
          <cell r="B4637" t="str">
            <v>SEINFRA/CE</v>
          </cell>
          <cell r="C4637" t="str">
            <v>REGISTRO GAVETA OVAL CABEÇOTE E FLANGE DN 600 PN16</v>
          </cell>
          <cell r="D4637" t="str">
            <v>UN</v>
          </cell>
          <cell r="E4637">
            <v>62963.67</v>
          </cell>
        </row>
        <row r="4638">
          <cell r="A4638" t="str">
            <v>I5338</v>
          </cell>
          <cell r="B4638" t="str">
            <v>SEINFRA/CE</v>
          </cell>
          <cell r="C4638" t="str">
            <v>REGISTRO GAVETA OVAL CABEÇOTE E FLANGE DN 700 PN10</v>
          </cell>
          <cell r="D4638" t="str">
            <v>UN</v>
          </cell>
          <cell r="E4638">
            <v>84978.82</v>
          </cell>
        </row>
        <row r="4639">
          <cell r="A4639" t="str">
            <v>I5353</v>
          </cell>
          <cell r="B4639" t="str">
            <v>SEINFRA/CE</v>
          </cell>
          <cell r="C4639" t="str">
            <v>REGISTRO GAVETA OVAL CABEÇOTE E FLANGE DN 700 PN16</v>
          </cell>
          <cell r="D4639" t="str">
            <v>UN</v>
          </cell>
          <cell r="E4639">
            <v>85866.89</v>
          </cell>
        </row>
        <row r="4640">
          <cell r="A4640" t="str">
            <v>I5342</v>
          </cell>
          <cell r="B4640" t="str">
            <v>SEINFRA/CE</v>
          </cell>
          <cell r="C4640" t="str">
            <v>REGISTRO GAVETA OVAL CABEÇOTE E FLANGE DN 75 PN16</v>
          </cell>
          <cell r="D4640" t="str">
            <v>UN</v>
          </cell>
          <cell r="E4640">
            <v>965.64</v>
          </cell>
        </row>
        <row r="4641">
          <cell r="A4641" t="str">
            <v>I5339</v>
          </cell>
          <cell r="B4641" t="str">
            <v>SEINFRA/CE</v>
          </cell>
          <cell r="C4641" t="str">
            <v>REGISTRO GAVETA OVAL CABEÇOTE E FLANGE DN 800 PN10</v>
          </cell>
          <cell r="D4641" t="str">
            <v>UN</v>
          </cell>
          <cell r="E4641">
            <v>98651.86</v>
          </cell>
        </row>
        <row r="4642">
          <cell r="A4642" t="str">
            <v>I5354</v>
          </cell>
          <cell r="B4642" t="str">
            <v>SEINFRA/CE</v>
          </cell>
          <cell r="C4642" t="str">
            <v>REGISTRO GAVETA OVAL CABEÇOTE E FLANGE DN 800 PN16</v>
          </cell>
          <cell r="D4642" t="str">
            <v>UN</v>
          </cell>
          <cell r="E4642">
            <v>102893.74</v>
          </cell>
        </row>
        <row r="4643">
          <cell r="A4643" t="str">
            <v>I5340</v>
          </cell>
          <cell r="B4643" t="str">
            <v>SEINFRA/CE</v>
          </cell>
          <cell r="C4643" t="str">
            <v>REGISTRO GAVETA OVAL CABEÇOTE E FLANGE DN 900 PN10</v>
          </cell>
          <cell r="D4643" t="str">
            <v>UN</v>
          </cell>
          <cell r="E4643">
            <v>120789.72</v>
          </cell>
        </row>
        <row r="4644">
          <cell r="A4644" t="str">
            <v>I5355</v>
          </cell>
          <cell r="B4644" t="str">
            <v>SEINFRA/CE</v>
          </cell>
          <cell r="C4644" t="str">
            <v>REGISTRO GAVETA OVAL CABEÇOTE E FLANGE DN 900 PN16</v>
          </cell>
          <cell r="D4644" t="str">
            <v>UN</v>
          </cell>
          <cell r="E4644">
            <v>117741.82</v>
          </cell>
        </row>
        <row r="4645">
          <cell r="A4645" t="str">
            <v>I5229</v>
          </cell>
          <cell r="B4645" t="str">
            <v>SEINFRA/CE</v>
          </cell>
          <cell r="C4645" t="str">
            <v>REGISTRO GAVETA OVAL F/V COM REDUTOR DN 900 PN16</v>
          </cell>
          <cell r="D4645" t="str">
            <v>UN</v>
          </cell>
          <cell r="E4645">
            <v>127424.58</v>
          </cell>
        </row>
        <row r="4646">
          <cell r="A4646" t="str">
            <v>I5188</v>
          </cell>
          <cell r="B4646" t="str">
            <v>SEINFRA/CE</v>
          </cell>
          <cell r="C4646" t="str">
            <v>REGISTRO GAVETA OVAL V/F COM BY-PASS DN 1000 PN10</v>
          </cell>
          <cell r="D4646" t="str">
            <v>UN</v>
          </cell>
          <cell r="E4646">
            <v>147417.06</v>
          </cell>
        </row>
        <row r="4647">
          <cell r="A4647" t="str">
            <v>I5199</v>
          </cell>
          <cell r="B4647" t="str">
            <v>SEINFRA/CE</v>
          </cell>
          <cell r="C4647" t="str">
            <v>REGISTRO GAVETA OVAL V/F COM BY-PASS DN 1000 PN16</v>
          </cell>
          <cell r="D4647" t="str">
            <v>UN</v>
          </cell>
          <cell r="E4647">
            <v>149017.76999999999</v>
          </cell>
        </row>
        <row r="4648">
          <cell r="A4648" t="str">
            <v>I5210</v>
          </cell>
          <cell r="B4648" t="str">
            <v>SEINFRA/CE</v>
          </cell>
          <cell r="C4648" t="str">
            <v>REGISTRO GAVETA OVAL V/F COM BY-PASS DN 1000 PN25</v>
          </cell>
          <cell r="D4648" t="str">
            <v>UN</v>
          </cell>
          <cell r="E4648">
            <v>159558.84</v>
          </cell>
        </row>
        <row r="4649">
          <cell r="A4649" t="str">
            <v>I5178</v>
          </cell>
          <cell r="B4649" t="str">
            <v>SEINFRA/CE</v>
          </cell>
          <cell r="C4649" t="str">
            <v>REGISTRO GAVETA OVAL V/F COM BY-PASS DN 250 PN10</v>
          </cell>
          <cell r="D4649" t="str">
            <v>UN</v>
          </cell>
          <cell r="E4649">
            <v>4626.88</v>
          </cell>
        </row>
        <row r="4650">
          <cell r="A4650" t="str">
            <v>I5189</v>
          </cell>
          <cell r="B4650" t="str">
            <v>SEINFRA/CE</v>
          </cell>
          <cell r="C4650" t="str">
            <v>REGISTRO GAVETA OVAL V/F COM BY-PASS DN 250 PN16</v>
          </cell>
          <cell r="D4650" t="str">
            <v>UN</v>
          </cell>
          <cell r="E4650">
            <v>4612.33</v>
          </cell>
        </row>
        <row r="4651">
          <cell r="A4651" t="str">
            <v>I5200</v>
          </cell>
          <cell r="B4651" t="str">
            <v>SEINFRA/CE</v>
          </cell>
          <cell r="C4651" t="str">
            <v>REGISTRO GAVETA OVAL V/F COM BY-PASS DN 250 PN25</v>
          </cell>
          <cell r="D4651" t="str">
            <v>UN</v>
          </cell>
          <cell r="E4651">
            <v>4917.38</v>
          </cell>
        </row>
        <row r="4652">
          <cell r="A4652" t="str">
            <v>I5179</v>
          </cell>
          <cell r="B4652" t="str">
            <v>SEINFRA/CE</v>
          </cell>
          <cell r="C4652" t="str">
            <v>REGISTRO GAVETA OVAL V/F COM BY-PASS DN 300 PN10</v>
          </cell>
          <cell r="D4652" t="str">
            <v>UN</v>
          </cell>
          <cell r="E4652">
            <v>5840.88</v>
          </cell>
        </row>
        <row r="4653">
          <cell r="A4653" t="str">
            <v>I5190</v>
          </cell>
          <cell r="B4653" t="str">
            <v>SEINFRA/CE</v>
          </cell>
          <cell r="C4653" t="str">
            <v>REGISTRO GAVETA OVAL V/F COM BY-PASS DN 300 PN16</v>
          </cell>
          <cell r="D4653" t="str">
            <v>UN</v>
          </cell>
          <cell r="E4653">
            <v>5767.14</v>
          </cell>
        </row>
        <row r="4654">
          <cell r="A4654" t="str">
            <v>I5201</v>
          </cell>
          <cell r="B4654" t="str">
            <v>SEINFRA/CE</v>
          </cell>
          <cell r="C4654" t="str">
            <v>REGISTRO GAVETA OVAL V/F COM BY-PASS DN 300 PN25</v>
          </cell>
          <cell r="D4654" t="str">
            <v>UN</v>
          </cell>
          <cell r="E4654">
            <v>5973.67</v>
          </cell>
        </row>
        <row r="4655">
          <cell r="A4655" t="str">
            <v>I5180</v>
          </cell>
          <cell r="B4655" t="str">
            <v>SEINFRA/CE</v>
          </cell>
          <cell r="C4655" t="str">
            <v>REGISTRO GAVETA OVAL V/F COM BY-PASS DN 350 PN10</v>
          </cell>
          <cell r="D4655" t="str">
            <v>UN</v>
          </cell>
          <cell r="E4655">
            <v>29508.07</v>
          </cell>
        </row>
        <row r="4656">
          <cell r="A4656" t="str">
            <v>I5191</v>
          </cell>
          <cell r="B4656" t="str">
            <v>SEINFRA/CE</v>
          </cell>
          <cell r="C4656" t="str">
            <v>REGISTRO GAVETA OVAL V/F COM BY-PASS DN 350 PN16</v>
          </cell>
          <cell r="D4656" t="str">
            <v>UN</v>
          </cell>
          <cell r="E4656">
            <v>32601.95</v>
          </cell>
        </row>
        <row r="4657">
          <cell r="A4657" t="str">
            <v>I5202</v>
          </cell>
          <cell r="B4657" t="str">
            <v>SEINFRA/CE</v>
          </cell>
          <cell r="C4657" t="str">
            <v>REGISTRO GAVETA OVAL V/F COM BY-PASS DN 350 PN25</v>
          </cell>
          <cell r="D4657" t="str">
            <v>UN</v>
          </cell>
          <cell r="E4657">
            <v>29763.13</v>
          </cell>
        </row>
        <row r="4658">
          <cell r="A4658" t="str">
            <v>I5181</v>
          </cell>
          <cell r="B4658" t="str">
            <v>SEINFRA/CE</v>
          </cell>
          <cell r="C4658" t="str">
            <v>REGISTRO GAVETA OVAL V/F COM BY-PASS DN 400 PN10</v>
          </cell>
          <cell r="D4658" t="str">
            <v>UN</v>
          </cell>
          <cell r="E4658">
            <v>33991.199999999997</v>
          </cell>
        </row>
        <row r="4659">
          <cell r="A4659" t="str">
            <v>I5192</v>
          </cell>
          <cell r="B4659" t="str">
            <v>SEINFRA/CE</v>
          </cell>
          <cell r="C4659" t="str">
            <v>REGISTRO GAVETA OVAL V/F COM BY-PASS DN 400 PN16</v>
          </cell>
          <cell r="D4659" t="str">
            <v>UN</v>
          </cell>
          <cell r="E4659">
            <v>35299.06</v>
          </cell>
        </row>
        <row r="4660">
          <cell r="A4660" t="str">
            <v>I5203</v>
          </cell>
          <cell r="B4660" t="str">
            <v>SEINFRA/CE</v>
          </cell>
          <cell r="C4660" t="str">
            <v>REGISTRO GAVETA OVAL V/F COM BY-PASS DN 400 PN25</v>
          </cell>
          <cell r="D4660" t="str">
            <v>UN</v>
          </cell>
          <cell r="E4660">
            <v>34933.58</v>
          </cell>
        </row>
        <row r="4661">
          <cell r="A4661" t="str">
            <v>I5182</v>
          </cell>
          <cell r="B4661" t="str">
            <v>SEINFRA/CE</v>
          </cell>
          <cell r="C4661" t="str">
            <v>REGISTRO GAVETA OVAL V/F COM BY-PASS DN 450 PN10</v>
          </cell>
          <cell r="D4661" t="str">
            <v>UN</v>
          </cell>
          <cell r="E4661">
            <v>42669.95</v>
          </cell>
        </row>
        <row r="4662">
          <cell r="A4662" t="str">
            <v>I5193</v>
          </cell>
          <cell r="B4662" t="str">
            <v>SEINFRA/CE</v>
          </cell>
          <cell r="C4662" t="str">
            <v>REGISTRO GAVETA OVAL V/F COM BY-PASS DN 450 PN16</v>
          </cell>
          <cell r="D4662" t="str">
            <v>UN</v>
          </cell>
          <cell r="E4662">
            <v>42797.06</v>
          </cell>
        </row>
        <row r="4663">
          <cell r="A4663" t="str">
            <v>I5204</v>
          </cell>
          <cell r="B4663" t="str">
            <v>SEINFRA/CE</v>
          </cell>
          <cell r="C4663" t="str">
            <v>REGISTRO GAVETA OVAL V/F COM BY-PASS DN 450 PN25</v>
          </cell>
          <cell r="D4663" t="str">
            <v>UN</v>
          </cell>
          <cell r="E4663">
            <v>43136.24</v>
          </cell>
        </row>
        <row r="4664">
          <cell r="A4664" t="str">
            <v>I5183</v>
          </cell>
          <cell r="B4664" t="str">
            <v>SEINFRA/CE</v>
          </cell>
          <cell r="C4664" t="str">
            <v>REGISTRO GAVETA OVAL V/F COM BY-PASS DN 500 PN10</v>
          </cell>
          <cell r="D4664" t="str">
            <v>UN</v>
          </cell>
          <cell r="E4664">
            <v>44185.96</v>
          </cell>
        </row>
        <row r="4665">
          <cell r="A4665" t="str">
            <v>I5194</v>
          </cell>
          <cell r="B4665" t="str">
            <v>SEINFRA/CE</v>
          </cell>
          <cell r="C4665" t="str">
            <v>REGISTRO GAVETA OVAL V/F COM BY-PASS DN 500 PN16</v>
          </cell>
          <cell r="D4665" t="str">
            <v>UN</v>
          </cell>
          <cell r="E4665">
            <v>44111.85</v>
          </cell>
        </row>
        <row r="4666">
          <cell r="A4666" t="str">
            <v>I5205</v>
          </cell>
          <cell r="B4666" t="str">
            <v>SEINFRA/CE</v>
          </cell>
          <cell r="C4666" t="str">
            <v>REGISTRO GAVETA OVAL V/F COM BY-PASS DN 500 PN25</v>
          </cell>
          <cell r="D4666" t="str">
            <v>UN</v>
          </cell>
          <cell r="E4666">
            <v>54036.959999999999</v>
          </cell>
        </row>
        <row r="4667">
          <cell r="A4667" t="str">
            <v>I5184</v>
          </cell>
          <cell r="B4667" t="str">
            <v>SEINFRA/CE</v>
          </cell>
          <cell r="C4667" t="str">
            <v>REGISTRO GAVETA OVAL V/F COM BY-PASS DN 600 PN10</v>
          </cell>
          <cell r="D4667" t="str">
            <v>UN</v>
          </cell>
          <cell r="E4667">
            <v>63096.23</v>
          </cell>
        </row>
        <row r="4668">
          <cell r="A4668" t="str">
            <v>I5195</v>
          </cell>
          <cell r="B4668" t="str">
            <v>SEINFRA/CE</v>
          </cell>
          <cell r="C4668" t="str">
            <v>REGISTRO GAVETA OVAL V/F COM BY-PASS DN 600 PN16</v>
          </cell>
          <cell r="D4668" t="str">
            <v>UN</v>
          </cell>
          <cell r="E4668">
            <v>63924.73</v>
          </cell>
        </row>
        <row r="4669">
          <cell r="A4669" t="str">
            <v>I5206</v>
          </cell>
          <cell r="B4669" t="str">
            <v>SEINFRA/CE</v>
          </cell>
          <cell r="C4669" t="str">
            <v>REGISTRO GAVETA OVAL V/F COM BY-PASS DN 600 PN25</v>
          </cell>
          <cell r="D4669" t="str">
            <v>UN</v>
          </cell>
          <cell r="E4669">
            <v>74594.080000000002</v>
          </cell>
        </row>
        <row r="4670">
          <cell r="A4670" t="str">
            <v>I5185</v>
          </cell>
          <cell r="B4670" t="str">
            <v>SEINFRA/CE</v>
          </cell>
          <cell r="C4670" t="str">
            <v>REGISTRO GAVETA OVAL V/F COM BY-PASS DN 700 PN10</v>
          </cell>
          <cell r="D4670" t="str">
            <v>UN</v>
          </cell>
          <cell r="E4670">
            <v>87928.31</v>
          </cell>
        </row>
        <row r="4671">
          <cell r="A4671" t="str">
            <v>I5196</v>
          </cell>
          <cell r="B4671" t="str">
            <v>SEINFRA/CE</v>
          </cell>
          <cell r="C4671" t="str">
            <v>REGISTRO GAVETA OVAL V/F COM BY-PASS DN 700 PN16</v>
          </cell>
          <cell r="D4671" t="str">
            <v>UN</v>
          </cell>
          <cell r="E4671">
            <v>88469.05</v>
          </cell>
        </row>
        <row r="4672">
          <cell r="A4672" t="str">
            <v>I5207</v>
          </cell>
          <cell r="B4672" t="str">
            <v>SEINFRA/CE</v>
          </cell>
          <cell r="C4672" t="str">
            <v>REGISTRO GAVETA OVAL V/F COM BY-PASS DN 700 PN25</v>
          </cell>
          <cell r="D4672" t="str">
            <v>UN</v>
          </cell>
          <cell r="E4672">
            <v>90622.65</v>
          </cell>
        </row>
        <row r="4673">
          <cell r="A4673" t="str">
            <v>I5186</v>
          </cell>
          <cell r="B4673" t="str">
            <v>SEINFRA/CE</v>
          </cell>
          <cell r="C4673" t="str">
            <v>REGISTRO GAVETA OVAL V/F COM BY-PASS DN 800 PN10</v>
          </cell>
          <cell r="D4673" t="str">
            <v>UN</v>
          </cell>
          <cell r="E4673">
            <v>100437.32</v>
          </cell>
        </row>
        <row r="4674">
          <cell r="A4674" t="str">
            <v>I5197</v>
          </cell>
          <cell r="B4674" t="str">
            <v>SEINFRA/CE</v>
          </cell>
          <cell r="C4674" t="str">
            <v>REGISTRO GAVETA OVAL V/F COM BY-PASS DN 800 PN16</v>
          </cell>
          <cell r="D4674" t="str">
            <v>UN</v>
          </cell>
          <cell r="E4674">
            <v>107339.64</v>
          </cell>
        </row>
        <row r="4675">
          <cell r="A4675" t="str">
            <v>I5208</v>
          </cell>
          <cell r="B4675" t="str">
            <v>SEINFRA/CE</v>
          </cell>
          <cell r="C4675" t="str">
            <v>REGISTRO GAVETA OVAL V/F COM BY-PASS DN 800 PN25</v>
          </cell>
          <cell r="D4675" t="str">
            <v>UN</v>
          </cell>
          <cell r="E4675">
            <v>102660.05</v>
          </cell>
        </row>
        <row r="4676">
          <cell r="A4676" t="str">
            <v>I5187</v>
          </cell>
          <cell r="B4676" t="str">
            <v>SEINFRA/CE</v>
          </cell>
          <cell r="C4676" t="str">
            <v>REGISTRO GAVETA OVAL V/F COM BY-PASS DN 900 PN10</v>
          </cell>
          <cell r="D4676" t="str">
            <v>UN</v>
          </cell>
          <cell r="E4676">
            <v>124494.77</v>
          </cell>
        </row>
        <row r="4677">
          <cell r="A4677" t="str">
            <v>I5198</v>
          </cell>
          <cell r="B4677" t="str">
            <v>SEINFRA/CE</v>
          </cell>
          <cell r="C4677" t="str">
            <v>REGISTRO GAVETA OVAL V/F COM BY-PASS DN 900 PN16</v>
          </cell>
          <cell r="D4677" t="str">
            <v>UN</v>
          </cell>
          <cell r="E4677">
            <v>119863.6</v>
          </cell>
        </row>
        <row r="4678">
          <cell r="A4678" t="str">
            <v>I5209</v>
          </cell>
          <cell r="B4678" t="str">
            <v>SEINFRA/CE</v>
          </cell>
          <cell r="C4678" t="str">
            <v>REGISTRO GAVETA OVAL V/F COM BY-PASS DN 900 PN25</v>
          </cell>
          <cell r="D4678" t="str">
            <v>UN</v>
          </cell>
          <cell r="E4678">
            <v>127995.89</v>
          </cell>
        </row>
        <row r="4679">
          <cell r="A4679" t="str">
            <v>I5220</v>
          </cell>
          <cell r="B4679" t="str">
            <v>SEINFRA/CE</v>
          </cell>
          <cell r="C4679" t="str">
            <v>REGISTRO GAVETA OVAL V/F COM REDUTOR DN 1000 PN10</v>
          </cell>
          <cell r="D4679" t="str">
            <v>UN</v>
          </cell>
          <cell r="E4679">
            <v>158280.78</v>
          </cell>
        </row>
        <row r="4680">
          <cell r="A4680" t="str">
            <v>I5230</v>
          </cell>
          <cell r="B4680" t="str">
            <v>SEINFRA/CE</v>
          </cell>
          <cell r="C4680" t="str">
            <v>REGISTRO GAVETA OVAL V/F COM REDUTOR DN 1000 PN16</v>
          </cell>
          <cell r="D4680" t="str">
            <v>UN</v>
          </cell>
          <cell r="E4680">
            <v>163111.31</v>
          </cell>
        </row>
        <row r="4681">
          <cell r="A4681" t="str">
            <v>I5240</v>
          </cell>
          <cell r="B4681" t="str">
            <v>SEINFRA/CE</v>
          </cell>
          <cell r="C4681" t="str">
            <v>REGISTRO GAVETA OVAL V/F COM REDUTOR DN 1000 PN25</v>
          </cell>
          <cell r="D4681" t="str">
            <v>UN</v>
          </cell>
          <cell r="E4681">
            <v>158685.57</v>
          </cell>
        </row>
        <row r="4682">
          <cell r="A4682" t="str">
            <v>I5212</v>
          </cell>
          <cell r="B4682" t="str">
            <v>SEINFRA/CE</v>
          </cell>
          <cell r="C4682" t="str">
            <v>REGISTRO GAVETA OVAL V/F COM REDUTOR DN 350 PN10</v>
          </cell>
          <cell r="D4682" t="str">
            <v>UN</v>
          </cell>
          <cell r="E4682">
            <v>39700.01</v>
          </cell>
        </row>
        <row r="4683">
          <cell r="A4683" t="str">
            <v>I5222</v>
          </cell>
          <cell r="B4683" t="str">
            <v>SEINFRA/CE</v>
          </cell>
          <cell r="C4683" t="str">
            <v>REGISTRO GAVETA OVAL V/F COM REDUTOR DN 350 PN16</v>
          </cell>
          <cell r="D4683" t="str">
            <v>UN</v>
          </cell>
          <cell r="E4683">
            <v>39949.46</v>
          </cell>
        </row>
        <row r="4684">
          <cell r="A4684" t="str">
            <v>I5232</v>
          </cell>
          <cell r="B4684" t="str">
            <v>SEINFRA/CE</v>
          </cell>
          <cell r="C4684" t="str">
            <v>REGISTRO GAVETA OVAL V/F COM REDUTOR DN 350 PN25</v>
          </cell>
          <cell r="D4684" t="str">
            <v>UN</v>
          </cell>
          <cell r="E4684">
            <v>40267.07</v>
          </cell>
        </row>
        <row r="4685">
          <cell r="A4685" t="str">
            <v>I5213</v>
          </cell>
          <cell r="B4685" t="str">
            <v>SEINFRA/CE</v>
          </cell>
          <cell r="C4685" t="str">
            <v>REGISTRO GAVETA OVAL V/F COM REDUTOR DN 400 PN10</v>
          </cell>
          <cell r="D4685" t="str">
            <v>UN</v>
          </cell>
          <cell r="E4685">
            <v>42025.59</v>
          </cell>
        </row>
        <row r="4686">
          <cell r="A4686" t="str">
            <v>I5223</v>
          </cell>
          <cell r="B4686" t="str">
            <v>SEINFRA/CE</v>
          </cell>
          <cell r="C4686" t="str">
            <v>REGISTRO GAVETA OVAL V/F COM REDUTOR DN 400 PN16</v>
          </cell>
          <cell r="D4686" t="str">
            <v>UN</v>
          </cell>
          <cell r="E4686">
            <v>43838.12</v>
          </cell>
        </row>
        <row r="4687">
          <cell r="A4687" t="str">
            <v>I5233</v>
          </cell>
          <cell r="B4687" t="str">
            <v>SEINFRA/CE</v>
          </cell>
          <cell r="C4687" t="str">
            <v>REGISTRO GAVETA OVAL V/F COM REDUTOR DN 400 PN25</v>
          </cell>
          <cell r="D4687" t="str">
            <v>UN</v>
          </cell>
          <cell r="E4687">
            <v>43648.85</v>
          </cell>
        </row>
        <row r="4688">
          <cell r="A4688" t="str">
            <v>I5214</v>
          </cell>
          <cell r="B4688" t="str">
            <v>SEINFRA/CE</v>
          </cell>
          <cell r="C4688" t="str">
            <v>REGISTRO GAVETA OVAL V/F COM REDUTOR DN 450 PN10</v>
          </cell>
          <cell r="D4688" t="str">
            <v>UN</v>
          </cell>
          <cell r="E4688">
            <v>50005.31</v>
          </cell>
        </row>
        <row r="4689">
          <cell r="A4689" t="str">
            <v>I5224</v>
          </cell>
          <cell r="B4689" t="str">
            <v>SEINFRA/CE</v>
          </cell>
          <cell r="C4689" t="str">
            <v>REGISTRO GAVETA OVAL V/F COM REDUTOR DN 450 PN16</v>
          </cell>
          <cell r="D4689" t="str">
            <v>UN</v>
          </cell>
          <cell r="E4689">
            <v>51087.15</v>
          </cell>
        </row>
        <row r="4690">
          <cell r="A4690" t="str">
            <v>I5234</v>
          </cell>
          <cell r="B4690" t="str">
            <v>SEINFRA/CE</v>
          </cell>
          <cell r="C4690" t="str">
            <v>REGISTRO GAVETA OVAL V/F COM REDUTOR DN 450 PN25</v>
          </cell>
          <cell r="D4690" t="str">
            <v>UN</v>
          </cell>
          <cell r="E4690">
            <v>50896.32</v>
          </cell>
        </row>
        <row r="4691">
          <cell r="A4691" t="str">
            <v>I5215</v>
          </cell>
          <cell r="B4691" t="str">
            <v>SEINFRA/CE</v>
          </cell>
          <cell r="C4691" t="str">
            <v>REGISTRO GAVETA OVAL V/F COM REDUTOR DN 500 PN10</v>
          </cell>
          <cell r="D4691" t="str">
            <v>UN</v>
          </cell>
          <cell r="E4691">
            <v>52486.67</v>
          </cell>
        </row>
        <row r="4692">
          <cell r="A4692" t="str">
            <v>I5225</v>
          </cell>
          <cell r="B4692" t="str">
            <v>SEINFRA/CE</v>
          </cell>
          <cell r="C4692" t="str">
            <v>REGISTRO GAVETA OVAL V/F COM REDUTOR DN 500 PN16</v>
          </cell>
          <cell r="D4692" t="str">
            <v>UN</v>
          </cell>
          <cell r="E4692">
            <v>52580.73</v>
          </cell>
        </row>
        <row r="4693">
          <cell r="A4693" t="str">
            <v>I5235</v>
          </cell>
          <cell r="B4693" t="str">
            <v>SEINFRA/CE</v>
          </cell>
          <cell r="C4693" t="str">
            <v>REGISTRO GAVETA OVAL V/F COM REDUTOR DN 500 PN25</v>
          </cell>
          <cell r="D4693" t="str">
            <v>UN</v>
          </cell>
          <cell r="E4693">
            <v>54345.34</v>
          </cell>
        </row>
        <row r="4694">
          <cell r="A4694" t="str">
            <v>I5216</v>
          </cell>
          <cell r="B4694" t="str">
            <v>SEINFRA/CE</v>
          </cell>
          <cell r="C4694" t="str">
            <v>REGISTRO GAVETA OVAL V/F COM REDUTOR DN 600 PN10</v>
          </cell>
          <cell r="D4694" t="str">
            <v>UN</v>
          </cell>
          <cell r="E4694">
            <v>70912.69</v>
          </cell>
        </row>
        <row r="4695">
          <cell r="A4695" t="str">
            <v>I5226</v>
          </cell>
          <cell r="B4695" t="str">
            <v>SEINFRA/CE</v>
          </cell>
          <cell r="C4695" t="str">
            <v>REGISTRO GAVETA OVAL V/F COM REDUTOR DN 600 PN16</v>
          </cell>
          <cell r="D4695" t="str">
            <v>UN</v>
          </cell>
          <cell r="E4695">
            <v>71802.31</v>
          </cell>
        </row>
        <row r="4696">
          <cell r="A4696" t="str">
            <v>I5236</v>
          </cell>
          <cell r="B4696" t="str">
            <v>SEINFRA/CE</v>
          </cell>
          <cell r="C4696" t="str">
            <v>REGISTRO GAVETA OVAL V/F COM REDUTOR DN 600 PN25</v>
          </cell>
          <cell r="D4696" t="str">
            <v>UN</v>
          </cell>
          <cell r="E4696">
            <v>83916.88</v>
          </cell>
        </row>
        <row r="4697">
          <cell r="A4697" t="str">
            <v>I5217</v>
          </cell>
          <cell r="B4697" t="str">
            <v>SEINFRA/CE</v>
          </cell>
          <cell r="C4697" t="str">
            <v>REGISTRO GAVETA OVAL V/F COM REDUTOR DN 700 PN10</v>
          </cell>
          <cell r="D4697" t="str">
            <v>UN</v>
          </cell>
          <cell r="E4697">
            <v>94773.54</v>
          </cell>
        </row>
        <row r="4698">
          <cell r="A4698" t="str">
            <v>I5227</v>
          </cell>
          <cell r="B4698" t="str">
            <v>SEINFRA/CE</v>
          </cell>
          <cell r="C4698" t="str">
            <v>REGISTRO GAVETA OVAL V/F COM REDUTOR DN 700 PN16</v>
          </cell>
          <cell r="D4698" t="str">
            <v>UN</v>
          </cell>
          <cell r="E4698">
            <v>95066.55</v>
          </cell>
        </row>
        <row r="4699">
          <cell r="A4699" t="str">
            <v>I5237</v>
          </cell>
          <cell r="B4699" t="str">
            <v>SEINFRA/CE</v>
          </cell>
          <cell r="C4699" t="str">
            <v>REGISTRO GAVETA OVAL V/F COM REDUTOR DN 700 PN25</v>
          </cell>
          <cell r="D4699" t="str">
            <v>UN</v>
          </cell>
          <cell r="E4699">
            <v>97741.29</v>
          </cell>
        </row>
        <row r="4700">
          <cell r="A4700" t="str">
            <v>I5218</v>
          </cell>
          <cell r="B4700" t="str">
            <v>SEINFRA/CE</v>
          </cell>
          <cell r="C4700" t="str">
            <v>REGISTRO GAVETA OVAL V/F COM REDUTOR DN 800 PN10</v>
          </cell>
          <cell r="D4700" t="str">
            <v>UN</v>
          </cell>
          <cell r="E4700">
            <v>108038.51</v>
          </cell>
        </row>
        <row r="4701">
          <cell r="A4701" t="str">
            <v>I5228</v>
          </cell>
          <cell r="B4701" t="str">
            <v>SEINFRA/CE</v>
          </cell>
          <cell r="C4701" t="str">
            <v>REGISTRO GAVETA OVAL V/F COM REDUTOR DN 800 PN16</v>
          </cell>
          <cell r="D4701" t="str">
            <v>UN</v>
          </cell>
          <cell r="E4701">
            <v>114042.74</v>
          </cell>
        </row>
        <row r="4702">
          <cell r="A4702" t="str">
            <v>I5238</v>
          </cell>
          <cell r="B4702" t="str">
            <v>SEINFRA/CE</v>
          </cell>
          <cell r="C4702" t="str">
            <v>REGISTRO GAVETA OVAL V/F COM REDUTOR DN 800 PN25</v>
          </cell>
          <cell r="D4702" t="str">
            <v>UN</v>
          </cell>
          <cell r="E4702">
            <v>113429.7</v>
          </cell>
        </row>
        <row r="4703">
          <cell r="A4703" t="str">
            <v>I5219</v>
          </cell>
          <cell r="B4703" t="str">
            <v>SEINFRA/CE</v>
          </cell>
          <cell r="C4703" t="str">
            <v>REGISTRO GAVETA OVAL V/F COM REDUTOR DN 900 PN10</v>
          </cell>
          <cell r="D4703" t="str">
            <v>UN</v>
          </cell>
          <cell r="E4703">
            <v>128042.9</v>
          </cell>
        </row>
        <row r="4704">
          <cell r="A4704" t="str">
            <v>I5239</v>
          </cell>
          <cell r="B4704" t="str">
            <v>SEINFRA/CE</v>
          </cell>
          <cell r="C4704" t="str">
            <v>REGISTRO GAVETA OVAL V/F COM REDUTOR DN 900 PN25</v>
          </cell>
          <cell r="D4704" t="str">
            <v>UN</v>
          </cell>
          <cell r="E4704">
            <v>127302.36</v>
          </cell>
        </row>
        <row r="4705">
          <cell r="A4705" t="str">
            <v>I5250</v>
          </cell>
          <cell r="B4705" t="str">
            <v>SEINFRA/CE</v>
          </cell>
          <cell r="C4705" t="str">
            <v>REGISTRO GAVETA OVAL V/F REDUTOR/BY-PASS DN 1000 PN10</v>
          </cell>
          <cell r="D4705" t="str">
            <v>UN</v>
          </cell>
          <cell r="E4705">
            <v>160786.71</v>
          </cell>
        </row>
        <row r="4706">
          <cell r="A4706" t="str">
            <v>I5260</v>
          </cell>
          <cell r="B4706" t="str">
            <v>SEINFRA/CE</v>
          </cell>
          <cell r="C4706" t="str">
            <v>REGISTRO GAVETA OVAL V/F REDUTOR/BY-PASS DN 1000 PN16</v>
          </cell>
          <cell r="D4706" t="str">
            <v>UN</v>
          </cell>
          <cell r="E4706">
            <v>160809.74</v>
          </cell>
        </row>
        <row r="4707">
          <cell r="A4707" t="str">
            <v>I5270</v>
          </cell>
          <cell r="B4707" t="str">
            <v>SEINFRA/CE</v>
          </cell>
          <cell r="C4707" t="str">
            <v>REGISTRO GAVETA OVAL V/F REDUTOR/BY-PASS DN 1000 PN25</v>
          </cell>
          <cell r="D4707" t="str">
            <v>UN</v>
          </cell>
          <cell r="E4707">
            <v>172945.26</v>
          </cell>
        </row>
        <row r="4708">
          <cell r="A4708" t="str">
            <v>I5242</v>
          </cell>
          <cell r="B4708" t="str">
            <v>SEINFRA/CE</v>
          </cell>
          <cell r="C4708" t="str">
            <v>REGISTRO GAVETA OVAL V/F REDUTOR/BY-PASS DN 350 PN10</v>
          </cell>
          <cell r="D4708" t="str">
            <v>UN</v>
          </cell>
          <cell r="E4708">
            <v>40413.32</v>
          </cell>
        </row>
        <row r="4709">
          <cell r="A4709" t="str">
            <v>I5252</v>
          </cell>
          <cell r="B4709" t="str">
            <v>SEINFRA/CE</v>
          </cell>
          <cell r="C4709" t="str">
            <v>REGISTRO GAVETA OVAL V/F REDUTOR/BY-PASS DN 350 PN16</v>
          </cell>
          <cell r="D4709" t="str">
            <v>UN</v>
          </cell>
          <cell r="E4709">
            <v>40721.99</v>
          </cell>
        </row>
        <row r="4710">
          <cell r="A4710" t="str">
            <v>I5262</v>
          </cell>
          <cell r="B4710" t="str">
            <v>SEINFRA/CE</v>
          </cell>
          <cell r="C4710" t="str">
            <v>REGISTRO GAVETA OVAL V/F REDUTOR/BY-PASS DN 350 PN25</v>
          </cell>
          <cell r="D4710" t="str">
            <v>UN</v>
          </cell>
          <cell r="E4710">
            <v>40905.050000000003</v>
          </cell>
        </row>
        <row r="4711">
          <cell r="A4711" t="str">
            <v>I5243</v>
          </cell>
          <cell r="B4711" t="str">
            <v>SEINFRA/CE</v>
          </cell>
          <cell r="C4711" t="str">
            <v>REGISTRO GAVETA OVAL V/F REDUTOR/BY-PASS DN 400 PN10</v>
          </cell>
          <cell r="D4711" t="str">
            <v>UN</v>
          </cell>
          <cell r="E4711">
            <v>42683.96</v>
          </cell>
        </row>
        <row r="4712">
          <cell r="A4712" t="str">
            <v>I5253</v>
          </cell>
          <cell r="B4712" t="str">
            <v>SEINFRA/CE</v>
          </cell>
          <cell r="C4712" t="str">
            <v>REGISTRO GAVETA OVAL V/F REDUTOR/BY-PASS DN 400 PN16</v>
          </cell>
          <cell r="D4712" t="str">
            <v>UN</v>
          </cell>
          <cell r="E4712">
            <v>43389.82</v>
          </cell>
        </row>
        <row r="4713">
          <cell r="A4713" t="str">
            <v>I5263</v>
          </cell>
          <cell r="B4713" t="str">
            <v>SEINFRA/CE</v>
          </cell>
          <cell r="C4713" t="str">
            <v>REGISTRO GAVETA OVAL V/F REDUTOR/BY-PASS DN 400 PN25</v>
          </cell>
          <cell r="D4713" t="str">
            <v>UN</v>
          </cell>
          <cell r="E4713">
            <v>44024.52</v>
          </cell>
        </row>
        <row r="4714">
          <cell r="A4714" t="str">
            <v>I5244</v>
          </cell>
          <cell r="B4714" t="str">
            <v>SEINFRA/CE</v>
          </cell>
          <cell r="C4714" t="str">
            <v>REGISTRO GAVETA OVAL V/F REDUTOR/BY-PASS DN 450 PN10</v>
          </cell>
          <cell r="D4714" t="str">
            <v>UN</v>
          </cell>
          <cell r="E4714">
            <v>50520.78</v>
          </cell>
        </row>
        <row r="4715">
          <cell r="A4715" t="str">
            <v>I5254</v>
          </cell>
          <cell r="B4715" t="str">
            <v>SEINFRA/CE</v>
          </cell>
          <cell r="C4715" t="str">
            <v>REGISTRO GAVETA OVAL V/F REDUTOR/BY-PASS DN 450 PN16</v>
          </cell>
          <cell r="D4715" t="str">
            <v>UN</v>
          </cell>
          <cell r="E4715">
            <v>50412.03</v>
          </cell>
        </row>
        <row r="4716">
          <cell r="A4716" t="str">
            <v>I5264</v>
          </cell>
          <cell r="B4716" t="str">
            <v>SEINFRA/CE</v>
          </cell>
          <cell r="C4716" t="str">
            <v>REGISTRO GAVETA OVAL V/F REDUTOR/BY-PASS DN 450 PN25</v>
          </cell>
          <cell r="D4716" t="str">
            <v>UN</v>
          </cell>
          <cell r="E4716">
            <v>51228.44</v>
          </cell>
        </row>
        <row r="4717">
          <cell r="A4717" t="str">
            <v>I5245</v>
          </cell>
          <cell r="B4717" t="str">
            <v>SEINFRA/CE</v>
          </cell>
          <cell r="C4717" t="str">
            <v>REGISTRO GAVETA OVAL V/F REDUTOR/BY-PASS DN 500 PN10</v>
          </cell>
          <cell r="D4717" t="str">
            <v>UN</v>
          </cell>
          <cell r="E4717">
            <v>58937.68</v>
          </cell>
        </row>
        <row r="4718">
          <cell r="A4718" t="str">
            <v>I5255</v>
          </cell>
          <cell r="B4718" t="str">
            <v>SEINFRA/CE</v>
          </cell>
          <cell r="C4718" t="str">
            <v>REGISTRO GAVETA OVAL V/F REDUTOR/BY-PASS DN 500 PN16</v>
          </cell>
          <cell r="D4718" t="str">
            <v>UN</v>
          </cell>
          <cell r="E4718">
            <v>53236.54</v>
          </cell>
        </row>
        <row r="4719">
          <cell r="A4719" t="str">
            <v>I5265</v>
          </cell>
          <cell r="B4719" t="str">
            <v>SEINFRA/CE</v>
          </cell>
          <cell r="C4719" t="str">
            <v>REGISTRO GAVETA OVAL V/F REDUTOR/BY-PASS DN 500 PN25</v>
          </cell>
          <cell r="D4719" t="str">
            <v>UN</v>
          </cell>
          <cell r="E4719">
            <v>62979.8</v>
          </cell>
        </row>
        <row r="4720">
          <cell r="A4720" t="str">
            <v>I5246</v>
          </cell>
          <cell r="B4720" t="str">
            <v>SEINFRA/CE</v>
          </cell>
          <cell r="C4720" t="str">
            <v>REGISTRO GAVETA OVAL V/F REDUTOR/BY-PASS DN 600 PN10</v>
          </cell>
          <cell r="D4720" t="str">
            <v>UN</v>
          </cell>
          <cell r="E4720">
            <v>71600.539999999994</v>
          </cell>
        </row>
        <row r="4721">
          <cell r="A4721" t="str">
            <v>I5256</v>
          </cell>
          <cell r="B4721" t="str">
            <v>SEINFRA/CE</v>
          </cell>
          <cell r="C4721" t="str">
            <v>REGISTRO GAVETA OVAL V/F REDUTOR/BY-PASS DN 600 PN16</v>
          </cell>
          <cell r="D4721" t="str">
            <v>UN</v>
          </cell>
          <cell r="E4721">
            <v>71847.11</v>
          </cell>
        </row>
        <row r="4722">
          <cell r="A4722" t="str">
            <v>I5266</v>
          </cell>
          <cell r="B4722" t="str">
            <v>SEINFRA/CE</v>
          </cell>
          <cell r="C4722" t="str">
            <v>REGISTRO GAVETA OVAL V/F REDUTOR/BY-PASS DN 600 PN25</v>
          </cell>
          <cell r="D4722" t="str">
            <v>UN</v>
          </cell>
          <cell r="E4722">
            <v>84178.01</v>
          </cell>
        </row>
        <row r="4723">
          <cell r="A4723" t="str">
            <v>I5247</v>
          </cell>
          <cell r="B4723" t="str">
            <v>SEINFRA/CE</v>
          </cell>
          <cell r="C4723" t="str">
            <v>REGISTRO GAVETA OVAL V/F REDUTOR/BY-PASS DN 700 PN10</v>
          </cell>
          <cell r="D4723" t="str">
            <v>UN</v>
          </cell>
          <cell r="E4723">
            <v>94801.55</v>
          </cell>
        </row>
        <row r="4724">
          <cell r="A4724" t="str">
            <v>I5267</v>
          </cell>
          <cell r="B4724" t="str">
            <v>SEINFRA/CE</v>
          </cell>
          <cell r="C4724" t="str">
            <v>REGISTRO GAVETA OVAL V/F REDUTOR/BY-PASS DN 700 PN25</v>
          </cell>
          <cell r="D4724" t="str">
            <v>UN</v>
          </cell>
          <cell r="E4724">
            <v>104820.31</v>
          </cell>
        </row>
        <row r="4725">
          <cell r="A4725" t="str">
            <v>I5248</v>
          </cell>
          <cell r="B4725" t="str">
            <v>SEINFRA/CE</v>
          </cell>
          <cell r="C4725" t="str">
            <v>REGISTRO GAVETA OVAL V/F REDUTOR/BY-PASS DN 800 PN10</v>
          </cell>
          <cell r="D4725" t="str">
            <v>UN</v>
          </cell>
          <cell r="E4725">
            <v>109175.61</v>
          </cell>
        </row>
        <row r="4726">
          <cell r="A4726" t="str">
            <v>I5258</v>
          </cell>
          <cell r="B4726" t="str">
            <v>SEINFRA/CE</v>
          </cell>
          <cell r="C4726" t="str">
            <v>REGISTRO GAVETA OVAL V/F REDUTOR/BY-PASS DN 800 PN16</v>
          </cell>
          <cell r="D4726" t="str">
            <v>UN</v>
          </cell>
          <cell r="E4726">
            <v>114490.38</v>
          </cell>
        </row>
        <row r="4727">
          <cell r="A4727" t="str">
            <v>I5268</v>
          </cell>
          <cell r="B4727" t="str">
            <v>SEINFRA/CE</v>
          </cell>
          <cell r="C4727" t="str">
            <v>REGISTRO GAVETA OVAL V/F REDUTOR/BY-PASS DN 800 PN25</v>
          </cell>
          <cell r="D4727" t="str">
            <v>UN</v>
          </cell>
          <cell r="E4727">
            <v>116657.28</v>
          </cell>
        </row>
        <row r="4728">
          <cell r="A4728" t="str">
            <v>I5249</v>
          </cell>
          <cell r="B4728" t="str">
            <v>SEINFRA/CE</v>
          </cell>
          <cell r="C4728" t="str">
            <v>REGISTRO GAVETA OVAL V/F REDUTOR/BY-PASS DN 900 PN10</v>
          </cell>
          <cell r="D4728" t="str">
            <v>UN</v>
          </cell>
          <cell r="E4728">
            <v>130100.36</v>
          </cell>
        </row>
        <row r="4729">
          <cell r="A4729" t="str">
            <v>I5259</v>
          </cell>
          <cell r="B4729" t="str">
            <v>SEINFRA/CE</v>
          </cell>
          <cell r="C4729" t="str">
            <v>REGISTRO GAVETA OVAL V/F REDUTOR/BY-PASS DN 900 PN16</v>
          </cell>
          <cell r="D4729" t="str">
            <v>UN</v>
          </cell>
          <cell r="E4729">
            <v>131762.38</v>
          </cell>
        </row>
        <row r="4730">
          <cell r="A4730" t="str">
            <v>I5164</v>
          </cell>
          <cell r="B4730" t="str">
            <v>SEINFRA/CE</v>
          </cell>
          <cell r="C4730" t="str">
            <v>REGISTRO GAVETA OVAL VOLANTE E FLANGE DN 100 PN16</v>
          </cell>
          <cell r="D4730" t="str">
            <v>UN</v>
          </cell>
          <cell r="E4730">
            <v>1486.39</v>
          </cell>
        </row>
        <row r="4731">
          <cell r="A4731" t="str">
            <v>I5162</v>
          </cell>
          <cell r="B4731" t="str">
            <v>SEINFRA/CE</v>
          </cell>
          <cell r="C4731" t="str">
            <v>REGISTRO GAVETA OVAL VOLANTE E FLANGE DN 1000 PN10</v>
          </cell>
          <cell r="D4731" t="str">
            <v>UN</v>
          </cell>
          <cell r="E4731">
            <v>150311.95000000001</v>
          </cell>
        </row>
        <row r="4732">
          <cell r="A4732" t="str">
            <v>I5177</v>
          </cell>
          <cell r="B4732" t="str">
            <v>SEINFRA/CE</v>
          </cell>
          <cell r="C4732" t="str">
            <v>REGISTRO GAVETA OVAL VOLANTE E FLANGE DN 1000 PN16</v>
          </cell>
          <cell r="D4732" t="str">
            <v>UN</v>
          </cell>
          <cell r="E4732">
            <v>147411.87</v>
          </cell>
        </row>
        <row r="4733">
          <cell r="A4733" t="str">
            <v>I5165</v>
          </cell>
          <cell r="B4733" t="str">
            <v>SEINFRA/CE</v>
          </cell>
          <cell r="C4733" t="str">
            <v>REGISTRO GAVETA OVAL VOLANTE E FLANGE DN 150 PN16</v>
          </cell>
          <cell r="D4733" t="str">
            <v>UN</v>
          </cell>
          <cell r="E4733">
            <v>2071.16</v>
          </cell>
        </row>
        <row r="4734">
          <cell r="A4734" t="str">
            <v>I5166</v>
          </cell>
          <cell r="B4734" t="str">
            <v>SEINFRA/CE</v>
          </cell>
          <cell r="C4734" t="str">
            <v>REGISTRO GAVETA OVAL VOLANTE E FLANGE DN 200 PN16</v>
          </cell>
          <cell r="D4734" t="str">
            <v>UN</v>
          </cell>
          <cell r="E4734">
            <v>2652.92</v>
          </cell>
        </row>
        <row r="4735">
          <cell r="A4735" t="str">
            <v>I5152</v>
          </cell>
          <cell r="B4735" t="str">
            <v>SEINFRA/CE</v>
          </cell>
          <cell r="C4735" t="str">
            <v>REGISTRO GAVETA OVAL VOLANTE E FLANGE DN 250 PN10</v>
          </cell>
          <cell r="D4735" t="str">
            <v>UN</v>
          </cell>
          <cell r="E4735">
            <v>3894.56</v>
          </cell>
        </row>
        <row r="4736">
          <cell r="A4736" t="str">
            <v>I5167</v>
          </cell>
          <cell r="B4736" t="str">
            <v>SEINFRA/CE</v>
          </cell>
          <cell r="C4736" t="str">
            <v>REGISTRO GAVETA OVAL VOLANTE E FLANGE DN 250 PN16</v>
          </cell>
          <cell r="D4736" t="str">
            <v>UN</v>
          </cell>
          <cell r="E4736">
            <v>4263.84</v>
          </cell>
        </row>
        <row r="4737">
          <cell r="A4737" t="str">
            <v>I5153</v>
          </cell>
          <cell r="B4737" t="str">
            <v>SEINFRA/CE</v>
          </cell>
          <cell r="C4737" t="str">
            <v>REGISTRO GAVETA OVAL VOLANTE E FLANGE DN 300 PN10</v>
          </cell>
          <cell r="D4737" t="str">
            <v>UN</v>
          </cell>
          <cell r="E4737">
            <v>5070.96</v>
          </cell>
        </row>
        <row r="4738">
          <cell r="A4738" t="str">
            <v>I5168</v>
          </cell>
          <cell r="B4738" t="str">
            <v>SEINFRA/CE</v>
          </cell>
          <cell r="C4738" t="str">
            <v>REGISTRO GAVETA OVAL VOLANTE E FLANGE DN 300 PN16</v>
          </cell>
          <cell r="D4738" t="str">
            <v>UN</v>
          </cell>
          <cell r="E4738">
            <v>5592.54</v>
          </cell>
        </row>
        <row r="4739">
          <cell r="A4739" t="str">
            <v>I5154</v>
          </cell>
          <cell r="B4739" t="str">
            <v>SEINFRA/CE</v>
          </cell>
          <cell r="C4739" t="str">
            <v>REGISTRO GAVETA OVAL VOLANTE E FLANGE DN 350 PN10</v>
          </cell>
          <cell r="D4739" t="str">
            <v>UN</v>
          </cell>
          <cell r="E4739">
            <v>28387.24</v>
          </cell>
        </row>
        <row r="4740">
          <cell r="A4740" t="str">
            <v>I5169</v>
          </cell>
          <cell r="B4740" t="str">
            <v>SEINFRA/CE</v>
          </cell>
          <cell r="C4740" t="str">
            <v>REGISTRO GAVETA OVAL VOLANTE E FLANGE DN 350 PN16</v>
          </cell>
          <cell r="D4740" t="str">
            <v>UN</v>
          </cell>
          <cell r="E4740">
            <v>28995.919999999998</v>
          </cell>
        </row>
        <row r="4741">
          <cell r="A4741" t="str">
            <v>I5155</v>
          </cell>
          <cell r="B4741" t="str">
            <v>SEINFRA/CE</v>
          </cell>
          <cell r="C4741" t="str">
            <v>REGISTRO GAVETA OVAL VOLANTE E FLANGE DN 400 PN10</v>
          </cell>
          <cell r="D4741" t="str">
            <v>UN</v>
          </cell>
          <cell r="E4741">
            <v>33454</v>
          </cell>
        </row>
        <row r="4742">
          <cell r="A4742" t="str">
            <v>I5170</v>
          </cell>
          <cell r="B4742" t="str">
            <v>SEINFRA/CE</v>
          </cell>
          <cell r="C4742" t="str">
            <v>REGISTRO GAVETA OVAL VOLANTE E FLANGE DN 400 PN16</v>
          </cell>
          <cell r="D4742" t="str">
            <v>UN</v>
          </cell>
          <cell r="E4742">
            <v>34424.25</v>
          </cell>
        </row>
        <row r="4743">
          <cell r="A4743" t="str">
            <v>I5156</v>
          </cell>
          <cell r="B4743" t="str">
            <v>SEINFRA/CE</v>
          </cell>
          <cell r="C4743" t="str">
            <v>REGISTRO GAVETA OVAL VOLANTE E FLANGE DN 450 PN10</v>
          </cell>
          <cell r="D4743" t="str">
            <v>UN</v>
          </cell>
          <cell r="E4743">
            <v>41575.07</v>
          </cell>
        </row>
        <row r="4744">
          <cell r="A4744" t="str">
            <v>I5171</v>
          </cell>
          <cell r="B4744" t="str">
            <v>SEINFRA/CE</v>
          </cell>
          <cell r="C4744" t="str">
            <v>REGISTRO GAVETA OVAL VOLANTE E FLANGE DN 450 PN16</v>
          </cell>
          <cell r="D4744" t="str">
            <v>UN</v>
          </cell>
          <cell r="E4744">
            <v>42271.58</v>
          </cell>
        </row>
        <row r="4745">
          <cell r="A4745" t="str">
            <v>I5157</v>
          </cell>
          <cell r="B4745" t="str">
            <v>SEINFRA/CE</v>
          </cell>
          <cell r="C4745" t="str">
            <v>REGISTRO GAVETA OVAL VOLANTE E FLANGE DN 500 PN10</v>
          </cell>
          <cell r="D4745" t="str">
            <v>UN</v>
          </cell>
          <cell r="E4745">
            <v>43454.54</v>
          </cell>
        </row>
        <row r="4746">
          <cell r="A4746" t="str">
            <v>I5172</v>
          </cell>
          <cell r="B4746" t="str">
            <v>SEINFRA/CE</v>
          </cell>
          <cell r="C4746" t="str">
            <v>REGISTRO GAVETA OVAL VOLANTE E FLANGE DN 500 PN16</v>
          </cell>
          <cell r="D4746" t="str">
            <v>UN</v>
          </cell>
          <cell r="E4746">
            <v>43967.57</v>
          </cell>
        </row>
        <row r="4747">
          <cell r="A4747" t="str">
            <v>I5158</v>
          </cell>
          <cell r="B4747" t="str">
            <v>SEINFRA/CE</v>
          </cell>
          <cell r="C4747" t="str">
            <v>REGISTRO GAVETA OVAL VOLANTE E FLANGE DN 600 PN10</v>
          </cell>
          <cell r="D4747" t="str">
            <v>UN</v>
          </cell>
          <cell r="E4747">
            <v>62719.33</v>
          </cell>
        </row>
        <row r="4748">
          <cell r="A4748" t="str">
            <v>I5173</v>
          </cell>
          <cell r="B4748" t="str">
            <v>SEINFRA/CE</v>
          </cell>
          <cell r="C4748" t="str">
            <v>REGISTRO GAVETA OVAL VOLANTE E FLANGE DN 600 PN16</v>
          </cell>
          <cell r="D4748" t="str">
            <v>UN</v>
          </cell>
          <cell r="E4748">
            <v>62957.53</v>
          </cell>
        </row>
        <row r="4749">
          <cell r="A4749" t="str">
            <v>I5159</v>
          </cell>
          <cell r="B4749" t="str">
            <v>SEINFRA/CE</v>
          </cell>
          <cell r="C4749" t="str">
            <v>REGISTRO GAVETA OVAL VOLANTE E FLANGE DN 700 PN10</v>
          </cell>
          <cell r="D4749" t="str">
            <v>UN</v>
          </cell>
          <cell r="E4749">
            <v>85426.39</v>
          </cell>
        </row>
        <row r="4750">
          <cell r="A4750" t="str">
            <v>I5174</v>
          </cell>
          <cell r="B4750" t="str">
            <v>SEINFRA/CE</v>
          </cell>
          <cell r="C4750" t="str">
            <v>REGISTRO GAVETA OVAL VOLANTE E FLANGE DN 700 PN16</v>
          </cell>
          <cell r="D4750" t="str">
            <v>UN</v>
          </cell>
          <cell r="E4750">
            <v>85912.62</v>
          </cell>
        </row>
        <row r="4751">
          <cell r="A4751" t="str">
            <v>I5160</v>
          </cell>
          <cell r="B4751" t="str">
            <v>SEINFRA/CE</v>
          </cell>
          <cell r="C4751" t="str">
            <v>REGISTRO GAVETA OVAL VOLANTE E FLANGE DN 800 PN10</v>
          </cell>
          <cell r="D4751" t="str">
            <v>UN</v>
          </cell>
          <cell r="E4751">
            <v>99851.03</v>
          </cell>
        </row>
        <row r="4752">
          <cell r="A4752" t="str">
            <v>I5175</v>
          </cell>
          <cell r="B4752" t="str">
            <v>SEINFRA/CE</v>
          </cell>
          <cell r="C4752" t="str">
            <v>REGISTRO GAVETA OVAL VOLANTE E FLANGE DN 800 PN16</v>
          </cell>
          <cell r="D4752" t="str">
            <v>UN</v>
          </cell>
          <cell r="E4752">
            <v>104742.98</v>
          </cell>
        </row>
        <row r="4753">
          <cell r="A4753" t="str">
            <v>I5161</v>
          </cell>
          <cell r="B4753" t="str">
            <v>SEINFRA/CE</v>
          </cell>
          <cell r="C4753" t="str">
            <v>REGISTRO GAVETA OVAL VOLANTE E FLANGE DN 900 PN10</v>
          </cell>
          <cell r="D4753" t="str">
            <v>UN</v>
          </cell>
          <cell r="E4753">
            <v>121420.71</v>
          </cell>
        </row>
        <row r="4754">
          <cell r="A4754" t="str">
            <v>I5176</v>
          </cell>
          <cell r="B4754" t="str">
            <v>SEINFRA/CE</v>
          </cell>
          <cell r="C4754" t="str">
            <v>REGISTRO GAVETA OVAL VOLANTE E FLANGE DN 900 PN16</v>
          </cell>
          <cell r="D4754" t="str">
            <v>UN</v>
          </cell>
          <cell r="E4754">
            <v>116968.14</v>
          </cell>
        </row>
        <row r="4755">
          <cell r="A4755" t="str">
            <v>I5057</v>
          </cell>
          <cell r="B4755" t="str">
            <v>SEINFRA/CE</v>
          </cell>
          <cell r="C4755" t="str">
            <v>REGISTRO GAVETA P/ PVC C/ CABEÇOTE DN 100 PN10</v>
          </cell>
          <cell r="D4755" t="str">
            <v>UN</v>
          </cell>
          <cell r="E4755">
            <v>802.31</v>
          </cell>
        </row>
        <row r="4756">
          <cell r="A4756" t="str">
            <v>I5055</v>
          </cell>
          <cell r="B4756" t="str">
            <v>SEINFRA/CE</v>
          </cell>
          <cell r="C4756" t="str">
            <v>REGISTRO GAVETA P/ PVC C/ CABEÇOTE DN 50 PN10</v>
          </cell>
          <cell r="D4756" t="str">
            <v>UN</v>
          </cell>
          <cell r="E4756">
            <v>553.73</v>
          </cell>
        </row>
        <row r="4757">
          <cell r="A4757" t="str">
            <v>I5056</v>
          </cell>
          <cell r="B4757" t="str">
            <v>SEINFRA/CE</v>
          </cell>
          <cell r="C4757" t="str">
            <v>REGISTRO GAVETA P/ PVC C/ CABEÇOTE DN 75 PN10</v>
          </cell>
          <cell r="D4757" t="str">
            <v>UN</v>
          </cell>
          <cell r="E4757">
            <v>760.87</v>
          </cell>
        </row>
        <row r="4758">
          <cell r="A4758" t="str">
            <v>I5093</v>
          </cell>
          <cell r="B4758" t="str">
            <v>SEINFRA/CE</v>
          </cell>
          <cell r="C4758" t="str">
            <v>REGISTRO GAVETA P/ PVC COM VOLANTE DN 100 PN10</v>
          </cell>
          <cell r="D4758" t="str">
            <v>UN</v>
          </cell>
          <cell r="E4758">
            <v>878.39</v>
          </cell>
        </row>
        <row r="4759">
          <cell r="A4759" t="str">
            <v>I5091</v>
          </cell>
          <cell r="B4759" t="str">
            <v>SEINFRA/CE</v>
          </cell>
          <cell r="C4759" t="str">
            <v>REGISTRO GAVETA P/ PVC COM VOLANTE DN 50 PN10</v>
          </cell>
          <cell r="D4759" t="str">
            <v>UN</v>
          </cell>
          <cell r="E4759">
            <v>580.4</v>
          </cell>
        </row>
        <row r="4760">
          <cell r="A4760" t="str">
            <v>I5092</v>
          </cell>
          <cell r="B4760" t="str">
            <v>SEINFRA/CE</v>
          </cell>
          <cell r="C4760" t="str">
            <v>REGISTRO GAVETA P/ PVC COM VOLANTE DN 75 PN10</v>
          </cell>
          <cell r="D4760" t="str">
            <v>UN</v>
          </cell>
          <cell r="E4760">
            <v>789.38</v>
          </cell>
        </row>
        <row r="4761">
          <cell r="A4761" t="str">
            <v>I5065</v>
          </cell>
          <cell r="B4761" t="str">
            <v>SEINFRA/CE</v>
          </cell>
          <cell r="C4761" t="str">
            <v>REGISTRO GAVETA. OVAL BOLSA / CABEÇOTE DN 400 PN10/16</v>
          </cell>
          <cell r="D4761" t="str">
            <v>UN</v>
          </cell>
          <cell r="E4761">
            <v>32674.880000000001</v>
          </cell>
        </row>
        <row r="4762">
          <cell r="A4762" t="str">
            <v>I5346</v>
          </cell>
          <cell r="B4762" t="str">
            <v>SEINFRA/CE</v>
          </cell>
          <cell r="C4762" t="str">
            <v>REGISTRO GAVETA. OVAL CABEÇOTE E FLANGE DN 250 PN16</v>
          </cell>
          <cell r="D4762" t="str">
            <v>UN</v>
          </cell>
          <cell r="E4762">
            <v>4026.12</v>
          </cell>
        </row>
        <row r="4763">
          <cell r="A4763" t="str">
            <v>I5336</v>
          </cell>
          <cell r="B4763" t="str">
            <v>SEINFRA/CE</v>
          </cell>
          <cell r="C4763" t="str">
            <v>REGISTRO GAVETA. OVAL CABEÇOTE E FLANGE DN 500 PN10</v>
          </cell>
          <cell r="D4763" t="str">
            <v>UN</v>
          </cell>
          <cell r="E4763">
            <v>43152.47</v>
          </cell>
        </row>
        <row r="4764">
          <cell r="A4764" t="str">
            <v>I5257</v>
          </cell>
          <cell r="B4764" t="str">
            <v>SEINFRA/CE</v>
          </cell>
          <cell r="C4764" t="str">
            <v>REGISTRO GAVETA. OVAL V/F REDUTOR/BY-PASS DN 700 PN16</v>
          </cell>
          <cell r="D4764" t="str">
            <v>UN</v>
          </cell>
          <cell r="E4764">
            <v>95701.73</v>
          </cell>
        </row>
        <row r="4765">
          <cell r="A4765" t="str">
            <v>I5269</v>
          </cell>
          <cell r="B4765" t="str">
            <v>SEINFRA/CE</v>
          </cell>
          <cell r="C4765" t="str">
            <v>REGISTRO GAVETA. OVAL V/F REDUTOR/BY-PASS DN 900 PN25</v>
          </cell>
          <cell r="D4765" t="str">
            <v>UN</v>
          </cell>
          <cell r="E4765">
            <v>131080.28</v>
          </cell>
        </row>
        <row r="4766">
          <cell r="A4766" t="str">
            <v>I1813</v>
          </cell>
          <cell r="B4766" t="str">
            <v>SEINFRA/CE</v>
          </cell>
          <cell r="C4766" t="str">
            <v>REGISTRO GLOBO (FECHO RAPIDO) DE 1 1/4"</v>
          </cell>
          <cell r="D4766" t="str">
            <v>UN</v>
          </cell>
          <cell r="E4766">
            <v>56.8</v>
          </cell>
        </row>
        <row r="4767">
          <cell r="A4767" t="str">
            <v>I1812</v>
          </cell>
          <cell r="B4767" t="str">
            <v>SEINFRA/CE</v>
          </cell>
          <cell r="C4767" t="str">
            <v>REGISTRO GLOBO (FECHO RAPIDO) DE 1"</v>
          </cell>
          <cell r="D4767" t="str">
            <v>UN</v>
          </cell>
          <cell r="E4767">
            <v>43</v>
          </cell>
        </row>
        <row r="4768">
          <cell r="A4768" t="str">
            <v>I8255</v>
          </cell>
          <cell r="B4768" t="str">
            <v>SEINFRA/CE</v>
          </cell>
          <cell r="C4768" t="str">
            <v>REGISTRO GLOBO (FECHO RÁPIDO) DE 2 1/2"</v>
          </cell>
          <cell r="D4768" t="str">
            <v>UN</v>
          </cell>
          <cell r="E4768">
            <v>128.46</v>
          </cell>
        </row>
        <row r="4769">
          <cell r="A4769" t="str">
            <v>I1814</v>
          </cell>
          <cell r="B4769" t="str">
            <v>SEINFRA/CE</v>
          </cell>
          <cell r="C4769" t="str">
            <v>REGISTRO GLOBO (FECHO RAPIDO) DE 2"</v>
          </cell>
          <cell r="D4769" t="str">
            <v>UN</v>
          </cell>
          <cell r="E4769">
            <v>94.5</v>
          </cell>
        </row>
        <row r="4770">
          <cell r="A4770" t="str">
            <v>I1815</v>
          </cell>
          <cell r="B4770" t="str">
            <v>SEINFRA/CE</v>
          </cell>
          <cell r="C4770" t="str">
            <v>REGISTRO GLOBO (FECHO RAPIDO) DE 3/4"</v>
          </cell>
          <cell r="D4770" t="str">
            <v>UN</v>
          </cell>
          <cell r="E4770">
            <v>43</v>
          </cell>
        </row>
        <row r="4771">
          <cell r="A4771" t="str">
            <v>I1816</v>
          </cell>
          <cell r="B4771" t="str">
            <v>SEINFRA/CE</v>
          </cell>
          <cell r="C4771" t="str">
            <v>REGISTRO GLOBO ANGULAR 65MM (2 1/2")</v>
          </cell>
          <cell r="D4771" t="str">
            <v>UN</v>
          </cell>
          <cell r="E4771">
            <v>96.19</v>
          </cell>
        </row>
        <row r="4772">
          <cell r="A4772" t="str">
            <v>I6781</v>
          </cell>
          <cell r="B4772" t="str">
            <v>SEINFRA/CE</v>
          </cell>
          <cell r="C4772" t="str">
            <v>REGISTRO GLOBO EM BRONZE ROSCÁVEL DE 1"</v>
          </cell>
          <cell r="D4772" t="str">
            <v>UN</v>
          </cell>
          <cell r="E4772">
            <v>96.55</v>
          </cell>
        </row>
        <row r="4773">
          <cell r="A4773" t="str">
            <v>I6780</v>
          </cell>
          <cell r="B4773" t="str">
            <v>SEINFRA/CE</v>
          </cell>
          <cell r="C4773" t="str">
            <v>REGISTRO GLOBO EM BRONZE ROSCÁVEL DE 3/4"</v>
          </cell>
          <cell r="D4773" t="str">
            <v>UN</v>
          </cell>
          <cell r="E4773">
            <v>65.150000000000006</v>
          </cell>
        </row>
        <row r="4774">
          <cell r="A4774" t="str">
            <v>I1817</v>
          </cell>
          <cell r="B4774" t="str">
            <v>SEINFRA/CE</v>
          </cell>
          <cell r="C4774" t="str">
            <v>REGISTRO GLOBO(FECHO RAPIDO) DE 1 1/2'</v>
          </cell>
          <cell r="D4774" t="str">
            <v>UN</v>
          </cell>
          <cell r="E4774">
            <v>85.01</v>
          </cell>
        </row>
        <row r="4775">
          <cell r="A4775" t="str">
            <v>I5115</v>
          </cell>
          <cell r="B4775" t="str">
            <v>SEINFRA/CE</v>
          </cell>
          <cell r="C4775" t="str">
            <v>REGISTRO VOLANTE E FLANGE  C/ REDUTOR E C/ BY-PASS DN 500 PN10</v>
          </cell>
          <cell r="D4775" t="str">
            <v>UN</v>
          </cell>
          <cell r="E4775">
            <v>49758.75</v>
          </cell>
        </row>
        <row r="4776">
          <cell r="A4776" t="str">
            <v>I5102</v>
          </cell>
          <cell r="B4776" t="str">
            <v>SEINFRA/CE</v>
          </cell>
          <cell r="C4776" t="str">
            <v>REGISTRO VOLANTE E FLANGE C/ BY-PASS DN 350 PN10</v>
          </cell>
          <cell r="D4776" t="str">
            <v>UN</v>
          </cell>
          <cell r="E4776">
            <v>26635.67</v>
          </cell>
        </row>
        <row r="4777">
          <cell r="A4777" t="str">
            <v>I5103</v>
          </cell>
          <cell r="B4777" t="str">
            <v>SEINFRA/CE</v>
          </cell>
          <cell r="C4777" t="str">
            <v>REGISTRO VOLANTE E FLANGE C/ BY-PASS DN 400 PN10</v>
          </cell>
          <cell r="D4777" t="str">
            <v>UN</v>
          </cell>
          <cell r="E4777">
            <v>30599.34</v>
          </cell>
        </row>
        <row r="4778">
          <cell r="A4778" t="str">
            <v>I5104</v>
          </cell>
          <cell r="B4778" t="str">
            <v>SEINFRA/CE</v>
          </cell>
          <cell r="C4778" t="str">
            <v>REGISTRO VOLANTE E FLANGE C/ BY-PASS DN 450 PN10</v>
          </cell>
          <cell r="D4778" t="str">
            <v>UN</v>
          </cell>
          <cell r="E4778">
            <v>35160.07</v>
          </cell>
        </row>
        <row r="4779">
          <cell r="A4779" t="str">
            <v>I5105</v>
          </cell>
          <cell r="B4779" t="str">
            <v>SEINFRA/CE</v>
          </cell>
          <cell r="C4779" t="str">
            <v>REGISTRO VOLANTE E FLANGE C/ BY-PASS DN 500 PN10</v>
          </cell>
          <cell r="D4779" t="str">
            <v>UN</v>
          </cell>
          <cell r="E4779">
            <v>42087.76</v>
          </cell>
        </row>
        <row r="4780">
          <cell r="A4780" t="str">
            <v>I5106</v>
          </cell>
          <cell r="B4780" t="str">
            <v>SEINFRA/CE</v>
          </cell>
          <cell r="C4780" t="str">
            <v>REGISTRO VOLANTE E FLANGE C/ BY-PASS DN 600 PN10</v>
          </cell>
          <cell r="D4780" t="str">
            <v>UN</v>
          </cell>
          <cell r="E4780">
            <v>54531.97</v>
          </cell>
        </row>
        <row r="4781">
          <cell r="A4781" t="str">
            <v>I5107</v>
          </cell>
          <cell r="B4781" t="str">
            <v>SEINFRA/CE</v>
          </cell>
          <cell r="C4781" t="str">
            <v>REGISTRO VOLANTE E FLANGE C/ REDUTOR DN 350 PN10</v>
          </cell>
          <cell r="D4781" t="str">
            <v>UN</v>
          </cell>
          <cell r="E4781">
            <v>34283.89</v>
          </cell>
        </row>
        <row r="4782">
          <cell r="A4782" t="str">
            <v>I5108</v>
          </cell>
          <cell r="B4782" t="str">
            <v>SEINFRA/CE</v>
          </cell>
          <cell r="C4782" t="str">
            <v>REGISTRO VOLANTE E FLANGE C/ REDUTOR DN 400 PN10</v>
          </cell>
          <cell r="D4782" t="str">
            <v>UN</v>
          </cell>
          <cell r="E4782">
            <v>39660.239999999998</v>
          </cell>
        </row>
        <row r="4783">
          <cell r="A4783" t="str">
            <v>I5109</v>
          </cell>
          <cell r="B4783" t="str">
            <v>SEINFRA/CE</v>
          </cell>
          <cell r="C4783" t="str">
            <v>REGISTRO VOLANTE E FLANGE C/ REDUTOR DN 450 PN10</v>
          </cell>
          <cell r="D4783" t="str">
            <v>UN</v>
          </cell>
          <cell r="E4783">
            <v>41918.5</v>
          </cell>
        </row>
        <row r="4784">
          <cell r="A4784" t="str">
            <v>I5110</v>
          </cell>
          <cell r="B4784" t="str">
            <v>SEINFRA/CE</v>
          </cell>
          <cell r="C4784" t="str">
            <v>REGISTRO VOLANTE E FLANGE C/ REDUTOR DN 500 PN10</v>
          </cell>
          <cell r="D4784" t="str">
            <v>UN</v>
          </cell>
          <cell r="E4784">
            <v>49182.79</v>
          </cell>
        </row>
        <row r="4785">
          <cell r="A4785" t="str">
            <v>I5111</v>
          </cell>
          <cell r="B4785" t="str">
            <v>SEINFRA/CE</v>
          </cell>
          <cell r="C4785" t="str">
            <v>REGISTRO VOLANTE E FLANGE C/ REDUTOR DN 600 PN10</v>
          </cell>
          <cell r="D4785" t="str">
            <v>UN</v>
          </cell>
          <cell r="E4785">
            <v>61841.07</v>
          </cell>
        </row>
        <row r="4786">
          <cell r="A4786" t="str">
            <v>I5112</v>
          </cell>
          <cell r="B4786" t="str">
            <v>SEINFRA/CE</v>
          </cell>
          <cell r="C4786" t="str">
            <v>REGISTRO VOLANTE E FLANGE C/ REDUTOR E C/ BY-PASS DN 350 PN10</v>
          </cell>
          <cell r="D4786" t="str">
            <v>UN</v>
          </cell>
          <cell r="E4786">
            <v>35642.18</v>
          </cell>
        </row>
        <row r="4787">
          <cell r="A4787" t="str">
            <v>I5113</v>
          </cell>
          <cell r="B4787" t="str">
            <v>SEINFRA/CE</v>
          </cell>
          <cell r="C4787" t="str">
            <v>REGISTRO VOLANTE E FLANGE C/ REDUTOR E C/ BY-PASS DN 400 PN10</v>
          </cell>
          <cell r="D4787" t="str">
            <v>UN</v>
          </cell>
          <cell r="E4787">
            <v>40946.21</v>
          </cell>
        </row>
        <row r="4788">
          <cell r="A4788" t="str">
            <v>I5114</v>
          </cell>
          <cell r="B4788" t="str">
            <v>SEINFRA/CE</v>
          </cell>
          <cell r="C4788" t="str">
            <v>REGISTRO VOLANTE E FLANGE C/ REDUTOR E C/ BY-PASS DN 450 PN10</v>
          </cell>
          <cell r="D4788" t="str">
            <v>UN</v>
          </cell>
          <cell r="E4788">
            <v>42366.559999999998</v>
          </cell>
        </row>
        <row r="4789">
          <cell r="A4789" t="str">
            <v>I5116</v>
          </cell>
          <cell r="B4789" t="str">
            <v>SEINFRA/CE</v>
          </cell>
          <cell r="C4789" t="str">
            <v>REGISTRO VOLANTE E FLANGE C/ REDUTOR E C/ BY-PASS DN 600 PN10</v>
          </cell>
          <cell r="D4789" t="str">
            <v>UN</v>
          </cell>
          <cell r="E4789">
            <v>62893.81</v>
          </cell>
        </row>
        <row r="4790">
          <cell r="A4790" t="str">
            <v>I5327</v>
          </cell>
          <cell r="B4790" t="str">
            <v>SEINFRA/CE</v>
          </cell>
          <cell r="C4790" t="str">
            <v>REGISTRO VOLANTE E FLANGE DN 100 PN16</v>
          </cell>
          <cell r="D4790" t="str">
            <v>UN</v>
          </cell>
          <cell r="E4790">
            <v>975.44</v>
          </cell>
        </row>
        <row r="4791">
          <cell r="A4791" t="str">
            <v>I5328</v>
          </cell>
          <cell r="B4791" t="str">
            <v>SEINFRA/CE</v>
          </cell>
          <cell r="C4791" t="str">
            <v>REGISTRO VOLANTE E FLANGE DN 150 PN16</v>
          </cell>
          <cell r="D4791" t="str">
            <v>UN</v>
          </cell>
          <cell r="E4791">
            <v>1765.43</v>
          </cell>
        </row>
        <row r="4792">
          <cell r="A4792" t="str">
            <v>I5329</v>
          </cell>
          <cell r="B4792" t="str">
            <v>SEINFRA/CE</v>
          </cell>
          <cell r="C4792" t="str">
            <v>REGISTRO VOLANTE E FLANGE DN 200 PN16</v>
          </cell>
          <cell r="D4792" t="str">
            <v>UN</v>
          </cell>
          <cell r="E4792">
            <v>2898.58</v>
          </cell>
        </row>
        <row r="4793">
          <cell r="A4793" t="str">
            <v>I5325</v>
          </cell>
          <cell r="B4793" t="str">
            <v>SEINFRA/CE</v>
          </cell>
          <cell r="C4793" t="str">
            <v>REGISTRO VOLANTE E FLANGE DN 50 PN16</v>
          </cell>
          <cell r="D4793" t="str">
            <v>UN</v>
          </cell>
          <cell r="E4793">
            <v>640.97</v>
          </cell>
        </row>
        <row r="4794">
          <cell r="A4794" t="str">
            <v>I5326</v>
          </cell>
          <cell r="B4794" t="str">
            <v>SEINFRA/CE</v>
          </cell>
          <cell r="C4794" t="str">
            <v>REGISTRO VOLANTE E FLANGE DN 75 PN16</v>
          </cell>
          <cell r="D4794" t="str">
            <v>UN</v>
          </cell>
          <cell r="E4794">
            <v>855.12</v>
          </cell>
        </row>
        <row r="4795">
          <cell r="A4795" t="str">
            <v>I7615</v>
          </cell>
          <cell r="B4795" t="str">
            <v>SEINFRA/CE</v>
          </cell>
          <cell r="C4795" t="str">
            <v>REGISTRO VOLANTE E FLANGE DN 80 PN16</v>
          </cell>
          <cell r="D4795" t="str">
            <v>UN</v>
          </cell>
          <cell r="E4795">
            <v>805.64</v>
          </cell>
        </row>
        <row r="4796">
          <cell r="A4796" t="str">
            <v>I6232</v>
          </cell>
          <cell r="B4796" t="str">
            <v>SEINFRA/CE</v>
          </cell>
          <cell r="C4796" t="str">
            <v>REGUA DE MADEIRA  (1X10)CM</v>
          </cell>
          <cell r="D4796" t="str">
            <v>M</v>
          </cell>
          <cell r="E4796">
            <v>6</v>
          </cell>
        </row>
        <row r="4797">
          <cell r="A4797" t="str">
            <v>I8449</v>
          </cell>
          <cell r="B4797" t="str">
            <v>SEINFRA/CE</v>
          </cell>
          <cell r="C4797" t="str">
            <v>RÉGUA DE TOMADAS ELÉTRICAS, COM 08 TOMADAS, PADRÃO RACK 19"</v>
          </cell>
          <cell r="D4797" t="str">
            <v>UN</v>
          </cell>
          <cell r="E4797">
            <v>87.93</v>
          </cell>
        </row>
        <row r="4798">
          <cell r="A4798" t="str">
            <v>I0650</v>
          </cell>
          <cell r="B4798" t="str">
            <v>SEINFRA/CE</v>
          </cell>
          <cell r="C4798" t="str">
            <v>RÉGUA VIBRATÓRIA DE CONCRETO HP 1,5 (CHI)</v>
          </cell>
          <cell r="D4798" t="str">
            <v>H</v>
          </cell>
          <cell r="E4798">
            <v>4.4917999999999996</v>
          </cell>
        </row>
        <row r="4799">
          <cell r="A4799" t="str">
            <v>I0762</v>
          </cell>
          <cell r="B4799" t="str">
            <v>SEINFRA/CE</v>
          </cell>
          <cell r="C4799" t="str">
            <v>RÉGUA VIBRATÓRIA DE CONCRETO HP 1,5 (CHP)</v>
          </cell>
          <cell r="D4799" t="str">
            <v>H</v>
          </cell>
          <cell r="E4799">
            <v>6.9545500000000002</v>
          </cell>
        </row>
        <row r="4800">
          <cell r="A4800" t="str">
            <v>I0649</v>
          </cell>
          <cell r="B4800" t="str">
            <v>SEINFRA/CE</v>
          </cell>
          <cell r="C4800" t="str">
            <v>RÉGUA VIBRATÓRIA DE CONCRETO HP 3 (CHI)</v>
          </cell>
          <cell r="D4800" t="str">
            <v>H</v>
          </cell>
          <cell r="E4800">
            <v>4.7690000000000001</v>
          </cell>
        </row>
        <row r="4801">
          <cell r="A4801" t="str">
            <v>I0763</v>
          </cell>
          <cell r="B4801" t="str">
            <v>SEINFRA/CE</v>
          </cell>
          <cell r="C4801" t="str">
            <v>RÉGUA VIBRATÓRIA DE CONCRETO HP 3 (CHP)</v>
          </cell>
          <cell r="D4801" t="str">
            <v>H</v>
          </cell>
          <cell r="E4801">
            <v>8.7390000000000008</v>
          </cell>
        </row>
        <row r="4802">
          <cell r="A4802" t="str">
            <v>I2581</v>
          </cell>
          <cell r="B4802" t="str">
            <v>SEINFRA/CE</v>
          </cell>
          <cell r="C4802" t="str">
            <v>RÉGUA VIBRATÓRIA DE CONCRETO HP=1,5</v>
          </cell>
          <cell r="D4802" t="str">
            <v>UN</v>
          </cell>
          <cell r="E4802">
            <v>4515</v>
          </cell>
        </row>
        <row r="4803">
          <cell r="A4803" t="str">
            <v>I2582</v>
          </cell>
          <cell r="B4803" t="str">
            <v>SEINFRA/CE</v>
          </cell>
          <cell r="C4803" t="str">
            <v>RÉGUA VIBRATÓRIA DE CONCRETO HP=3,0</v>
          </cell>
          <cell r="D4803" t="str">
            <v>UN</v>
          </cell>
          <cell r="E4803">
            <v>6825</v>
          </cell>
        </row>
        <row r="4804">
          <cell r="A4804" t="str">
            <v>I7890</v>
          </cell>
          <cell r="B4804" t="str">
            <v>SEINFRA/CE</v>
          </cell>
          <cell r="C4804" t="str">
            <v>REJUNTE PARA GRANITO</v>
          </cell>
          <cell r="D4804" t="str">
            <v>KG</v>
          </cell>
          <cell r="E4804">
            <v>2.4</v>
          </cell>
        </row>
        <row r="4805">
          <cell r="A4805" t="str">
            <v>I8411</v>
          </cell>
          <cell r="B4805" t="str">
            <v>SEINFRA/CE</v>
          </cell>
          <cell r="C4805" t="str">
            <v>REJUVENESCEDOR DE PENETRAÇÃO DIRETA</v>
          </cell>
          <cell r="D4805" t="str">
            <v>L</v>
          </cell>
          <cell r="E4805">
            <v>56</v>
          </cell>
        </row>
        <row r="4806">
          <cell r="A4806" t="str">
            <v>I7417</v>
          </cell>
          <cell r="B4806" t="str">
            <v>SEINFRA/CE</v>
          </cell>
          <cell r="C4806" t="str">
            <v>RELÉ BIMETÁLICO SOBRECARGA 3UA52 P/ 3TF42/43</v>
          </cell>
          <cell r="D4806" t="str">
            <v>UN</v>
          </cell>
          <cell r="E4806">
            <v>92.03</v>
          </cell>
        </row>
        <row r="4807">
          <cell r="A4807" t="str">
            <v>I8953</v>
          </cell>
          <cell r="B4807" t="str">
            <v>SEINFRA/CE</v>
          </cell>
          <cell r="C4807" t="str">
            <v>RELÉ DE NÍVEL COM 2 ELETRODOS CONTATOS DE 10A - 250V</v>
          </cell>
          <cell r="D4807" t="str">
            <v>UN</v>
          </cell>
          <cell r="E4807">
            <v>87.26</v>
          </cell>
        </row>
        <row r="4808">
          <cell r="A4808" t="str">
            <v>I7427</v>
          </cell>
          <cell r="B4808" t="str">
            <v>SEINFRA/CE</v>
          </cell>
          <cell r="C4808" t="str">
            <v>RELÉ DIGITAL MULTIFUNÇÃO, TRIFÁSICO, 115V, TENSÃO AUXILIAR 120Vcc</v>
          </cell>
          <cell r="D4808" t="str">
            <v>UN</v>
          </cell>
          <cell r="E4808">
            <v>11251.57</v>
          </cell>
        </row>
        <row r="4809">
          <cell r="A4809" t="str">
            <v>I6807</v>
          </cell>
          <cell r="B4809" t="str">
            <v>SEINFRA/CE</v>
          </cell>
          <cell r="C4809" t="str">
            <v>REMANEJAMENTO DE CONDENSADORES DE MINICENTRAIS DE AR CONDICIONADO, INCLUSIVE PONTO DE FORÇA E RECARGA DE GAS</v>
          </cell>
          <cell r="D4809" t="str">
            <v>UN</v>
          </cell>
          <cell r="E4809">
            <v>957.32</v>
          </cell>
        </row>
        <row r="4810">
          <cell r="A4810" t="str">
            <v>I8327</v>
          </cell>
          <cell r="B4810" t="str">
            <v>SEINFRA/CE</v>
          </cell>
          <cell r="C4810" t="str">
            <v>REMANEJAMENTO DE DIVISÓRIA</v>
          </cell>
          <cell r="D4810" t="str">
            <v>M2</v>
          </cell>
          <cell r="E4810">
            <v>13.43</v>
          </cell>
        </row>
        <row r="4811">
          <cell r="A4811" t="str">
            <v>I8336</v>
          </cell>
          <cell r="B4811" t="str">
            <v>SEINFRA/CE</v>
          </cell>
          <cell r="C4811" t="str">
            <v>REMANEJAMENTO DE FORROS (PACOTE / MODULADOS)</v>
          </cell>
          <cell r="D4811" t="str">
            <v>M2</v>
          </cell>
          <cell r="E4811">
            <v>9.7100000000000009</v>
          </cell>
        </row>
        <row r="4812">
          <cell r="A4812" t="str">
            <v>I7368</v>
          </cell>
          <cell r="B4812" t="str">
            <v>SEINFRA/CE</v>
          </cell>
          <cell r="C4812" t="str">
            <v>REMANEJAMENTO DE GRELHA DE INSUFLAMENTO/RETORNO ATÉ 0,25 M2</v>
          </cell>
          <cell r="D4812" t="str">
            <v>UN</v>
          </cell>
          <cell r="E4812">
            <v>24.97</v>
          </cell>
        </row>
        <row r="4813">
          <cell r="A4813" t="str">
            <v>I7369</v>
          </cell>
          <cell r="B4813" t="str">
            <v>SEINFRA/CE</v>
          </cell>
          <cell r="C4813" t="str">
            <v>REMANEJAMENTO DE GRELHA DE INSUFLAMENTO/RETORNO DE 0,26 M2 ATÉ 0,49 M2</v>
          </cell>
          <cell r="D4813" t="str">
            <v>UN</v>
          </cell>
          <cell r="E4813">
            <v>50.66</v>
          </cell>
        </row>
        <row r="4814">
          <cell r="A4814" t="str">
            <v>I7370</v>
          </cell>
          <cell r="B4814" t="str">
            <v>SEINFRA/CE</v>
          </cell>
          <cell r="C4814" t="str">
            <v>REMANEJAMENTO DE GRELHA DE INSUFLAMENTO/RETORNO DE 0,50 M2 ATÉ 0,64M2</v>
          </cell>
          <cell r="D4814" t="str">
            <v>UN</v>
          </cell>
          <cell r="E4814">
            <v>62.45</v>
          </cell>
        </row>
        <row r="4815">
          <cell r="A4815" t="str">
            <v>I7371</v>
          </cell>
          <cell r="B4815" t="str">
            <v>SEINFRA/CE</v>
          </cell>
          <cell r="C4815" t="str">
            <v>REMANEJAMENTO DE GRELHA DE INSUFLAMENTO/RETORNO DE 0,65 M2 À 0,81 M2</v>
          </cell>
          <cell r="D4815" t="str">
            <v>UN</v>
          </cell>
          <cell r="E4815">
            <v>79.069999999999993</v>
          </cell>
        </row>
        <row r="4816">
          <cell r="A4816" t="str">
            <v>I7372</v>
          </cell>
          <cell r="B4816" t="str">
            <v>SEINFRA/CE</v>
          </cell>
          <cell r="C4816" t="str">
            <v>REMANEJAMENTO DE GRELHA DE INSUFLAMENTO/RETORNO DE 0,81 M2 ATÉ 1,00 M2</v>
          </cell>
          <cell r="D4816" t="str">
            <v>UN</v>
          </cell>
          <cell r="E4816">
            <v>97.12</v>
          </cell>
        </row>
        <row r="4817">
          <cell r="A4817" t="str">
            <v>I2648</v>
          </cell>
          <cell r="B4817" t="str">
            <v>SEINFRA/CE</v>
          </cell>
          <cell r="C4817" t="str">
            <v>RESERVATÓRIO DE AR COMPRIMIDO</v>
          </cell>
          <cell r="D4817" t="str">
            <v>UN</v>
          </cell>
          <cell r="E4817">
            <v>23100</v>
          </cell>
        </row>
        <row r="4818">
          <cell r="A4818" t="str">
            <v>I0651</v>
          </cell>
          <cell r="B4818" t="str">
            <v>SEINFRA/CE</v>
          </cell>
          <cell r="C4818" t="str">
            <v>RESERVATÓRIO DE AR COMPRIMIDO (CHI)</v>
          </cell>
          <cell r="D4818" t="str">
            <v>H</v>
          </cell>
          <cell r="E4818">
            <v>1.1940923076923078</v>
          </cell>
        </row>
        <row r="4819">
          <cell r="A4819" t="str">
            <v>I0764</v>
          </cell>
          <cell r="B4819" t="str">
            <v>SEINFRA/CE</v>
          </cell>
          <cell r="C4819" t="str">
            <v>RESERVATÓRIO DE AR COMPRIMIDO (CHP)</v>
          </cell>
          <cell r="D4819" t="str">
            <v>H</v>
          </cell>
          <cell r="E4819">
            <v>3.255323076923077</v>
          </cell>
        </row>
        <row r="4820">
          <cell r="A4820" t="str">
            <v>I8404</v>
          </cell>
          <cell r="B4820" t="str">
            <v>SEINFRA/CE</v>
          </cell>
          <cell r="C4820" t="str">
            <v>RESERVATÓRIO EM ANÉIS PRÉ-MOLDADOS DE CONCRETO, Ø 2,00m, CAP. 20m³, COM CISTERNA DE 10m³, H=11,83m, ESCADA METÁLICA COM GUARDA CORPO E ABRIGO P/ MOTOBOMBA COM PORTÃO DE FERRO - FUSTE 5,02m</v>
          </cell>
          <cell r="D4820" t="str">
            <v>UN</v>
          </cell>
          <cell r="E4820">
            <v>20800</v>
          </cell>
        </row>
        <row r="4821">
          <cell r="A4821" t="str">
            <v>I8405</v>
          </cell>
          <cell r="B4821" t="str">
            <v>SEINFRA/CE</v>
          </cell>
          <cell r="C4821" t="str">
            <v>RESERVATÓRIO EM ANÉIS PRÉ-MOLDADOS DE CONCRETO, Ø 2,00m, CAP. 20m³, COM CISTERNA DE 10m³, H=11,83m, ESCADA METÁLICA COM GUARDA CORPO E ABRIGO P/ MOTOBOMBA COM PORTÃO DE FERRO - FUSTE 6,70m</v>
          </cell>
          <cell r="D4821" t="str">
            <v>UN</v>
          </cell>
          <cell r="E4821">
            <v>24790</v>
          </cell>
        </row>
        <row r="4822">
          <cell r="A4822" t="str">
            <v>I8406</v>
          </cell>
          <cell r="B4822" t="str">
            <v>SEINFRA/CE</v>
          </cell>
          <cell r="C4822" t="str">
            <v>RESERVATÓRIO EM ANÉIS PRÉ-MOLDADOS DE CONCRETO, Ø 2,50m, CAP. 20m³, COM CISTERNA DE 10m³, H=11,43m, ESCADA METÁLICA COM GUARDA CORPO E ABRIGO P/ MOTOBOMBA COM PORTÃO DE FERRO - FUSTE 6,70m</v>
          </cell>
          <cell r="D4822" t="str">
            <v>UN</v>
          </cell>
          <cell r="E4822">
            <v>27690</v>
          </cell>
        </row>
        <row r="4823">
          <cell r="A4823" t="str">
            <v>I8403</v>
          </cell>
          <cell r="B4823" t="str">
            <v>SEINFRA/CE</v>
          </cell>
          <cell r="C4823" t="str">
            <v>RESERVATÓRIO EM ANÉIS PRÉ-MOLDADOS DE CONCRETO, Ø 2,50m, CAP. 20m³, COM CISTERNA DE 10m³, H=9,37m, ESCADA METÁLICA COM GUARDA CORPO E ABRIGO P/ MOTOBOMBA COM PORTÃO DE FERRO - FUSTE 4,65m</v>
          </cell>
          <cell r="D4823" t="str">
            <v>UN</v>
          </cell>
          <cell r="E4823">
            <v>23290</v>
          </cell>
        </row>
        <row r="4824">
          <cell r="A4824" t="str">
            <v>I8401</v>
          </cell>
          <cell r="B4824" t="str">
            <v>SEINFRA/CE</v>
          </cell>
          <cell r="C4824" t="str">
            <v>RESERVATÓRIO EM ANÉIS PRÉ-MOLDADOS DE CONCRETO, Ø 3,00m, CAP. 20m³, COM CISTERNA DE 10m³, H=7,30m, ESCADA METÁLICA COM GUARDA CORPO E ABRIGO P/ MOTOBOMBA COM PORTÃO DE FERRO - FUSTE 4,14m</v>
          </cell>
          <cell r="D4824" t="str">
            <v>UN</v>
          </cell>
          <cell r="E4824">
            <v>22900</v>
          </cell>
        </row>
        <row r="4825">
          <cell r="A4825" t="str">
            <v>I8402</v>
          </cell>
          <cell r="B4825" t="str">
            <v>SEINFRA/CE</v>
          </cell>
          <cell r="C4825" t="str">
            <v>RESERVATÓRIO EM ANÉIS PRÉ-MOLDADOS DE CONCRETO, Ø 3,00m, CAP. 20m³, COM CISTERNA DE 10m³, H=9,37m, ESCADA METÁLICA COM GUARDA CORPO E ABRIGO P/ MOTOBOMBA COM PORTÃO DE FERRO - FUSTE 6,20m</v>
          </cell>
          <cell r="D4825" t="str">
            <v>UN</v>
          </cell>
          <cell r="E4825">
            <v>27290</v>
          </cell>
        </row>
        <row r="4826">
          <cell r="A4826" t="str">
            <v>I6721</v>
          </cell>
          <cell r="B4826" t="str">
            <v>SEINFRA/CE</v>
          </cell>
          <cell r="C4826" t="str">
            <v>RESERVATÓRIO PRE MOLDADO ELEVADO CILINDRICO D=2,0M, CAP.=12,0M3, H=9,0M COMPLETO E CISTERNA CAP.=4,5M3</v>
          </cell>
          <cell r="D4826" t="str">
            <v>UN</v>
          </cell>
          <cell r="E4826">
            <v>20314.349999999999</v>
          </cell>
        </row>
        <row r="4827">
          <cell r="A4827" t="str">
            <v>I1818</v>
          </cell>
          <cell r="B4827" t="str">
            <v>SEINFRA/CE</v>
          </cell>
          <cell r="C4827" t="str">
            <v>RESINA ACRÍLICA</v>
          </cell>
          <cell r="D4827" t="str">
            <v>L</v>
          </cell>
          <cell r="E4827">
            <v>10.51</v>
          </cell>
        </row>
        <row r="4828">
          <cell r="A4828" t="str">
            <v>I1819</v>
          </cell>
          <cell r="B4828" t="str">
            <v>SEINFRA/CE</v>
          </cell>
          <cell r="C4828" t="str">
            <v>RESINA DE EPÓXI</v>
          </cell>
          <cell r="D4828" t="str">
            <v>KG</v>
          </cell>
          <cell r="E4828">
            <v>27.33</v>
          </cell>
        </row>
        <row r="4829">
          <cell r="A4829" t="str">
            <v>I8556</v>
          </cell>
          <cell r="B4829" t="str">
            <v>SEINFRA/CE</v>
          </cell>
          <cell r="C4829" t="str">
            <v>RESINA POLIÉSTER COMUM</v>
          </cell>
          <cell r="D4829" t="str">
            <v>KG</v>
          </cell>
          <cell r="E4829">
            <v>12</v>
          </cell>
        </row>
        <row r="4830">
          <cell r="A4830" t="str">
            <v>I8561</v>
          </cell>
          <cell r="B4830" t="str">
            <v>SEINFRA/CE</v>
          </cell>
          <cell r="C4830" t="str">
            <v>RESINA POLIÉSTER ISOFTÁLICA</v>
          </cell>
          <cell r="D4830" t="str">
            <v>KG</v>
          </cell>
          <cell r="E4830">
            <v>21.6</v>
          </cell>
        </row>
        <row r="4831">
          <cell r="A4831" t="str">
            <v>I2417</v>
          </cell>
          <cell r="B4831" t="str">
            <v>SEINFRA/CE</v>
          </cell>
          <cell r="C4831" t="str">
            <v>RETARDO 10 SEGUNDOS</v>
          </cell>
          <cell r="D4831" t="str">
            <v>UN</v>
          </cell>
          <cell r="E4831">
            <v>22</v>
          </cell>
        </row>
        <row r="4832">
          <cell r="A4832" t="str">
            <v>I2583</v>
          </cell>
          <cell r="B4832" t="str">
            <v>SEINFRA/CE</v>
          </cell>
          <cell r="C4832" t="str">
            <v>RETRO ESCAVADEIRA DE PNEUS</v>
          </cell>
          <cell r="D4832" t="str">
            <v>UN</v>
          </cell>
          <cell r="E4832">
            <v>183750</v>
          </cell>
        </row>
        <row r="4833">
          <cell r="A4833" t="str">
            <v>I2649</v>
          </cell>
          <cell r="B4833" t="str">
            <v>SEINFRA/CE</v>
          </cell>
          <cell r="C4833" t="str">
            <v>RETRO ESCAVADEIRA DE PNEUS (ALUGUEL)</v>
          </cell>
          <cell r="D4833" t="str">
            <v>UN</v>
          </cell>
          <cell r="E4833">
            <v>183750</v>
          </cell>
        </row>
        <row r="4834">
          <cell r="A4834" t="str">
            <v>I0653</v>
          </cell>
          <cell r="B4834" t="str">
            <v>SEINFRA/CE</v>
          </cell>
          <cell r="C4834" t="str">
            <v>RETRO ESCAVADEIRA DE PNEUS (CHI)</v>
          </cell>
          <cell r="D4834" t="str">
            <v>H</v>
          </cell>
          <cell r="E4834">
            <v>16.235955882352943</v>
          </cell>
        </row>
        <row r="4835">
          <cell r="A4835" t="str">
            <v>I0765</v>
          </cell>
          <cell r="B4835" t="str">
            <v>SEINFRA/CE</v>
          </cell>
          <cell r="C4835" t="str">
            <v>RETRO ESCAVADEIRA DE PNEUS (CHP)</v>
          </cell>
          <cell r="D4835" t="str">
            <v>H</v>
          </cell>
          <cell r="E4835">
            <v>70.25801470588236</v>
          </cell>
        </row>
        <row r="4836">
          <cell r="A4836" t="str">
            <v>I0652</v>
          </cell>
          <cell r="B4836" t="str">
            <v>SEINFRA/CE</v>
          </cell>
          <cell r="C4836" t="str">
            <v>RETRO ESCAVADEIRA DE PNEUS - ALUGUEL (CHI)</v>
          </cell>
          <cell r="D4836" t="str">
            <v>H</v>
          </cell>
          <cell r="E4836">
            <v>16.073823529411765</v>
          </cell>
        </row>
        <row r="4837">
          <cell r="A4837" t="str">
            <v>I0766</v>
          </cell>
          <cell r="B4837" t="str">
            <v>SEINFRA/CE</v>
          </cell>
          <cell r="C4837" t="str">
            <v>RETRO ESCAVADEIRA DE PNEUS - ALUGUEL (CHP)</v>
          </cell>
          <cell r="D4837" t="str">
            <v>H</v>
          </cell>
          <cell r="E4837">
            <v>53.348823529411767</v>
          </cell>
        </row>
        <row r="4838">
          <cell r="A4838" t="str">
            <v>I1820</v>
          </cell>
          <cell r="B4838" t="str">
            <v>SEINFRA/CE</v>
          </cell>
          <cell r="C4838" t="str">
            <v>REVESTIMENTO EPÓXICO PARA PISOS</v>
          </cell>
          <cell r="D4838" t="str">
            <v>KG</v>
          </cell>
          <cell r="E4838">
            <v>44.1</v>
          </cell>
        </row>
        <row r="4839">
          <cell r="A4839" t="str">
            <v>I1821</v>
          </cell>
          <cell r="B4839" t="str">
            <v>SEINFRA/CE</v>
          </cell>
          <cell r="C4839" t="str">
            <v>REVESTIMENTO METÁLICO, TIPO REYNOBOND, DUAS CHAPAS</v>
          </cell>
          <cell r="D4839" t="str">
            <v>M2</v>
          </cell>
          <cell r="E4839">
            <v>180.38</v>
          </cell>
        </row>
        <row r="4840">
          <cell r="A4840" t="str">
            <v>I1822</v>
          </cell>
          <cell r="B4840" t="str">
            <v>SEINFRA/CE</v>
          </cell>
          <cell r="C4840" t="str">
            <v>REVESTIMENTO TEXTURADO PERMALIT DESEMPENADEIRA 222</v>
          </cell>
          <cell r="D4840" t="str">
            <v>KG</v>
          </cell>
          <cell r="E4840">
            <v>2.0699999999999998</v>
          </cell>
        </row>
        <row r="4841">
          <cell r="A4841" t="str">
            <v>I1823</v>
          </cell>
          <cell r="B4841" t="str">
            <v>SEINFRA/CE</v>
          </cell>
          <cell r="C4841" t="str">
            <v>REVESTIMENTO TEXTURADO PERMALIT-ROLO 444</v>
          </cell>
          <cell r="D4841" t="str">
            <v>KG</v>
          </cell>
          <cell r="E4841">
            <v>2.13</v>
          </cell>
        </row>
        <row r="4842">
          <cell r="A4842" t="str">
            <v>I6116</v>
          </cell>
          <cell r="B4842" t="str">
            <v>SEINFRA/CE</v>
          </cell>
          <cell r="C4842" t="str">
            <v>RIPA 2" X 1/2" (PADRÃO MUTIRÃO)</v>
          </cell>
          <cell r="D4842" t="str">
            <v>M</v>
          </cell>
          <cell r="E4842">
            <v>0.81</v>
          </cell>
        </row>
        <row r="4843">
          <cell r="A4843" t="str">
            <v>I1824</v>
          </cell>
          <cell r="B4843" t="str">
            <v>SEINFRA/CE</v>
          </cell>
          <cell r="C4843" t="str">
            <v>RIPA DE PEROBA DE 1X5CM</v>
          </cell>
          <cell r="D4843" t="str">
            <v>M</v>
          </cell>
          <cell r="E4843">
            <v>1.29</v>
          </cell>
        </row>
        <row r="4844">
          <cell r="A4844" t="str">
            <v>I1825</v>
          </cell>
          <cell r="B4844" t="str">
            <v>SEINFRA/CE</v>
          </cell>
          <cell r="C4844" t="str">
            <v>RIPA DE PEROBA DE 1X7CM</v>
          </cell>
          <cell r="D4844" t="str">
            <v>M</v>
          </cell>
          <cell r="E4844">
            <v>2.5499999999999998</v>
          </cell>
        </row>
        <row r="4845">
          <cell r="A4845" t="str">
            <v>I1826</v>
          </cell>
          <cell r="B4845" t="str">
            <v>SEINFRA/CE</v>
          </cell>
          <cell r="C4845" t="str">
            <v>RIPA DE PEROBA DE 2X8CM</v>
          </cell>
          <cell r="D4845" t="str">
            <v>M</v>
          </cell>
          <cell r="E4845">
            <v>2.5499999999999998</v>
          </cell>
        </row>
        <row r="4846">
          <cell r="A4846" t="str">
            <v>I2584</v>
          </cell>
          <cell r="B4846" t="str">
            <v>SEINFRA/CE</v>
          </cell>
          <cell r="C4846" t="str">
            <v>ROÇADEIRA COSTAL</v>
          </cell>
          <cell r="D4846" t="str">
            <v>UN</v>
          </cell>
          <cell r="E4846">
            <v>2415</v>
          </cell>
        </row>
        <row r="4847">
          <cell r="A4847" t="str">
            <v>I0655</v>
          </cell>
          <cell r="B4847" t="str">
            <v>SEINFRA/CE</v>
          </cell>
          <cell r="C4847" t="str">
            <v>ROÇADEIRA COSTAL (CHI)</v>
          </cell>
          <cell r="D4847" t="str">
            <v>H</v>
          </cell>
          <cell r="E4847">
            <v>4.8193999999999999</v>
          </cell>
        </row>
        <row r="4848">
          <cell r="A4848" t="str">
            <v>I0767</v>
          </cell>
          <cell r="B4848" t="str">
            <v>SEINFRA/CE</v>
          </cell>
          <cell r="C4848" t="str">
            <v>ROÇADEIRA COSTAL (CHP)</v>
          </cell>
          <cell r="D4848" t="str">
            <v>H</v>
          </cell>
          <cell r="E4848">
            <v>9.2173999999999996</v>
          </cell>
        </row>
        <row r="4849">
          <cell r="A4849" t="str">
            <v>I2585</v>
          </cell>
          <cell r="B4849" t="str">
            <v>SEINFRA/CE</v>
          </cell>
          <cell r="C4849" t="str">
            <v>ROÇADEIRA REBOCÁVEL</v>
          </cell>
          <cell r="D4849" t="str">
            <v>UN</v>
          </cell>
          <cell r="E4849">
            <v>9975</v>
          </cell>
        </row>
        <row r="4850">
          <cell r="A4850" t="str">
            <v>I0656</v>
          </cell>
          <cell r="B4850" t="str">
            <v>SEINFRA/CE</v>
          </cell>
          <cell r="C4850" t="str">
            <v>ROÇADEIRA REBOCÁVEL (CHI)</v>
          </cell>
          <cell r="D4850" t="str">
            <v>H</v>
          </cell>
          <cell r="E4850">
            <v>4.7181999999999995</v>
          </cell>
        </row>
        <row r="4851">
          <cell r="A4851" t="str">
            <v>I0768</v>
          </cell>
          <cell r="B4851" t="str">
            <v>SEINFRA/CE</v>
          </cell>
          <cell r="C4851" t="str">
            <v>ROÇADEIRA REBOCÁVEL (CHP)</v>
          </cell>
          <cell r="D4851" t="str">
            <v>H</v>
          </cell>
          <cell r="E4851">
            <v>7.9101999999999997</v>
          </cell>
        </row>
        <row r="4852">
          <cell r="A4852" t="str">
            <v>I7497</v>
          </cell>
          <cell r="B4852" t="str">
            <v>SEINFRA/CE</v>
          </cell>
          <cell r="C4852" t="str">
            <v>RODAPÉ DE GRANITO H=10 cm</v>
          </cell>
          <cell r="D4852" t="str">
            <v>M</v>
          </cell>
          <cell r="E4852">
            <v>19.100000000000001</v>
          </cell>
        </row>
        <row r="4853">
          <cell r="A4853" t="str">
            <v>I1828</v>
          </cell>
          <cell r="B4853" t="str">
            <v>SEINFRA/CE</v>
          </cell>
          <cell r="C4853" t="str">
            <v>RODAPÉ DE MÁRMORE COLOCADO - 10CM</v>
          </cell>
          <cell r="D4853" t="str">
            <v>M</v>
          </cell>
          <cell r="E4853">
            <v>20.13</v>
          </cell>
        </row>
        <row r="4854">
          <cell r="A4854" t="str">
            <v>I1829</v>
          </cell>
          <cell r="B4854" t="str">
            <v>SEINFRA/CE</v>
          </cell>
          <cell r="C4854" t="str">
            <v>RODAPÉ DE PEROBA DE 1.5X7CM</v>
          </cell>
          <cell r="D4854" t="str">
            <v>M</v>
          </cell>
          <cell r="E4854">
            <v>8.67</v>
          </cell>
        </row>
        <row r="4855">
          <cell r="A4855" t="str">
            <v>I1830</v>
          </cell>
          <cell r="B4855" t="str">
            <v>SEINFRA/CE</v>
          </cell>
          <cell r="C4855" t="str">
            <v>RODAPÉ PRE-MOLDADO DE GRANILITE DE 10CM</v>
          </cell>
          <cell r="D4855" t="str">
            <v>M</v>
          </cell>
          <cell r="E4855">
            <v>17.600000000000001</v>
          </cell>
        </row>
        <row r="4856">
          <cell r="A4856" t="str">
            <v>I8330</v>
          </cell>
          <cell r="B4856" t="str">
            <v>SEINFRA/CE</v>
          </cell>
          <cell r="C4856" t="str">
            <v>RODAPÉ VINÍLICO, H=5cm</v>
          </cell>
          <cell r="D4856" t="str">
            <v>M</v>
          </cell>
          <cell r="E4856">
            <v>13.27</v>
          </cell>
        </row>
        <row r="4857">
          <cell r="A4857" t="str">
            <v>I1833</v>
          </cell>
          <cell r="B4857" t="str">
            <v>SEINFRA/CE</v>
          </cell>
          <cell r="C4857" t="str">
            <v>RODÍZIO GIRATÓRIO RB 82L NOVEX</v>
          </cell>
          <cell r="D4857" t="str">
            <v>UN</v>
          </cell>
          <cell r="E4857">
            <v>38.619999999999997</v>
          </cell>
        </row>
        <row r="4858">
          <cell r="A4858" t="str">
            <v>I2650</v>
          </cell>
          <cell r="B4858" t="str">
            <v>SEINFRA/CE</v>
          </cell>
          <cell r="C4858" t="str">
            <v>ROMPEDOR PNEUMÁTICO</v>
          </cell>
          <cell r="D4858" t="str">
            <v>UN</v>
          </cell>
          <cell r="E4858">
            <v>7140</v>
          </cell>
        </row>
        <row r="4859">
          <cell r="A4859" t="str">
            <v>I0654</v>
          </cell>
          <cell r="B4859" t="str">
            <v>SEINFRA/CE</v>
          </cell>
          <cell r="C4859" t="str">
            <v>ROMPEDOR PNEUMÁTICO (CHI)</v>
          </cell>
          <cell r="D4859" t="str">
            <v>H</v>
          </cell>
          <cell r="E4859">
            <v>5.9783999999999997</v>
          </cell>
        </row>
        <row r="4860">
          <cell r="A4860" t="str">
            <v>I0769</v>
          </cell>
          <cell r="B4860" t="str">
            <v>SEINFRA/CE</v>
          </cell>
          <cell r="C4860" t="str">
            <v>ROMPEDOR PNEUMÁTICO (CHP)</v>
          </cell>
          <cell r="D4860" t="str">
            <v>H</v>
          </cell>
          <cell r="E4860">
            <v>7.9775999999999998</v>
          </cell>
        </row>
        <row r="4861">
          <cell r="A4861" t="str">
            <v>I8443</v>
          </cell>
          <cell r="B4861" t="str">
            <v>SEINFRA/CE</v>
          </cell>
          <cell r="C4861" t="str">
            <v>ROTEADOR AUTO-GERENCIÁVEL P/ COMUNICAÇÃO DE DADOS, PARA FIBRA ÓPTICA MONO-MODO, COM CONECTORES ST - PADRÃO RACK 19" - FORNECIMENTO E INSTALAÇÃO</v>
          </cell>
          <cell r="D4861" t="str">
            <v>UN</v>
          </cell>
          <cell r="E4861">
            <v>5257.22</v>
          </cell>
        </row>
        <row r="4862">
          <cell r="A4862" t="str">
            <v>I1834</v>
          </cell>
          <cell r="B4862" t="str">
            <v>SEINFRA/CE</v>
          </cell>
          <cell r="C4862" t="str">
            <v>RUFO FIBROCIMENTO (CANALETE 49)</v>
          </cell>
          <cell r="D4862" t="str">
            <v>UN</v>
          </cell>
          <cell r="E4862">
            <v>35.19</v>
          </cell>
        </row>
        <row r="4863">
          <cell r="A4863" t="str">
            <v>I1835</v>
          </cell>
          <cell r="B4863" t="str">
            <v>SEINFRA/CE</v>
          </cell>
          <cell r="C4863" t="str">
            <v>RUFO FIBROCIMENTO (CANALETE 90)</v>
          </cell>
          <cell r="D4863" t="str">
            <v>UN</v>
          </cell>
          <cell r="E4863">
            <v>48.33</v>
          </cell>
        </row>
        <row r="4864">
          <cell r="A4864" t="str">
            <v>I1836</v>
          </cell>
          <cell r="B4864" t="str">
            <v>SEINFRA/CE</v>
          </cell>
          <cell r="C4864" t="str">
            <v>RUFO FIBROCIMENTO (MAXIPLAC)</v>
          </cell>
          <cell r="D4864" t="str">
            <v>M</v>
          </cell>
          <cell r="E4864">
            <v>38.44</v>
          </cell>
        </row>
        <row r="4865">
          <cell r="A4865" t="str">
            <v>I1837</v>
          </cell>
          <cell r="B4865" t="str">
            <v>SEINFRA/CE</v>
          </cell>
          <cell r="C4865" t="str">
            <v>RUFO FIBROCIMENTO (MODULADA)</v>
          </cell>
          <cell r="D4865" t="str">
            <v>UN</v>
          </cell>
          <cell r="E4865">
            <v>31.88</v>
          </cell>
        </row>
        <row r="4866">
          <cell r="A4866" t="str">
            <v>I1838</v>
          </cell>
          <cell r="B4866" t="str">
            <v>SEINFRA/CE</v>
          </cell>
          <cell r="C4866" t="str">
            <v>RUFO FIBROCIMENTO (ONDULADA)</v>
          </cell>
          <cell r="D4866" t="str">
            <v>UN</v>
          </cell>
          <cell r="E4866">
            <v>39.76</v>
          </cell>
        </row>
        <row r="4867">
          <cell r="A4867" t="str">
            <v>I1841</v>
          </cell>
          <cell r="B4867" t="str">
            <v>SEINFRA/CE</v>
          </cell>
          <cell r="C4867" t="str">
            <v>SABÃO</v>
          </cell>
          <cell r="D4867" t="str">
            <v>KG</v>
          </cell>
          <cell r="E4867">
            <v>6.55</v>
          </cell>
        </row>
        <row r="4868">
          <cell r="A4868" t="str">
            <v>I1839</v>
          </cell>
          <cell r="B4868" t="str">
            <v>SEINFRA/CE</v>
          </cell>
          <cell r="C4868" t="str">
            <v>SABONETEIRA DE LOUÇA BRANCA 7.5X15CM</v>
          </cell>
          <cell r="D4868" t="str">
            <v>UN</v>
          </cell>
          <cell r="E4868">
            <v>10.31</v>
          </cell>
        </row>
        <row r="4869">
          <cell r="A4869" t="str">
            <v>I1840</v>
          </cell>
          <cell r="B4869" t="str">
            <v>SEINFRA/CE</v>
          </cell>
          <cell r="C4869" t="str">
            <v>SABONETEIRA DE LOUÇA BRANCA SEM ALÇA 15X15CM</v>
          </cell>
          <cell r="D4869" t="str">
            <v>UN</v>
          </cell>
          <cell r="E4869">
            <v>10.83</v>
          </cell>
        </row>
        <row r="4870">
          <cell r="A4870" t="str">
            <v>I8671</v>
          </cell>
          <cell r="B4870" t="str">
            <v>SEINFRA/CE</v>
          </cell>
          <cell r="C4870" t="str">
            <v>SABONETEIRA METÁLICA</v>
          </cell>
          <cell r="D4870" t="str">
            <v>UN</v>
          </cell>
          <cell r="E4870">
            <v>16.84</v>
          </cell>
        </row>
        <row r="4871">
          <cell r="A4871" t="str">
            <v>I2418</v>
          </cell>
          <cell r="B4871" t="str">
            <v>SEINFRA/CE</v>
          </cell>
          <cell r="C4871" t="str">
            <v>SACO PLÁSTICO EM PROLIPROPILENO PARA 50kg</v>
          </cell>
          <cell r="D4871" t="str">
            <v>UN</v>
          </cell>
          <cell r="E4871">
            <v>0.77</v>
          </cell>
        </row>
        <row r="4872">
          <cell r="A4872" t="str">
            <v>I1842</v>
          </cell>
          <cell r="B4872" t="str">
            <v>SEINFRA/CE</v>
          </cell>
          <cell r="C4872" t="str">
            <v>SACOS PLÁSTICOS</v>
          </cell>
          <cell r="D4872" t="str">
            <v>UN</v>
          </cell>
          <cell r="E4872">
            <v>0.05</v>
          </cell>
        </row>
        <row r="4873">
          <cell r="A4873" t="str">
            <v>I8896</v>
          </cell>
          <cell r="B4873" t="str">
            <v>SEINFRA/CE</v>
          </cell>
          <cell r="C4873" t="str">
            <v>SAL DE COZINHA - NaCL</v>
          </cell>
          <cell r="D4873" t="str">
            <v>KG</v>
          </cell>
          <cell r="E4873">
            <v>1.17</v>
          </cell>
        </row>
        <row r="4874">
          <cell r="A4874" t="str">
            <v>I2419</v>
          </cell>
          <cell r="B4874" t="str">
            <v>SEINFRA/CE</v>
          </cell>
          <cell r="C4874" t="str">
            <v>SAL GROSSO PARA ATERRAMENTO</v>
          </cell>
          <cell r="D4874" t="str">
            <v>KG</v>
          </cell>
          <cell r="E4874">
            <v>4.3</v>
          </cell>
        </row>
        <row r="4875">
          <cell r="A4875" t="str">
            <v>I8331</v>
          </cell>
          <cell r="B4875" t="str">
            <v>SEINFRA/CE</v>
          </cell>
          <cell r="C4875" t="str">
            <v>SANCA DE GESSO P/ FORRO ACARTONADO</v>
          </cell>
          <cell r="D4875" t="str">
            <v>M</v>
          </cell>
          <cell r="E4875">
            <v>22</v>
          </cell>
        </row>
        <row r="4876">
          <cell r="A4876" t="str">
            <v>I8290</v>
          </cell>
          <cell r="B4876" t="str">
            <v>SEINFRA/CE</v>
          </cell>
          <cell r="C4876" t="str">
            <v>SANCA DE GESSO P/ FORRO CONVENCIONAL</v>
          </cell>
          <cell r="D4876" t="str">
            <v>M</v>
          </cell>
          <cell r="E4876">
            <v>12</v>
          </cell>
        </row>
        <row r="4877">
          <cell r="A4877" t="str">
            <v>I5802</v>
          </cell>
          <cell r="B4877" t="str">
            <v>SEINFRA/CE</v>
          </cell>
          <cell r="C4877" t="str">
            <v>SAPATA APOIO PVC STANDARD DN 154</v>
          </cell>
          <cell r="D4877" t="str">
            <v>UN</v>
          </cell>
          <cell r="E4877">
            <v>536.13</v>
          </cell>
        </row>
        <row r="4878">
          <cell r="A4878" t="str">
            <v>I1847</v>
          </cell>
          <cell r="B4878" t="str">
            <v>SEINFRA/CE</v>
          </cell>
          <cell r="C4878" t="str">
            <v>SARRAFO DE 1" - L = 8cm</v>
          </cell>
          <cell r="D4878" t="str">
            <v>M</v>
          </cell>
          <cell r="E4878">
            <v>1.96</v>
          </cell>
        </row>
        <row r="4879">
          <cell r="A4879" t="str">
            <v>I2517</v>
          </cell>
          <cell r="B4879" t="str">
            <v>SEINFRA/CE</v>
          </cell>
          <cell r="C4879" t="str">
            <v>SARRAFO DE 1" x 6"</v>
          </cell>
          <cell r="D4879" t="str">
            <v>M</v>
          </cell>
          <cell r="E4879">
            <v>6</v>
          </cell>
        </row>
        <row r="4880">
          <cell r="A4880" t="str">
            <v>I1846</v>
          </cell>
          <cell r="B4880" t="str">
            <v>SEINFRA/CE</v>
          </cell>
          <cell r="C4880" t="str">
            <v>SARRAFO DE 1"X4"</v>
          </cell>
          <cell r="D4880" t="str">
            <v>M</v>
          </cell>
          <cell r="E4880">
            <v>4.5999999999999996</v>
          </cell>
        </row>
        <row r="4881">
          <cell r="A4881" t="str">
            <v>I1845</v>
          </cell>
          <cell r="B4881" t="str">
            <v>SEINFRA/CE</v>
          </cell>
          <cell r="C4881" t="str">
            <v>SARRAFO DE 1"X4" APARELHADO</v>
          </cell>
          <cell r="D4881" t="str">
            <v>M</v>
          </cell>
          <cell r="E4881">
            <v>5</v>
          </cell>
        </row>
        <row r="4882">
          <cell r="A4882" t="str">
            <v>I1848</v>
          </cell>
          <cell r="B4882" t="str">
            <v>SEINFRA/CE</v>
          </cell>
          <cell r="C4882" t="str">
            <v>SECCIONADOR FUSÍVEL DIAZED 1X25A</v>
          </cell>
          <cell r="D4882" t="str">
            <v>UN</v>
          </cell>
          <cell r="E4882">
            <v>45.68</v>
          </cell>
        </row>
        <row r="4883">
          <cell r="A4883" t="str">
            <v>I1849</v>
          </cell>
          <cell r="B4883" t="str">
            <v>SEINFRA/CE</v>
          </cell>
          <cell r="C4883" t="str">
            <v>SECCIONADOR FUSÍVEL DIAZED 1X63A</v>
          </cell>
          <cell r="D4883" t="str">
            <v>UN</v>
          </cell>
          <cell r="E4883">
            <v>80.3</v>
          </cell>
        </row>
        <row r="4884">
          <cell r="A4884" t="str">
            <v>I1850</v>
          </cell>
          <cell r="B4884" t="str">
            <v>SEINFRA/CE</v>
          </cell>
          <cell r="C4884" t="str">
            <v>SECCIONADOR FUSÍVEL NH 3X125A</v>
          </cell>
          <cell r="D4884" t="str">
            <v>UN</v>
          </cell>
          <cell r="E4884">
            <v>143.16999999999999</v>
          </cell>
        </row>
        <row r="4885">
          <cell r="A4885" t="str">
            <v>I1851</v>
          </cell>
          <cell r="B4885" t="str">
            <v>SEINFRA/CE</v>
          </cell>
          <cell r="C4885" t="str">
            <v>SECCIONADOR FUSÍVEL NH 3X250A</v>
          </cell>
          <cell r="D4885" t="str">
            <v>UN</v>
          </cell>
          <cell r="E4885">
            <v>283.29000000000002</v>
          </cell>
        </row>
        <row r="4886">
          <cell r="A4886" t="str">
            <v>I1852</v>
          </cell>
          <cell r="B4886" t="str">
            <v>SEINFRA/CE</v>
          </cell>
          <cell r="C4886" t="str">
            <v>SECCIONADOR FUSÍVEL NH 3X400A</v>
          </cell>
          <cell r="D4886" t="str">
            <v>UN</v>
          </cell>
          <cell r="E4886">
            <v>495.03</v>
          </cell>
        </row>
        <row r="4887">
          <cell r="A4887" t="str">
            <v>I1853</v>
          </cell>
          <cell r="B4887" t="str">
            <v>SEINFRA/CE</v>
          </cell>
          <cell r="C4887" t="str">
            <v>SECCIONADOR FUSÍVEL NH 3X630A</v>
          </cell>
          <cell r="D4887" t="str">
            <v>UN</v>
          </cell>
          <cell r="E4887">
            <v>594.46</v>
          </cell>
        </row>
        <row r="4888">
          <cell r="A4888" t="str">
            <v>I6685</v>
          </cell>
          <cell r="B4888" t="str">
            <v>SEINFRA/CE</v>
          </cell>
          <cell r="C4888" t="str">
            <v>SEGREGADOR DE TRAFEGO TIPO JABOTI  D=25cm  E  H=15cm</v>
          </cell>
          <cell r="D4888" t="str">
            <v>UN</v>
          </cell>
          <cell r="E4888">
            <v>93.3</v>
          </cell>
        </row>
        <row r="4889">
          <cell r="A4889" t="str">
            <v>I1854</v>
          </cell>
          <cell r="B4889" t="str">
            <v>SEINFRA/CE</v>
          </cell>
          <cell r="C4889" t="str">
            <v>SEIXO ROLADO</v>
          </cell>
          <cell r="D4889" t="str">
            <v>M3</v>
          </cell>
          <cell r="E4889">
            <v>390</v>
          </cell>
        </row>
        <row r="4890">
          <cell r="A4890" t="str">
            <v>I1856</v>
          </cell>
          <cell r="B4890" t="str">
            <v>SEINFRA/CE</v>
          </cell>
          <cell r="C4890" t="str">
            <v>SELADOR ACRÍLICO</v>
          </cell>
          <cell r="D4890" t="str">
            <v>L</v>
          </cell>
          <cell r="E4890">
            <v>8.3000000000000007</v>
          </cell>
        </row>
        <row r="4891">
          <cell r="A4891" t="str">
            <v>I1857</v>
          </cell>
          <cell r="B4891" t="str">
            <v>SEINFRA/CE</v>
          </cell>
          <cell r="C4891" t="str">
            <v>SELADOR ACRÍLICO P/CONCRETO</v>
          </cell>
          <cell r="D4891" t="str">
            <v>L</v>
          </cell>
          <cell r="E4891">
            <v>10.64</v>
          </cell>
        </row>
        <row r="4892">
          <cell r="A4892" t="str">
            <v>I3027</v>
          </cell>
          <cell r="B4892" t="str">
            <v>SEINFRA/CE</v>
          </cell>
          <cell r="C4892" t="str">
            <v>SELIM 90 ELÁSTICO OCRE DN 125 x 100</v>
          </cell>
          <cell r="D4892" t="str">
            <v>UN</v>
          </cell>
          <cell r="E4892">
            <v>18.79</v>
          </cell>
        </row>
        <row r="4893">
          <cell r="A4893" t="str">
            <v>I3028</v>
          </cell>
          <cell r="B4893" t="str">
            <v>SEINFRA/CE</v>
          </cell>
          <cell r="C4893" t="str">
            <v>SELIM 90 ELÁSTICO OCRE DN 150 x 100</v>
          </cell>
          <cell r="D4893" t="str">
            <v>UN</v>
          </cell>
          <cell r="E4893">
            <v>18.45</v>
          </cell>
        </row>
        <row r="4894">
          <cell r="A4894" t="str">
            <v>I3029</v>
          </cell>
          <cell r="B4894" t="str">
            <v>SEINFRA/CE</v>
          </cell>
          <cell r="C4894" t="str">
            <v>SELIM 90 ELÁSTICO OCRE DN 200 x 100</v>
          </cell>
          <cell r="D4894" t="str">
            <v>UN</v>
          </cell>
          <cell r="E4894">
            <v>30.02</v>
          </cell>
        </row>
        <row r="4895">
          <cell r="A4895" t="str">
            <v>I3030</v>
          </cell>
          <cell r="B4895" t="str">
            <v>SEINFRA/CE</v>
          </cell>
          <cell r="C4895" t="str">
            <v>SELIM 90 ELÁSTICO OCRE DN 250 x 100</v>
          </cell>
          <cell r="D4895" t="str">
            <v>UN</v>
          </cell>
          <cell r="E4895">
            <v>55.72</v>
          </cell>
        </row>
        <row r="4896">
          <cell r="A4896" t="str">
            <v>I3031</v>
          </cell>
          <cell r="B4896" t="str">
            <v>SEINFRA/CE</v>
          </cell>
          <cell r="C4896" t="str">
            <v>SELIM 90 ELÁSTICO OCRE DN 300 x 100</v>
          </cell>
          <cell r="D4896" t="str">
            <v>UN</v>
          </cell>
          <cell r="E4896">
            <v>81.56</v>
          </cell>
        </row>
        <row r="4897">
          <cell r="A4897" t="str">
            <v>I3032</v>
          </cell>
          <cell r="B4897" t="str">
            <v>SEINFRA/CE</v>
          </cell>
          <cell r="C4897" t="str">
            <v>SELIM 90 ELÁSTICO VFORT. PAREDE DUPLA DN 150 x 100</v>
          </cell>
          <cell r="D4897" t="str">
            <v>UN</v>
          </cell>
          <cell r="E4897">
            <v>21.74</v>
          </cell>
        </row>
        <row r="4898">
          <cell r="A4898" t="str">
            <v>I8029</v>
          </cell>
          <cell r="B4898" t="str">
            <v>SEINFRA/CE</v>
          </cell>
          <cell r="C4898" t="str">
            <v>SELIM COMPACTO OCRE DN 150 x 100</v>
          </cell>
          <cell r="D4898" t="str">
            <v>UN</v>
          </cell>
          <cell r="E4898">
            <v>21.52</v>
          </cell>
        </row>
        <row r="4899">
          <cell r="A4899" t="str">
            <v>I8030</v>
          </cell>
          <cell r="B4899" t="str">
            <v>SEINFRA/CE</v>
          </cell>
          <cell r="C4899" t="str">
            <v>SELIM COMPACTO OCRE DN 200 x 100</v>
          </cell>
          <cell r="D4899" t="str">
            <v>UN</v>
          </cell>
          <cell r="E4899">
            <v>22.25</v>
          </cell>
        </row>
        <row r="4900">
          <cell r="A4900" t="str">
            <v>I8031</v>
          </cell>
          <cell r="B4900" t="str">
            <v>SEINFRA/CE</v>
          </cell>
          <cell r="C4900" t="str">
            <v>SELIM COMPACTO OCRE DN 250 x 100</v>
          </cell>
          <cell r="D4900" t="str">
            <v>UN</v>
          </cell>
          <cell r="E4900">
            <v>33.409999999999997</v>
          </cell>
        </row>
        <row r="4901">
          <cell r="A4901" t="str">
            <v>I8032</v>
          </cell>
          <cell r="B4901" t="str">
            <v>SEINFRA/CE</v>
          </cell>
          <cell r="C4901" t="str">
            <v>SELIM COMPACTO OCRE DN 300 x 100</v>
          </cell>
          <cell r="D4901" t="str">
            <v>UN</v>
          </cell>
          <cell r="E4901">
            <v>33.43</v>
          </cell>
        </row>
        <row r="4902">
          <cell r="A4902" t="str">
            <v>I6789</v>
          </cell>
          <cell r="B4902" t="str">
            <v>SEINFRA/CE</v>
          </cell>
          <cell r="C4902" t="str">
            <v>SELO DE ALUMINIO 1/2"</v>
          </cell>
          <cell r="D4902" t="str">
            <v>UN</v>
          </cell>
          <cell r="E4902">
            <v>0.35</v>
          </cell>
        </row>
        <row r="4903">
          <cell r="A4903" t="str">
            <v>I7454</v>
          </cell>
          <cell r="B4903" t="str">
            <v>SEINFRA/CE</v>
          </cell>
          <cell r="C4903" t="str">
            <v>SENSOR DE INTRUSÃO MICRO-PROCESSADOR, TIPO MULTIFEIXES, MONTAGEM DE PAREDE, ALIMENTAÇÃO 220 VAC, UMA</v>
          </cell>
          <cell r="D4903" t="str">
            <v>UN</v>
          </cell>
          <cell r="E4903">
            <v>109.88</v>
          </cell>
        </row>
        <row r="4904">
          <cell r="A4904" t="str">
            <v>I8897</v>
          </cell>
          <cell r="B4904" t="str">
            <v>SEINFRA/CE</v>
          </cell>
          <cell r="C4904" t="str">
            <v>SENSOR DIGITAL DE CLORO LIVRE, ELETROQUÍMICO</v>
          </cell>
          <cell r="D4904" t="str">
            <v>UN</v>
          </cell>
          <cell r="E4904">
            <v>10760.2</v>
          </cell>
        </row>
        <row r="4905">
          <cell r="A4905" t="str">
            <v>I8898</v>
          </cell>
          <cell r="B4905" t="str">
            <v>SEINFRA/CE</v>
          </cell>
          <cell r="C4905" t="str">
            <v>SENSOR DIGITAL DE DIÓXIDO DE CLORO</v>
          </cell>
          <cell r="D4905" t="str">
            <v>UN</v>
          </cell>
          <cell r="E4905">
            <v>2954.39</v>
          </cell>
        </row>
        <row r="4906">
          <cell r="A4906" t="str">
            <v>I8899</v>
          </cell>
          <cell r="B4906" t="str">
            <v>SEINFRA/CE</v>
          </cell>
          <cell r="C4906" t="str">
            <v>SENSOR DIGITAL DE PH, FAIXA 0 - 14 PH</v>
          </cell>
          <cell r="D4906" t="str">
            <v>UN</v>
          </cell>
          <cell r="E4906">
            <v>6050.15</v>
          </cell>
        </row>
        <row r="4907">
          <cell r="A4907" t="str">
            <v>I8900</v>
          </cell>
          <cell r="B4907" t="str">
            <v>SEINFRA/CE</v>
          </cell>
          <cell r="C4907" t="str">
            <v>SENSOR DIGITAL DE TURBIDEZ, FAIXA 0 - 100 UT</v>
          </cell>
          <cell r="D4907" t="str">
            <v>UN</v>
          </cell>
          <cell r="E4907">
            <v>14285.07</v>
          </cell>
        </row>
        <row r="4908">
          <cell r="A4908" t="str">
            <v>I7535</v>
          </cell>
          <cell r="B4908" t="str">
            <v>SEINFRA/CE</v>
          </cell>
          <cell r="C4908" t="str">
            <v>SENSOR INFRA-VERMELHO ATIVO/PASSIVO FEIXE DUPLO DISTÂNCIA MÁXIMA 100m</v>
          </cell>
          <cell r="D4908" t="str">
            <v>UN</v>
          </cell>
          <cell r="E4908">
            <v>595.6</v>
          </cell>
        </row>
        <row r="4909">
          <cell r="A4909" t="str">
            <v>I7484</v>
          </cell>
          <cell r="B4909" t="str">
            <v>SEINFRA/CE</v>
          </cell>
          <cell r="C4909" t="str">
            <v>SEPAROL</v>
          </cell>
          <cell r="D4909" t="str">
            <v>L</v>
          </cell>
          <cell r="E4909">
            <v>9.65</v>
          </cell>
        </row>
        <row r="4910">
          <cell r="A4910" t="str">
            <v>I2535</v>
          </cell>
          <cell r="B4910" t="str">
            <v>SEINFRA/CE</v>
          </cell>
          <cell r="C4910" t="str">
            <v>SÉRIE DE BROCAS S.12 D=22MM</v>
          </cell>
          <cell r="D4910" t="str">
            <v>JG</v>
          </cell>
          <cell r="E4910">
            <v>3846.48</v>
          </cell>
        </row>
        <row r="4911">
          <cell r="A4911" t="str">
            <v>I2586</v>
          </cell>
          <cell r="B4911" t="str">
            <v>SEINFRA/CE</v>
          </cell>
          <cell r="C4911" t="str">
            <v>SERRA CIRCULAR D=0,20m</v>
          </cell>
          <cell r="D4911" t="str">
            <v>UN</v>
          </cell>
          <cell r="E4911">
            <v>1470</v>
          </cell>
        </row>
        <row r="4912">
          <cell r="A4912" t="str">
            <v>I0657</v>
          </cell>
          <cell r="B4912" t="str">
            <v>SEINFRA/CE</v>
          </cell>
          <cell r="C4912" t="str">
            <v>SERRA CIRCULAR D=0,20m (CHI)</v>
          </cell>
          <cell r="D4912" t="str">
            <v>H</v>
          </cell>
          <cell r="E4912">
            <v>9.8000000000000004E-2</v>
          </cell>
        </row>
        <row r="4913">
          <cell r="A4913" t="str">
            <v>I0770</v>
          </cell>
          <cell r="B4913" t="str">
            <v>SEINFRA/CE</v>
          </cell>
          <cell r="C4913" t="str">
            <v>SERRA CIRCULAR D=0,20m (CHP)</v>
          </cell>
          <cell r="D4913" t="str">
            <v>H</v>
          </cell>
          <cell r="E4913">
            <v>0.32666666666666666</v>
          </cell>
        </row>
        <row r="4914">
          <cell r="A4914" t="str">
            <v>I1858</v>
          </cell>
          <cell r="B4914" t="str">
            <v>SEINFRA/CE</v>
          </cell>
          <cell r="C4914" t="str">
            <v>SERRALHEIRO</v>
          </cell>
          <cell r="D4914" t="str">
            <v>H</v>
          </cell>
          <cell r="E4914">
            <v>5.55</v>
          </cell>
        </row>
        <row r="4915">
          <cell r="A4915" t="str">
            <v>I2543</v>
          </cell>
          <cell r="B4915" t="str">
            <v>SEINFRA/CE</v>
          </cell>
          <cell r="C4915" t="str">
            <v>SERVENTE</v>
          </cell>
          <cell r="D4915" t="str">
            <v>H</v>
          </cell>
          <cell r="E4915">
            <v>3.95</v>
          </cell>
        </row>
        <row r="4916">
          <cell r="A4916" t="str">
            <v>I8604</v>
          </cell>
          <cell r="B4916" t="str">
            <v>SEINFRA/CE</v>
          </cell>
          <cell r="C4916" t="str">
            <v>SERVENTE</v>
          </cell>
          <cell r="D4916" t="str">
            <v>HxMÊS</v>
          </cell>
          <cell r="E4916">
            <v>1309.76</v>
          </cell>
        </row>
        <row r="4917">
          <cell r="A4917" t="str">
            <v>I7406</v>
          </cell>
          <cell r="B4917" t="str">
            <v>SEINFRA/CE</v>
          </cell>
          <cell r="C4917" t="str">
            <v>SERVIÇO DE SONDAGEM  ROTATIVA</v>
          </cell>
          <cell r="D4917" t="str">
            <v>M</v>
          </cell>
          <cell r="E4917">
            <v>271.45999999999998</v>
          </cell>
        </row>
        <row r="4918">
          <cell r="A4918" t="str">
            <v>I7531</v>
          </cell>
          <cell r="B4918" t="str">
            <v>SEINFRA/CE</v>
          </cell>
          <cell r="C4918" t="str">
            <v>SERVIÇOS DE ABERTURA</v>
          </cell>
          <cell r="D4918" t="str">
            <v>UN</v>
          </cell>
          <cell r="E4918">
            <v>43.61</v>
          </cell>
        </row>
        <row r="4919">
          <cell r="A4919" t="str">
            <v>I1859</v>
          </cell>
          <cell r="B4919" t="str">
            <v>SEINFRA/CE</v>
          </cell>
          <cell r="C4919" t="str">
            <v>SERVIÇOS DE HIDROSSEMEADURA</v>
          </cell>
          <cell r="D4919" t="str">
            <v>HA</v>
          </cell>
          <cell r="E4919">
            <v>21405.91</v>
          </cell>
        </row>
        <row r="4920">
          <cell r="A4920" t="str">
            <v>I7534</v>
          </cell>
          <cell r="B4920" t="str">
            <v>SEINFRA/CE</v>
          </cell>
          <cell r="C4920" t="str">
            <v>SERVIÇOS DE IMPLANTAÇÃO DA CAPTURA DE IMAGENS E IMPRESSORAS</v>
          </cell>
          <cell r="D4920" t="str">
            <v>CJ</v>
          </cell>
          <cell r="E4920">
            <v>383.2</v>
          </cell>
        </row>
        <row r="4921">
          <cell r="A4921" t="str">
            <v>I7533</v>
          </cell>
          <cell r="B4921" t="str">
            <v>SEINFRA/CE</v>
          </cell>
          <cell r="C4921" t="str">
            <v>SERVIÇOS DE IMPLANTAÇÃO DAS CATRACAS</v>
          </cell>
          <cell r="D4921" t="str">
            <v>CJ</v>
          </cell>
          <cell r="E4921">
            <v>1849.89</v>
          </cell>
        </row>
        <row r="4922">
          <cell r="A4922" t="str">
            <v>I7532</v>
          </cell>
          <cell r="B4922" t="str">
            <v>SEINFRA/CE</v>
          </cell>
          <cell r="C4922" t="str">
            <v>SERVIÇOS DE IMPLANTAÇÃO DO SISTEMA - PORTARIA</v>
          </cell>
          <cell r="D4922" t="str">
            <v>CJ</v>
          </cell>
          <cell r="E4922">
            <v>475.69</v>
          </cell>
        </row>
        <row r="4923">
          <cell r="A4923" t="str">
            <v>I1860</v>
          </cell>
          <cell r="B4923" t="str">
            <v>SEINFRA/CE</v>
          </cell>
          <cell r="C4923" t="str">
            <v>SERVIÇOS DE SONDAGEM À PERCUSSÃO</v>
          </cell>
          <cell r="D4923" t="str">
            <v>M</v>
          </cell>
          <cell r="E4923">
            <v>48.26</v>
          </cell>
        </row>
        <row r="4924">
          <cell r="A4924" t="str">
            <v>I0454</v>
          </cell>
          <cell r="B4924" t="str">
            <v>SEINFRA/CE</v>
          </cell>
          <cell r="C4924" t="str">
            <v>SERVIÇOS DE SONDAGEM GEOTÉCNICA MISTA EM ROCHA</v>
          </cell>
          <cell r="D4924" t="str">
            <v>M</v>
          </cell>
          <cell r="E4924">
            <v>868.64</v>
          </cell>
        </row>
        <row r="4925">
          <cell r="A4925" t="str">
            <v>I0412</v>
          </cell>
          <cell r="B4925" t="str">
            <v>SEINFRA/CE</v>
          </cell>
          <cell r="C4925" t="str">
            <v>SERVIÇOS DE SONDAGEM GEOTÉCNICA MISTA EM SOLOS</v>
          </cell>
          <cell r="D4925" t="str">
            <v>M</v>
          </cell>
          <cell r="E4925">
            <v>208.12</v>
          </cell>
        </row>
        <row r="4926">
          <cell r="A4926" t="str">
            <v>I1861</v>
          </cell>
          <cell r="B4926" t="str">
            <v>SEINFRA/CE</v>
          </cell>
          <cell r="C4926" t="str">
            <v>SIFÃO CROMADO 1 1/4"X1 1/2"</v>
          </cell>
          <cell r="D4926" t="str">
            <v>UN</v>
          </cell>
          <cell r="E4926">
            <v>49.13</v>
          </cell>
        </row>
        <row r="4927">
          <cell r="A4927" t="str">
            <v>I1862</v>
          </cell>
          <cell r="B4927" t="str">
            <v>SEINFRA/CE</v>
          </cell>
          <cell r="C4927" t="str">
            <v>SIFÃO CROMADO 1 1/4"X2"</v>
          </cell>
          <cell r="D4927" t="str">
            <v>UN</v>
          </cell>
          <cell r="E4927">
            <v>62.62</v>
          </cell>
        </row>
        <row r="4928">
          <cell r="A4928" t="str">
            <v>I1863</v>
          </cell>
          <cell r="B4928" t="str">
            <v>SEINFRA/CE</v>
          </cell>
          <cell r="C4928" t="str">
            <v>SIFÃO CROMADO 2"</v>
          </cell>
          <cell r="D4928" t="str">
            <v>UN</v>
          </cell>
          <cell r="E4928">
            <v>62.62</v>
          </cell>
        </row>
        <row r="4929">
          <cell r="A4929" t="str">
            <v>I1864</v>
          </cell>
          <cell r="B4929" t="str">
            <v>SEINFRA/CE</v>
          </cell>
          <cell r="C4929" t="str">
            <v>SIFÃO METALICO TIPO COPO DN 1"X1 1/2"</v>
          </cell>
          <cell r="D4929" t="str">
            <v>UN</v>
          </cell>
          <cell r="E4929">
            <v>53.42</v>
          </cell>
        </row>
        <row r="4930">
          <cell r="A4930" t="str">
            <v>I2420</v>
          </cell>
          <cell r="B4930" t="str">
            <v>SEINFRA/CE</v>
          </cell>
          <cell r="C4930" t="str">
            <v>SIFÃO PVC 1.1/2" PARA LAVATORIO</v>
          </cell>
          <cell r="D4930" t="str">
            <v>UN</v>
          </cell>
          <cell r="E4930">
            <v>9.01</v>
          </cell>
        </row>
        <row r="4931">
          <cell r="A4931" t="str">
            <v>I7603</v>
          </cell>
          <cell r="B4931" t="str">
            <v>SEINFRA/CE</v>
          </cell>
          <cell r="C4931" t="str">
            <v>SIFÃO PVC MULTI-USO (PIAS/TANQUES/LAVATÓRIO)</v>
          </cell>
          <cell r="D4931" t="str">
            <v>UN</v>
          </cell>
          <cell r="E4931">
            <v>10.029999999999999</v>
          </cell>
        </row>
        <row r="4932">
          <cell r="A4932" t="str">
            <v>I1865</v>
          </cell>
          <cell r="B4932" t="str">
            <v>SEINFRA/CE</v>
          </cell>
          <cell r="C4932" t="str">
            <v>SIFÃO PVC RIGIDO TIPO COPO DN 2"X2"</v>
          </cell>
          <cell r="D4932" t="str">
            <v>UN</v>
          </cell>
          <cell r="E4932">
            <v>7.71</v>
          </cell>
        </row>
        <row r="4933">
          <cell r="A4933" t="str">
            <v>I2421</v>
          </cell>
          <cell r="B4933" t="str">
            <v>SEINFRA/CE</v>
          </cell>
          <cell r="C4933" t="str">
            <v>SIKA 1</v>
          </cell>
          <cell r="D4933" t="str">
            <v>KG</v>
          </cell>
          <cell r="E4933">
            <v>7.6</v>
          </cell>
        </row>
        <row r="4934">
          <cell r="A4934" t="str">
            <v>I7557</v>
          </cell>
          <cell r="B4934" t="str">
            <v>SEINFRA/CE</v>
          </cell>
          <cell r="C4934" t="str">
            <v>SIKA TOP 107 CX</v>
          </cell>
          <cell r="D4934" t="str">
            <v>KG</v>
          </cell>
          <cell r="E4934">
            <v>2.63</v>
          </cell>
        </row>
        <row r="4935">
          <cell r="A4935" t="str">
            <v>I2422</v>
          </cell>
          <cell r="B4935" t="str">
            <v>SEINFRA/CE</v>
          </cell>
          <cell r="C4935" t="str">
            <v>SIKADUR 32</v>
          </cell>
          <cell r="D4935" t="str">
            <v>KG</v>
          </cell>
          <cell r="E4935">
            <v>48</v>
          </cell>
        </row>
        <row r="4936">
          <cell r="A4936" t="str">
            <v>I6803</v>
          </cell>
          <cell r="B4936" t="str">
            <v>SEINFRA/CE</v>
          </cell>
          <cell r="C4936" t="str">
            <v>SÍLICA ATIVA</v>
          </cell>
          <cell r="D4936" t="str">
            <v>KG</v>
          </cell>
          <cell r="E4936">
            <v>1.99</v>
          </cell>
        </row>
        <row r="4937">
          <cell r="A4937" t="str">
            <v>I1866</v>
          </cell>
          <cell r="B4937" t="str">
            <v>SEINFRA/CE</v>
          </cell>
          <cell r="C4937" t="str">
            <v>SILICONE - HIDRAFUGANTE</v>
          </cell>
          <cell r="D4937" t="str">
            <v>L</v>
          </cell>
          <cell r="E4937">
            <v>20.5</v>
          </cell>
        </row>
        <row r="4938">
          <cell r="A4938" t="str">
            <v>I8640</v>
          </cell>
          <cell r="B4938" t="str">
            <v>SEINFRA/CE</v>
          </cell>
          <cell r="C4938" t="str">
            <v>SÍMBOLO INTERNACIONAL DE ACESSO - SIA</v>
          </cell>
          <cell r="D4938" t="str">
            <v>M2</v>
          </cell>
          <cell r="E4938">
            <v>420</v>
          </cell>
        </row>
        <row r="4939">
          <cell r="A4939" t="str">
            <v>I2578</v>
          </cell>
          <cell r="B4939" t="str">
            <v>SEINFRA/CE</v>
          </cell>
          <cell r="C4939" t="str">
            <v>SINALEIRO</v>
          </cell>
          <cell r="D4939" t="str">
            <v>H</v>
          </cell>
          <cell r="E4939">
            <v>5.55</v>
          </cell>
        </row>
        <row r="4940">
          <cell r="A4940" t="str">
            <v>I1867</v>
          </cell>
          <cell r="B4940" t="str">
            <v>SEINFRA/CE</v>
          </cell>
          <cell r="C4940" t="str">
            <v>SINALIZADOR AUDIO-VISUAL, SIRENE BITONAL E STROBO</v>
          </cell>
          <cell r="D4940" t="str">
            <v>UN</v>
          </cell>
          <cell r="E4940">
            <v>172.7</v>
          </cell>
        </row>
        <row r="4941">
          <cell r="A4941" t="str">
            <v>I7407</v>
          </cell>
          <cell r="B4941" t="str">
            <v>SEINFRA/CE</v>
          </cell>
          <cell r="C4941" t="str">
            <v>SINALIZADOR DE COMANDO VERMELHO 220V</v>
          </cell>
          <cell r="D4941" t="str">
            <v>UN</v>
          </cell>
          <cell r="E4941">
            <v>47.54</v>
          </cell>
        </row>
        <row r="4942">
          <cell r="A4942" t="str">
            <v>I1868</v>
          </cell>
          <cell r="B4942" t="str">
            <v>SEINFRA/CE</v>
          </cell>
          <cell r="C4942" t="str">
            <v>SINALIZADOR ROTATIVO PISCA-PISCA PARA VEICULOS</v>
          </cell>
          <cell r="D4942" t="str">
            <v>UN</v>
          </cell>
          <cell r="E4942">
            <v>191.44</v>
          </cell>
        </row>
        <row r="4943">
          <cell r="A4943" t="str">
            <v>I1869</v>
          </cell>
          <cell r="B4943" t="str">
            <v>SEINFRA/CE</v>
          </cell>
          <cell r="C4943" t="str">
            <v>SINTECO P/ PISOS DE MADEIRA</v>
          </cell>
          <cell r="D4943" t="str">
            <v>L</v>
          </cell>
          <cell r="E4943">
            <v>18.989999999999998</v>
          </cell>
        </row>
        <row r="4944">
          <cell r="A4944" t="str">
            <v>I7939</v>
          </cell>
          <cell r="B4944" t="str">
            <v>SEINFRA/CE</v>
          </cell>
          <cell r="C4944" t="str">
            <v>SIST. AR CONDIC. EXP. INDIRETA, C/ "CHILLERS", TORRES, REDES HIDRÁULICAS (TUBULAÇÕES, REGISTROS, VÁLVULAS, CHAVES ETC.), REDES ELÉTRICAS (QUADROS, ELETRODUTOS, ELETROCALHAS, FIAÇÃO ETC.), BOMBAS, "FAN COILS", FILTROS DE AR, RENOS, UNID. DE CONTROLE ETC.</v>
          </cell>
          <cell r="D4944" t="str">
            <v>TR</v>
          </cell>
          <cell r="E4944">
            <v>4948.8500000000004</v>
          </cell>
        </row>
        <row r="4945">
          <cell r="A4945" t="str">
            <v>I7943</v>
          </cell>
          <cell r="B4945" t="str">
            <v>SEINFRA/CE</v>
          </cell>
          <cell r="C4945" t="str">
            <v>SIST. DE AR CONDIC. - EXP. DIRETA, C/ "FAN COILS" ("SELF CONTAINED"  OU C/ UNIDADE REMOTA), TUBULAÇÕES FRIGORÍGENAS, CARGA DE GÁS, REDES ELÉTRICAS (QUADROS, ELETRODUTOS, ELETROCALHAS, FIAÇÃO ETC.), FILTROS DE AR, DRENOS, UNID. DE CONTROLE ETC.</v>
          </cell>
          <cell r="D4945" t="str">
            <v>TR</v>
          </cell>
          <cell r="E4945">
            <v>3309.62</v>
          </cell>
        </row>
        <row r="4946">
          <cell r="A4946" t="str">
            <v>I7931</v>
          </cell>
          <cell r="B4946" t="str">
            <v>SEINFRA/CE</v>
          </cell>
          <cell r="C4946" t="str">
            <v>SISTEMA DE ILUMINAÇÃO COM LED BRANCO PARA FIXAÇÃO LATERAL EM LINHA COM DISPERSÃO A 90 GRAUS E SUPORTE DE ALUMÍNIO. ALIMENTAÇÃO POR DRIVER REMOTO EM CC.</v>
          </cell>
          <cell r="D4946" t="str">
            <v>M</v>
          </cell>
          <cell r="E4946">
            <v>528.54</v>
          </cell>
        </row>
        <row r="4947">
          <cell r="A4947" t="str">
            <v>I6194</v>
          </cell>
          <cell r="B4947" t="str">
            <v>SEINFRA/CE</v>
          </cell>
          <cell r="C4947" t="str">
            <v>SISTEMA DE PRESSURIZAÇÃO P/ SUBESTAÇÃO</v>
          </cell>
          <cell r="D4947" t="str">
            <v>CJ</v>
          </cell>
          <cell r="E4947">
            <v>78370.350000000006</v>
          </cell>
        </row>
        <row r="4948">
          <cell r="A4948" t="str">
            <v>I8644</v>
          </cell>
          <cell r="B4948" t="str">
            <v>SEINFRA/CE</v>
          </cell>
          <cell r="C4948" t="str">
            <v>SISTEMA DE SINALIZAÇÃO SONORA</v>
          </cell>
          <cell r="D4948" t="str">
            <v>CJ</v>
          </cell>
          <cell r="E4948">
            <v>584.04</v>
          </cell>
        </row>
        <row r="4949">
          <cell r="A4949" t="str">
            <v>I7967</v>
          </cell>
          <cell r="B4949" t="str">
            <v>SEINFRA/CE</v>
          </cell>
          <cell r="C4949" t="str">
            <v>SISTEMA DE SONORIZAÇÃO COMPLETO PARA 100 PONTOS (80 SONOFLETORES, 06 CORNETAS E 14 RESERVAS), 80 TRAFOS DE LINHA, 35 ATENUADORES DE VOLUME COM DIAL, CD PLAYER, 5 AMPLIFICADORES DE POTÊNCIA, 3 EQUALIZADORES, 2 LINKS FÍSICOS (TRANSMISSOR/RECEPTOR), 1 PRÉ-MIXER, 1 MICROFONE DE MESA, 1 UNIDADE DE GONGO COM TRÊS TONS, 1 PAINEL DE CONTROLE, 1 MATRIZ, FONTES E DEMAIS COMPONENTES, FORNECIMENTO E MONTAGEM</v>
          </cell>
          <cell r="D4949" t="str">
            <v>CJ</v>
          </cell>
          <cell r="E4949">
            <v>110455.99</v>
          </cell>
        </row>
        <row r="4950">
          <cell r="A4950" t="str">
            <v>I6363</v>
          </cell>
          <cell r="B4950" t="str">
            <v>SEINFRA/CE</v>
          </cell>
          <cell r="C4950" t="str">
            <v>SISTEMA ELÉTRICO / FONTE AUXILIAR DEDICADO</v>
          </cell>
          <cell r="D4950" t="str">
            <v>CJ</v>
          </cell>
          <cell r="E4950">
            <v>2647.43</v>
          </cell>
        </row>
        <row r="4951">
          <cell r="A4951" t="str">
            <v>I6356</v>
          </cell>
          <cell r="B4951" t="str">
            <v>SEINFRA/CE</v>
          </cell>
          <cell r="C4951" t="str">
            <v>SISTEMA ELÉTRICO DEDICADO</v>
          </cell>
          <cell r="D4951" t="str">
            <v>UN</v>
          </cell>
          <cell r="E4951">
            <v>15884.56</v>
          </cell>
        </row>
        <row r="4952">
          <cell r="A4952" t="str">
            <v>I1870</v>
          </cell>
          <cell r="B4952" t="str">
            <v>SEINFRA/CE</v>
          </cell>
          <cell r="C4952" t="str">
            <v>SISTEMA PRE-FABRICADO DE FORMA METALICA (ALUGUEL)</v>
          </cell>
          <cell r="D4952" t="str">
            <v>M2</v>
          </cell>
          <cell r="E4952">
            <v>24.82</v>
          </cell>
        </row>
        <row r="4953">
          <cell r="A4953" t="str">
            <v>I7505</v>
          </cell>
          <cell r="B4953" t="str">
            <v>SEINFRA/CE</v>
          </cell>
          <cell r="C4953" t="str">
            <v>SLC 5/04 PROGRAMABLE CONTROLLER, 32 K MEMORY, MOD. 1747 - L542 AB</v>
          </cell>
          <cell r="D4953" t="str">
            <v>UN</v>
          </cell>
          <cell r="E4953">
            <v>6045.4</v>
          </cell>
        </row>
        <row r="4954">
          <cell r="A4954" t="str">
            <v>I1871</v>
          </cell>
          <cell r="B4954" t="str">
            <v>SEINFRA/CE</v>
          </cell>
          <cell r="C4954" t="str">
            <v>SODA CAUSTICA</v>
          </cell>
          <cell r="D4954" t="str">
            <v>KG</v>
          </cell>
          <cell r="E4954">
            <v>4.16</v>
          </cell>
        </row>
        <row r="4955">
          <cell r="A4955" t="str">
            <v>I7523</v>
          </cell>
          <cell r="B4955" t="str">
            <v>SEINFRA/CE</v>
          </cell>
          <cell r="C4955" t="str">
            <v>SOFTWARE DE CATRACAS</v>
          </cell>
          <cell r="D4955" t="str">
            <v>UN</v>
          </cell>
          <cell r="E4955">
            <v>2034.88</v>
          </cell>
        </row>
        <row r="4956">
          <cell r="A4956" t="str">
            <v>I8250</v>
          </cell>
          <cell r="B4956" t="str">
            <v>SEINFRA/CE</v>
          </cell>
          <cell r="C4956" t="str">
            <v>SOFTWARE DE GERENCIAMENTO DE PESAGEM</v>
          </cell>
          <cell r="D4956" t="str">
            <v>UN</v>
          </cell>
          <cell r="E4956">
            <v>2642.7</v>
          </cell>
        </row>
        <row r="4957">
          <cell r="A4957" t="str">
            <v>I7979</v>
          </cell>
          <cell r="B4957" t="str">
            <v>SEINFRA/CE</v>
          </cell>
          <cell r="C4957" t="str">
            <v>SOFTWARE DE GERENCIAMENTO E CADASTRAMENTO COM BANCO DE DADOS, INTERFACE AMIGÁVEL, PLATAFORMA WINDOWS</v>
          </cell>
          <cell r="D4957" t="str">
            <v>UN</v>
          </cell>
          <cell r="E4957">
            <v>6118.4</v>
          </cell>
        </row>
        <row r="4958">
          <cell r="A4958" t="str">
            <v>I7978</v>
          </cell>
          <cell r="B4958" t="str">
            <v>SEINFRA/CE</v>
          </cell>
          <cell r="C4958" t="str">
            <v>SOFTWARE DE MONITORAÇÃO E CONTROLE SOBRE PLATAFORMA WINDOWS, PROTOCOLO DE COMUNICAÇÃO ABERTO</v>
          </cell>
          <cell r="D4958" t="str">
            <v>UN</v>
          </cell>
          <cell r="E4958">
            <v>1583.75</v>
          </cell>
        </row>
        <row r="4959">
          <cell r="A4959" t="str">
            <v>I7977</v>
          </cell>
          <cell r="B4959" t="str">
            <v>SEINFRA/CE</v>
          </cell>
          <cell r="C4959" t="str">
            <v>SOFTWARE DE MONITORAÇÃO E CONTROLE SOBRE PLATAFORMA WINDOWS, PROTOCOLO DE COMUNICAÇÃO ABERTO, MÓDULO GRÁFICO PARA CRIAÇÃO DE TELAS</v>
          </cell>
          <cell r="D4959" t="str">
            <v>UN</v>
          </cell>
          <cell r="E4959">
            <v>6118.4</v>
          </cell>
        </row>
        <row r="4960">
          <cell r="A4960" t="str">
            <v>I7508</v>
          </cell>
          <cell r="B4960" t="str">
            <v>SEINFRA/CE</v>
          </cell>
          <cell r="C4960" t="str">
            <v>SOFTWARE DE PROGRAMAÇÃO DE PLCs RSLOGIX 500, CD</v>
          </cell>
          <cell r="D4960" t="str">
            <v>UN</v>
          </cell>
          <cell r="E4960">
            <v>4624.74</v>
          </cell>
        </row>
        <row r="4961">
          <cell r="A4961" t="str">
            <v>I7450</v>
          </cell>
          <cell r="B4961" t="str">
            <v>SEINFRA/CE</v>
          </cell>
          <cell r="C4961" t="str">
            <v>SOFTWARE SUPERVISÓRIO RS VIEW 32 VERSÃO RUN TIME 150 WITH GERENCIADOR DE COMUNICAÇÕES RSLINX</v>
          </cell>
          <cell r="D4961" t="str">
            <v>UN</v>
          </cell>
          <cell r="E4961">
            <v>4162.2700000000004</v>
          </cell>
        </row>
        <row r="4962">
          <cell r="A4962" t="str">
            <v>I7507</v>
          </cell>
          <cell r="B4962" t="str">
            <v>SEINFRA/CE</v>
          </cell>
          <cell r="C4962" t="str">
            <v>SOFTWARE SUPERVISÓRIO RSVIEW 32 VERSÃO RUNTIME 1500 COM GERENCIADOR DE COMUNICAÇÕES RSLINX</v>
          </cell>
          <cell r="D4962" t="str">
            <v>UN</v>
          </cell>
          <cell r="E4962">
            <v>21729.65</v>
          </cell>
        </row>
        <row r="4963">
          <cell r="A4963" t="str">
            <v>I1872</v>
          </cell>
          <cell r="B4963" t="str">
            <v>SEINFRA/CE</v>
          </cell>
          <cell r="C4963" t="str">
            <v>SOLDA 50X50</v>
          </cell>
          <cell r="D4963" t="str">
            <v>KG</v>
          </cell>
          <cell r="E4963">
            <v>53.5</v>
          </cell>
        </row>
        <row r="4964">
          <cell r="A4964" t="str">
            <v>I1873</v>
          </cell>
          <cell r="B4964" t="str">
            <v>SEINFRA/CE</v>
          </cell>
          <cell r="C4964" t="str">
            <v>SOLDA 70X30</v>
          </cell>
          <cell r="D4964" t="str">
            <v>KG</v>
          </cell>
          <cell r="E4964">
            <v>48.4</v>
          </cell>
        </row>
        <row r="4965">
          <cell r="A4965" t="str">
            <v>I8687</v>
          </cell>
          <cell r="B4965" t="str">
            <v>SEINFRA/CE</v>
          </cell>
          <cell r="C4965" t="str">
            <v>SOLDA DE TOPO EM PERFIL METÁLICO "I" OU "H"</v>
          </cell>
          <cell r="D4965" t="str">
            <v>UN</v>
          </cell>
          <cell r="E4965">
            <v>170.2</v>
          </cell>
        </row>
        <row r="4966">
          <cell r="A4966" t="str">
            <v>I1878</v>
          </cell>
          <cell r="B4966" t="str">
            <v>SEINFRA/CE</v>
          </cell>
          <cell r="C4966" t="str">
            <v>SOLDA LONGITUDINAL EM PERFIL METALICO - EMPREIT</v>
          </cell>
          <cell r="D4966" t="str">
            <v>M</v>
          </cell>
          <cell r="E4966">
            <v>21.33</v>
          </cell>
        </row>
        <row r="4967">
          <cell r="A4967" t="str">
            <v>I1879</v>
          </cell>
          <cell r="B4967" t="str">
            <v>SEINFRA/CE</v>
          </cell>
          <cell r="C4967" t="str">
            <v>SOLDADOR</v>
          </cell>
          <cell r="D4967" t="str">
            <v>H</v>
          </cell>
          <cell r="E4967">
            <v>5.55</v>
          </cell>
        </row>
        <row r="4968">
          <cell r="A4968" t="str">
            <v>I2424</v>
          </cell>
          <cell r="B4968" t="str">
            <v>SEINFRA/CE</v>
          </cell>
          <cell r="C4968" t="str">
            <v>SOLDADOR RAIO X</v>
          </cell>
          <cell r="D4968" t="str">
            <v>H</v>
          </cell>
          <cell r="E4968">
            <v>9.5500000000000007</v>
          </cell>
        </row>
        <row r="4969">
          <cell r="A4969" t="str">
            <v>I1880</v>
          </cell>
          <cell r="B4969" t="str">
            <v>SEINFRA/CE</v>
          </cell>
          <cell r="C4969" t="str">
            <v>SOLEIRA DE GRANITO DE 15CM</v>
          </cell>
          <cell r="D4969" t="str">
            <v>M</v>
          </cell>
          <cell r="E4969">
            <v>29.45</v>
          </cell>
        </row>
        <row r="4970">
          <cell r="A4970" t="str">
            <v>I1881</v>
          </cell>
          <cell r="B4970" t="str">
            <v>SEINFRA/CE</v>
          </cell>
          <cell r="C4970" t="str">
            <v>SOLEIRA DE GRANITO DE 25CM</v>
          </cell>
          <cell r="D4970" t="str">
            <v>M</v>
          </cell>
          <cell r="E4970">
            <v>51.17</v>
          </cell>
        </row>
        <row r="4971">
          <cell r="A4971" t="str">
            <v>I1882</v>
          </cell>
          <cell r="B4971" t="str">
            <v>SEINFRA/CE</v>
          </cell>
          <cell r="C4971" t="str">
            <v>SOLEIRA DE MARMORE DE 15CM</v>
          </cell>
          <cell r="D4971" t="str">
            <v>M</v>
          </cell>
          <cell r="E4971">
            <v>21.75</v>
          </cell>
        </row>
        <row r="4972">
          <cell r="A4972" t="str">
            <v>I1883</v>
          </cell>
          <cell r="B4972" t="str">
            <v>SEINFRA/CE</v>
          </cell>
          <cell r="C4972" t="str">
            <v>SOLEIRA DE MARMORE DE 25CM</v>
          </cell>
          <cell r="D4972" t="str">
            <v>M</v>
          </cell>
          <cell r="E4972">
            <v>34.729999999999997</v>
          </cell>
        </row>
        <row r="4973">
          <cell r="A4973" t="str">
            <v>I2495</v>
          </cell>
          <cell r="B4973" t="str">
            <v>SEINFRA/CE</v>
          </cell>
          <cell r="C4973" t="str">
            <v>SOLEIRA DE MARMORITE</v>
          </cell>
          <cell r="D4973" t="str">
            <v>M2</v>
          </cell>
          <cell r="E4973">
            <v>51.7</v>
          </cell>
        </row>
        <row r="4974">
          <cell r="A4974" t="str">
            <v>I1884</v>
          </cell>
          <cell r="B4974" t="str">
            <v>SEINFRA/CE</v>
          </cell>
          <cell r="C4974" t="str">
            <v>SOLEIRA PRE-MOLDADA DE GRANILITE DE 15CM</v>
          </cell>
          <cell r="D4974" t="str">
            <v>M</v>
          </cell>
          <cell r="E4974">
            <v>23.1</v>
          </cell>
        </row>
        <row r="4975">
          <cell r="A4975" t="str">
            <v>I1885</v>
          </cell>
          <cell r="B4975" t="str">
            <v>SEINFRA/CE</v>
          </cell>
          <cell r="C4975" t="str">
            <v>SOLEIRA PRE-MOLDADA DE GRANILITE DE 25CM</v>
          </cell>
          <cell r="D4975" t="str">
            <v>M</v>
          </cell>
          <cell r="E4975">
            <v>38.5</v>
          </cell>
        </row>
        <row r="4976">
          <cell r="A4976" t="str">
            <v>I1886</v>
          </cell>
          <cell r="B4976" t="str">
            <v>SEINFRA/CE</v>
          </cell>
          <cell r="C4976" t="str">
            <v>SOLUÇÃO DE CLOROPRENE</v>
          </cell>
          <cell r="D4976" t="str">
            <v>L</v>
          </cell>
          <cell r="E4976">
            <v>32.840000000000003</v>
          </cell>
        </row>
        <row r="4977">
          <cell r="A4977" t="str">
            <v>I1887</v>
          </cell>
          <cell r="B4977" t="str">
            <v>SEINFRA/CE</v>
          </cell>
          <cell r="C4977" t="str">
            <v>SOLUÇÃO HERBICIDA</v>
          </cell>
          <cell r="D4977" t="str">
            <v>L</v>
          </cell>
          <cell r="E4977">
            <v>19.420000000000002</v>
          </cell>
        </row>
        <row r="4978">
          <cell r="A4978" t="str">
            <v>I1888</v>
          </cell>
          <cell r="B4978" t="str">
            <v>SEINFRA/CE</v>
          </cell>
          <cell r="C4978" t="str">
            <v>SOLUÇÃO LIMPADORA PARA PVC RIGIDO</v>
          </cell>
          <cell r="D4978" t="str">
            <v>L</v>
          </cell>
          <cell r="E4978">
            <v>38.700000000000003</v>
          </cell>
        </row>
        <row r="4979">
          <cell r="A4979" t="str">
            <v>I1889</v>
          </cell>
          <cell r="B4979" t="str">
            <v>SEINFRA/CE</v>
          </cell>
          <cell r="C4979" t="str">
            <v>SOLUÇÃO POLIETILENO CLOROSSULFONADO</v>
          </cell>
          <cell r="D4979" t="str">
            <v>L</v>
          </cell>
          <cell r="E4979">
            <v>35.840000000000003</v>
          </cell>
        </row>
        <row r="4980">
          <cell r="A4980" t="str">
            <v>I2425</v>
          </cell>
          <cell r="B4980" t="str">
            <v>SEINFRA/CE</v>
          </cell>
          <cell r="C4980" t="str">
            <v>SOLVENTE</v>
          </cell>
          <cell r="D4980" t="str">
            <v>L</v>
          </cell>
          <cell r="E4980">
            <v>6.73</v>
          </cell>
        </row>
        <row r="4981">
          <cell r="A4981" t="str">
            <v>I2533</v>
          </cell>
          <cell r="B4981" t="str">
            <v>SEINFRA/CE</v>
          </cell>
          <cell r="C4981" t="str">
            <v>SOLVENTE (TOLUENO)</v>
          </cell>
          <cell r="D4981" t="str">
            <v>L</v>
          </cell>
          <cell r="E4981">
            <v>3.38</v>
          </cell>
        </row>
        <row r="4982">
          <cell r="A4982" t="str">
            <v>I2426</v>
          </cell>
          <cell r="B4982" t="str">
            <v>SEINFRA/CE</v>
          </cell>
          <cell r="C4982" t="str">
            <v>SOLVENTE P/RESINA POLIURETANA</v>
          </cell>
          <cell r="D4982" t="str">
            <v>L</v>
          </cell>
          <cell r="E4982">
            <v>12</v>
          </cell>
        </row>
        <row r="4983">
          <cell r="A4983" t="str">
            <v>I1890</v>
          </cell>
          <cell r="B4983" t="str">
            <v>SEINFRA/CE</v>
          </cell>
          <cell r="C4983" t="str">
            <v>SOLVENTE P/TINTA EPOXI E BORRACHA CLORADA</v>
          </cell>
          <cell r="D4983" t="str">
            <v>L</v>
          </cell>
          <cell r="E4983">
            <v>12.98</v>
          </cell>
        </row>
        <row r="4984">
          <cell r="A4984" t="str">
            <v>I6130</v>
          </cell>
          <cell r="B4984" t="str">
            <v>SEINFRA/CE</v>
          </cell>
          <cell r="C4984" t="str">
            <v>SOQUETE DE BAQUELITE (PADRÃO MUTIRÃO)</v>
          </cell>
          <cell r="D4984" t="str">
            <v>UN</v>
          </cell>
          <cell r="E4984">
            <v>2.4</v>
          </cell>
        </row>
        <row r="4985">
          <cell r="A4985" t="str">
            <v>I2427</v>
          </cell>
          <cell r="B4985" t="str">
            <v>SEINFRA/CE</v>
          </cell>
          <cell r="C4985" t="str">
            <v>SOQUETE DE RABICHO SEM CHAVE</v>
          </cell>
          <cell r="D4985" t="str">
            <v>UN</v>
          </cell>
          <cell r="E4985">
            <v>2.2799999999999998</v>
          </cell>
        </row>
        <row r="4986">
          <cell r="A4986" t="str">
            <v>I7350</v>
          </cell>
          <cell r="B4986" t="str">
            <v>SEINFRA/CE</v>
          </cell>
          <cell r="C4986" t="str">
            <v>SPLIT SYSTEM COMPLETO C/ CONTROLE REMOTO CAP. 1,00 TR (FORN. E MONTAGEM)</v>
          </cell>
          <cell r="D4986" t="str">
            <v>UN</v>
          </cell>
          <cell r="E4986">
            <v>2488.66</v>
          </cell>
        </row>
        <row r="4987">
          <cell r="A4987" t="str">
            <v>I7351</v>
          </cell>
          <cell r="B4987" t="str">
            <v>SEINFRA/CE</v>
          </cell>
          <cell r="C4987" t="str">
            <v>SPLIT SYSTEM COMPLETO C/ CONTROLE REMOTO CAP. 1,50 TR (FORN. E MONTAGEM)</v>
          </cell>
          <cell r="D4987" t="str">
            <v>UN</v>
          </cell>
          <cell r="E4987">
            <v>3272.25</v>
          </cell>
        </row>
        <row r="4988">
          <cell r="A4988" t="str">
            <v>I7352</v>
          </cell>
          <cell r="B4988" t="str">
            <v>SEINFRA/CE</v>
          </cell>
          <cell r="C4988" t="str">
            <v>SPLIT SYSTEM COMPLETO C/ CONTROLE REMOTO CAP. 2,00 TR (FORN. E MONTAGEM)</v>
          </cell>
          <cell r="D4988" t="str">
            <v>UN</v>
          </cell>
          <cell r="E4988">
            <v>3637.7</v>
          </cell>
        </row>
        <row r="4989">
          <cell r="A4989" t="str">
            <v>I7353</v>
          </cell>
          <cell r="B4989" t="str">
            <v>SEINFRA/CE</v>
          </cell>
          <cell r="C4989" t="str">
            <v>SPLIT SYSTEM COMPLETO C/ CONTROLE REMOTO CAP. 2,50 TR (FORN. E MONTAGEM)</v>
          </cell>
          <cell r="D4989" t="str">
            <v>UN</v>
          </cell>
          <cell r="E4989">
            <v>5197.04</v>
          </cell>
        </row>
        <row r="4990">
          <cell r="A4990" t="str">
            <v>I7354</v>
          </cell>
          <cell r="B4990" t="str">
            <v>SEINFRA/CE</v>
          </cell>
          <cell r="C4990" t="str">
            <v>SPLIT SYSTEM COMPLETO C/ CONTROLE REMOTO CAP. 3,00 TR (FORN. E MONTAGEM)</v>
          </cell>
          <cell r="D4990" t="str">
            <v>UN</v>
          </cell>
          <cell r="E4990">
            <v>6130.84</v>
          </cell>
        </row>
        <row r="4991">
          <cell r="A4991" t="str">
            <v>I7355</v>
          </cell>
          <cell r="B4991" t="str">
            <v>SEINFRA/CE</v>
          </cell>
          <cell r="C4991" t="str">
            <v>SPLIT SYSTEM COMPLETO C/ CONTROLE REMOTO CAP. 4,00 TR (FORN. E MONTAGEM)</v>
          </cell>
          <cell r="D4991" t="str">
            <v>UN</v>
          </cell>
          <cell r="E4991">
            <v>7312.4</v>
          </cell>
        </row>
        <row r="4992">
          <cell r="A4992" t="str">
            <v>I7934</v>
          </cell>
          <cell r="B4992" t="str">
            <v>SEINFRA/CE</v>
          </cell>
          <cell r="C4992" t="str">
            <v>SPOT ORIENTÁVEL PARA PLUG DE GUITARRA. PARA LÂMPADAS DICRÓICAS DIVERSAS</v>
          </cell>
          <cell r="D4992" t="str">
            <v>UN</v>
          </cell>
          <cell r="E4992">
            <v>97.9</v>
          </cell>
        </row>
        <row r="4993">
          <cell r="A4993" t="str">
            <v>I1891</v>
          </cell>
          <cell r="B4993" t="str">
            <v>SEINFRA/CE</v>
          </cell>
          <cell r="C4993" t="str">
            <v>SPRINKLERS CROMADO</v>
          </cell>
          <cell r="D4993" t="str">
            <v>UN</v>
          </cell>
          <cell r="E4993">
            <v>23.17</v>
          </cell>
        </row>
        <row r="4994">
          <cell r="A4994" t="str">
            <v>I1892</v>
          </cell>
          <cell r="B4994" t="str">
            <v>SEINFRA/CE</v>
          </cell>
          <cell r="C4994" t="str">
            <v>SPRINKLERS EM BRONZE</v>
          </cell>
          <cell r="D4994" t="str">
            <v>UN</v>
          </cell>
          <cell r="E4994">
            <v>28.13</v>
          </cell>
        </row>
        <row r="4995">
          <cell r="A4995" t="str">
            <v>I2428</v>
          </cell>
          <cell r="B4995" t="str">
            <v>SEINFRA/CE</v>
          </cell>
          <cell r="C4995" t="str">
            <v>SULFATO DE COBRE GRANULADO</v>
          </cell>
          <cell r="D4995" t="str">
            <v>KG</v>
          </cell>
          <cell r="E4995">
            <v>3.38</v>
          </cell>
        </row>
        <row r="4996">
          <cell r="A4996" t="str">
            <v>I2496</v>
          </cell>
          <cell r="B4996" t="str">
            <v>SEINFRA/CE</v>
          </cell>
          <cell r="C4996" t="str">
            <v>SUPERCAL</v>
          </cell>
          <cell r="D4996" t="str">
            <v>KG</v>
          </cell>
          <cell r="E4996">
            <v>0.88</v>
          </cell>
        </row>
        <row r="4997">
          <cell r="A4997" t="str">
            <v>I6802</v>
          </cell>
          <cell r="B4997" t="str">
            <v>SEINFRA/CE</v>
          </cell>
          <cell r="C4997" t="str">
            <v>SUPERPLASTIFICANTE DENSIFICADOR E RETARDADOR DE PEGA</v>
          </cell>
          <cell r="D4997" t="str">
            <v>KG</v>
          </cell>
          <cell r="E4997">
            <v>3.5</v>
          </cell>
        </row>
        <row r="4998">
          <cell r="A4998" t="str">
            <v>I6035</v>
          </cell>
          <cell r="B4998" t="str">
            <v>SEINFRA/CE</v>
          </cell>
          <cell r="C4998" t="str">
            <v>SUPERVISOR DE CADASTRO</v>
          </cell>
          <cell r="D4998" t="str">
            <v>H</v>
          </cell>
          <cell r="E4998">
            <v>5.55</v>
          </cell>
        </row>
        <row r="4999">
          <cell r="A4999" t="str">
            <v>I1893</v>
          </cell>
          <cell r="B4999" t="str">
            <v>SEINFRA/CE</v>
          </cell>
          <cell r="C4999" t="str">
            <v>SUPORTE COM MIOLO PARA 2 VIDROS (1306)</v>
          </cell>
          <cell r="D4999" t="str">
            <v>UN</v>
          </cell>
          <cell r="E4999">
            <v>38.5</v>
          </cell>
        </row>
        <row r="5000">
          <cell r="A5000" t="str">
            <v>I1894</v>
          </cell>
          <cell r="B5000" t="str">
            <v>SEINFRA/CE</v>
          </cell>
          <cell r="C5000" t="str">
            <v>SUPORTE COM MIOLO PARA 3 VIDROS (1308)</v>
          </cell>
          <cell r="D5000" t="str">
            <v>UN</v>
          </cell>
          <cell r="E5000">
            <v>45</v>
          </cell>
        </row>
        <row r="5001">
          <cell r="A5001" t="str">
            <v>I1895</v>
          </cell>
          <cell r="B5001" t="str">
            <v>SEINFRA/CE</v>
          </cell>
          <cell r="C5001" t="str">
            <v>SUPORTE DE ABAS SIMPLES (CANELETE 90)</v>
          </cell>
          <cell r="D5001" t="str">
            <v>UN</v>
          </cell>
          <cell r="E5001">
            <v>16.350000000000001</v>
          </cell>
        </row>
        <row r="5002">
          <cell r="A5002" t="str">
            <v>I1896</v>
          </cell>
          <cell r="B5002" t="str">
            <v>SEINFRA/CE</v>
          </cell>
          <cell r="C5002" t="str">
            <v>SUPORTE DE CANTO (1302)</v>
          </cell>
          <cell r="D5002" t="str">
            <v>UN</v>
          </cell>
          <cell r="E5002">
            <v>16</v>
          </cell>
        </row>
        <row r="5003">
          <cell r="A5003" t="str">
            <v>I1897</v>
          </cell>
          <cell r="B5003" t="str">
            <v>SEINFRA/CE</v>
          </cell>
          <cell r="C5003" t="str">
            <v>SUPORTE DE CENTRO (1329)</v>
          </cell>
          <cell r="D5003" t="str">
            <v>UN</v>
          </cell>
          <cell r="E5003">
            <v>16</v>
          </cell>
        </row>
        <row r="5004">
          <cell r="A5004" t="str">
            <v>I6168</v>
          </cell>
          <cell r="B5004" t="str">
            <v>SEINFRA/CE</v>
          </cell>
          <cell r="C5004" t="str">
            <v>SUPORTE DE EQUIPAMENTOS</v>
          </cell>
          <cell r="D5004" t="str">
            <v>UN</v>
          </cell>
          <cell r="E5004">
            <v>13.67</v>
          </cell>
        </row>
        <row r="5005">
          <cell r="A5005" t="str">
            <v>I1898</v>
          </cell>
          <cell r="B5005" t="str">
            <v>SEINFRA/CE</v>
          </cell>
          <cell r="C5005" t="str">
            <v>SUPORTE ISOLADOR C/1 DESCIDA</v>
          </cell>
          <cell r="D5005" t="str">
            <v>UN</v>
          </cell>
          <cell r="E5005">
            <v>7.5</v>
          </cell>
        </row>
        <row r="5006">
          <cell r="A5006" t="str">
            <v>I1900</v>
          </cell>
          <cell r="B5006" t="str">
            <v>SEINFRA/CE</v>
          </cell>
          <cell r="C5006" t="str">
            <v>SUPORTE MÁRMORE PARA FILTRO</v>
          </cell>
          <cell r="D5006" t="str">
            <v>UN</v>
          </cell>
          <cell r="E5006">
            <v>27.97</v>
          </cell>
        </row>
        <row r="5007">
          <cell r="A5007" t="str">
            <v>I6695</v>
          </cell>
          <cell r="B5007" t="str">
            <v>SEINFRA/CE</v>
          </cell>
          <cell r="C5007" t="str">
            <v>SUPORTE METÁLICO CENTRAL P/LUMINARIA MOD.TPC.295/1" FAB.TROPICO OU SIMILAR</v>
          </cell>
          <cell r="D5007" t="str">
            <v>UN</v>
          </cell>
          <cell r="E5007">
            <v>102.33</v>
          </cell>
        </row>
        <row r="5008">
          <cell r="A5008" t="str">
            <v>I1899</v>
          </cell>
          <cell r="B5008" t="str">
            <v>SEINFRA/CE</v>
          </cell>
          <cell r="C5008" t="str">
            <v>SUPORTE METÁLICO PARA TELEVISÃO</v>
          </cell>
          <cell r="D5008" t="str">
            <v>UN</v>
          </cell>
          <cell r="E5008">
            <v>86.18</v>
          </cell>
        </row>
        <row r="5009">
          <cell r="A5009" t="str">
            <v>I1901</v>
          </cell>
          <cell r="B5009" t="str">
            <v>SEINFRA/CE</v>
          </cell>
          <cell r="C5009" t="str">
            <v>SUPORTE P/APAR. C/1 TOMADA 2POLOS E TERRA</v>
          </cell>
          <cell r="D5009" t="str">
            <v>UN</v>
          </cell>
          <cell r="E5009">
            <v>17.38</v>
          </cell>
        </row>
        <row r="5010">
          <cell r="A5010" t="str">
            <v>I1902</v>
          </cell>
          <cell r="B5010" t="str">
            <v>SEINFRA/CE</v>
          </cell>
          <cell r="C5010" t="str">
            <v>SUPORTE P/APAR. C/1 TOMADA TELEF.</v>
          </cell>
          <cell r="D5010" t="str">
            <v>UN</v>
          </cell>
          <cell r="E5010">
            <v>15.89</v>
          </cell>
        </row>
        <row r="5011">
          <cell r="A5011" t="str">
            <v>I1903</v>
          </cell>
          <cell r="B5011" t="str">
            <v>SEINFRA/CE</v>
          </cell>
          <cell r="C5011" t="str">
            <v>SUPORTE P/APAR. C/2 TOMADAS UNIV. E 2 TELEF.</v>
          </cell>
          <cell r="D5011" t="str">
            <v>UN</v>
          </cell>
          <cell r="E5011">
            <v>32.5</v>
          </cell>
        </row>
        <row r="5012">
          <cell r="A5012" t="str">
            <v>I1904</v>
          </cell>
          <cell r="B5012" t="str">
            <v>SEINFRA/CE</v>
          </cell>
          <cell r="C5012" t="str">
            <v>SUPORTE P/TUBO PROTEÇÃO</v>
          </cell>
          <cell r="D5012" t="str">
            <v>UN</v>
          </cell>
          <cell r="E5012">
            <v>7.37</v>
          </cell>
        </row>
        <row r="5013">
          <cell r="A5013" t="str">
            <v>I1905</v>
          </cell>
          <cell r="B5013" t="str">
            <v>SEINFRA/CE</v>
          </cell>
          <cell r="C5013" t="str">
            <v>SUPORTE PARA BANDEIRA COM PONTO GIRO (1203)</v>
          </cell>
          <cell r="D5013" t="str">
            <v>UN</v>
          </cell>
          <cell r="E5013">
            <v>36.770000000000003</v>
          </cell>
        </row>
        <row r="5014">
          <cell r="A5014" t="str">
            <v>I1906</v>
          </cell>
          <cell r="B5014" t="str">
            <v>SEINFRA/CE</v>
          </cell>
          <cell r="C5014" t="str">
            <v>SUPORTE PARA DOBRADIÇA BASCULANTE (1230)</v>
          </cell>
          <cell r="D5014" t="str">
            <v>UN</v>
          </cell>
          <cell r="E5014">
            <v>14.94</v>
          </cell>
        </row>
        <row r="5015">
          <cell r="A5015" t="str">
            <v>I1907</v>
          </cell>
          <cell r="B5015" t="str">
            <v>SEINFRA/CE</v>
          </cell>
          <cell r="C5015" t="str">
            <v>SUPORTE PARA FIXAÇÃO DE 4 VIDROS (1317)</v>
          </cell>
          <cell r="D5015" t="str">
            <v>UN</v>
          </cell>
          <cell r="E5015">
            <v>43.66</v>
          </cell>
        </row>
        <row r="5016">
          <cell r="A5016" t="str">
            <v>I8513</v>
          </cell>
          <cell r="B5016" t="str">
            <v>SEINFRA/CE</v>
          </cell>
          <cell r="C5016" t="str">
            <v>SUPORTE PARA TELHA CERÂMICA</v>
          </cell>
          <cell r="D5016" t="str">
            <v>UN</v>
          </cell>
          <cell r="E5016">
            <v>4.42</v>
          </cell>
        </row>
        <row r="5017">
          <cell r="A5017" t="str">
            <v>I8521</v>
          </cell>
          <cell r="B5017" t="str">
            <v>SEINFRA/CE</v>
          </cell>
          <cell r="C5017" t="str">
            <v>SUPORTE PARA TUBO DE 2" FIXAÇÃO HORIZONTAL</v>
          </cell>
          <cell r="D5017" t="str">
            <v>UN</v>
          </cell>
          <cell r="E5017">
            <v>3.37</v>
          </cell>
        </row>
        <row r="5018">
          <cell r="A5018" t="str">
            <v>I1909</v>
          </cell>
          <cell r="B5018" t="str">
            <v>SEINFRA/CE</v>
          </cell>
          <cell r="C5018" t="str">
            <v>SUPORTE PARA UNIÃO DE 3 VIDROS COM BATENTE (1315)</v>
          </cell>
          <cell r="D5018" t="str">
            <v>UN</v>
          </cell>
          <cell r="E5018">
            <v>35.619999999999997</v>
          </cell>
        </row>
        <row r="5019">
          <cell r="A5019" t="str">
            <v>I1910</v>
          </cell>
          <cell r="B5019" t="str">
            <v>SEINFRA/CE</v>
          </cell>
          <cell r="C5019" t="str">
            <v>SUPORTE SIMPLES C/ROLDANA</v>
          </cell>
          <cell r="D5019" t="str">
            <v>UN</v>
          </cell>
          <cell r="E5019">
            <v>6.9</v>
          </cell>
        </row>
        <row r="5020">
          <cell r="A5020" t="str">
            <v>I6370</v>
          </cell>
          <cell r="B5020" t="str">
            <v>SEINFRA/CE</v>
          </cell>
          <cell r="C5020" t="str">
            <v>SUPORTES PARA SENSORES ATIVOS C/ DUPLO FEIXE</v>
          </cell>
          <cell r="D5020" t="str">
            <v>UN</v>
          </cell>
          <cell r="E5020">
            <v>37.200000000000003</v>
          </cell>
        </row>
        <row r="5021">
          <cell r="A5021" t="str">
            <v>I7974</v>
          </cell>
          <cell r="B5021" t="str">
            <v>SEINFRA/CE</v>
          </cell>
          <cell r="C5021" t="str">
            <v>SWITCHER AUTO-GERENCIÁVEL P/ COMUNICACÃO DE DADOS COM 24 PORTAS EM CONECTORES RJ 45, 10/100 KBPS E DUAS PORTAS 10/100/1000 KBPS - PADRÃO RACK 19"</v>
          </cell>
          <cell r="D5021" t="str">
            <v>UN</v>
          </cell>
          <cell r="E5021">
            <v>4791.84</v>
          </cell>
        </row>
        <row r="5022">
          <cell r="A5022" t="str">
            <v>I1911</v>
          </cell>
          <cell r="B5022" t="str">
            <v>SEINFRA/CE</v>
          </cell>
          <cell r="C5022" t="str">
            <v>TABELAS DE BASQUETE</v>
          </cell>
          <cell r="D5022" t="str">
            <v>CJ</v>
          </cell>
          <cell r="E5022">
            <v>379.17</v>
          </cell>
        </row>
        <row r="5023">
          <cell r="A5023" t="str">
            <v>I1917</v>
          </cell>
          <cell r="B5023" t="str">
            <v>SEINFRA/CE</v>
          </cell>
          <cell r="C5023" t="str">
            <v>TABUA DE 1" - L = 12cm</v>
          </cell>
          <cell r="D5023" t="str">
            <v>M</v>
          </cell>
          <cell r="E5023">
            <v>8.3000000000000007</v>
          </cell>
        </row>
        <row r="5024">
          <cell r="A5024" t="str">
            <v>I1916</v>
          </cell>
          <cell r="B5024" t="str">
            <v>SEINFRA/CE</v>
          </cell>
          <cell r="C5024" t="str">
            <v>TABUA DE 1" DE 3A. - L = 30cm</v>
          </cell>
          <cell r="D5024" t="str">
            <v>M</v>
          </cell>
          <cell r="E5024">
            <v>14.9</v>
          </cell>
        </row>
        <row r="5025">
          <cell r="A5025" t="str">
            <v>I1912</v>
          </cell>
          <cell r="B5025" t="str">
            <v>SEINFRA/CE</v>
          </cell>
          <cell r="C5025" t="str">
            <v>TABUA DE 1"X12" DE 1A.</v>
          </cell>
          <cell r="D5025" t="str">
            <v>M2</v>
          </cell>
          <cell r="E5025">
            <v>69</v>
          </cell>
        </row>
        <row r="5026">
          <cell r="A5026" t="str">
            <v>I1915</v>
          </cell>
          <cell r="B5026" t="str">
            <v>SEINFRA/CE</v>
          </cell>
          <cell r="C5026" t="str">
            <v>TABUA DE 1"X12" DE 2A.</v>
          </cell>
          <cell r="D5026" t="str">
            <v>M2</v>
          </cell>
          <cell r="E5026">
            <v>56</v>
          </cell>
        </row>
        <row r="5027">
          <cell r="A5027" t="str">
            <v>I2429</v>
          </cell>
          <cell r="B5027" t="str">
            <v>SEINFRA/CE</v>
          </cell>
          <cell r="C5027" t="str">
            <v>TABUA DE VIROLA DE 12"x 1"</v>
          </cell>
          <cell r="D5027" t="str">
            <v>M2</v>
          </cell>
          <cell r="E5027">
            <v>49.5</v>
          </cell>
        </row>
        <row r="5028">
          <cell r="A5028" t="str">
            <v>I2462</v>
          </cell>
          <cell r="B5028" t="str">
            <v>SEINFRA/CE</v>
          </cell>
          <cell r="C5028" t="str">
            <v>TÁBUA EM MADEIRA MUIRACATIARA PLAINADA DE 32mm</v>
          </cell>
          <cell r="D5028" t="str">
            <v>M2</v>
          </cell>
          <cell r="E5028">
            <v>29.73</v>
          </cell>
        </row>
        <row r="5029">
          <cell r="A5029" t="str">
            <v>I2430</v>
          </cell>
          <cell r="B5029" t="str">
            <v>SEINFRA/CE</v>
          </cell>
          <cell r="C5029" t="str">
            <v>TABUA EM MADEIRA TAIPA</v>
          </cell>
          <cell r="D5029" t="str">
            <v>M2</v>
          </cell>
          <cell r="E5029">
            <v>27.66</v>
          </cell>
        </row>
        <row r="5030">
          <cell r="A5030" t="str">
            <v>I8362</v>
          </cell>
          <cell r="B5030" t="str">
            <v>SEINFRA/CE</v>
          </cell>
          <cell r="C5030" t="str">
            <v>TACHAS BIDIRECIONAIS</v>
          </cell>
          <cell r="D5030" t="str">
            <v>UN</v>
          </cell>
          <cell r="E5030">
            <v>13.37</v>
          </cell>
        </row>
        <row r="5031">
          <cell r="A5031" t="str">
            <v>I2536</v>
          </cell>
          <cell r="B5031" t="str">
            <v>SEINFRA/CE</v>
          </cell>
          <cell r="C5031" t="str">
            <v>TACHAS MONODIRECIONAIS</v>
          </cell>
          <cell r="D5031" t="str">
            <v>UN</v>
          </cell>
          <cell r="E5031">
            <v>11.39</v>
          </cell>
        </row>
        <row r="5032">
          <cell r="A5032" t="str">
            <v>I8363</v>
          </cell>
          <cell r="B5032" t="str">
            <v>SEINFRA/CE</v>
          </cell>
          <cell r="C5032" t="str">
            <v>TACHÕES BIDIRECIONAIS</v>
          </cell>
          <cell r="D5032" t="str">
            <v>UN</v>
          </cell>
          <cell r="E5032">
            <v>27.49</v>
          </cell>
        </row>
        <row r="5033">
          <cell r="A5033" t="str">
            <v>I2537</v>
          </cell>
          <cell r="B5033" t="str">
            <v>SEINFRA/CE</v>
          </cell>
          <cell r="C5033" t="str">
            <v>TACHÕES MONODIRECIONAIS</v>
          </cell>
          <cell r="D5033" t="str">
            <v>UN</v>
          </cell>
          <cell r="E5033">
            <v>25</v>
          </cell>
        </row>
        <row r="5034">
          <cell r="A5034" t="str">
            <v>I1918</v>
          </cell>
          <cell r="B5034" t="str">
            <v>SEINFRA/CE</v>
          </cell>
          <cell r="C5034" t="str">
            <v>TACO DE PEROBA 7X21CM</v>
          </cell>
          <cell r="D5034" t="str">
            <v>M2</v>
          </cell>
          <cell r="E5034">
            <v>65</v>
          </cell>
        </row>
        <row r="5035">
          <cell r="A5035" t="str">
            <v>I1919</v>
          </cell>
          <cell r="B5035" t="str">
            <v>SEINFRA/CE</v>
          </cell>
          <cell r="C5035" t="str">
            <v>TACO PARA FIXAÇÃO DE BATENTE/RODAPÉ</v>
          </cell>
          <cell r="D5035" t="str">
            <v>UN</v>
          </cell>
          <cell r="E5035">
            <v>0.53</v>
          </cell>
        </row>
        <row r="5036">
          <cell r="A5036" t="str">
            <v>I1920</v>
          </cell>
          <cell r="B5036" t="str">
            <v>SEINFRA/CE</v>
          </cell>
          <cell r="C5036" t="str">
            <v>TALA DE AJUSTE</v>
          </cell>
          <cell r="D5036" t="str">
            <v>UN</v>
          </cell>
          <cell r="E5036">
            <v>0.27</v>
          </cell>
        </row>
        <row r="5037">
          <cell r="A5037" t="str">
            <v>I6396</v>
          </cell>
          <cell r="B5037" t="str">
            <v>SEINFRA/CE</v>
          </cell>
          <cell r="C5037" t="str">
            <v>TALA DE JUNÇÃO P/ TRILHO TR 37</v>
          </cell>
          <cell r="D5037" t="str">
            <v>UN</v>
          </cell>
          <cell r="E5037">
            <v>133.94</v>
          </cell>
        </row>
        <row r="5038">
          <cell r="A5038" t="str">
            <v>I8099</v>
          </cell>
          <cell r="B5038" t="str">
            <v>SEINFRA/CE</v>
          </cell>
          <cell r="C5038" t="str">
            <v>TALA DE JUNÇÃO TR 45</v>
          </cell>
          <cell r="D5038" t="str">
            <v>UN</v>
          </cell>
          <cell r="E5038">
            <v>146.1</v>
          </cell>
        </row>
        <row r="5039">
          <cell r="A5039" t="str">
            <v>I0658</v>
          </cell>
          <cell r="B5039" t="str">
            <v>SEINFRA/CE</v>
          </cell>
          <cell r="C5039" t="str">
            <v>TALHA MANUAL (CHI)</v>
          </cell>
          <cell r="D5039" t="str">
            <v>H</v>
          </cell>
          <cell r="E5039">
            <v>4.7123999999999999E-2</v>
          </cell>
        </row>
        <row r="5040">
          <cell r="A5040" t="str">
            <v>I0771</v>
          </cell>
          <cell r="B5040" t="str">
            <v>SEINFRA/CE</v>
          </cell>
          <cell r="C5040" t="str">
            <v>TALHA MANUAL (CHP)</v>
          </cell>
          <cell r="D5040" t="str">
            <v>H</v>
          </cell>
          <cell r="E5040">
            <v>0.14708399999999999</v>
          </cell>
        </row>
        <row r="5041">
          <cell r="A5041" t="str">
            <v>I0977</v>
          </cell>
          <cell r="B5041" t="str">
            <v>SEINFRA/CE</v>
          </cell>
          <cell r="C5041" t="str">
            <v>TALHA MANUAL 0,5 T C/ CORRENTE 5,0m</v>
          </cell>
          <cell r="D5041" t="str">
            <v>UN</v>
          </cell>
          <cell r="E5041">
            <v>787.5</v>
          </cell>
        </row>
        <row r="5042">
          <cell r="A5042" t="str">
            <v>I2651</v>
          </cell>
          <cell r="B5042" t="str">
            <v>SEINFRA/CE</v>
          </cell>
          <cell r="C5042" t="str">
            <v>TALHA MANUAL 1,0 T C/ CORRENTE 5,0m</v>
          </cell>
          <cell r="D5042" t="str">
            <v>UN</v>
          </cell>
          <cell r="E5042">
            <v>892.5</v>
          </cell>
        </row>
        <row r="5043">
          <cell r="A5043" t="str">
            <v>I0979</v>
          </cell>
          <cell r="B5043" t="str">
            <v>SEINFRA/CE</v>
          </cell>
          <cell r="C5043" t="str">
            <v>TALHA MANUAL 2,0 T C/ CORRENTE 5,0m</v>
          </cell>
          <cell r="D5043" t="str">
            <v>UN</v>
          </cell>
          <cell r="E5043">
            <v>1155</v>
          </cell>
        </row>
        <row r="5044">
          <cell r="A5044" t="str">
            <v>I0772</v>
          </cell>
          <cell r="B5044" t="str">
            <v>SEINFRA/CE</v>
          </cell>
          <cell r="C5044" t="str">
            <v>TALHA TIRFOR 1,6 T (CHP)</v>
          </cell>
          <cell r="D5044" t="str">
            <v>H</v>
          </cell>
          <cell r="E5044">
            <v>0.553728</v>
          </cell>
        </row>
        <row r="5045">
          <cell r="A5045" t="str">
            <v>I2587</v>
          </cell>
          <cell r="B5045" t="str">
            <v>SEINFRA/CE</v>
          </cell>
          <cell r="C5045" t="str">
            <v>TALHA TIRFOR 1,6T</v>
          </cell>
          <cell r="D5045" t="str">
            <v>UN</v>
          </cell>
          <cell r="E5045">
            <v>3360</v>
          </cell>
        </row>
        <row r="5046">
          <cell r="A5046" t="str">
            <v>I0659</v>
          </cell>
          <cell r="B5046" t="str">
            <v>SEINFRA/CE</v>
          </cell>
          <cell r="C5046" t="str">
            <v>TALHA TIRFOR 1,6T (CHI)</v>
          </cell>
          <cell r="D5046" t="str">
            <v>H</v>
          </cell>
          <cell r="E5046">
            <v>0.17740800000000001</v>
          </cell>
        </row>
        <row r="5047">
          <cell r="A5047" t="str">
            <v>I0773</v>
          </cell>
          <cell r="B5047" t="str">
            <v>SEINFRA/CE</v>
          </cell>
          <cell r="C5047" t="str">
            <v>TALHA TIRFOR 3,2 T (CHP)</v>
          </cell>
          <cell r="D5047" t="str">
            <v>H</v>
          </cell>
          <cell r="E5047">
            <v>1.0036320000000001</v>
          </cell>
        </row>
        <row r="5048">
          <cell r="A5048" t="str">
            <v>I2588</v>
          </cell>
          <cell r="B5048" t="str">
            <v>SEINFRA/CE</v>
          </cell>
          <cell r="C5048" t="str">
            <v>TALHA TIRFOR 3,2T</v>
          </cell>
          <cell r="D5048" t="str">
            <v>UN</v>
          </cell>
          <cell r="E5048">
            <v>6090</v>
          </cell>
        </row>
        <row r="5049">
          <cell r="A5049" t="str">
            <v>I0660</v>
          </cell>
          <cell r="B5049" t="str">
            <v>SEINFRA/CE</v>
          </cell>
          <cell r="C5049" t="str">
            <v>TALHA TIRFOR 3,2T (CHI)</v>
          </cell>
          <cell r="D5049" t="str">
            <v>H</v>
          </cell>
          <cell r="E5049">
            <v>0.321552</v>
          </cell>
        </row>
        <row r="5050">
          <cell r="A5050" t="str">
            <v>I1921</v>
          </cell>
          <cell r="B5050" t="str">
            <v>SEINFRA/CE</v>
          </cell>
          <cell r="C5050" t="str">
            <v>TAMPA CEGA PLASTICA, SISTEMA "X"</v>
          </cell>
          <cell r="D5050" t="str">
            <v>UN</v>
          </cell>
          <cell r="E5050">
            <v>5.04</v>
          </cell>
        </row>
        <row r="5051">
          <cell r="A5051" t="str">
            <v>I7403</v>
          </cell>
          <cell r="B5051" t="str">
            <v>SEINFRA/CE</v>
          </cell>
          <cell r="C5051" t="str">
            <v>TAMPA DE CONCRETO P/ POÇO D=0,60m</v>
          </cell>
          <cell r="D5051" t="str">
            <v>UN</v>
          </cell>
          <cell r="E5051">
            <v>25</v>
          </cell>
        </row>
        <row r="5052">
          <cell r="A5052" t="str">
            <v>I6092</v>
          </cell>
          <cell r="B5052" t="str">
            <v>SEINFRA/CE</v>
          </cell>
          <cell r="C5052" t="str">
            <v>TAMPA DE FECHAMENTO PRE-MOLDADA, D = 0,72X0,07</v>
          </cell>
          <cell r="D5052" t="str">
            <v>UN</v>
          </cell>
          <cell r="E5052">
            <v>32.380000000000003</v>
          </cell>
        </row>
        <row r="5053">
          <cell r="A5053" t="str">
            <v>I7401</v>
          </cell>
          <cell r="B5053" t="str">
            <v>SEINFRA/CE</v>
          </cell>
          <cell r="C5053" t="str">
            <v>TAMPA DE FERRO FUNDIDO TIPO T-33</v>
          </cell>
          <cell r="D5053" t="str">
            <v>UN</v>
          </cell>
          <cell r="E5053">
            <v>366.97</v>
          </cell>
        </row>
        <row r="5054">
          <cell r="A5054" t="str">
            <v>I8901</v>
          </cell>
          <cell r="B5054" t="str">
            <v>SEINFRA/CE</v>
          </cell>
          <cell r="C5054" t="str">
            <v>TAMPA EM FIBRA DE VIDRO PULTRUGADA C/ ESP=3MM</v>
          </cell>
          <cell r="D5054" t="str">
            <v>M2</v>
          </cell>
          <cell r="E5054">
            <v>919.52</v>
          </cell>
        </row>
        <row r="5055">
          <cell r="A5055" t="str">
            <v>I8201</v>
          </cell>
          <cell r="B5055" t="str">
            <v>SEINFRA/CE</v>
          </cell>
          <cell r="C5055" t="str">
            <v>TAMPA EM FoFo - D=600mm</v>
          </cell>
          <cell r="D5055" t="str">
            <v>UN</v>
          </cell>
          <cell r="E5055">
            <v>510.79</v>
          </cell>
        </row>
        <row r="5056">
          <cell r="A5056" t="str">
            <v>I8202</v>
          </cell>
          <cell r="B5056" t="str">
            <v>SEINFRA/CE</v>
          </cell>
          <cell r="C5056" t="str">
            <v>TAMPA EM FoFo - D=800mm</v>
          </cell>
          <cell r="D5056" t="str">
            <v>UN</v>
          </cell>
          <cell r="E5056">
            <v>712.43</v>
          </cell>
        </row>
        <row r="5057">
          <cell r="A5057" t="str">
            <v>I2431</v>
          </cell>
          <cell r="B5057" t="str">
            <v>SEINFRA/CE</v>
          </cell>
          <cell r="C5057" t="str">
            <v>TAMPA EM FoFo PARA LIGAÇÃO DE ESGOTO</v>
          </cell>
          <cell r="D5057" t="str">
            <v>UN</v>
          </cell>
          <cell r="E5057">
            <v>130</v>
          </cell>
        </row>
        <row r="5058">
          <cell r="A5058" t="str">
            <v>I8372</v>
          </cell>
          <cell r="B5058" t="str">
            <v>SEINFRA/CE</v>
          </cell>
          <cell r="C5058" t="str">
            <v>TAMPA NORMAL P/ DUTO PERFURADO, ATÉ (100 X 300)MM</v>
          </cell>
          <cell r="D5058" t="str">
            <v>M</v>
          </cell>
          <cell r="E5058">
            <v>55.07</v>
          </cell>
        </row>
        <row r="5059">
          <cell r="A5059" t="str">
            <v>I1922</v>
          </cell>
          <cell r="B5059" t="str">
            <v>SEINFRA/CE</v>
          </cell>
          <cell r="C5059" t="str">
            <v>TAMPA NORMAL P/ DUTO PERFURADO, ATE (100X200)MM</v>
          </cell>
          <cell r="D5059" t="str">
            <v>M</v>
          </cell>
          <cell r="E5059">
            <v>38.380000000000003</v>
          </cell>
        </row>
        <row r="5060">
          <cell r="A5060" t="str">
            <v>I1923</v>
          </cell>
          <cell r="B5060" t="str">
            <v>SEINFRA/CE</v>
          </cell>
          <cell r="C5060" t="str">
            <v>TAMPA NORMAL P/DUTO PERFURADO,ATE (100X100)MM</v>
          </cell>
          <cell r="D5060" t="str">
            <v>M</v>
          </cell>
          <cell r="E5060">
            <v>30.4</v>
          </cell>
        </row>
        <row r="5061">
          <cell r="A5061" t="str">
            <v>I1924</v>
          </cell>
          <cell r="B5061" t="str">
            <v>SEINFRA/CE</v>
          </cell>
          <cell r="C5061" t="str">
            <v>TAMPA PADRÃO COELCE</v>
          </cell>
          <cell r="D5061" t="str">
            <v>UN</v>
          </cell>
          <cell r="E5061">
            <v>153.07</v>
          </cell>
        </row>
        <row r="5062">
          <cell r="A5062" t="str">
            <v>I8525</v>
          </cell>
          <cell r="B5062" t="str">
            <v>SEINFRA/CE</v>
          </cell>
          <cell r="C5062" t="str">
            <v>TAMPA PARA CAIXA DE INSPEÇÃO DE TERRA EM FERRO FUNDIDO 300mm</v>
          </cell>
          <cell r="D5062" t="str">
            <v>UN</v>
          </cell>
          <cell r="E5062">
            <v>31.6</v>
          </cell>
        </row>
        <row r="5063">
          <cell r="A5063" t="str">
            <v>I1925</v>
          </cell>
          <cell r="B5063" t="str">
            <v>SEINFRA/CE</v>
          </cell>
          <cell r="C5063" t="str">
            <v>TAMPA PLASTICA PARA BACIA</v>
          </cell>
          <cell r="D5063" t="str">
            <v>UN</v>
          </cell>
          <cell r="E5063">
            <v>16.93</v>
          </cell>
        </row>
        <row r="5064">
          <cell r="A5064" t="str">
            <v>I7336</v>
          </cell>
          <cell r="B5064" t="str">
            <v>SEINFRA/CE</v>
          </cell>
          <cell r="C5064" t="str">
            <v>TAMPA PLÁSTICA PARA BACIA - CRIANÇA</v>
          </cell>
          <cell r="D5064" t="str">
            <v>UN</v>
          </cell>
          <cell r="E5064">
            <v>17.989999999999998</v>
          </cell>
        </row>
        <row r="5065">
          <cell r="A5065" t="str">
            <v>I6084</v>
          </cell>
          <cell r="B5065" t="str">
            <v>SEINFRA/CE</v>
          </cell>
          <cell r="C5065" t="str">
            <v>TAMPA PRE-MOLDADA COM DOIS FUROS DE 0,60M, D = 2,16M</v>
          </cell>
          <cell r="D5065" t="str">
            <v>UN</v>
          </cell>
          <cell r="E5065">
            <v>457.53</v>
          </cell>
        </row>
        <row r="5066">
          <cell r="A5066" t="str">
            <v>I6085</v>
          </cell>
          <cell r="B5066" t="str">
            <v>SEINFRA/CE</v>
          </cell>
          <cell r="C5066" t="str">
            <v>TAMPA PRE-MOLDADA COM DOIS FUROS DE 0,60M, D = 2,66M</v>
          </cell>
          <cell r="D5066" t="str">
            <v>UN</v>
          </cell>
          <cell r="E5066">
            <v>612.30999999999995</v>
          </cell>
        </row>
        <row r="5067">
          <cell r="A5067" t="str">
            <v>I6086</v>
          </cell>
          <cell r="B5067" t="str">
            <v>SEINFRA/CE</v>
          </cell>
          <cell r="C5067" t="str">
            <v>TAMPA PRE-MOLDADA COM DOIS FUROS DE 0,60M, D = 3,16M</v>
          </cell>
          <cell r="D5067" t="str">
            <v>UN</v>
          </cell>
          <cell r="E5067">
            <v>882.81</v>
          </cell>
        </row>
        <row r="5068">
          <cell r="A5068" t="str">
            <v>I6087</v>
          </cell>
          <cell r="B5068" t="str">
            <v>SEINFRA/CE</v>
          </cell>
          <cell r="C5068" t="str">
            <v>TAMPA PRE-MOLDADA COM DOIS FUROS DE 0,60M, D = 3,66M</v>
          </cell>
          <cell r="D5068" t="str">
            <v>UN</v>
          </cell>
          <cell r="E5068">
            <v>1500.08</v>
          </cell>
        </row>
        <row r="5069">
          <cell r="A5069" t="str">
            <v>I6088</v>
          </cell>
          <cell r="B5069" t="str">
            <v>SEINFRA/CE</v>
          </cell>
          <cell r="C5069" t="str">
            <v>TAMPA PRE-MOLDADA COM TRES FUROS DE 0,60M, D = 2,16M</v>
          </cell>
          <cell r="D5069" t="str">
            <v>UN</v>
          </cell>
          <cell r="E5069">
            <v>427.95</v>
          </cell>
        </row>
        <row r="5070">
          <cell r="A5070" t="str">
            <v>I6089</v>
          </cell>
          <cell r="B5070" t="str">
            <v>SEINFRA/CE</v>
          </cell>
          <cell r="C5070" t="str">
            <v>TAMPA PRE-MOLDADA COM TRES FUROS DE 0,60M, D = 2,66M</v>
          </cell>
          <cell r="D5070" t="str">
            <v>UN</v>
          </cell>
          <cell r="E5070">
            <v>608.73</v>
          </cell>
        </row>
        <row r="5071">
          <cell r="A5071" t="str">
            <v>I6090</v>
          </cell>
          <cell r="B5071" t="str">
            <v>SEINFRA/CE</v>
          </cell>
          <cell r="C5071" t="str">
            <v>TAMPA PRE-MOLDADA COM TRES FUROS DE 0,60M, D = 3,16M</v>
          </cell>
          <cell r="D5071" t="str">
            <v>UN</v>
          </cell>
          <cell r="E5071">
            <v>885.87</v>
          </cell>
        </row>
        <row r="5072">
          <cell r="A5072" t="str">
            <v>I6091</v>
          </cell>
          <cell r="B5072" t="str">
            <v>SEINFRA/CE</v>
          </cell>
          <cell r="C5072" t="str">
            <v>TAMPA PRE-MOLDADA COM TRES FUROS DE 0,60M, D = 3,66M</v>
          </cell>
          <cell r="D5072" t="str">
            <v>UN</v>
          </cell>
          <cell r="E5072">
            <v>1515.21</v>
          </cell>
        </row>
        <row r="5073">
          <cell r="A5073" t="str">
            <v>I6413</v>
          </cell>
          <cell r="B5073" t="str">
            <v>SEINFRA/CE</v>
          </cell>
          <cell r="C5073" t="str">
            <v>TAMPA PRÉ-MOLDADA D=4,24m h=12cm</v>
          </cell>
          <cell r="D5073" t="str">
            <v>UN</v>
          </cell>
          <cell r="E5073">
            <v>1883.57</v>
          </cell>
        </row>
        <row r="5074">
          <cell r="A5074" t="str">
            <v>I6412</v>
          </cell>
          <cell r="B5074" t="str">
            <v>SEINFRA/CE</v>
          </cell>
          <cell r="C5074" t="str">
            <v>TAMPA PRÉ-MOLDADA D=5,30m h=12cm</v>
          </cell>
          <cell r="D5074" t="str">
            <v>UN</v>
          </cell>
          <cell r="E5074">
            <v>2944.44</v>
          </cell>
        </row>
        <row r="5075">
          <cell r="A5075" t="str">
            <v>I7965</v>
          </cell>
          <cell r="B5075" t="str">
            <v>SEINFRA/CE</v>
          </cell>
          <cell r="C5075" t="str">
            <v>TAMPA PRE-MOLDADA DE CONCRETO P/ FOSSA E SUMIDOURO DE  D=1,20M,E=0,10M</v>
          </cell>
          <cell r="D5075" t="str">
            <v>UN</v>
          </cell>
          <cell r="E5075">
            <v>77.680000000000007</v>
          </cell>
        </row>
        <row r="5076">
          <cell r="A5076" t="str">
            <v>I6095</v>
          </cell>
          <cell r="B5076" t="str">
            <v>SEINFRA/CE</v>
          </cell>
          <cell r="C5076" t="str">
            <v>TAMPA PRE-MOLDADA DE CONCRETO, D = 0,70X0,05M</v>
          </cell>
          <cell r="D5076" t="str">
            <v>UN</v>
          </cell>
          <cell r="E5076">
            <v>31.08</v>
          </cell>
        </row>
        <row r="5077">
          <cell r="A5077" t="str">
            <v>I6094</v>
          </cell>
          <cell r="B5077" t="str">
            <v>SEINFRA/CE</v>
          </cell>
          <cell r="C5077" t="str">
            <v>TAMPA PRE-MOLDADA DE CONCRETO, D = 0.60X0,05M</v>
          </cell>
          <cell r="D5077" t="str">
            <v>UN</v>
          </cell>
          <cell r="E5077">
            <v>28.64</v>
          </cell>
        </row>
        <row r="5078">
          <cell r="A5078" t="str">
            <v>I6096</v>
          </cell>
          <cell r="B5078" t="str">
            <v>SEINFRA/CE</v>
          </cell>
          <cell r="C5078" t="str">
            <v>TAMPA PRE-MOLDADA DE CONCRETO, D = 1,00X0,05M</v>
          </cell>
          <cell r="D5078" t="str">
            <v>UN</v>
          </cell>
          <cell r="E5078">
            <v>70.02</v>
          </cell>
        </row>
        <row r="5079">
          <cell r="A5079" t="str">
            <v>I6093</v>
          </cell>
          <cell r="B5079" t="str">
            <v>SEINFRA/CE</v>
          </cell>
          <cell r="C5079" t="str">
            <v>TAMPA PRE-MOLDADE DE CONCRETO, D = 0,50X0,05M</v>
          </cell>
          <cell r="D5079" t="str">
            <v>UN</v>
          </cell>
          <cell r="E5079">
            <v>27.08</v>
          </cell>
        </row>
        <row r="5080">
          <cell r="A5080" t="str">
            <v>I1927</v>
          </cell>
          <cell r="B5080" t="str">
            <v>SEINFRA/CE</v>
          </cell>
          <cell r="C5080" t="str">
            <v>TAMPÃO AÇO GALVANIZADO (25MM) 1'</v>
          </cell>
          <cell r="D5080" t="str">
            <v>UN</v>
          </cell>
          <cell r="E5080">
            <v>4.12</v>
          </cell>
        </row>
        <row r="5081">
          <cell r="A5081" t="str">
            <v>I1928</v>
          </cell>
          <cell r="B5081" t="str">
            <v>SEINFRA/CE</v>
          </cell>
          <cell r="C5081" t="str">
            <v>TAMPÃO AÇO GALVANIZADO (32MM) 1 1/4'</v>
          </cell>
          <cell r="D5081" t="str">
            <v>UN</v>
          </cell>
          <cell r="E5081">
            <v>5.9</v>
          </cell>
        </row>
        <row r="5082">
          <cell r="A5082" t="str">
            <v>I1929</v>
          </cell>
          <cell r="B5082" t="str">
            <v>SEINFRA/CE</v>
          </cell>
          <cell r="C5082" t="str">
            <v>TAMPÃO AÇO GALVANIZADO 100MM (4')</v>
          </cell>
          <cell r="D5082" t="str">
            <v>UN</v>
          </cell>
          <cell r="E5082">
            <v>24.33</v>
          </cell>
        </row>
        <row r="5083">
          <cell r="A5083" t="str">
            <v>I1930</v>
          </cell>
          <cell r="B5083" t="str">
            <v>SEINFRA/CE</v>
          </cell>
          <cell r="C5083" t="str">
            <v>TAMPÃO AÇO GALVANIZADO 65MM (2 1/2')</v>
          </cell>
          <cell r="D5083" t="str">
            <v>UN</v>
          </cell>
          <cell r="E5083">
            <v>12.72</v>
          </cell>
        </row>
        <row r="5084">
          <cell r="A5084" t="str">
            <v>I3071</v>
          </cell>
          <cell r="B5084" t="str">
            <v>SEINFRA/CE</v>
          </cell>
          <cell r="C5084" t="str">
            <v>TAMPÃO COMPLETO P/ TIL DN 100</v>
          </cell>
          <cell r="D5084" t="str">
            <v>UN</v>
          </cell>
          <cell r="E5084">
            <v>44.68</v>
          </cell>
        </row>
        <row r="5085">
          <cell r="A5085" t="str">
            <v>I3072</v>
          </cell>
          <cell r="B5085" t="str">
            <v>SEINFRA/CE</v>
          </cell>
          <cell r="C5085" t="str">
            <v>TAMPÃO COMPLETO P/ TIL DN 125</v>
          </cell>
          <cell r="D5085" t="str">
            <v>UN</v>
          </cell>
          <cell r="E5085">
            <v>17.600000000000001</v>
          </cell>
        </row>
        <row r="5086">
          <cell r="A5086" t="str">
            <v>I3073</v>
          </cell>
          <cell r="B5086" t="str">
            <v>SEINFRA/CE</v>
          </cell>
          <cell r="C5086" t="str">
            <v>TAMPÃO COMPLETO P/ TIL DN 150</v>
          </cell>
          <cell r="D5086" t="str">
            <v>UN</v>
          </cell>
          <cell r="E5086">
            <v>84.16</v>
          </cell>
        </row>
        <row r="5087">
          <cell r="A5087" t="str">
            <v>I3074</v>
          </cell>
          <cell r="B5087" t="str">
            <v>SEINFRA/CE</v>
          </cell>
          <cell r="C5087" t="str">
            <v>TAMPÃO COMPLETO P/ TIL DN 200</v>
          </cell>
          <cell r="D5087" t="str">
            <v>UN</v>
          </cell>
          <cell r="E5087">
            <v>110.56</v>
          </cell>
        </row>
        <row r="5088">
          <cell r="A5088" t="str">
            <v>I7598</v>
          </cell>
          <cell r="B5088" t="str">
            <v>SEINFRA/CE</v>
          </cell>
          <cell r="C5088" t="str">
            <v>TAMPÃO COMPLETO P/ TIL DN 250</v>
          </cell>
          <cell r="D5088" t="str">
            <v>UN</v>
          </cell>
          <cell r="E5088">
            <v>217.23</v>
          </cell>
        </row>
        <row r="5089">
          <cell r="A5089" t="str">
            <v>I3075</v>
          </cell>
          <cell r="B5089" t="str">
            <v>SEINFRA/CE</v>
          </cell>
          <cell r="C5089" t="str">
            <v>TAMPÃO DE FoFo DÚCTIL DN 600mm CL-300 PADRÃO CAGECE</v>
          </cell>
          <cell r="D5089" t="str">
            <v>UN</v>
          </cell>
          <cell r="E5089">
            <v>642.76</v>
          </cell>
        </row>
        <row r="5090">
          <cell r="A5090" t="str">
            <v>I8450</v>
          </cell>
          <cell r="B5090" t="str">
            <v>SEINFRA/CE</v>
          </cell>
          <cell r="C5090" t="str">
            <v>TAMPÃO DE FoFo DÚCTIL DN 600mm CL-400 PADRÃO CAGECE</v>
          </cell>
          <cell r="D5090" t="str">
            <v>UN</v>
          </cell>
          <cell r="E5090">
            <v>425</v>
          </cell>
        </row>
        <row r="5091">
          <cell r="A5091" t="str">
            <v>I1931</v>
          </cell>
          <cell r="B5091" t="str">
            <v>SEINFRA/CE</v>
          </cell>
          <cell r="C5091" t="str">
            <v>TAMPÃO FERRO FUNDIDO PARA POÇO DE VISITA T-170</v>
          </cell>
          <cell r="D5091" t="str">
            <v>UN</v>
          </cell>
          <cell r="E5091">
            <v>388.48</v>
          </cell>
        </row>
        <row r="5092">
          <cell r="A5092" t="str">
            <v>I1932</v>
          </cell>
          <cell r="B5092" t="str">
            <v>SEINFRA/CE</v>
          </cell>
          <cell r="C5092" t="str">
            <v>TAMPÃO FIBROCIMENTO (CANALETE 90)</v>
          </cell>
          <cell r="D5092" t="str">
            <v>UN</v>
          </cell>
          <cell r="E5092">
            <v>22.41</v>
          </cell>
        </row>
        <row r="5093">
          <cell r="A5093" t="str">
            <v>I1933</v>
          </cell>
          <cell r="B5093" t="str">
            <v>SEINFRA/CE</v>
          </cell>
          <cell r="C5093" t="str">
            <v>TAMPÃO FIBROCIMENTO (KALHETA DELTA)</v>
          </cell>
          <cell r="D5093" t="str">
            <v>UN</v>
          </cell>
          <cell r="E5093">
            <v>15.56</v>
          </cell>
        </row>
        <row r="5094">
          <cell r="A5094" t="str">
            <v>I1934</v>
          </cell>
          <cell r="B5094" t="str">
            <v>SEINFRA/CE</v>
          </cell>
          <cell r="C5094" t="str">
            <v>TAMPÃO FIBROCIMENTO (KALHETÃO)</v>
          </cell>
          <cell r="D5094" t="str">
            <v>UN</v>
          </cell>
          <cell r="E5094">
            <v>21.02</v>
          </cell>
        </row>
        <row r="5095">
          <cell r="A5095" t="str">
            <v>I3077</v>
          </cell>
          <cell r="B5095" t="str">
            <v>SEINFRA/CE</v>
          </cell>
          <cell r="C5095" t="str">
            <v>TAMPÃO FoFo D=200 x 200mm PARA LIGAÇÃO ESGOTO</v>
          </cell>
          <cell r="D5095" t="str">
            <v>UN</v>
          </cell>
          <cell r="E5095">
            <v>78.790000000000006</v>
          </cell>
        </row>
        <row r="5096">
          <cell r="A5096" t="str">
            <v>I3076</v>
          </cell>
          <cell r="B5096" t="str">
            <v>SEINFRA/CE</v>
          </cell>
          <cell r="C5096" t="str">
            <v>TAMPÃO FoFo DÚCTIL DN 600 CL-300, DISPOS. ANTI-ROUBO</v>
          </cell>
          <cell r="D5096" t="str">
            <v>UN</v>
          </cell>
          <cell r="E5096">
            <v>880.62</v>
          </cell>
        </row>
        <row r="5097">
          <cell r="A5097" t="str">
            <v>I2432</v>
          </cell>
          <cell r="B5097" t="str">
            <v>SEINFRA/CE</v>
          </cell>
          <cell r="C5097" t="str">
            <v>TAMPÃO FoFo/CONCRETO PARA LIGAÇÃO ESGOTO</v>
          </cell>
          <cell r="D5097" t="str">
            <v>UN</v>
          </cell>
          <cell r="E5097">
            <v>273.02</v>
          </cell>
        </row>
        <row r="5098">
          <cell r="A5098" t="str">
            <v>I1926</v>
          </cell>
          <cell r="B5098" t="str">
            <v>SEINFRA/CE</v>
          </cell>
          <cell r="C5098" t="str">
            <v>TAMPO DE AÇO INOX P/ BANCADAS</v>
          </cell>
          <cell r="D5098" t="str">
            <v>M2</v>
          </cell>
          <cell r="E5098">
            <v>278.77</v>
          </cell>
        </row>
        <row r="5099">
          <cell r="A5099" t="str">
            <v>I1935</v>
          </cell>
          <cell r="B5099" t="str">
            <v>SEINFRA/CE</v>
          </cell>
          <cell r="C5099" t="str">
            <v>TANQUE DE AÇO INOXIDÁVEL</v>
          </cell>
          <cell r="D5099" t="str">
            <v>UN</v>
          </cell>
          <cell r="E5099">
            <v>387</v>
          </cell>
        </row>
        <row r="5100">
          <cell r="A5100" t="str">
            <v>I1936</v>
          </cell>
          <cell r="B5100" t="str">
            <v>SEINFRA/CE</v>
          </cell>
          <cell r="C5100" t="str">
            <v>TANQUE DE CONCRETO 80X70CM</v>
          </cell>
          <cell r="D5100" t="str">
            <v>UN</v>
          </cell>
          <cell r="E5100">
            <v>34.770000000000003</v>
          </cell>
        </row>
        <row r="5101">
          <cell r="A5101" t="str">
            <v>I8375</v>
          </cell>
          <cell r="B5101" t="str">
            <v>SEINFRA/CE</v>
          </cell>
          <cell r="C5101" t="str">
            <v>TANQUE DE CONTATO CAPACIDADE DE 0,77M³ DN 0,70M ALTURA 2,20, FABRICADO EM FIBRA DE VIDRO, COMPLETO</v>
          </cell>
          <cell r="D5101" t="str">
            <v>UN</v>
          </cell>
          <cell r="E5101">
            <v>2113.87</v>
          </cell>
        </row>
        <row r="5102">
          <cell r="A5102" t="str">
            <v>I8376</v>
          </cell>
          <cell r="B5102" t="str">
            <v>SEINFRA/CE</v>
          </cell>
          <cell r="C5102" t="str">
            <v>TANQUE DE CONTATO CAPACIDADE DE 1,81M³ DN 1,00M ALTURA 2,50, FABRICADO EM FIBRA DE VIDRO, COMPLETO</v>
          </cell>
          <cell r="D5102" t="str">
            <v>UN</v>
          </cell>
          <cell r="E5102">
            <v>3085.5</v>
          </cell>
        </row>
        <row r="5103">
          <cell r="A5103" t="str">
            <v>I8380</v>
          </cell>
          <cell r="B5103" t="str">
            <v>SEINFRA/CE</v>
          </cell>
          <cell r="C5103" t="str">
            <v>TANQUE DE CONTATO CAPACIDADE DE 11,29M³ DN 2,50M ALTURA 2,50, FABRICADO EM FIBRA DE VIDRO, COMPLETO</v>
          </cell>
          <cell r="D5103" t="str">
            <v>UN</v>
          </cell>
          <cell r="E5103">
            <v>19879.09</v>
          </cell>
        </row>
        <row r="5104">
          <cell r="A5104" t="str">
            <v>I8381</v>
          </cell>
          <cell r="B5104" t="str">
            <v>SEINFRA/CE</v>
          </cell>
          <cell r="C5104" t="str">
            <v>TANQUE DE CONTATO CAPACIDADE DE 16,26M³ DN 3,00M ALTURA 2,50, FABRICADO EM FIBRA DE VIDRO, COMPLETO</v>
          </cell>
          <cell r="D5104" t="str">
            <v>UN</v>
          </cell>
          <cell r="E5104">
            <v>27745.3</v>
          </cell>
        </row>
        <row r="5105">
          <cell r="A5105" t="str">
            <v>I8377</v>
          </cell>
          <cell r="B5105" t="str">
            <v>SEINFRA/CE</v>
          </cell>
          <cell r="C5105" t="str">
            <v>TANQUE DE CONTATO CAPACIDADE DE 2,60M³ DN 1,20M ALTURA 2,50, FABRICADO EM FIBRA DE VIDRO, COMPLETO</v>
          </cell>
          <cell r="D5105" t="str">
            <v>UN</v>
          </cell>
          <cell r="E5105">
            <v>7084.55</v>
          </cell>
        </row>
        <row r="5106">
          <cell r="A5106" t="str">
            <v>I8382</v>
          </cell>
          <cell r="B5106" t="str">
            <v>SEINFRA/CE</v>
          </cell>
          <cell r="C5106" t="str">
            <v>TANQUE DE CONTATO CAPACIDADE DE 22,13M³ DN 3,50M ALTURA 2,50, FABRICADO EM FIBRA DE VIDRO, COMPLETO</v>
          </cell>
          <cell r="D5106" t="str">
            <v>UN</v>
          </cell>
          <cell r="E5106">
            <v>36647.269999999997</v>
          </cell>
        </row>
        <row r="5107">
          <cell r="A5107" t="str">
            <v>I8378</v>
          </cell>
          <cell r="B5107" t="str">
            <v>SEINFRA/CE</v>
          </cell>
          <cell r="C5107" t="str">
            <v>TANQUE DE CONTATO CAPACIDADE DE 4,06M³ DN 1,50M ALTURA 2,50, FABRICADO EM FIBRA DE VIDRO, COMPLETO</v>
          </cell>
          <cell r="D5107" t="str">
            <v>UN</v>
          </cell>
          <cell r="E5107">
            <v>10451.98</v>
          </cell>
        </row>
        <row r="5108">
          <cell r="A5108" t="str">
            <v>I8379</v>
          </cell>
          <cell r="B5108" t="str">
            <v>SEINFRA/CE</v>
          </cell>
          <cell r="C5108" t="str">
            <v xml:space="preserve">TANQUE DE CONTATO CAPACIDADE DE 7,23M³ DN 2,00M ALTURA 2,50, FABRICADO </v>
          </cell>
          <cell r="D5108" t="str">
            <v>UN</v>
          </cell>
          <cell r="E5108">
            <v>12804.22</v>
          </cell>
        </row>
        <row r="5109">
          <cell r="A5109">
            <v>0</v>
          </cell>
          <cell r="B5109" t="str">
            <v>SEINFRA/CE</v>
          </cell>
          <cell r="C5109">
            <v>0</v>
          </cell>
          <cell r="D5109">
            <v>0</v>
          </cell>
          <cell r="E5109">
            <v>0</v>
          </cell>
        </row>
        <row r="5110">
          <cell r="A5110">
            <v>0</v>
          </cell>
          <cell r="B5110" t="str">
            <v>SEINFRA/CE</v>
          </cell>
          <cell r="C5110" t="str">
            <v>EM FIBRA DE VIDRO, COMPLETO</v>
          </cell>
          <cell r="D5110">
            <v>0</v>
          </cell>
          <cell r="E5110">
            <v>0</v>
          </cell>
        </row>
        <row r="5111">
          <cell r="A5111" t="str">
            <v>I2652</v>
          </cell>
          <cell r="B5111" t="str">
            <v>SEINFRA/CE</v>
          </cell>
          <cell r="C5111" t="str">
            <v>TANQUE DE ESTOCAGEM DE ASFALTO</v>
          </cell>
          <cell r="D5111" t="str">
            <v>UN</v>
          </cell>
          <cell r="E5111">
            <v>52500</v>
          </cell>
        </row>
        <row r="5112">
          <cell r="A5112" t="str">
            <v>I0661</v>
          </cell>
          <cell r="B5112" t="str">
            <v>SEINFRA/CE</v>
          </cell>
          <cell r="C5112" t="str">
            <v>TANQUE DE ESTOCAGEM DE ASFALTO (CHI)</v>
          </cell>
          <cell r="D5112" t="str">
            <v>H</v>
          </cell>
          <cell r="E5112">
            <v>1.7718750000000001</v>
          </cell>
        </row>
        <row r="5113">
          <cell r="A5113" t="str">
            <v>I0774</v>
          </cell>
          <cell r="B5113" t="str">
            <v>SEINFRA/CE</v>
          </cell>
          <cell r="C5113" t="str">
            <v>TANQUE DE ESTOCAGEM DE ASFALTO (CHP)</v>
          </cell>
          <cell r="D5113" t="str">
            <v>H</v>
          </cell>
          <cell r="E5113">
            <v>6.5296874999999996</v>
          </cell>
        </row>
        <row r="5114">
          <cell r="A5114" t="str">
            <v>I2497</v>
          </cell>
          <cell r="B5114" t="str">
            <v>SEINFRA/CE</v>
          </cell>
          <cell r="C5114" t="str">
            <v>TANQUE DE LAVAR CIMENTO (1,00x0,50)m C/TANQUE (0,45x0,45x0,25)m  (PADRÃO POPULAR)</v>
          </cell>
          <cell r="D5114" t="str">
            <v>UN</v>
          </cell>
          <cell r="E5114">
            <v>24.97</v>
          </cell>
        </row>
        <row r="5115">
          <cell r="A5115" t="str">
            <v>I1937</v>
          </cell>
          <cell r="B5115" t="str">
            <v>SEINFRA/CE</v>
          </cell>
          <cell r="C5115" t="str">
            <v>TANQUE DE LOUÇA BRANCA COM COLUNA</v>
          </cell>
          <cell r="D5115" t="str">
            <v>UN</v>
          </cell>
          <cell r="E5115">
            <v>170.45</v>
          </cell>
        </row>
        <row r="5116">
          <cell r="A5116" t="str">
            <v>I6236</v>
          </cell>
          <cell r="B5116" t="str">
            <v>SEINFRA/CE</v>
          </cell>
          <cell r="C5116" t="str">
            <v>TANQUE EM CONCRETO CAP 150L C/ SUPORTE DE APOIO (PADRÃO FUNASA)</v>
          </cell>
          <cell r="D5116" t="str">
            <v>UN</v>
          </cell>
          <cell r="E5116">
            <v>34.65</v>
          </cell>
        </row>
        <row r="5117">
          <cell r="A5117" t="str">
            <v>I8905</v>
          </cell>
          <cell r="B5117" t="str">
            <v>SEINFRA/CE</v>
          </cell>
          <cell r="C5117" t="str">
            <v>TANQUE HIDROPNEUMÁTICO C/ CAP. 4500L</v>
          </cell>
          <cell r="D5117" t="str">
            <v>UN</v>
          </cell>
          <cell r="E5117">
            <v>108916.44</v>
          </cell>
        </row>
        <row r="5118">
          <cell r="A5118" t="str">
            <v>I8903</v>
          </cell>
          <cell r="B5118" t="str">
            <v>SEINFRA/CE</v>
          </cell>
          <cell r="C5118" t="str">
            <v>TANQUE HIDROPNEUMÁTICO C/CAP 1000L</v>
          </cell>
          <cell r="D5118" t="str">
            <v>UN</v>
          </cell>
          <cell r="E5118">
            <v>70250</v>
          </cell>
        </row>
        <row r="5119">
          <cell r="A5119" t="str">
            <v>I8904</v>
          </cell>
          <cell r="B5119" t="str">
            <v>SEINFRA/CE</v>
          </cell>
          <cell r="C5119" t="str">
            <v>TANQUE HIDROPNEUMÁTICO C/CAP 3500L</v>
          </cell>
          <cell r="D5119" t="str">
            <v>UN</v>
          </cell>
          <cell r="E5119">
            <v>103350</v>
          </cell>
        </row>
        <row r="5120">
          <cell r="A5120" t="str">
            <v>I8902</v>
          </cell>
          <cell r="B5120" t="str">
            <v>SEINFRA/CE</v>
          </cell>
          <cell r="C5120" t="str">
            <v>TANQUE HIDROPNEUMÁTICO C/CAP 500L</v>
          </cell>
          <cell r="D5120" t="str">
            <v>UN</v>
          </cell>
          <cell r="E5120">
            <v>42880</v>
          </cell>
        </row>
        <row r="5121">
          <cell r="A5121" t="str">
            <v>I6749</v>
          </cell>
          <cell r="B5121" t="str">
            <v>SEINFRA/CE</v>
          </cell>
          <cell r="C5121" t="str">
            <v>TANQUE LAVANDERIA DE AÇO INOX C/ CUBA E ESFREGADOR DIMENSÃO 1200X600X200MM</v>
          </cell>
          <cell r="D5121" t="str">
            <v>UN</v>
          </cell>
          <cell r="E5121">
            <v>653.69000000000005</v>
          </cell>
        </row>
        <row r="5122">
          <cell r="A5122" t="str">
            <v>I8251</v>
          </cell>
          <cell r="B5122" t="str">
            <v>SEINFRA/CE</v>
          </cell>
          <cell r="C5122" t="str">
            <v>TANQUE P/ RECOLHIMENTO DE ÓLEO EM ALVENARIA</v>
          </cell>
          <cell r="D5122" t="str">
            <v>UN</v>
          </cell>
          <cell r="E5122">
            <v>2171.61</v>
          </cell>
        </row>
        <row r="5123">
          <cell r="A5123" t="str">
            <v>I1938</v>
          </cell>
          <cell r="B5123" t="str">
            <v>SEINFRA/CE</v>
          </cell>
          <cell r="C5123" t="str">
            <v>TAPETE TIPO TABACOW, DE 6MM A 10MM (COLOCADO)</v>
          </cell>
          <cell r="D5123" t="str">
            <v>M2</v>
          </cell>
          <cell r="E5123">
            <v>51.71</v>
          </cell>
        </row>
        <row r="5124">
          <cell r="A5124" t="str">
            <v>I1939</v>
          </cell>
          <cell r="B5124" t="str">
            <v>SEINFRA/CE</v>
          </cell>
          <cell r="C5124" t="str">
            <v>TAPETE TIPO TABACOW,ATE 6MM (COLOCADO)</v>
          </cell>
          <cell r="D5124" t="str">
            <v>M2</v>
          </cell>
          <cell r="E5124">
            <v>40.21</v>
          </cell>
        </row>
        <row r="5125">
          <cell r="A5125" t="str">
            <v>I1940</v>
          </cell>
          <cell r="B5125" t="str">
            <v>SEINFRA/CE</v>
          </cell>
          <cell r="C5125" t="str">
            <v>TAQUEIRO</v>
          </cell>
          <cell r="D5125" t="str">
            <v>H</v>
          </cell>
          <cell r="E5125">
            <v>5.55</v>
          </cell>
        </row>
        <row r="5126">
          <cell r="A5126" t="str">
            <v>I1941</v>
          </cell>
          <cell r="B5126" t="str">
            <v>SEINFRA/CE</v>
          </cell>
          <cell r="C5126" t="str">
            <v>TARGETA CROMADA P/JANELAS VENEZIANA</v>
          </cell>
          <cell r="D5126" t="str">
            <v>UN</v>
          </cell>
          <cell r="E5126">
            <v>2.75</v>
          </cell>
        </row>
        <row r="5127">
          <cell r="A5127" t="str">
            <v>I2433</v>
          </cell>
          <cell r="B5127" t="str">
            <v>SEINFRA/CE</v>
          </cell>
          <cell r="C5127" t="str">
            <v>TARGETA DE FERRO 2"</v>
          </cell>
          <cell r="D5127" t="str">
            <v>UN</v>
          </cell>
          <cell r="E5127">
            <v>3.77</v>
          </cell>
        </row>
        <row r="5128">
          <cell r="A5128" t="str">
            <v>I1942</v>
          </cell>
          <cell r="B5128" t="str">
            <v>SEINFRA/CE</v>
          </cell>
          <cell r="C5128" t="str">
            <v>TARGETA LIVRE-OCUPADO 60X65MM-FAMA 1260/L.F.719-AE</v>
          </cell>
          <cell r="D5128" t="str">
            <v>UN</v>
          </cell>
          <cell r="E5128">
            <v>23.15</v>
          </cell>
        </row>
        <row r="5129">
          <cell r="A5129" t="str">
            <v>I2539</v>
          </cell>
          <cell r="B5129" t="str">
            <v>SEINFRA/CE</v>
          </cell>
          <cell r="C5129" t="str">
            <v>TARTARUGAS PARA SINALIZAÇÃO</v>
          </cell>
          <cell r="D5129" t="str">
            <v>UN</v>
          </cell>
          <cell r="E5129">
            <v>21.84</v>
          </cell>
        </row>
        <row r="5130">
          <cell r="A5130" t="str">
            <v>I3033</v>
          </cell>
          <cell r="B5130" t="str">
            <v>SEINFRA/CE</v>
          </cell>
          <cell r="C5130" t="str">
            <v>TE 90 DE REDUÇÃO OCRE BBB - JE DN 200 x150</v>
          </cell>
          <cell r="D5130" t="str">
            <v>UN</v>
          </cell>
          <cell r="E5130">
            <v>102.95</v>
          </cell>
        </row>
        <row r="5131">
          <cell r="A5131" t="str">
            <v>I3034</v>
          </cell>
          <cell r="B5131" t="str">
            <v>SEINFRA/CE</v>
          </cell>
          <cell r="C5131" t="str">
            <v>TE 90 DE REDUÇÃO OCRE BBB - JE DN 250 x150</v>
          </cell>
          <cell r="D5131" t="str">
            <v>UN</v>
          </cell>
          <cell r="E5131">
            <v>155.16</v>
          </cell>
        </row>
        <row r="5132">
          <cell r="A5132" t="str">
            <v>I8025</v>
          </cell>
          <cell r="B5132" t="str">
            <v>SEINFRA/CE</v>
          </cell>
          <cell r="C5132" t="str">
            <v>TÊ 90 DE REDUÇÃO OCRE BBB - JE DN 300 x 150</v>
          </cell>
          <cell r="D5132" t="str">
            <v>UN</v>
          </cell>
          <cell r="E5132">
            <v>237.16</v>
          </cell>
        </row>
        <row r="5133">
          <cell r="A5133" t="str">
            <v>I6911</v>
          </cell>
          <cell r="B5133" t="str">
            <v>SEINFRA/CE</v>
          </cell>
          <cell r="C5133" t="str">
            <v>TE 90° DE REDUÇÃO OCRE BBB - JEI DN 200 x 150</v>
          </cell>
          <cell r="D5133" t="str">
            <v>UN</v>
          </cell>
          <cell r="E5133">
            <v>211.55</v>
          </cell>
        </row>
        <row r="5134">
          <cell r="A5134" t="str">
            <v>I6912</v>
          </cell>
          <cell r="B5134" t="str">
            <v>SEINFRA/CE</v>
          </cell>
          <cell r="C5134" t="str">
            <v>TE 90° DE REDUÇÃO OCRE BBB - JEI DN 250 x 150</v>
          </cell>
          <cell r="D5134" t="str">
            <v>UN</v>
          </cell>
          <cell r="E5134">
            <v>315.57</v>
          </cell>
        </row>
        <row r="5135">
          <cell r="A5135" t="str">
            <v>I3036</v>
          </cell>
          <cell r="B5135" t="str">
            <v>SEINFRA/CE</v>
          </cell>
          <cell r="C5135" t="str">
            <v>TE 90 OCRE BBB - JE DN 100</v>
          </cell>
          <cell r="D5135" t="str">
            <v>UN</v>
          </cell>
          <cell r="E5135">
            <v>45.74</v>
          </cell>
        </row>
        <row r="5136">
          <cell r="A5136" t="str">
            <v>I3037</v>
          </cell>
          <cell r="B5136" t="str">
            <v>SEINFRA/CE</v>
          </cell>
          <cell r="C5136" t="str">
            <v>TE 90 OCRE BBB - JE DN 125</v>
          </cell>
          <cell r="D5136" t="str">
            <v>UN</v>
          </cell>
          <cell r="E5136">
            <v>24.43</v>
          </cell>
        </row>
        <row r="5137">
          <cell r="A5137" t="str">
            <v>I3038</v>
          </cell>
          <cell r="B5137" t="str">
            <v>SEINFRA/CE</v>
          </cell>
          <cell r="C5137" t="str">
            <v>TE 90 OCRE BBB - JE DN 150</v>
          </cell>
          <cell r="D5137" t="str">
            <v>UN</v>
          </cell>
          <cell r="E5137">
            <v>206.94</v>
          </cell>
        </row>
        <row r="5138">
          <cell r="A5138" t="str">
            <v>I3039</v>
          </cell>
          <cell r="B5138" t="str">
            <v>SEINFRA/CE</v>
          </cell>
          <cell r="C5138" t="str">
            <v>TE 90 OCRE BBB - JE DN 200</v>
          </cell>
          <cell r="D5138" t="str">
            <v>UN</v>
          </cell>
          <cell r="E5138">
            <v>172.84</v>
          </cell>
        </row>
        <row r="5139">
          <cell r="A5139" t="str">
            <v>I3040</v>
          </cell>
          <cell r="B5139" t="str">
            <v>SEINFRA/CE</v>
          </cell>
          <cell r="C5139" t="str">
            <v>TE 90 OCRE BBB - JE DN 250</v>
          </cell>
          <cell r="D5139" t="str">
            <v>UN</v>
          </cell>
          <cell r="E5139">
            <v>227.83</v>
          </cell>
        </row>
        <row r="5140">
          <cell r="A5140" t="str">
            <v>I3041</v>
          </cell>
          <cell r="B5140" t="str">
            <v>SEINFRA/CE</v>
          </cell>
          <cell r="C5140" t="str">
            <v>TE 90 OCRE BBB - JE DN 300</v>
          </cell>
          <cell r="D5140" t="str">
            <v>UN</v>
          </cell>
          <cell r="E5140">
            <v>429.22</v>
          </cell>
        </row>
        <row r="5141">
          <cell r="A5141" t="str">
            <v>I3042</v>
          </cell>
          <cell r="B5141" t="str">
            <v>SEINFRA/CE</v>
          </cell>
          <cell r="C5141" t="str">
            <v>TE 90 OCRE BBB - JE DN 400</v>
          </cell>
          <cell r="D5141" t="str">
            <v>UN</v>
          </cell>
          <cell r="E5141">
            <v>859.88</v>
          </cell>
        </row>
        <row r="5142">
          <cell r="A5142" t="str">
            <v>I6913</v>
          </cell>
          <cell r="B5142" t="str">
            <v>SEINFRA/CE</v>
          </cell>
          <cell r="C5142" t="str">
            <v>TE 90° OCRE BBB - JEI DN 100</v>
          </cell>
          <cell r="D5142" t="str">
            <v>UN</v>
          </cell>
          <cell r="E5142">
            <v>101.88</v>
          </cell>
        </row>
        <row r="5143">
          <cell r="A5143" t="str">
            <v>I6914</v>
          </cell>
          <cell r="B5143" t="str">
            <v>SEINFRA/CE</v>
          </cell>
          <cell r="C5143" t="str">
            <v>TE 90° OCRE BBB - JEI DN 150</v>
          </cell>
          <cell r="D5143" t="str">
            <v>UN</v>
          </cell>
          <cell r="E5143">
            <v>144.26</v>
          </cell>
        </row>
        <row r="5144">
          <cell r="A5144" t="str">
            <v>I6915</v>
          </cell>
          <cell r="B5144" t="str">
            <v>SEINFRA/CE</v>
          </cell>
          <cell r="C5144" t="str">
            <v>TE 90° OCRE BBB - JEI DN 200</v>
          </cell>
          <cell r="D5144" t="str">
            <v>UN</v>
          </cell>
          <cell r="E5144">
            <v>220.22</v>
          </cell>
        </row>
        <row r="5145">
          <cell r="A5145" t="str">
            <v>I6916</v>
          </cell>
          <cell r="B5145" t="str">
            <v>SEINFRA/CE</v>
          </cell>
          <cell r="C5145" t="str">
            <v>TE 90° OCRE BBB - JEI DN 250</v>
          </cell>
          <cell r="D5145" t="str">
            <v>UN</v>
          </cell>
          <cell r="E5145">
            <v>777.68</v>
          </cell>
        </row>
        <row r="5146">
          <cell r="A5146" t="str">
            <v>I6917</v>
          </cell>
          <cell r="B5146" t="str">
            <v>SEINFRA/CE</v>
          </cell>
          <cell r="C5146" t="str">
            <v>TE 90° OCRE BBB - JEI DN 300</v>
          </cell>
          <cell r="D5146" t="str">
            <v>UN</v>
          </cell>
          <cell r="E5146">
            <v>964.23</v>
          </cell>
        </row>
        <row r="5147">
          <cell r="A5147" t="str">
            <v>I6918</v>
          </cell>
          <cell r="B5147" t="str">
            <v>SEINFRA/CE</v>
          </cell>
          <cell r="C5147" t="str">
            <v>TE 90° OCRE BBB - JEI DN 400</v>
          </cell>
          <cell r="D5147" t="str">
            <v>UN</v>
          </cell>
          <cell r="E5147">
            <v>1737.54</v>
          </cell>
        </row>
        <row r="5148">
          <cell r="A5148" t="str">
            <v>I3035</v>
          </cell>
          <cell r="B5148" t="str">
            <v>SEINFRA/CE</v>
          </cell>
          <cell r="C5148" t="str">
            <v>TE 90 OCRE BBP INJETADO DN 100</v>
          </cell>
          <cell r="D5148" t="str">
            <v>UN</v>
          </cell>
          <cell r="E5148">
            <v>14.25</v>
          </cell>
        </row>
        <row r="5149">
          <cell r="A5149" t="str">
            <v>I6919</v>
          </cell>
          <cell r="B5149" t="str">
            <v>SEINFRA/CE</v>
          </cell>
          <cell r="C5149" t="str">
            <v>TE 90° OCRE BBP JEI INJETADO DN 100</v>
          </cell>
          <cell r="D5149" t="str">
            <v>UN</v>
          </cell>
          <cell r="E5149">
            <v>26.26</v>
          </cell>
        </row>
        <row r="5150">
          <cell r="A5150" t="str">
            <v>I6910</v>
          </cell>
          <cell r="B5150" t="str">
            <v>SEINFRA/CE</v>
          </cell>
          <cell r="C5150" t="str">
            <v>TE 90° PVC PBS COM BOLSAS DN 150</v>
          </cell>
          <cell r="D5150" t="str">
            <v>UN</v>
          </cell>
          <cell r="E5150">
            <v>544.91999999999996</v>
          </cell>
        </row>
        <row r="5151">
          <cell r="A5151" t="str">
            <v>I6765</v>
          </cell>
          <cell r="B5151" t="str">
            <v>SEINFRA/CE</v>
          </cell>
          <cell r="C5151" t="str">
            <v>TE AÇO ASTM  A-120 ROSCÁVEL DE 100mm (4")</v>
          </cell>
          <cell r="D5151" t="str">
            <v>UN</v>
          </cell>
          <cell r="E5151">
            <v>118</v>
          </cell>
        </row>
        <row r="5152">
          <cell r="A5152" t="str">
            <v>I6760</v>
          </cell>
          <cell r="B5152" t="str">
            <v>SEINFRA/CE</v>
          </cell>
          <cell r="C5152" t="str">
            <v>TE AÇO ASTM  A-120 ROSCÁVEL DE 25mm (1")</v>
          </cell>
          <cell r="D5152" t="str">
            <v>UN</v>
          </cell>
          <cell r="E5152">
            <v>3.5</v>
          </cell>
        </row>
        <row r="5153">
          <cell r="A5153" t="str">
            <v>I6761</v>
          </cell>
          <cell r="B5153" t="str">
            <v>SEINFRA/CE</v>
          </cell>
          <cell r="C5153" t="str">
            <v>TE AÇO ASTM  A-120 ROSCÁVEL DE 32mm (1 1/4")</v>
          </cell>
          <cell r="D5153" t="str">
            <v>UN</v>
          </cell>
          <cell r="E5153">
            <v>3.98</v>
          </cell>
        </row>
        <row r="5154">
          <cell r="A5154" t="str">
            <v>I6762</v>
          </cell>
          <cell r="B5154" t="str">
            <v>SEINFRA/CE</v>
          </cell>
          <cell r="C5154" t="str">
            <v>TE AÇO ASTM  A-120 ROSCÁVEL DE 40mm (1 1/2")</v>
          </cell>
          <cell r="D5154" t="str">
            <v>UN</v>
          </cell>
          <cell r="E5154">
            <v>4.99</v>
          </cell>
        </row>
        <row r="5155">
          <cell r="A5155" t="str">
            <v>I6763</v>
          </cell>
          <cell r="B5155" t="str">
            <v>SEINFRA/CE</v>
          </cell>
          <cell r="C5155" t="str">
            <v>TE AÇO ASTM  A-120 ROSCÁVEL DE 50mm (2")</v>
          </cell>
          <cell r="D5155" t="str">
            <v>UN</v>
          </cell>
          <cell r="E5155">
            <v>72.42</v>
          </cell>
        </row>
        <row r="5156">
          <cell r="A5156" t="str">
            <v>I6764</v>
          </cell>
          <cell r="B5156" t="str">
            <v>SEINFRA/CE</v>
          </cell>
          <cell r="C5156" t="str">
            <v>TE AÇO ASTM  A-120 ROSCÁVEL DE 80mm (3")</v>
          </cell>
          <cell r="D5156" t="str">
            <v>UN</v>
          </cell>
          <cell r="E5156">
            <v>97</v>
          </cell>
        </row>
        <row r="5157">
          <cell r="A5157" t="str">
            <v>I6759</v>
          </cell>
          <cell r="B5157" t="str">
            <v>SEINFRA/CE</v>
          </cell>
          <cell r="C5157" t="str">
            <v>TE AÇO ASTM A-120 ROSCÁVEL DE 20mm (3/4")</v>
          </cell>
          <cell r="D5157" t="str">
            <v>UN</v>
          </cell>
          <cell r="E5157">
            <v>3.2</v>
          </cell>
        </row>
        <row r="5158">
          <cell r="A5158" t="str">
            <v>I6390</v>
          </cell>
          <cell r="B5158" t="str">
            <v>SEINFRA/CE</v>
          </cell>
          <cell r="C5158" t="str">
            <v>TÊ AÇO CARBONO DN 6", PN 16 SOLDA</v>
          </cell>
          <cell r="D5158" t="str">
            <v>UN</v>
          </cell>
          <cell r="E5158">
            <v>432.58</v>
          </cell>
        </row>
        <row r="5159">
          <cell r="A5159" t="str">
            <v>I6266</v>
          </cell>
          <cell r="B5159" t="str">
            <v>SEINFRA/CE</v>
          </cell>
          <cell r="C5159" t="str">
            <v>TE AÇO GALVANIZADO C/ ROSCA DN 2"X1"</v>
          </cell>
          <cell r="D5159" t="str">
            <v>UN</v>
          </cell>
          <cell r="E5159">
            <v>23.42</v>
          </cell>
        </row>
        <row r="5160">
          <cell r="A5160" t="str">
            <v>I1945</v>
          </cell>
          <cell r="B5160" t="str">
            <v>SEINFRA/CE</v>
          </cell>
          <cell r="C5160" t="str">
            <v>TE AÇO GALVANIZADO DE 1 1/2'</v>
          </cell>
          <cell r="D5160" t="str">
            <v>UN</v>
          </cell>
          <cell r="E5160">
            <v>14.39</v>
          </cell>
        </row>
        <row r="5161">
          <cell r="A5161" t="str">
            <v>I1946</v>
          </cell>
          <cell r="B5161" t="str">
            <v>SEINFRA/CE</v>
          </cell>
          <cell r="C5161" t="str">
            <v>TE AÇO GALVANIZADO DE 1 1/4'</v>
          </cell>
          <cell r="D5161" t="str">
            <v>UN</v>
          </cell>
          <cell r="E5161">
            <v>11.67</v>
          </cell>
        </row>
        <row r="5162">
          <cell r="A5162" t="str">
            <v>I1947</v>
          </cell>
          <cell r="B5162" t="str">
            <v>SEINFRA/CE</v>
          </cell>
          <cell r="C5162" t="str">
            <v>TE AÇO GALVANIZADO DE 1'</v>
          </cell>
          <cell r="D5162" t="str">
            <v>UN</v>
          </cell>
          <cell r="E5162">
            <v>6.79</v>
          </cell>
        </row>
        <row r="5163">
          <cell r="A5163" t="str">
            <v>I1948</v>
          </cell>
          <cell r="B5163" t="str">
            <v>SEINFRA/CE</v>
          </cell>
          <cell r="C5163" t="str">
            <v>TE AÇO GALVANIZADO DE 1/2'</v>
          </cell>
          <cell r="D5163" t="str">
            <v>UN</v>
          </cell>
          <cell r="E5163">
            <v>2.88</v>
          </cell>
        </row>
        <row r="5164">
          <cell r="A5164" t="str">
            <v>I1949</v>
          </cell>
          <cell r="B5164" t="str">
            <v>SEINFRA/CE</v>
          </cell>
          <cell r="C5164" t="str">
            <v>TE AÇO GALVANIZADO DE 2 1/2'</v>
          </cell>
          <cell r="D5164" t="str">
            <v>UN</v>
          </cell>
          <cell r="E5164">
            <v>39.130000000000003</v>
          </cell>
        </row>
        <row r="5165">
          <cell r="A5165" t="str">
            <v>I1950</v>
          </cell>
          <cell r="B5165" t="str">
            <v>SEINFRA/CE</v>
          </cell>
          <cell r="C5165" t="str">
            <v>TE AÇO GALVANIZADO DE 2'</v>
          </cell>
          <cell r="D5165" t="str">
            <v>UN</v>
          </cell>
          <cell r="E5165">
            <v>24.02</v>
          </cell>
        </row>
        <row r="5166">
          <cell r="A5166" t="str">
            <v>I1951</v>
          </cell>
          <cell r="B5166" t="str">
            <v>SEINFRA/CE</v>
          </cell>
          <cell r="C5166" t="str">
            <v>TE AÇO GALVANIZADO DE 3'</v>
          </cell>
          <cell r="D5166" t="str">
            <v>UN</v>
          </cell>
          <cell r="E5166">
            <v>41.33</v>
          </cell>
        </row>
        <row r="5167">
          <cell r="A5167" t="str">
            <v>I1952</v>
          </cell>
          <cell r="B5167" t="str">
            <v>SEINFRA/CE</v>
          </cell>
          <cell r="C5167" t="str">
            <v>TE AÇO GALVANIZADO DE 3/4'</v>
          </cell>
          <cell r="D5167" t="str">
            <v>UN</v>
          </cell>
          <cell r="E5167">
            <v>4.32</v>
          </cell>
        </row>
        <row r="5168">
          <cell r="A5168" t="str">
            <v>I1953</v>
          </cell>
          <cell r="B5168" t="str">
            <v>SEINFRA/CE</v>
          </cell>
          <cell r="C5168" t="str">
            <v>TE AÇO GALVANIZADO DE 3/4X1/2'</v>
          </cell>
          <cell r="D5168" t="str">
            <v>UN</v>
          </cell>
          <cell r="E5168">
            <v>4.87</v>
          </cell>
        </row>
        <row r="5169">
          <cell r="A5169" t="str">
            <v>I1954</v>
          </cell>
          <cell r="B5169" t="str">
            <v>SEINFRA/CE</v>
          </cell>
          <cell r="C5169" t="str">
            <v>TE AÇO GALVANIZADO DE 4'</v>
          </cell>
          <cell r="D5169" t="str">
            <v>UN</v>
          </cell>
          <cell r="E5169">
            <v>94.45</v>
          </cell>
        </row>
        <row r="5170">
          <cell r="A5170" t="str">
            <v>I1955</v>
          </cell>
          <cell r="B5170" t="str">
            <v>SEINFRA/CE</v>
          </cell>
          <cell r="C5170" t="str">
            <v>TE AÇO GALVANIZADO DE 5'</v>
          </cell>
          <cell r="D5170" t="str">
            <v>UN</v>
          </cell>
          <cell r="E5170">
            <v>265.07</v>
          </cell>
        </row>
        <row r="5171">
          <cell r="A5171" t="str">
            <v>I1956</v>
          </cell>
          <cell r="B5171" t="str">
            <v>SEINFRA/CE</v>
          </cell>
          <cell r="C5171" t="str">
            <v>TE AÇO GALVANIZADO DE 6"</v>
          </cell>
          <cell r="D5171" t="str">
            <v>UN</v>
          </cell>
          <cell r="E5171">
            <v>265.07</v>
          </cell>
        </row>
        <row r="5172">
          <cell r="A5172" t="str">
            <v>I1958</v>
          </cell>
          <cell r="B5172" t="str">
            <v>SEINFRA/CE</v>
          </cell>
          <cell r="C5172" t="str">
            <v>TE C/INSPEÇÃO DE PVC DE 3'</v>
          </cell>
          <cell r="D5172" t="str">
            <v>UN</v>
          </cell>
          <cell r="E5172">
            <v>18.84</v>
          </cell>
        </row>
        <row r="5173">
          <cell r="A5173" t="str">
            <v>I1957</v>
          </cell>
          <cell r="B5173" t="str">
            <v>SEINFRA/CE</v>
          </cell>
          <cell r="C5173" t="str">
            <v>TE C/INSPECAO DE PVC DE 4'</v>
          </cell>
          <cell r="D5173" t="str">
            <v>UN</v>
          </cell>
          <cell r="E5173">
            <v>20.68</v>
          </cell>
        </row>
        <row r="5174">
          <cell r="A5174" t="str">
            <v>I1959</v>
          </cell>
          <cell r="B5174" t="str">
            <v>SEINFRA/CE</v>
          </cell>
          <cell r="C5174" t="str">
            <v>TE C/INSPEÇÃO DE PVC DE 6'</v>
          </cell>
          <cell r="D5174" t="str">
            <v>UN</v>
          </cell>
          <cell r="E5174">
            <v>127.51</v>
          </cell>
        </row>
        <row r="5175">
          <cell r="A5175" t="str">
            <v>I1960</v>
          </cell>
          <cell r="B5175" t="str">
            <v>SEINFRA/CE</v>
          </cell>
          <cell r="C5175" t="str">
            <v>TE COBRE/BRONZE DIAMETRO 104MM</v>
          </cell>
          <cell r="D5175" t="str">
            <v>UN</v>
          </cell>
          <cell r="E5175">
            <v>762.95</v>
          </cell>
        </row>
        <row r="5176">
          <cell r="A5176" t="str">
            <v>I1962</v>
          </cell>
          <cell r="B5176" t="str">
            <v>SEINFRA/CE</v>
          </cell>
          <cell r="C5176" t="str">
            <v>TE COBRE/BRONZE DIAMETRO 15MM</v>
          </cell>
          <cell r="D5176" t="str">
            <v>UN</v>
          </cell>
          <cell r="E5176">
            <v>3.46</v>
          </cell>
        </row>
        <row r="5177">
          <cell r="A5177" t="str">
            <v>I1963</v>
          </cell>
          <cell r="B5177" t="str">
            <v>SEINFRA/CE</v>
          </cell>
          <cell r="C5177" t="str">
            <v>TE COBRE/BRONZE DIAMETRO 22MM</v>
          </cell>
          <cell r="D5177" t="str">
            <v>UN</v>
          </cell>
          <cell r="E5177">
            <v>6.53</v>
          </cell>
        </row>
        <row r="5178">
          <cell r="A5178" t="str">
            <v>I1964</v>
          </cell>
          <cell r="B5178" t="str">
            <v>SEINFRA/CE</v>
          </cell>
          <cell r="C5178" t="str">
            <v>TE COBRE/BRONZE DIAMETRO 28MM</v>
          </cell>
          <cell r="D5178" t="str">
            <v>UN</v>
          </cell>
          <cell r="E5178">
            <v>11.74</v>
          </cell>
        </row>
        <row r="5179">
          <cell r="A5179" t="str">
            <v>I1965</v>
          </cell>
          <cell r="B5179" t="str">
            <v>SEINFRA/CE</v>
          </cell>
          <cell r="C5179" t="str">
            <v>TE COBRE/BRONZE DIAMETRO 35MM</v>
          </cell>
          <cell r="D5179" t="str">
            <v>UN</v>
          </cell>
          <cell r="E5179">
            <v>28.03</v>
          </cell>
        </row>
        <row r="5180">
          <cell r="A5180" t="str">
            <v>I1966</v>
          </cell>
          <cell r="B5180" t="str">
            <v>SEINFRA/CE</v>
          </cell>
          <cell r="C5180" t="str">
            <v>TE COBRE/BRONZE DIAMETRO 42MM</v>
          </cell>
          <cell r="D5180" t="str">
            <v>UN</v>
          </cell>
          <cell r="E5180">
            <v>44.57</v>
          </cell>
        </row>
        <row r="5181">
          <cell r="A5181" t="str">
            <v>I1967</v>
          </cell>
          <cell r="B5181" t="str">
            <v>SEINFRA/CE</v>
          </cell>
          <cell r="C5181" t="str">
            <v>TE COBRE/BRONZE DIAMETRO 54MM</v>
          </cell>
          <cell r="D5181" t="str">
            <v>UN</v>
          </cell>
          <cell r="E5181">
            <v>93.57</v>
          </cell>
        </row>
        <row r="5182">
          <cell r="A5182" t="str">
            <v>I1968</v>
          </cell>
          <cell r="B5182" t="str">
            <v>SEINFRA/CE</v>
          </cell>
          <cell r="C5182" t="str">
            <v>TE COBRE/BRONZE DIAMETRO 66MM</v>
          </cell>
          <cell r="D5182" t="str">
            <v>UN</v>
          </cell>
          <cell r="E5182">
            <v>223.06</v>
          </cell>
        </row>
        <row r="5183">
          <cell r="A5183" t="str">
            <v>I1961</v>
          </cell>
          <cell r="B5183" t="str">
            <v>SEINFRA/CE</v>
          </cell>
          <cell r="C5183" t="str">
            <v>TE COBRE/BRONZE DIAMETRO 79MM</v>
          </cell>
          <cell r="D5183" t="str">
            <v>UN</v>
          </cell>
          <cell r="E5183">
            <v>349</v>
          </cell>
        </row>
        <row r="5184">
          <cell r="A5184" t="str">
            <v>I1943</v>
          </cell>
          <cell r="B5184" t="str">
            <v>SEINFRA/CE</v>
          </cell>
          <cell r="C5184" t="str">
            <v>TE DE  PVC  AZUL SOLDAVEL C/ ROSCA METÁLICA 25 mm x 3/4"</v>
          </cell>
          <cell r="D5184" t="str">
            <v>UN</v>
          </cell>
          <cell r="E5184">
            <v>6.6</v>
          </cell>
        </row>
        <row r="5185">
          <cell r="A5185" t="str">
            <v>I1985</v>
          </cell>
          <cell r="B5185" t="str">
            <v>SEINFRA/CE</v>
          </cell>
          <cell r="C5185" t="str">
            <v>TE FERRO FUNDIDO - 100X100MM</v>
          </cell>
          <cell r="D5185" t="str">
            <v>UN</v>
          </cell>
          <cell r="E5185">
            <v>238.67</v>
          </cell>
        </row>
        <row r="5186">
          <cell r="A5186" t="str">
            <v>I1986</v>
          </cell>
          <cell r="B5186" t="str">
            <v>SEINFRA/CE</v>
          </cell>
          <cell r="C5186" t="str">
            <v>TE FERRO FUNDIDO - 100X50MM</v>
          </cell>
          <cell r="D5186" t="str">
            <v>UN</v>
          </cell>
          <cell r="E5186">
            <v>194.73</v>
          </cell>
        </row>
        <row r="5187">
          <cell r="A5187" t="str">
            <v>I1987</v>
          </cell>
          <cell r="B5187" t="str">
            <v>SEINFRA/CE</v>
          </cell>
          <cell r="C5187" t="str">
            <v>TE FERRO FUNDIDO - 100X75MM</v>
          </cell>
          <cell r="D5187" t="str">
            <v>UN</v>
          </cell>
          <cell r="E5187">
            <v>210.48</v>
          </cell>
        </row>
        <row r="5188">
          <cell r="A5188" t="str">
            <v>I1988</v>
          </cell>
          <cell r="B5188" t="str">
            <v>SEINFRA/CE</v>
          </cell>
          <cell r="C5188" t="str">
            <v>TE FERRO FUNDIDO - 150X100MM</v>
          </cell>
          <cell r="D5188" t="str">
            <v>UN</v>
          </cell>
          <cell r="E5188">
            <v>302.8</v>
          </cell>
        </row>
        <row r="5189">
          <cell r="A5189" t="str">
            <v>I1989</v>
          </cell>
          <cell r="B5189" t="str">
            <v>SEINFRA/CE</v>
          </cell>
          <cell r="C5189" t="str">
            <v>TE FERRO FUNDIDO - 150X150MM</v>
          </cell>
          <cell r="D5189" t="str">
            <v>UN</v>
          </cell>
          <cell r="E5189">
            <v>368.37</v>
          </cell>
        </row>
        <row r="5190">
          <cell r="A5190" t="str">
            <v>I1990</v>
          </cell>
          <cell r="B5190" t="str">
            <v>SEINFRA/CE</v>
          </cell>
          <cell r="C5190" t="str">
            <v>TE FERRO FUNDIDO - 50X50MM</v>
          </cell>
          <cell r="D5190" t="str">
            <v>UN</v>
          </cell>
          <cell r="E5190">
            <v>131.62</v>
          </cell>
        </row>
        <row r="5191">
          <cell r="A5191" t="str">
            <v>I1991</v>
          </cell>
          <cell r="B5191" t="str">
            <v>SEINFRA/CE</v>
          </cell>
          <cell r="C5191" t="str">
            <v>TE FERRO FUNDIDO - 75X50MM</v>
          </cell>
          <cell r="D5191" t="str">
            <v>UN</v>
          </cell>
          <cell r="E5191">
            <v>151.58000000000001</v>
          </cell>
        </row>
        <row r="5192">
          <cell r="A5192" t="str">
            <v>I1992</v>
          </cell>
          <cell r="B5192" t="str">
            <v>SEINFRA/CE</v>
          </cell>
          <cell r="C5192" t="str">
            <v>TE FERRO FUNDIDO - 75X75MM</v>
          </cell>
          <cell r="D5192" t="str">
            <v>UN</v>
          </cell>
          <cell r="E5192">
            <v>179.1</v>
          </cell>
        </row>
        <row r="5193">
          <cell r="A5193" t="str">
            <v>I3540</v>
          </cell>
          <cell r="B5193" t="str">
            <v>SEINFRA/CE</v>
          </cell>
          <cell r="C5193" t="str">
            <v>TE FoFo BBB JUNTA ELÁSTICA DN 100 x 100</v>
          </cell>
          <cell r="D5193" t="str">
            <v>UN</v>
          </cell>
          <cell r="E5193">
            <v>347.99</v>
          </cell>
        </row>
        <row r="5194">
          <cell r="A5194" t="str">
            <v>I3539</v>
          </cell>
          <cell r="B5194" t="str">
            <v>SEINFRA/CE</v>
          </cell>
          <cell r="C5194" t="str">
            <v>TE FoFo BBB JUNTA ELÁSTICA DN 100 x 75</v>
          </cell>
          <cell r="D5194" t="str">
            <v>UN</v>
          </cell>
          <cell r="E5194">
            <v>341.26</v>
          </cell>
        </row>
        <row r="5195">
          <cell r="A5195" t="str">
            <v>I7151</v>
          </cell>
          <cell r="B5195" t="str">
            <v>SEINFRA/CE</v>
          </cell>
          <cell r="C5195" t="str">
            <v>TE FoFo BBB JUNTA ELASTICA DN 100 x 80</v>
          </cell>
          <cell r="D5195" t="str">
            <v>UN</v>
          </cell>
          <cell r="E5195">
            <v>341.26</v>
          </cell>
        </row>
        <row r="5196">
          <cell r="A5196" t="str">
            <v>I3543</v>
          </cell>
          <cell r="B5196" t="str">
            <v>SEINFRA/CE</v>
          </cell>
          <cell r="C5196" t="str">
            <v>TE FoFo BBB JUNTA ELÁSTICA DN 150 x 100</v>
          </cell>
          <cell r="D5196" t="str">
            <v>UN</v>
          </cell>
          <cell r="E5196">
            <v>380.89</v>
          </cell>
        </row>
        <row r="5197">
          <cell r="A5197" t="str">
            <v>I3544</v>
          </cell>
          <cell r="B5197" t="str">
            <v>SEINFRA/CE</v>
          </cell>
          <cell r="C5197" t="str">
            <v>TE FoFo BBB JUNTA ELÁSTICA DN 150 x 150</v>
          </cell>
          <cell r="D5197" t="str">
            <v>UN</v>
          </cell>
          <cell r="E5197">
            <v>446.48</v>
          </cell>
        </row>
        <row r="5198">
          <cell r="A5198" t="str">
            <v>I3542</v>
          </cell>
          <cell r="B5198" t="str">
            <v>SEINFRA/CE</v>
          </cell>
          <cell r="C5198" t="str">
            <v>TE FoFo BBB JUNTA ELÁSTICA DN 150 x 75</v>
          </cell>
          <cell r="D5198" t="str">
            <v>UN</v>
          </cell>
          <cell r="E5198">
            <v>364.03</v>
          </cell>
        </row>
        <row r="5199">
          <cell r="A5199" t="str">
            <v>I7152</v>
          </cell>
          <cell r="B5199" t="str">
            <v>SEINFRA/CE</v>
          </cell>
          <cell r="C5199" t="str">
            <v>TE FoFo BBB JUNTA ELASTICA DN 150 x 80</v>
          </cell>
          <cell r="D5199" t="str">
            <v>UN</v>
          </cell>
          <cell r="E5199">
            <v>364.03</v>
          </cell>
        </row>
        <row r="5200">
          <cell r="A5200" t="str">
            <v>I3547</v>
          </cell>
          <cell r="B5200" t="str">
            <v>SEINFRA/CE</v>
          </cell>
          <cell r="C5200" t="str">
            <v>TE FoFo BBB JUNTA ELÁSTICA DN 200 x 100</v>
          </cell>
          <cell r="D5200" t="str">
            <v>UN</v>
          </cell>
          <cell r="E5200">
            <v>763.76</v>
          </cell>
        </row>
        <row r="5201">
          <cell r="A5201" t="str">
            <v>I7153</v>
          </cell>
          <cell r="B5201" t="str">
            <v>SEINFRA/CE</v>
          </cell>
          <cell r="C5201" t="str">
            <v>TE FoFo BBB JUNTA ELASTICA DN 200 x 150</v>
          </cell>
          <cell r="D5201" t="str">
            <v>UN</v>
          </cell>
          <cell r="E5201">
            <v>780.93</v>
          </cell>
        </row>
        <row r="5202">
          <cell r="A5202" t="str">
            <v>I3548</v>
          </cell>
          <cell r="B5202" t="str">
            <v>SEINFRA/CE</v>
          </cell>
          <cell r="C5202" t="str">
            <v>TE FoFo BBB JUNTA ELÁSTICA DN 200 x 200</v>
          </cell>
          <cell r="D5202" t="str">
            <v>UN</v>
          </cell>
          <cell r="E5202">
            <v>802.08</v>
          </cell>
        </row>
        <row r="5203">
          <cell r="A5203" t="str">
            <v>I3546</v>
          </cell>
          <cell r="B5203" t="str">
            <v>SEINFRA/CE</v>
          </cell>
          <cell r="C5203" t="str">
            <v>TE FoFo BBB JUNTA ELÁSTICA DN 200 x 75</v>
          </cell>
          <cell r="D5203" t="str">
            <v>UN</v>
          </cell>
          <cell r="E5203">
            <v>757.06</v>
          </cell>
        </row>
        <row r="5204">
          <cell r="A5204" t="str">
            <v>I7154</v>
          </cell>
          <cell r="B5204" t="str">
            <v>SEINFRA/CE</v>
          </cell>
          <cell r="C5204" t="str">
            <v>TE FoFo BBB JUNTA ELASTICA DN 200 x 80</v>
          </cell>
          <cell r="D5204" t="str">
            <v>UN</v>
          </cell>
          <cell r="E5204">
            <v>757.06</v>
          </cell>
        </row>
        <row r="5205">
          <cell r="A5205" t="str">
            <v>I3551</v>
          </cell>
          <cell r="B5205" t="str">
            <v>SEINFRA/CE</v>
          </cell>
          <cell r="C5205" t="str">
            <v>TE FoFo BBB JUNTA ELÁSTICA DN 250 x 100</v>
          </cell>
          <cell r="D5205" t="str">
            <v>UN</v>
          </cell>
          <cell r="E5205">
            <v>667.58</v>
          </cell>
        </row>
        <row r="5206">
          <cell r="A5206" t="str">
            <v>I3552</v>
          </cell>
          <cell r="B5206" t="str">
            <v>SEINFRA/CE</v>
          </cell>
          <cell r="C5206" t="str">
            <v>TE FoFo BBB JUNTA ELÁSTICA DN 250 x 250</v>
          </cell>
          <cell r="D5206" t="str">
            <v>UN</v>
          </cell>
          <cell r="E5206">
            <v>892.51</v>
          </cell>
        </row>
        <row r="5207">
          <cell r="A5207" t="str">
            <v>I3550</v>
          </cell>
          <cell r="B5207" t="str">
            <v>SEINFRA/CE</v>
          </cell>
          <cell r="C5207" t="str">
            <v>TE FoFo BBB JUNTA ELÁSTICA DN 250 x 75</v>
          </cell>
          <cell r="D5207" t="str">
            <v>UN</v>
          </cell>
          <cell r="E5207">
            <v>644.02</v>
          </cell>
        </row>
        <row r="5208">
          <cell r="A5208" t="str">
            <v>I7155</v>
          </cell>
          <cell r="B5208" t="str">
            <v>SEINFRA/CE</v>
          </cell>
          <cell r="C5208" t="str">
            <v>TE FoFo BBB JUNTA ELASTICA DN 250 x 80</v>
          </cell>
          <cell r="D5208" t="str">
            <v>UN</v>
          </cell>
          <cell r="E5208">
            <v>644.02</v>
          </cell>
        </row>
        <row r="5209">
          <cell r="A5209" t="str">
            <v>I3554</v>
          </cell>
          <cell r="B5209" t="str">
            <v>SEINFRA/CE</v>
          </cell>
          <cell r="C5209" t="str">
            <v>TE FoFo BBB JUNTA ELÁSTICA DN 300 x 100</v>
          </cell>
          <cell r="D5209" t="str">
            <v>UN</v>
          </cell>
          <cell r="E5209">
            <v>903.35</v>
          </cell>
        </row>
        <row r="5210">
          <cell r="A5210" t="str">
            <v>I3555</v>
          </cell>
          <cell r="B5210" t="str">
            <v>SEINFRA/CE</v>
          </cell>
          <cell r="C5210" t="str">
            <v>TE FoFo BBB JUNTA ELÁSTICA DN 300 x 150</v>
          </cell>
          <cell r="D5210" t="str">
            <v>UN</v>
          </cell>
          <cell r="E5210">
            <v>917.14</v>
          </cell>
        </row>
        <row r="5211">
          <cell r="A5211" t="str">
            <v>I3556</v>
          </cell>
          <cell r="B5211" t="str">
            <v>SEINFRA/CE</v>
          </cell>
          <cell r="C5211" t="str">
            <v>TE FoFo BBB JUNTA ELÁSTICA DN 300 x 200</v>
          </cell>
          <cell r="D5211" t="str">
            <v>UN</v>
          </cell>
          <cell r="E5211">
            <v>1279.23</v>
          </cell>
        </row>
        <row r="5212">
          <cell r="A5212" t="str">
            <v>I3557</v>
          </cell>
          <cell r="B5212" t="str">
            <v>SEINFRA/CE</v>
          </cell>
          <cell r="C5212" t="str">
            <v>TE FoFo BBB JUNTA ELÁSTICA DN 300 x 250</v>
          </cell>
          <cell r="D5212" t="str">
            <v>UN</v>
          </cell>
          <cell r="E5212">
            <v>1303.82</v>
          </cell>
        </row>
        <row r="5213">
          <cell r="A5213" t="str">
            <v>I3558</v>
          </cell>
          <cell r="B5213" t="str">
            <v>SEINFRA/CE</v>
          </cell>
          <cell r="C5213" t="str">
            <v>TE FoFo BBB JUNTA ELÁSTICA DN 300 x 300</v>
          </cell>
          <cell r="D5213" t="str">
            <v>UN</v>
          </cell>
          <cell r="E5213">
            <v>1352.75</v>
          </cell>
        </row>
        <row r="5214">
          <cell r="A5214" t="str">
            <v>I3553</v>
          </cell>
          <cell r="B5214" t="str">
            <v>SEINFRA/CE</v>
          </cell>
          <cell r="C5214" t="str">
            <v>TE FoFo BBB JUNTA ELÁSTICA DN 300 x 75</v>
          </cell>
          <cell r="D5214" t="str">
            <v>UN</v>
          </cell>
          <cell r="E5214">
            <v>833.36</v>
          </cell>
        </row>
        <row r="5215">
          <cell r="A5215" t="str">
            <v>I7156</v>
          </cell>
          <cell r="B5215" t="str">
            <v>SEINFRA/CE</v>
          </cell>
          <cell r="C5215" t="str">
            <v>TE FoFo BBB JUNTA ELASTICA DN 300 x 80</v>
          </cell>
          <cell r="D5215" t="str">
            <v>UN</v>
          </cell>
          <cell r="E5215">
            <v>833.36</v>
          </cell>
        </row>
        <row r="5216">
          <cell r="A5216" t="str">
            <v>I7157</v>
          </cell>
          <cell r="B5216" t="str">
            <v>SEINFRA/CE</v>
          </cell>
          <cell r="C5216" t="str">
            <v>TE FoFo BBB JUNTA ELASTICA DN 350 x 100</v>
          </cell>
          <cell r="D5216" t="str">
            <v>UN</v>
          </cell>
          <cell r="E5216">
            <v>1164.5899999999999</v>
          </cell>
        </row>
        <row r="5217">
          <cell r="A5217" t="str">
            <v>I7606</v>
          </cell>
          <cell r="B5217" t="str">
            <v>SEINFRA/CE</v>
          </cell>
          <cell r="C5217" t="str">
            <v>TÊ FoFo BBB JUNTA ELÁSTICA DN 350 x 200</v>
          </cell>
          <cell r="D5217" t="str">
            <v>UN</v>
          </cell>
          <cell r="E5217">
            <v>1343.82</v>
          </cell>
        </row>
        <row r="5218">
          <cell r="A5218" t="str">
            <v>I7158</v>
          </cell>
          <cell r="B5218" t="str">
            <v>SEINFRA/CE</v>
          </cell>
          <cell r="C5218" t="str">
            <v>TE FoFo BBB JUNTA ELASTICA DN 350 x 250</v>
          </cell>
          <cell r="D5218" t="str">
            <v>UN</v>
          </cell>
          <cell r="E5218">
            <v>1594.35</v>
          </cell>
        </row>
        <row r="5219">
          <cell r="A5219" t="str">
            <v>I7607</v>
          </cell>
          <cell r="B5219" t="str">
            <v>SEINFRA/CE</v>
          </cell>
          <cell r="C5219" t="str">
            <v>TÊ FoFo BBB JUNTA ELÁSTICA DN 350 x 350</v>
          </cell>
          <cell r="D5219" t="str">
            <v>UN</v>
          </cell>
          <cell r="E5219">
            <v>4026.78</v>
          </cell>
        </row>
        <row r="5220">
          <cell r="A5220" t="str">
            <v>I3560</v>
          </cell>
          <cell r="B5220" t="str">
            <v>SEINFRA/CE</v>
          </cell>
          <cell r="C5220" t="str">
            <v>TE FoFo BBB JUNTA ELÁSTICA DN 400 x 100</v>
          </cell>
          <cell r="D5220" t="str">
            <v>UN</v>
          </cell>
          <cell r="E5220">
            <v>1663.06</v>
          </cell>
        </row>
        <row r="5221">
          <cell r="A5221" t="str">
            <v>I3561</v>
          </cell>
          <cell r="B5221" t="str">
            <v>SEINFRA/CE</v>
          </cell>
          <cell r="C5221" t="str">
            <v>TE FoFo BBB JUNTA ELÁSTICA DN 400 x 200</v>
          </cell>
          <cell r="D5221" t="str">
            <v>UN</v>
          </cell>
          <cell r="E5221">
            <v>1930.52</v>
          </cell>
        </row>
        <row r="5222">
          <cell r="A5222" t="str">
            <v>I3562</v>
          </cell>
          <cell r="B5222" t="str">
            <v>SEINFRA/CE</v>
          </cell>
          <cell r="C5222" t="str">
            <v>TE FoFo BBB JUNTA ELÁSTICA DN 400 x 300</v>
          </cell>
          <cell r="D5222" t="str">
            <v>UN</v>
          </cell>
          <cell r="E5222">
            <v>2232.25</v>
          </cell>
        </row>
        <row r="5223">
          <cell r="A5223" t="str">
            <v>I3563</v>
          </cell>
          <cell r="B5223" t="str">
            <v>SEINFRA/CE</v>
          </cell>
          <cell r="C5223" t="str">
            <v>TE FoFo BBB JUNTA ELÁSTICA DN 400 x 400</v>
          </cell>
          <cell r="D5223" t="str">
            <v>UN</v>
          </cell>
          <cell r="E5223">
            <v>2346.5500000000002</v>
          </cell>
        </row>
        <row r="5224">
          <cell r="A5224" t="str">
            <v>I3559</v>
          </cell>
          <cell r="B5224" t="str">
            <v>SEINFRA/CE</v>
          </cell>
          <cell r="C5224" t="str">
            <v>TE FoFo BBB JUNTA ELÁSTICA DN 400 x 75</v>
          </cell>
          <cell r="D5224" t="str">
            <v>UN</v>
          </cell>
          <cell r="E5224">
            <v>1460.22</v>
          </cell>
        </row>
        <row r="5225">
          <cell r="A5225" t="str">
            <v>I7159</v>
          </cell>
          <cell r="B5225" t="str">
            <v>SEINFRA/CE</v>
          </cell>
          <cell r="C5225" t="str">
            <v>TE FoFo BBB JUNTA ELASTICA DN 400 x 80</v>
          </cell>
          <cell r="D5225" t="str">
            <v>UN</v>
          </cell>
          <cell r="E5225">
            <v>1460.22</v>
          </cell>
        </row>
        <row r="5226">
          <cell r="A5226" t="str">
            <v>I3564</v>
          </cell>
          <cell r="B5226" t="str">
            <v>SEINFRA/CE</v>
          </cell>
          <cell r="C5226" t="str">
            <v>TE FoFo BBB JUNTA ELÁSTICA DN 500 x 100</v>
          </cell>
          <cell r="D5226" t="str">
            <v>UN</v>
          </cell>
          <cell r="E5226">
            <v>2112.85</v>
          </cell>
        </row>
        <row r="5227">
          <cell r="A5227" t="str">
            <v>I3565</v>
          </cell>
          <cell r="B5227" t="str">
            <v>SEINFRA/CE</v>
          </cell>
          <cell r="C5227" t="str">
            <v>TE FoFo BBB JUNTA ELÁSTICA DN 500 x 200</v>
          </cell>
          <cell r="D5227" t="str">
            <v>UN</v>
          </cell>
          <cell r="E5227">
            <v>2556.0700000000002</v>
          </cell>
        </row>
        <row r="5228">
          <cell r="A5228" t="str">
            <v>I3566</v>
          </cell>
          <cell r="B5228" t="str">
            <v>SEINFRA/CE</v>
          </cell>
          <cell r="C5228" t="str">
            <v>TE FoFo BBB JUNTA ELÁSTICA DN 500 x 300</v>
          </cell>
          <cell r="D5228" t="str">
            <v>UN</v>
          </cell>
          <cell r="E5228">
            <v>4926.0600000000004</v>
          </cell>
        </row>
        <row r="5229">
          <cell r="A5229" t="str">
            <v>I3567</v>
          </cell>
          <cell r="B5229" t="str">
            <v>SEINFRA/CE</v>
          </cell>
          <cell r="C5229" t="str">
            <v>TE FoFo BBB JUNTA ELÁSTICA DN 500 x 500</v>
          </cell>
          <cell r="D5229" t="str">
            <v>UN</v>
          </cell>
          <cell r="E5229">
            <v>5544.8</v>
          </cell>
        </row>
        <row r="5230">
          <cell r="A5230" t="str">
            <v>I7608</v>
          </cell>
          <cell r="B5230" t="str">
            <v>SEINFRA/CE</v>
          </cell>
          <cell r="C5230" t="str">
            <v>TÊ FoFo BBB JUNTA ELÁSTICA DN 500 x 80</v>
          </cell>
          <cell r="D5230" t="str">
            <v>UN</v>
          </cell>
          <cell r="E5230">
            <v>2166.98</v>
          </cell>
        </row>
        <row r="5231">
          <cell r="A5231" t="str">
            <v>I3568</v>
          </cell>
          <cell r="B5231" t="str">
            <v>SEINFRA/CE</v>
          </cell>
          <cell r="C5231" t="str">
            <v>TE FoFo BBB JUNTA ELÁSTICA DN 600 x 100</v>
          </cell>
          <cell r="D5231" t="str">
            <v>UN</v>
          </cell>
          <cell r="E5231">
            <v>5782.46</v>
          </cell>
        </row>
        <row r="5232">
          <cell r="A5232" t="str">
            <v>I3569</v>
          </cell>
          <cell r="B5232" t="str">
            <v>SEINFRA/CE</v>
          </cell>
          <cell r="C5232" t="str">
            <v>TE FoFo BBB JUNTA ELÁSTICA DN 600 x 200</v>
          </cell>
          <cell r="D5232" t="str">
            <v>UN</v>
          </cell>
          <cell r="E5232">
            <v>6061.45</v>
          </cell>
        </row>
        <row r="5233">
          <cell r="A5233" t="str">
            <v>I3570</v>
          </cell>
          <cell r="B5233" t="str">
            <v>SEINFRA/CE</v>
          </cell>
          <cell r="C5233" t="str">
            <v>TE FoFo BBB JUNTA ELÁSTICA DN 600 x 300</v>
          </cell>
          <cell r="D5233" t="str">
            <v>UN</v>
          </cell>
          <cell r="E5233">
            <v>6369.84</v>
          </cell>
        </row>
        <row r="5234">
          <cell r="A5234" t="str">
            <v>I7161</v>
          </cell>
          <cell r="B5234" t="str">
            <v>SEINFRA/CE</v>
          </cell>
          <cell r="C5234" t="str">
            <v>TE FoFo BBB JUNTA ELASTICA DN 600 x 300</v>
          </cell>
          <cell r="D5234" t="str">
            <v>UN</v>
          </cell>
          <cell r="E5234">
            <v>6369.84</v>
          </cell>
        </row>
        <row r="5235">
          <cell r="A5235" t="str">
            <v>I3571</v>
          </cell>
          <cell r="B5235" t="str">
            <v>SEINFRA/CE</v>
          </cell>
          <cell r="C5235" t="str">
            <v>TE FoFo BBB JUNTA ELÁSTICA DN 600 x 400</v>
          </cell>
          <cell r="D5235" t="str">
            <v>UN</v>
          </cell>
          <cell r="E5235">
            <v>6659.75</v>
          </cell>
        </row>
        <row r="5236">
          <cell r="A5236" t="str">
            <v>I7162</v>
          </cell>
          <cell r="B5236" t="str">
            <v>SEINFRA/CE</v>
          </cell>
          <cell r="C5236" t="str">
            <v>TE FoFo BBB JUNTA ELASTICA DN 600 x 500</v>
          </cell>
          <cell r="D5236" t="str">
            <v>UN</v>
          </cell>
          <cell r="E5236">
            <v>5012.24</v>
          </cell>
        </row>
        <row r="5237">
          <cell r="A5237" t="str">
            <v>I3572</v>
          </cell>
          <cell r="B5237" t="str">
            <v>SEINFRA/CE</v>
          </cell>
          <cell r="C5237" t="str">
            <v>TE FoFo BBB JUNTA ELÁSTICA DN 600 x 600</v>
          </cell>
          <cell r="D5237" t="str">
            <v>UN</v>
          </cell>
          <cell r="E5237">
            <v>6912.18</v>
          </cell>
        </row>
        <row r="5238">
          <cell r="A5238" t="str">
            <v>I3537</v>
          </cell>
          <cell r="B5238" t="str">
            <v>SEINFRA/CE</v>
          </cell>
          <cell r="C5238" t="str">
            <v>TE FoFo BBB JUNTA ELÁSTICA DN 75 x 75</v>
          </cell>
          <cell r="D5238" t="str">
            <v>UN</v>
          </cell>
          <cell r="E5238">
            <v>222.17</v>
          </cell>
        </row>
        <row r="5239">
          <cell r="A5239" t="str">
            <v>I7163</v>
          </cell>
          <cell r="B5239" t="str">
            <v>SEINFRA/CE</v>
          </cell>
          <cell r="C5239" t="str">
            <v>TE FoFo BBB JUNTA ELASTICA DN 80 x 80</v>
          </cell>
          <cell r="D5239" t="str">
            <v>UN</v>
          </cell>
          <cell r="E5239">
            <v>222.17</v>
          </cell>
        </row>
        <row r="5240">
          <cell r="A5240" t="str">
            <v>I7164</v>
          </cell>
          <cell r="B5240" t="str">
            <v>SEINFRA/CE</v>
          </cell>
          <cell r="C5240" t="str">
            <v>TE FoFo BBF DN 100 x 100 PN10</v>
          </cell>
          <cell r="D5240" t="str">
            <v>UN</v>
          </cell>
          <cell r="E5240">
            <v>330.22</v>
          </cell>
        </row>
        <row r="5241">
          <cell r="A5241" t="str">
            <v>I3576</v>
          </cell>
          <cell r="B5241" t="str">
            <v>SEINFRA/CE</v>
          </cell>
          <cell r="C5241" t="str">
            <v>TE FoFo BBF DN 100 x 50 PN10</v>
          </cell>
          <cell r="D5241" t="str">
            <v>UN</v>
          </cell>
          <cell r="E5241">
            <v>284.14999999999998</v>
          </cell>
        </row>
        <row r="5242">
          <cell r="A5242" t="str">
            <v>I7609</v>
          </cell>
          <cell r="B5242" t="str">
            <v>SEINFRA/CE</v>
          </cell>
          <cell r="C5242" t="str">
            <v>TÊ FoFo BBF DN 100 x 80 PN10</v>
          </cell>
          <cell r="D5242" t="str">
            <v>UN</v>
          </cell>
          <cell r="E5242">
            <v>287.17</v>
          </cell>
        </row>
        <row r="5243">
          <cell r="A5243" t="str">
            <v>I3622</v>
          </cell>
          <cell r="B5243" t="str">
            <v>SEINFRA/CE</v>
          </cell>
          <cell r="C5243" t="str">
            <v>TE FoFo BBF DN 1000 x 1000 PN 10</v>
          </cell>
          <cell r="D5243" t="str">
            <v>UN</v>
          </cell>
          <cell r="E5243">
            <v>19445.8</v>
          </cell>
        </row>
        <row r="5244">
          <cell r="A5244" t="str">
            <v>I3618</v>
          </cell>
          <cell r="B5244" t="str">
            <v>SEINFRA/CE</v>
          </cell>
          <cell r="C5244" t="str">
            <v>TE FoFo BBF DN 1000 x 200 PN 10</v>
          </cell>
          <cell r="D5244" t="str">
            <v>UN</v>
          </cell>
          <cell r="E5244">
            <v>10558.47</v>
          </cell>
        </row>
        <row r="5245">
          <cell r="A5245" t="str">
            <v>I3619</v>
          </cell>
          <cell r="B5245" t="str">
            <v>SEINFRA/CE</v>
          </cell>
          <cell r="C5245" t="str">
            <v>TE FoFo BBF DN 1000 x 400 PN 10</v>
          </cell>
          <cell r="D5245" t="str">
            <v>UN</v>
          </cell>
          <cell r="E5245">
            <v>12506.45</v>
          </cell>
        </row>
        <row r="5246">
          <cell r="A5246" t="str">
            <v>I3620</v>
          </cell>
          <cell r="B5246" t="str">
            <v>SEINFRA/CE</v>
          </cell>
          <cell r="C5246" t="str">
            <v>TE FoFo BBF DN 1000 x 600 PN 10</v>
          </cell>
          <cell r="D5246" t="str">
            <v>UN</v>
          </cell>
          <cell r="E5246">
            <v>17823.169999999998</v>
          </cell>
        </row>
        <row r="5247">
          <cell r="A5247" t="str">
            <v>I3621</v>
          </cell>
          <cell r="B5247" t="str">
            <v>SEINFRA/CE</v>
          </cell>
          <cell r="C5247" t="str">
            <v>TE FoFo BBF DN 1000 x 800 PN 10</v>
          </cell>
          <cell r="D5247" t="str">
            <v>UN</v>
          </cell>
          <cell r="E5247">
            <v>18338.14</v>
          </cell>
        </row>
        <row r="5248">
          <cell r="A5248" t="str">
            <v>I3627</v>
          </cell>
          <cell r="B5248" t="str">
            <v>SEINFRA/CE</v>
          </cell>
          <cell r="C5248" t="str">
            <v>TE FoFo BBF DN 1200 x 1000 PN 10</v>
          </cell>
          <cell r="D5248" t="str">
            <v>UN</v>
          </cell>
          <cell r="E5248">
            <v>24793</v>
          </cell>
        </row>
        <row r="5249">
          <cell r="A5249" t="str">
            <v>I3628</v>
          </cell>
          <cell r="B5249" t="str">
            <v>SEINFRA/CE</v>
          </cell>
          <cell r="C5249" t="str">
            <v>TE FoFo BBF DN 1200 x 1200 PN 10</v>
          </cell>
          <cell r="D5249" t="str">
            <v>UN</v>
          </cell>
          <cell r="E5249">
            <v>26451.8</v>
          </cell>
        </row>
        <row r="5250">
          <cell r="A5250" t="str">
            <v>I3623</v>
          </cell>
          <cell r="B5250" t="str">
            <v>SEINFRA/CE</v>
          </cell>
          <cell r="C5250" t="str">
            <v>TE FoFo BBF DN 1200 x 200 PN 10</v>
          </cell>
          <cell r="D5250" t="str">
            <v>UN</v>
          </cell>
          <cell r="E5250">
            <v>16794.349999999999</v>
          </cell>
        </row>
        <row r="5251">
          <cell r="A5251" t="str">
            <v>I3624</v>
          </cell>
          <cell r="B5251" t="str">
            <v>SEINFRA/CE</v>
          </cell>
          <cell r="C5251" t="str">
            <v>TE FoFo BBF DN 1200 x 400 PN10</v>
          </cell>
          <cell r="D5251" t="str">
            <v>UN</v>
          </cell>
          <cell r="E5251">
            <v>18621.23</v>
          </cell>
        </row>
        <row r="5252">
          <cell r="A5252" t="str">
            <v>I3625</v>
          </cell>
          <cell r="B5252" t="str">
            <v>SEINFRA/CE</v>
          </cell>
          <cell r="C5252" t="str">
            <v>TE FoFo BBF DN 1200 x 600 PN 10</v>
          </cell>
          <cell r="D5252" t="str">
            <v>UN</v>
          </cell>
          <cell r="E5252">
            <v>21028.89</v>
          </cell>
        </row>
        <row r="5253">
          <cell r="A5253" t="str">
            <v>I3626</v>
          </cell>
          <cell r="B5253" t="str">
            <v>SEINFRA/CE</v>
          </cell>
          <cell r="C5253" t="str">
            <v>TE FoFo BBF DN 1200 x 800 PN 10</v>
          </cell>
          <cell r="D5253" t="str">
            <v>UN</v>
          </cell>
          <cell r="E5253">
            <v>23610.35</v>
          </cell>
        </row>
        <row r="5254">
          <cell r="A5254" t="str">
            <v>I7165</v>
          </cell>
          <cell r="B5254" t="str">
            <v>SEINFRA/CE</v>
          </cell>
          <cell r="C5254" t="str">
            <v>TE FoFo BBF DN 150 x 100 PN10</v>
          </cell>
          <cell r="D5254" t="str">
            <v>UN</v>
          </cell>
          <cell r="E5254">
            <v>393.79</v>
          </cell>
        </row>
        <row r="5255">
          <cell r="A5255" t="str">
            <v>I7166</v>
          </cell>
          <cell r="B5255" t="str">
            <v>SEINFRA/CE</v>
          </cell>
          <cell r="C5255" t="str">
            <v>TE FoFo BBF DN 150 x 150 PN10</v>
          </cell>
          <cell r="D5255" t="str">
            <v>UN</v>
          </cell>
          <cell r="E5255">
            <v>510.93</v>
          </cell>
        </row>
        <row r="5256">
          <cell r="A5256" t="str">
            <v>I3577</v>
          </cell>
          <cell r="B5256" t="str">
            <v>SEINFRA/CE</v>
          </cell>
          <cell r="C5256" t="str">
            <v>TE FoFo BBF DN 150 x 50 PN10</v>
          </cell>
          <cell r="D5256" t="str">
            <v>UN</v>
          </cell>
          <cell r="E5256">
            <v>377.3</v>
          </cell>
        </row>
        <row r="5257">
          <cell r="A5257" t="str">
            <v>I3578</v>
          </cell>
          <cell r="B5257" t="str">
            <v>SEINFRA/CE</v>
          </cell>
          <cell r="C5257" t="str">
            <v>TE FoFo BBF DN 150 x 75 PN10</v>
          </cell>
          <cell r="D5257" t="str">
            <v>UN</v>
          </cell>
          <cell r="E5257">
            <v>377.48</v>
          </cell>
        </row>
        <row r="5258">
          <cell r="A5258" t="str">
            <v>I7167</v>
          </cell>
          <cell r="B5258" t="str">
            <v>SEINFRA/CE</v>
          </cell>
          <cell r="C5258" t="str">
            <v>TE FoFo BBF DN 150 x 80 PN10</v>
          </cell>
          <cell r="D5258" t="str">
            <v>UN</v>
          </cell>
          <cell r="E5258">
            <v>377.48</v>
          </cell>
        </row>
        <row r="5259">
          <cell r="A5259" t="str">
            <v>I3581</v>
          </cell>
          <cell r="B5259" t="str">
            <v>SEINFRA/CE</v>
          </cell>
          <cell r="C5259" t="str">
            <v>TE FoFo BBF DN 200 x 100 PN 10</v>
          </cell>
          <cell r="D5259" t="str">
            <v>UN</v>
          </cell>
          <cell r="E5259">
            <v>613.54</v>
          </cell>
        </row>
        <row r="5260">
          <cell r="A5260" t="str">
            <v>I7610</v>
          </cell>
          <cell r="B5260" t="str">
            <v>SEINFRA/CE</v>
          </cell>
          <cell r="C5260" t="str">
            <v>TÊ FoFo BBF DN 200 x 150 PN10</v>
          </cell>
          <cell r="D5260" t="str">
            <v>UN</v>
          </cell>
          <cell r="E5260">
            <v>705.27</v>
          </cell>
        </row>
        <row r="5261">
          <cell r="A5261" t="str">
            <v>I7168</v>
          </cell>
          <cell r="B5261" t="str">
            <v>SEINFRA/CE</v>
          </cell>
          <cell r="C5261" t="str">
            <v>TE FoFo BBF DN 200 x 200 PN 10</v>
          </cell>
          <cell r="D5261" t="str">
            <v>UN</v>
          </cell>
          <cell r="E5261">
            <v>711.27</v>
          </cell>
        </row>
        <row r="5262">
          <cell r="A5262" t="str">
            <v>I3579</v>
          </cell>
          <cell r="B5262" t="str">
            <v>SEINFRA/CE</v>
          </cell>
          <cell r="C5262" t="str">
            <v>TE FoFo BBF DN 200 x 50 PN10</v>
          </cell>
          <cell r="D5262" t="str">
            <v>UN</v>
          </cell>
          <cell r="E5262">
            <v>693.64</v>
          </cell>
        </row>
        <row r="5263">
          <cell r="A5263" t="str">
            <v>I3580</v>
          </cell>
          <cell r="B5263" t="str">
            <v>SEINFRA/CE</v>
          </cell>
          <cell r="C5263" t="str">
            <v>TE FoFo BBF DN 200 x 75 PN10</v>
          </cell>
          <cell r="D5263" t="str">
            <v>UN</v>
          </cell>
          <cell r="E5263">
            <v>602.39</v>
          </cell>
        </row>
        <row r="5264">
          <cell r="A5264" t="str">
            <v>I7169</v>
          </cell>
          <cell r="B5264" t="str">
            <v>SEINFRA/CE</v>
          </cell>
          <cell r="C5264" t="str">
            <v>TE FoFo BBF DN 200 x 80 PN10</v>
          </cell>
          <cell r="D5264" t="str">
            <v>UN</v>
          </cell>
          <cell r="E5264">
            <v>552.6</v>
          </cell>
        </row>
        <row r="5265">
          <cell r="A5265" t="str">
            <v>I3584</v>
          </cell>
          <cell r="B5265" t="str">
            <v>SEINFRA/CE</v>
          </cell>
          <cell r="C5265" t="str">
            <v>TE FoFo BBF DN 250 x 100 PN 10</v>
          </cell>
          <cell r="D5265" t="str">
            <v>UN</v>
          </cell>
          <cell r="E5265">
            <v>727.82</v>
          </cell>
        </row>
        <row r="5266">
          <cell r="A5266" t="str">
            <v>I7170</v>
          </cell>
          <cell r="B5266" t="str">
            <v>SEINFRA/CE</v>
          </cell>
          <cell r="C5266" t="str">
            <v>TE FoFo BBF DN 250 x 250 PN 10</v>
          </cell>
          <cell r="D5266" t="str">
            <v>UN</v>
          </cell>
          <cell r="E5266">
            <v>1066.33</v>
          </cell>
        </row>
        <row r="5267">
          <cell r="A5267" t="str">
            <v>I3582</v>
          </cell>
          <cell r="B5267" t="str">
            <v>SEINFRA/CE</v>
          </cell>
          <cell r="C5267" t="str">
            <v>TE FoFo BBF DN 250 x 50 PN10</v>
          </cell>
          <cell r="D5267" t="str">
            <v>UN</v>
          </cell>
          <cell r="E5267">
            <v>527.97</v>
          </cell>
        </row>
        <row r="5268">
          <cell r="A5268" t="str">
            <v>I3583</v>
          </cell>
          <cell r="B5268" t="str">
            <v>SEINFRA/CE</v>
          </cell>
          <cell r="C5268" t="str">
            <v>TE FoFo BBF DN 250 x 75 PN10</v>
          </cell>
          <cell r="D5268" t="str">
            <v>UN</v>
          </cell>
          <cell r="E5268">
            <v>537.87</v>
          </cell>
        </row>
        <row r="5269">
          <cell r="A5269" t="str">
            <v>I7171</v>
          </cell>
          <cell r="B5269" t="str">
            <v>SEINFRA/CE</v>
          </cell>
          <cell r="C5269" t="str">
            <v>TE FoFo BBF DN 250 x 80 PN10</v>
          </cell>
          <cell r="D5269" t="str">
            <v>UN</v>
          </cell>
          <cell r="E5269">
            <v>537.87</v>
          </cell>
        </row>
        <row r="5270">
          <cell r="A5270" t="str">
            <v>I3585</v>
          </cell>
          <cell r="B5270" t="str">
            <v>SEINFRA/CE</v>
          </cell>
          <cell r="C5270" t="str">
            <v>TE FoFo BBF DN 300 x 100 PN10</v>
          </cell>
          <cell r="D5270" t="str">
            <v>UN</v>
          </cell>
          <cell r="E5270">
            <v>1053.1600000000001</v>
          </cell>
        </row>
        <row r="5271">
          <cell r="A5271" t="str">
            <v>I3587</v>
          </cell>
          <cell r="B5271" t="str">
            <v>SEINFRA/CE</v>
          </cell>
          <cell r="C5271" t="str">
            <v>TE FoFo BBF DN 300 x 300 PN 10</v>
          </cell>
          <cell r="D5271" t="str">
            <v>UN</v>
          </cell>
          <cell r="E5271">
            <v>1325.14</v>
          </cell>
        </row>
        <row r="5272">
          <cell r="A5272" t="str">
            <v>I3586</v>
          </cell>
          <cell r="B5272" t="str">
            <v>SEINFRA/CE</v>
          </cell>
          <cell r="C5272" t="str">
            <v>TE FoFo BBF DN 300x200 PN 10</v>
          </cell>
          <cell r="D5272" t="str">
            <v>UN</v>
          </cell>
          <cell r="E5272">
            <v>1299.6600000000001</v>
          </cell>
        </row>
        <row r="5273">
          <cell r="A5273" t="str">
            <v>I3588</v>
          </cell>
          <cell r="B5273" t="str">
            <v>SEINFRA/CE</v>
          </cell>
          <cell r="C5273" t="str">
            <v>TE FoFo BBF DN 350 x 100 PN 10</v>
          </cell>
          <cell r="D5273" t="str">
            <v>UN</v>
          </cell>
          <cell r="E5273">
            <v>1349.72</v>
          </cell>
        </row>
        <row r="5274">
          <cell r="A5274" t="str">
            <v>I3589</v>
          </cell>
          <cell r="B5274" t="str">
            <v>SEINFRA/CE</v>
          </cell>
          <cell r="C5274" t="str">
            <v>TE FoFo BBF DN 350 x 200 PN 10</v>
          </cell>
          <cell r="D5274" t="str">
            <v>UN</v>
          </cell>
          <cell r="E5274">
            <v>1622.58</v>
          </cell>
        </row>
        <row r="5275">
          <cell r="A5275" t="str">
            <v>I3590</v>
          </cell>
          <cell r="B5275" t="str">
            <v>SEINFRA/CE</v>
          </cell>
          <cell r="C5275" t="str">
            <v>TE FoFo BBF DN 350 x 350 PN 10</v>
          </cell>
          <cell r="D5275" t="str">
            <v>UN</v>
          </cell>
          <cell r="E5275">
            <v>4081.24</v>
          </cell>
        </row>
        <row r="5276">
          <cell r="A5276" t="str">
            <v>I3591</v>
          </cell>
          <cell r="B5276" t="str">
            <v>SEINFRA/CE</v>
          </cell>
          <cell r="C5276" t="str">
            <v>TE FoFo BBF DN 400 x 100 PN 10</v>
          </cell>
          <cell r="D5276" t="str">
            <v>UN</v>
          </cell>
          <cell r="E5276">
            <v>1590.45</v>
          </cell>
        </row>
        <row r="5277">
          <cell r="A5277" t="str">
            <v>I3592</v>
          </cell>
          <cell r="B5277" t="str">
            <v>SEINFRA/CE</v>
          </cell>
          <cell r="C5277" t="str">
            <v>TE FoFo BBF DN 400 x 200 PN 10</v>
          </cell>
          <cell r="D5277" t="str">
            <v>UN</v>
          </cell>
          <cell r="E5277">
            <v>1868.8</v>
          </cell>
        </row>
        <row r="5278">
          <cell r="A5278" t="str">
            <v>I3593</v>
          </cell>
          <cell r="B5278" t="str">
            <v>SEINFRA/CE</v>
          </cell>
          <cell r="C5278" t="str">
            <v>TE FoFo BBF DN 400 x 300 PN 10</v>
          </cell>
          <cell r="D5278" t="str">
            <v>UN</v>
          </cell>
          <cell r="E5278">
            <v>2219.65</v>
          </cell>
        </row>
        <row r="5279">
          <cell r="A5279" t="str">
            <v>I3594</v>
          </cell>
          <cell r="B5279" t="str">
            <v>SEINFRA/CE</v>
          </cell>
          <cell r="C5279" t="str">
            <v>TE FoFo BBF DN 400 x 400 PN 10</v>
          </cell>
          <cell r="D5279" t="str">
            <v>UN</v>
          </cell>
          <cell r="E5279">
            <v>4220.05</v>
          </cell>
        </row>
        <row r="5280">
          <cell r="A5280" t="str">
            <v>I3595</v>
          </cell>
          <cell r="B5280" t="str">
            <v>SEINFRA/CE</v>
          </cell>
          <cell r="C5280" t="str">
            <v>TE FoFo BBF DN 500 x 100 PN 10</v>
          </cell>
          <cell r="D5280" t="str">
            <v>UN</v>
          </cell>
          <cell r="E5280">
            <v>2285.84</v>
          </cell>
        </row>
        <row r="5281">
          <cell r="A5281" t="str">
            <v>I3596</v>
          </cell>
          <cell r="B5281" t="str">
            <v>SEINFRA/CE</v>
          </cell>
          <cell r="C5281" t="str">
            <v>TE FoFo BBF DN 500 x 200 PN 10</v>
          </cell>
          <cell r="D5281" t="str">
            <v>UN</v>
          </cell>
          <cell r="E5281">
            <v>2493.46</v>
          </cell>
        </row>
        <row r="5282">
          <cell r="A5282" t="str">
            <v>I3597</v>
          </cell>
          <cell r="B5282" t="str">
            <v>SEINFRA/CE</v>
          </cell>
          <cell r="C5282" t="str">
            <v>TE FoFo BBF DN 500 x 300 PN 10</v>
          </cell>
          <cell r="D5282" t="str">
            <v>UN</v>
          </cell>
          <cell r="E5282">
            <v>2998.05</v>
          </cell>
        </row>
        <row r="5283">
          <cell r="A5283" t="str">
            <v>I3598</v>
          </cell>
          <cell r="B5283" t="str">
            <v>SEINFRA/CE</v>
          </cell>
          <cell r="C5283" t="str">
            <v>TE FoFo BBF DN 500 x 400 PN 10</v>
          </cell>
          <cell r="D5283" t="str">
            <v>UN</v>
          </cell>
          <cell r="E5283">
            <v>4982.9799999999996</v>
          </cell>
        </row>
        <row r="5284">
          <cell r="A5284" t="str">
            <v>I3599</v>
          </cell>
          <cell r="B5284" t="str">
            <v>SEINFRA/CE</v>
          </cell>
          <cell r="C5284" t="str">
            <v>TE FoFo BBF DN 500 x 500 PN 10</v>
          </cell>
          <cell r="D5284" t="str">
            <v>UN</v>
          </cell>
          <cell r="E5284">
            <v>5691.95</v>
          </cell>
        </row>
        <row r="5285">
          <cell r="A5285" t="str">
            <v>I3600</v>
          </cell>
          <cell r="B5285" t="str">
            <v>SEINFRA/CE</v>
          </cell>
          <cell r="C5285" t="str">
            <v>TE FoFo BBF DN 600 x 100 PN 10</v>
          </cell>
          <cell r="D5285" t="str">
            <v>UN</v>
          </cell>
          <cell r="E5285">
            <v>4454.71</v>
          </cell>
        </row>
        <row r="5286">
          <cell r="A5286" t="str">
            <v>I3601</v>
          </cell>
          <cell r="B5286" t="str">
            <v>SEINFRA/CE</v>
          </cell>
          <cell r="C5286" t="str">
            <v>TE FoFo BBF DN 600 x 200 PN 10</v>
          </cell>
          <cell r="D5286" t="str">
            <v>UN</v>
          </cell>
          <cell r="E5286">
            <v>4067.11</v>
          </cell>
        </row>
        <row r="5287">
          <cell r="A5287" t="str">
            <v>I3602</v>
          </cell>
          <cell r="B5287" t="str">
            <v>SEINFRA/CE</v>
          </cell>
          <cell r="C5287" t="str">
            <v>TE FoFo BBF DN 600 x 300 PN 10</v>
          </cell>
          <cell r="D5287" t="str">
            <v>UN</v>
          </cell>
          <cell r="E5287">
            <v>5425.37</v>
          </cell>
        </row>
        <row r="5288">
          <cell r="A5288" t="str">
            <v>I3603</v>
          </cell>
          <cell r="B5288" t="str">
            <v>SEINFRA/CE</v>
          </cell>
          <cell r="C5288" t="str">
            <v>TE FoFo BBF DN 600 x 400 PN 10</v>
          </cell>
          <cell r="D5288" t="str">
            <v>UN</v>
          </cell>
          <cell r="E5288">
            <v>5822.2</v>
          </cell>
        </row>
        <row r="5289">
          <cell r="A5289" t="str">
            <v>I3604</v>
          </cell>
          <cell r="B5289" t="str">
            <v>SEINFRA/CE</v>
          </cell>
          <cell r="C5289" t="str">
            <v>TE FoFo BBF DN 600 x 600 PN 10</v>
          </cell>
          <cell r="D5289" t="str">
            <v>UN</v>
          </cell>
          <cell r="E5289">
            <v>6576.15</v>
          </cell>
        </row>
        <row r="5290">
          <cell r="A5290" t="str">
            <v>I3605</v>
          </cell>
          <cell r="B5290" t="str">
            <v>SEINFRA/CE</v>
          </cell>
          <cell r="C5290" t="str">
            <v>TE FoFo BBF DN 700 x 200 PN 10</v>
          </cell>
          <cell r="D5290" t="str">
            <v>UN</v>
          </cell>
          <cell r="E5290">
            <v>5903.48</v>
          </cell>
        </row>
        <row r="5291">
          <cell r="A5291" t="str">
            <v>I3606</v>
          </cell>
          <cell r="B5291" t="str">
            <v>SEINFRA/CE</v>
          </cell>
          <cell r="C5291" t="str">
            <v>TE FoFo BBF DN 700 x 400 PN 10</v>
          </cell>
          <cell r="D5291" t="str">
            <v>UN</v>
          </cell>
          <cell r="E5291">
            <v>6593.72</v>
          </cell>
        </row>
        <row r="5292">
          <cell r="A5292" t="str">
            <v>I3607</v>
          </cell>
          <cell r="B5292" t="str">
            <v>SEINFRA/CE</v>
          </cell>
          <cell r="C5292" t="str">
            <v>TE FoFo BBF DN 700 x 600 PN 10</v>
          </cell>
          <cell r="D5292" t="str">
            <v>UN</v>
          </cell>
          <cell r="E5292">
            <v>9381.4699999999993</v>
          </cell>
        </row>
        <row r="5293">
          <cell r="A5293" t="str">
            <v>I3608</v>
          </cell>
          <cell r="B5293" t="str">
            <v>SEINFRA/CE</v>
          </cell>
          <cell r="C5293" t="str">
            <v>TE FoFo BBF DN 700 x 700 PN 10</v>
          </cell>
          <cell r="D5293" t="str">
            <v>UN</v>
          </cell>
          <cell r="E5293">
            <v>10567.18</v>
          </cell>
        </row>
        <row r="5294">
          <cell r="A5294" t="str">
            <v>I3574</v>
          </cell>
          <cell r="B5294" t="str">
            <v>SEINFRA/CE</v>
          </cell>
          <cell r="C5294" t="str">
            <v>TE FoFo BBF DN 75 x 50 PN10</v>
          </cell>
          <cell r="D5294" t="str">
            <v>UN</v>
          </cell>
          <cell r="E5294">
            <v>240.9</v>
          </cell>
        </row>
        <row r="5295">
          <cell r="A5295" t="str">
            <v>I3575</v>
          </cell>
          <cell r="B5295" t="str">
            <v>SEINFRA/CE</v>
          </cell>
          <cell r="C5295" t="str">
            <v>TE FoFo BBF DN 75 x 75 PN10</v>
          </cell>
          <cell r="D5295" t="str">
            <v>UN</v>
          </cell>
          <cell r="E5295">
            <v>240.37</v>
          </cell>
        </row>
        <row r="5296">
          <cell r="A5296" t="str">
            <v>I7172</v>
          </cell>
          <cell r="B5296" t="str">
            <v>SEINFRA/CE</v>
          </cell>
          <cell r="C5296" t="str">
            <v>TE FoFo BBF DN 80 x 50 PN10</v>
          </cell>
          <cell r="D5296" t="str">
            <v>UN</v>
          </cell>
          <cell r="E5296">
            <v>240.9</v>
          </cell>
        </row>
        <row r="5297">
          <cell r="A5297" t="str">
            <v>I7173</v>
          </cell>
          <cell r="B5297" t="str">
            <v>SEINFRA/CE</v>
          </cell>
          <cell r="C5297" t="str">
            <v>TE FoFo BBF DN 80 x 80 PN10</v>
          </cell>
          <cell r="D5297" t="str">
            <v>UN</v>
          </cell>
          <cell r="E5297">
            <v>240.37</v>
          </cell>
        </row>
        <row r="5298">
          <cell r="A5298" t="str">
            <v>I3609</v>
          </cell>
          <cell r="B5298" t="str">
            <v>SEINFRA/CE</v>
          </cell>
          <cell r="C5298" t="str">
            <v>TE FoFo BBF DN 800 x 200 PN 10</v>
          </cell>
          <cell r="D5298" t="str">
            <v>UN</v>
          </cell>
          <cell r="E5298">
            <v>7268.66</v>
          </cell>
        </row>
        <row r="5299">
          <cell r="A5299" t="str">
            <v>I3610</v>
          </cell>
          <cell r="B5299" t="str">
            <v>SEINFRA/CE</v>
          </cell>
          <cell r="C5299" t="str">
            <v>TE FoFo BBF DN 800 x 400 PN 10</v>
          </cell>
          <cell r="D5299" t="str">
            <v>UN</v>
          </cell>
          <cell r="E5299">
            <v>9201.65</v>
          </cell>
        </row>
        <row r="5300">
          <cell r="A5300" t="str">
            <v>I3611</v>
          </cell>
          <cell r="B5300" t="str">
            <v>SEINFRA/CE</v>
          </cell>
          <cell r="C5300" t="str">
            <v>TE FoFo BBF DN 800 x 600 PN 10</v>
          </cell>
          <cell r="D5300" t="str">
            <v>UN</v>
          </cell>
          <cell r="E5300">
            <v>10846.86</v>
          </cell>
        </row>
        <row r="5301">
          <cell r="A5301" t="str">
            <v>I3612</v>
          </cell>
          <cell r="B5301" t="str">
            <v>SEINFRA/CE</v>
          </cell>
          <cell r="C5301" t="str">
            <v>TE FoFo BBF DN 800 x 800 PN 10</v>
          </cell>
          <cell r="D5301" t="str">
            <v>UN</v>
          </cell>
          <cell r="E5301">
            <v>12618.42</v>
          </cell>
        </row>
        <row r="5302">
          <cell r="A5302" t="str">
            <v>I3613</v>
          </cell>
          <cell r="B5302" t="str">
            <v>SEINFRA/CE</v>
          </cell>
          <cell r="C5302" t="str">
            <v>TE FoFo BBF DN 900 x 200 PN 10</v>
          </cell>
          <cell r="D5302" t="str">
            <v>UN</v>
          </cell>
          <cell r="E5302">
            <v>6956.72</v>
          </cell>
        </row>
        <row r="5303">
          <cell r="A5303" t="str">
            <v>I3614</v>
          </cell>
          <cell r="B5303" t="str">
            <v>SEINFRA/CE</v>
          </cell>
          <cell r="C5303" t="str">
            <v>TE FoFo BBF DN 900 x 400 PN 10</v>
          </cell>
          <cell r="D5303" t="str">
            <v>UN</v>
          </cell>
          <cell r="E5303">
            <v>9917.11</v>
          </cell>
        </row>
        <row r="5304">
          <cell r="A5304" t="str">
            <v>I3615</v>
          </cell>
          <cell r="B5304" t="str">
            <v>SEINFRA/CE</v>
          </cell>
          <cell r="C5304" t="str">
            <v>TE FoFo BBF DN 900 x 600 PN 10</v>
          </cell>
          <cell r="D5304" t="str">
            <v>UN</v>
          </cell>
          <cell r="E5304">
            <v>12611.46</v>
          </cell>
        </row>
        <row r="5305">
          <cell r="A5305" t="str">
            <v>I3616</v>
          </cell>
          <cell r="B5305" t="str">
            <v>SEINFRA/CE</v>
          </cell>
          <cell r="C5305" t="str">
            <v>TE FoFo BBF DN 900 x 800 PN 10</v>
          </cell>
          <cell r="D5305" t="str">
            <v>UN</v>
          </cell>
          <cell r="E5305">
            <v>17040.77</v>
          </cell>
        </row>
        <row r="5306">
          <cell r="A5306" t="str">
            <v>I3617</v>
          </cell>
          <cell r="B5306" t="str">
            <v>SEINFRA/CE</v>
          </cell>
          <cell r="C5306" t="str">
            <v>TE FoFo BBF DN 900 x 900 PN 10</v>
          </cell>
          <cell r="D5306" t="str">
            <v>UN</v>
          </cell>
          <cell r="E5306">
            <v>17434.13</v>
          </cell>
        </row>
        <row r="5307">
          <cell r="A5307" t="str">
            <v>I3678</v>
          </cell>
          <cell r="B5307" t="str">
            <v>SEINFRA/CE</v>
          </cell>
          <cell r="C5307" t="str">
            <v>TE FoFo FF  DN 500 x 300 PN10</v>
          </cell>
          <cell r="D5307" t="str">
            <v>UN</v>
          </cell>
          <cell r="E5307">
            <v>5744.05</v>
          </cell>
        </row>
        <row r="5308">
          <cell r="A5308" t="str">
            <v>I3645</v>
          </cell>
          <cell r="B5308" t="str">
            <v>SEINFRA/CE</v>
          </cell>
          <cell r="C5308" t="str">
            <v>TE FoFo FF DN 100 x 100 PN10</v>
          </cell>
          <cell r="D5308" t="str">
            <v>UN</v>
          </cell>
          <cell r="E5308">
            <v>508.74</v>
          </cell>
        </row>
        <row r="5309">
          <cell r="A5309" t="str">
            <v>I3643</v>
          </cell>
          <cell r="B5309" t="str">
            <v>SEINFRA/CE</v>
          </cell>
          <cell r="C5309" t="str">
            <v>TE FoFo FF DN 100 x 50 PN10</v>
          </cell>
          <cell r="D5309" t="str">
            <v>UN</v>
          </cell>
          <cell r="E5309">
            <v>398.38</v>
          </cell>
        </row>
        <row r="5310">
          <cell r="A5310" t="str">
            <v>I3644</v>
          </cell>
          <cell r="B5310" t="str">
            <v>SEINFRA/CE</v>
          </cell>
          <cell r="C5310" t="str">
            <v>TE FoFo FF DN 100 x 75 PN10</v>
          </cell>
          <cell r="D5310" t="str">
            <v>UN</v>
          </cell>
          <cell r="E5310">
            <v>502.3</v>
          </cell>
        </row>
        <row r="5311">
          <cell r="A5311" t="str">
            <v>I7174</v>
          </cell>
          <cell r="B5311" t="str">
            <v>SEINFRA/CE</v>
          </cell>
          <cell r="C5311" t="str">
            <v>TE FoFo FF DN 100 x 80 PN10</v>
          </cell>
          <cell r="D5311" t="str">
            <v>UN</v>
          </cell>
          <cell r="E5311">
            <v>502.3</v>
          </cell>
        </row>
        <row r="5312">
          <cell r="A5312" t="str">
            <v>I3701</v>
          </cell>
          <cell r="B5312" t="str">
            <v>SEINFRA/CE</v>
          </cell>
          <cell r="C5312" t="str">
            <v>TE FoFo FF DN 1000 x 1000 PN10</v>
          </cell>
          <cell r="D5312" t="str">
            <v>UN</v>
          </cell>
          <cell r="E5312">
            <v>17550.21</v>
          </cell>
        </row>
        <row r="5313">
          <cell r="A5313" t="str">
            <v>I3698</v>
          </cell>
          <cell r="B5313" t="str">
            <v>SEINFRA/CE</v>
          </cell>
          <cell r="C5313" t="str">
            <v>TE FoFo FF DN 1000 x 200 PN10</v>
          </cell>
          <cell r="D5313" t="str">
            <v>UN</v>
          </cell>
          <cell r="E5313">
            <v>10523.51</v>
          </cell>
        </row>
        <row r="5314">
          <cell r="A5314" t="str">
            <v>I3699</v>
          </cell>
          <cell r="B5314" t="str">
            <v>SEINFRA/CE</v>
          </cell>
          <cell r="C5314" t="str">
            <v>TE FoFo FF DN 1000 x 400 PN10</v>
          </cell>
          <cell r="D5314" t="str">
            <v>UN</v>
          </cell>
          <cell r="E5314">
            <v>11734.12</v>
          </cell>
        </row>
        <row r="5315">
          <cell r="A5315" t="str">
            <v>I3700</v>
          </cell>
          <cell r="B5315" t="str">
            <v>SEINFRA/CE</v>
          </cell>
          <cell r="C5315" t="str">
            <v>TE FoFo FF DN 1000 x 600 PN10</v>
          </cell>
          <cell r="D5315" t="str">
            <v>UN</v>
          </cell>
          <cell r="E5315">
            <v>16701.810000000001</v>
          </cell>
        </row>
        <row r="5316">
          <cell r="A5316" t="str">
            <v>I3706</v>
          </cell>
          <cell r="B5316" t="str">
            <v>SEINFRA/CE</v>
          </cell>
          <cell r="C5316" t="str">
            <v>TE FoFo FF DN 1200 x 1000 PN10</v>
          </cell>
          <cell r="D5316" t="str">
            <v>UN</v>
          </cell>
          <cell r="E5316">
            <v>23576.2</v>
          </cell>
        </row>
        <row r="5317">
          <cell r="A5317" t="str">
            <v>I3707</v>
          </cell>
          <cell r="B5317" t="str">
            <v>SEINFRA/CE</v>
          </cell>
          <cell r="C5317" t="str">
            <v>TE FoFo FF DN 1200 x 1200 PN10</v>
          </cell>
          <cell r="D5317" t="str">
            <v>UN</v>
          </cell>
          <cell r="E5317">
            <v>23490.75</v>
          </cell>
        </row>
        <row r="5318">
          <cell r="A5318" t="str">
            <v>I3702</v>
          </cell>
          <cell r="B5318" t="str">
            <v>SEINFRA/CE</v>
          </cell>
          <cell r="C5318" t="str">
            <v>TE FoFo FF DN 1200 x 200 PN10</v>
          </cell>
          <cell r="D5318" t="str">
            <v>UN</v>
          </cell>
          <cell r="E5318">
            <v>14675.17</v>
          </cell>
        </row>
        <row r="5319">
          <cell r="A5319" t="str">
            <v>I3703</v>
          </cell>
          <cell r="B5319" t="str">
            <v>SEINFRA/CE</v>
          </cell>
          <cell r="C5319" t="str">
            <v>TE FoFo FF DN 1200 x 400 PN10</v>
          </cell>
          <cell r="D5319" t="str">
            <v>UN</v>
          </cell>
          <cell r="E5319">
            <v>16256.45</v>
          </cell>
        </row>
        <row r="5320">
          <cell r="A5320" t="str">
            <v>I3704</v>
          </cell>
          <cell r="B5320" t="str">
            <v>SEINFRA/CE</v>
          </cell>
          <cell r="C5320" t="str">
            <v>TE FoFo FF DN 1200 x 600 PN10</v>
          </cell>
          <cell r="D5320" t="str">
            <v>UN</v>
          </cell>
          <cell r="E5320">
            <v>17283.91</v>
          </cell>
        </row>
        <row r="5321">
          <cell r="A5321" t="str">
            <v>I3705</v>
          </cell>
          <cell r="B5321" t="str">
            <v>SEINFRA/CE</v>
          </cell>
          <cell r="C5321" t="str">
            <v>TE FoFo FF DN 1200 x 800 PN10</v>
          </cell>
          <cell r="D5321" t="str">
            <v>UN</v>
          </cell>
          <cell r="E5321">
            <v>20864.990000000002</v>
          </cell>
        </row>
        <row r="5322">
          <cell r="A5322" t="str">
            <v>I3648</v>
          </cell>
          <cell r="B5322" t="str">
            <v>SEINFRA/CE</v>
          </cell>
          <cell r="C5322" t="str">
            <v>TE FoFo FF DN 150 x 100 PN10</v>
          </cell>
          <cell r="D5322" t="str">
            <v>UN</v>
          </cell>
          <cell r="E5322">
            <v>675.75</v>
          </cell>
        </row>
        <row r="5323">
          <cell r="A5323" t="str">
            <v>I3649</v>
          </cell>
          <cell r="B5323" t="str">
            <v>SEINFRA/CE</v>
          </cell>
          <cell r="C5323" t="str">
            <v>TE FoFo FF DN 150 x 150 PN10</v>
          </cell>
          <cell r="D5323" t="str">
            <v>UN</v>
          </cell>
          <cell r="E5323">
            <v>698.12</v>
          </cell>
        </row>
        <row r="5324">
          <cell r="A5324" t="str">
            <v>I3646</v>
          </cell>
          <cell r="B5324" t="str">
            <v>SEINFRA/CE</v>
          </cell>
          <cell r="C5324" t="str">
            <v>TE FoFo FF DN 150 x 50 PN10</v>
          </cell>
          <cell r="D5324" t="str">
            <v>UN</v>
          </cell>
          <cell r="E5324">
            <v>635.28</v>
          </cell>
        </row>
        <row r="5325">
          <cell r="A5325" t="str">
            <v>I3647</v>
          </cell>
          <cell r="B5325" t="str">
            <v>SEINFRA/CE</v>
          </cell>
          <cell r="C5325" t="str">
            <v>TE FoFo FF DN 150 x 75 PN10</v>
          </cell>
          <cell r="D5325" t="str">
            <v>UN</v>
          </cell>
          <cell r="E5325">
            <v>659.86</v>
          </cell>
        </row>
        <row r="5326">
          <cell r="A5326" t="str">
            <v>I7175</v>
          </cell>
          <cell r="B5326" t="str">
            <v>SEINFRA/CE</v>
          </cell>
          <cell r="C5326" t="str">
            <v>TE FoFo FF DN 150 x 80 PN10</v>
          </cell>
          <cell r="D5326" t="str">
            <v>UN</v>
          </cell>
          <cell r="E5326">
            <v>659.86</v>
          </cell>
        </row>
        <row r="5327">
          <cell r="A5327" t="str">
            <v>I3652</v>
          </cell>
          <cell r="B5327" t="str">
            <v>SEINFRA/CE</v>
          </cell>
          <cell r="C5327" t="str">
            <v>TE FoFo FF DN 200 x 100 PN10</v>
          </cell>
          <cell r="D5327" t="str">
            <v>UN</v>
          </cell>
          <cell r="E5327">
            <v>1011.76</v>
          </cell>
        </row>
        <row r="5328">
          <cell r="A5328" t="str">
            <v>I3653</v>
          </cell>
          <cell r="B5328" t="str">
            <v>SEINFRA/CE</v>
          </cell>
          <cell r="C5328" t="str">
            <v>TE FoFo FF DN 200 x 150 PN10</v>
          </cell>
          <cell r="D5328" t="str">
            <v>UN</v>
          </cell>
          <cell r="E5328">
            <v>1096.45</v>
          </cell>
        </row>
        <row r="5329">
          <cell r="A5329" t="str">
            <v>I3654</v>
          </cell>
          <cell r="B5329" t="str">
            <v>SEINFRA/CE</v>
          </cell>
          <cell r="C5329" t="str">
            <v>TE FoFo FF DN 200 x 200 PN10</v>
          </cell>
          <cell r="D5329" t="str">
            <v>UN</v>
          </cell>
          <cell r="E5329">
            <v>1176.43</v>
          </cell>
        </row>
        <row r="5330">
          <cell r="A5330" t="str">
            <v>I3650</v>
          </cell>
          <cell r="B5330" t="str">
            <v>SEINFRA/CE</v>
          </cell>
          <cell r="C5330" t="str">
            <v>TE FoFo FF DN 200 x 50 PN10</v>
          </cell>
          <cell r="D5330" t="str">
            <v>UN</v>
          </cell>
          <cell r="E5330">
            <v>725.51</v>
          </cell>
        </row>
        <row r="5331">
          <cell r="A5331" t="str">
            <v>I3651</v>
          </cell>
          <cell r="B5331" t="str">
            <v>SEINFRA/CE</v>
          </cell>
          <cell r="C5331" t="str">
            <v>TE FoFo FF DN 200 x 75 PN10</v>
          </cell>
          <cell r="D5331" t="str">
            <v>UN</v>
          </cell>
          <cell r="E5331">
            <v>999.96</v>
          </cell>
        </row>
        <row r="5332">
          <cell r="A5332" t="str">
            <v>I7176</v>
          </cell>
          <cell r="B5332" t="str">
            <v>SEINFRA/CE</v>
          </cell>
          <cell r="C5332" t="str">
            <v>TE FoFo FF DN 200 x 80 PN10</v>
          </cell>
          <cell r="D5332" t="str">
            <v>UN</v>
          </cell>
          <cell r="E5332">
            <v>999.96</v>
          </cell>
        </row>
        <row r="5333">
          <cell r="A5333" t="str">
            <v>I3657</v>
          </cell>
          <cell r="B5333" t="str">
            <v>SEINFRA/CE</v>
          </cell>
          <cell r="C5333" t="str">
            <v>TE FoFo FF DN 250 x 100 PN10</v>
          </cell>
          <cell r="D5333" t="str">
            <v>UN</v>
          </cell>
          <cell r="E5333">
            <v>1345.76</v>
          </cell>
        </row>
        <row r="5334">
          <cell r="A5334" t="str">
            <v>I3658</v>
          </cell>
          <cell r="B5334" t="str">
            <v>SEINFRA/CE</v>
          </cell>
          <cell r="C5334" t="str">
            <v>TE FoFo FF DN 250 x 200 PN10</v>
          </cell>
          <cell r="D5334" t="str">
            <v>UN</v>
          </cell>
          <cell r="E5334">
            <v>1512.26</v>
          </cell>
        </row>
        <row r="5335">
          <cell r="A5335" t="str">
            <v>I3659</v>
          </cell>
          <cell r="B5335" t="str">
            <v>SEINFRA/CE</v>
          </cell>
          <cell r="C5335" t="str">
            <v>TE FoFo FF DN 250 x 250 PN10</v>
          </cell>
          <cell r="D5335" t="str">
            <v>UN</v>
          </cell>
          <cell r="E5335">
            <v>1535.45</v>
          </cell>
        </row>
        <row r="5336">
          <cell r="A5336" t="str">
            <v>I3655</v>
          </cell>
          <cell r="B5336" t="str">
            <v>SEINFRA/CE</v>
          </cell>
          <cell r="C5336" t="str">
            <v>TE FoFo FF DN 250 x 50 PN10</v>
          </cell>
          <cell r="D5336" t="str">
            <v>UN</v>
          </cell>
          <cell r="E5336">
            <v>1289.49</v>
          </cell>
        </row>
        <row r="5337">
          <cell r="A5337" t="str">
            <v>I3656</v>
          </cell>
          <cell r="B5337" t="str">
            <v>SEINFRA/CE</v>
          </cell>
          <cell r="C5337" t="str">
            <v>TE FoFo FF DN 250 x 75 PN10</v>
          </cell>
          <cell r="D5337" t="str">
            <v>UN</v>
          </cell>
          <cell r="E5337">
            <v>1333.64</v>
          </cell>
        </row>
        <row r="5338">
          <cell r="A5338" t="str">
            <v>I7177</v>
          </cell>
          <cell r="B5338" t="str">
            <v>SEINFRA/CE</v>
          </cell>
          <cell r="C5338" t="str">
            <v>TE FoFo FF DN 250 x 80 PN10</v>
          </cell>
          <cell r="D5338" t="str">
            <v>UN</v>
          </cell>
          <cell r="E5338">
            <v>1333.64</v>
          </cell>
        </row>
        <row r="5339">
          <cell r="A5339" t="str">
            <v>I3660</v>
          </cell>
          <cell r="B5339" t="str">
            <v>SEINFRA/CE</v>
          </cell>
          <cell r="C5339" t="str">
            <v>TE FoFo FF DN 300 x 100 PN10</v>
          </cell>
          <cell r="D5339" t="str">
            <v>UN</v>
          </cell>
          <cell r="E5339">
            <v>1478.49</v>
          </cell>
        </row>
        <row r="5340">
          <cell r="A5340" t="str">
            <v>I3661</v>
          </cell>
          <cell r="B5340" t="str">
            <v>SEINFRA/CE</v>
          </cell>
          <cell r="C5340" t="str">
            <v>TE FoFo FF DN 300 x 200 PN10</v>
          </cell>
          <cell r="D5340" t="str">
            <v>UN</v>
          </cell>
          <cell r="E5340">
            <v>1663.56</v>
          </cell>
        </row>
        <row r="5341">
          <cell r="A5341" t="str">
            <v>I3662</v>
          </cell>
          <cell r="B5341" t="str">
            <v>SEINFRA/CE</v>
          </cell>
          <cell r="C5341" t="str">
            <v>TE FoFo FF DN 300 x 300 PN10</v>
          </cell>
          <cell r="D5341" t="str">
            <v>UN</v>
          </cell>
          <cell r="E5341">
            <v>1850.68</v>
          </cell>
        </row>
        <row r="5342">
          <cell r="A5342" t="str">
            <v>I3663</v>
          </cell>
          <cell r="B5342" t="str">
            <v>SEINFRA/CE</v>
          </cell>
          <cell r="C5342" t="str">
            <v>TE FoFo FF DN 350 x 100 PN10</v>
          </cell>
          <cell r="D5342" t="str">
            <v>UN</v>
          </cell>
          <cell r="E5342">
            <v>2395.6</v>
          </cell>
        </row>
        <row r="5343">
          <cell r="A5343" t="str">
            <v>I3664</v>
          </cell>
          <cell r="B5343" t="str">
            <v>SEINFRA/CE</v>
          </cell>
          <cell r="C5343" t="str">
            <v>TE FoFo FF DN 350 x 200 PN10</v>
          </cell>
          <cell r="D5343" t="str">
            <v>UN</v>
          </cell>
          <cell r="E5343">
            <v>2609.1999999999998</v>
          </cell>
        </row>
        <row r="5344">
          <cell r="A5344" t="str">
            <v>I3665</v>
          </cell>
          <cell r="B5344" t="str">
            <v>SEINFRA/CE</v>
          </cell>
          <cell r="C5344" t="str">
            <v>TE FoFo FF DN 350 x 300 PN10</v>
          </cell>
          <cell r="D5344" t="str">
            <v>UN</v>
          </cell>
          <cell r="E5344">
            <v>2656.32</v>
          </cell>
        </row>
        <row r="5345">
          <cell r="A5345" t="str">
            <v>I3666</v>
          </cell>
          <cell r="B5345" t="str">
            <v>SEINFRA/CE</v>
          </cell>
          <cell r="C5345" t="str">
            <v>TE FoFo FF DN 350 x 350 PN10</v>
          </cell>
          <cell r="D5345" t="str">
            <v>UN</v>
          </cell>
          <cell r="E5345">
            <v>2696.31</v>
          </cell>
        </row>
        <row r="5346">
          <cell r="A5346" t="str">
            <v>I3667</v>
          </cell>
          <cell r="B5346" t="str">
            <v>SEINFRA/CE</v>
          </cell>
          <cell r="C5346" t="str">
            <v>TE FoFo FF DN 400 x 100 PN10</v>
          </cell>
          <cell r="D5346" t="str">
            <v>UN</v>
          </cell>
          <cell r="E5346">
            <v>4414.1499999999996</v>
          </cell>
        </row>
        <row r="5347">
          <cell r="A5347" t="str">
            <v>I3668</v>
          </cell>
          <cell r="B5347" t="str">
            <v>SEINFRA/CE</v>
          </cell>
          <cell r="C5347" t="str">
            <v>TE FoFo FF DN 400 x 200 PN10</v>
          </cell>
          <cell r="D5347" t="str">
            <v>UN</v>
          </cell>
          <cell r="E5347">
            <v>4470.25</v>
          </cell>
        </row>
        <row r="5348">
          <cell r="A5348" t="str">
            <v>I3669</v>
          </cell>
          <cell r="B5348" t="str">
            <v>SEINFRA/CE</v>
          </cell>
          <cell r="C5348" t="str">
            <v>TE FoFo FF DN 400 x 300 PN10</v>
          </cell>
          <cell r="D5348" t="str">
            <v>UN</v>
          </cell>
          <cell r="E5348">
            <v>4634.74</v>
          </cell>
        </row>
        <row r="5349">
          <cell r="A5349" t="str">
            <v>I3670</v>
          </cell>
          <cell r="B5349" t="str">
            <v>SEINFRA/CE</v>
          </cell>
          <cell r="C5349" t="str">
            <v>TE FoFo FF DN 400 x 400 PN10</v>
          </cell>
          <cell r="D5349" t="str">
            <v>UN</v>
          </cell>
          <cell r="E5349">
            <v>5294.08</v>
          </cell>
        </row>
        <row r="5350">
          <cell r="A5350" t="str">
            <v>I3671</v>
          </cell>
          <cell r="B5350" t="str">
            <v>SEINFRA/CE</v>
          </cell>
          <cell r="C5350" t="str">
            <v>TE FoFo FF DN 450 x 100 PN10</v>
          </cell>
          <cell r="D5350" t="str">
            <v>UN</v>
          </cell>
          <cell r="E5350">
            <v>4544.05</v>
          </cell>
        </row>
        <row r="5351">
          <cell r="A5351" t="str">
            <v>I3672</v>
          </cell>
          <cell r="B5351" t="str">
            <v>SEINFRA/CE</v>
          </cell>
          <cell r="C5351" t="str">
            <v>TE FoFo FF DN 450 x 200 PN10</v>
          </cell>
          <cell r="D5351" t="str">
            <v>UN</v>
          </cell>
          <cell r="E5351">
            <v>4618.03</v>
          </cell>
        </row>
        <row r="5352">
          <cell r="A5352" t="str">
            <v>I3673</v>
          </cell>
          <cell r="B5352" t="str">
            <v>SEINFRA/CE</v>
          </cell>
          <cell r="C5352" t="str">
            <v>TE FoFo FF DN 450 x 300 PN10</v>
          </cell>
          <cell r="D5352" t="str">
            <v>UN</v>
          </cell>
          <cell r="E5352">
            <v>5023.26</v>
          </cell>
        </row>
        <row r="5353">
          <cell r="A5353" t="str">
            <v>I3674</v>
          </cell>
          <cell r="B5353" t="str">
            <v>SEINFRA/CE</v>
          </cell>
          <cell r="C5353" t="str">
            <v>TE FoFo FF DN 450 x 400 PN10</v>
          </cell>
          <cell r="D5353" t="str">
            <v>UN</v>
          </cell>
          <cell r="E5353">
            <v>5401.19</v>
          </cell>
        </row>
        <row r="5354">
          <cell r="A5354" t="str">
            <v>I3675</v>
          </cell>
          <cell r="B5354" t="str">
            <v>SEINFRA/CE</v>
          </cell>
          <cell r="C5354" t="str">
            <v>TE FoFo FF DN 450 x 450 PN10</v>
          </cell>
          <cell r="D5354" t="str">
            <v>UN</v>
          </cell>
          <cell r="E5354">
            <v>5531.36</v>
          </cell>
        </row>
        <row r="5355">
          <cell r="A5355" t="str">
            <v>I3676</v>
          </cell>
          <cell r="B5355" t="str">
            <v>SEINFRA/CE</v>
          </cell>
          <cell r="C5355" t="str">
            <v>TE FoFo FF DN 500 x 100 PN10</v>
          </cell>
          <cell r="D5355" t="str">
            <v>UN</v>
          </cell>
          <cell r="E5355">
            <v>5487.5</v>
          </cell>
        </row>
        <row r="5356">
          <cell r="A5356" t="str">
            <v>I3677</v>
          </cell>
          <cell r="B5356" t="str">
            <v>SEINFRA/CE</v>
          </cell>
          <cell r="C5356" t="str">
            <v>TE FoFo FF DN 500 x 200 PN10</v>
          </cell>
          <cell r="D5356" t="str">
            <v>UN</v>
          </cell>
          <cell r="E5356">
            <v>5630.86</v>
          </cell>
        </row>
        <row r="5357">
          <cell r="A5357" t="str">
            <v>I3679</v>
          </cell>
          <cell r="B5357" t="str">
            <v>SEINFRA/CE</v>
          </cell>
          <cell r="C5357" t="str">
            <v>TE FoFo FF DN 500 x 400 PN10</v>
          </cell>
          <cell r="D5357" t="str">
            <v>UN</v>
          </cell>
          <cell r="E5357">
            <v>6100.49</v>
          </cell>
        </row>
        <row r="5358">
          <cell r="A5358" t="str">
            <v>I3680</v>
          </cell>
          <cell r="B5358" t="str">
            <v>SEINFRA/CE</v>
          </cell>
          <cell r="C5358" t="str">
            <v>TE FoFo FF DN 500 x 500 PN10</v>
          </cell>
          <cell r="D5358" t="str">
            <v>UN</v>
          </cell>
          <cell r="E5358">
            <v>6260.22</v>
          </cell>
        </row>
        <row r="5359">
          <cell r="A5359" t="str">
            <v>I3681</v>
          </cell>
          <cell r="B5359" t="str">
            <v>SEINFRA/CE</v>
          </cell>
          <cell r="C5359" t="str">
            <v>TE FoFo FF DN 600 x 100 PN10</v>
          </cell>
          <cell r="D5359" t="str">
            <v>UN</v>
          </cell>
          <cell r="E5359">
            <v>6599.51</v>
          </cell>
        </row>
        <row r="5360">
          <cell r="A5360" t="str">
            <v>I3682</v>
          </cell>
          <cell r="B5360" t="str">
            <v>SEINFRA/CE</v>
          </cell>
          <cell r="C5360" t="str">
            <v>TE FoFo FF DN 600 x 200 PN10</v>
          </cell>
          <cell r="D5360" t="str">
            <v>UN</v>
          </cell>
          <cell r="E5360">
            <v>6689.13</v>
          </cell>
        </row>
        <row r="5361">
          <cell r="A5361" t="str">
            <v>I3683</v>
          </cell>
          <cell r="B5361" t="str">
            <v>SEINFRA/CE</v>
          </cell>
          <cell r="C5361" t="str">
            <v>TE FoFo FF DN 600 x 300 PN10</v>
          </cell>
          <cell r="D5361" t="str">
            <v>UN</v>
          </cell>
          <cell r="E5361">
            <v>7701.82</v>
          </cell>
        </row>
        <row r="5362">
          <cell r="A5362" t="str">
            <v>I3684</v>
          </cell>
          <cell r="B5362" t="str">
            <v>SEINFRA/CE</v>
          </cell>
          <cell r="C5362" t="str">
            <v>TE FoFo FF DN 600 x 400 PN10</v>
          </cell>
          <cell r="D5362" t="str">
            <v>UN</v>
          </cell>
          <cell r="E5362">
            <v>7901.89</v>
          </cell>
        </row>
        <row r="5363">
          <cell r="A5363" t="str">
            <v>I3685</v>
          </cell>
          <cell r="B5363" t="str">
            <v>SEINFRA/CE</v>
          </cell>
          <cell r="C5363" t="str">
            <v>TE FoFo FF DN 600 x 500 PN10</v>
          </cell>
          <cell r="D5363" t="str">
            <v>UN</v>
          </cell>
          <cell r="E5363">
            <v>7971.77</v>
          </cell>
        </row>
        <row r="5364">
          <cell r="A5364" t="str">
            <v>I3686</v>
          </cell>
          <cell r="B5364" t="str">
            <v>SEINFRA/CE</v>
          </cell>
          <cell r="C5364" t="str">
            <v>TE FoFo FF DN 600 x 600 PN10</v>
          </cell>
          <cell r="D5364" t="str">
            <v>UN</v>
          </cell>
          <cell r="E5364">
            <v>8245.48</v>
          </cell>
        </row>
        <row r="5365">
          <cell r="A5365" t="str">
            <v>I3687</v>
          </cell>
          <cell r="B5365" t="str">
            <v>SEINFRA/CE</v>
          </cell>
          <cell r="C5365" t="str">
            <v>TE FoFo FF DN 700 x 200 PN10</v>
          </cell>
          <cell r="D5365" t="str">
            <v>UN</v>
          </cell>
          <cell r="E5365">
            <v>6702.4</v>
          </cell>
        </row>
        <row r="5366">
          <cell r="A5366" t="str">
            <v>I3688</v>
          </cell>
          <cell r="B5366" t="str">
            <v>SEINFRA/CE</v>
          </cell>
          <cell r="C5366" t="str">
            <v>TE FoFo FF DN 700 x 400 PN10</v>
          </cell>
          <cell r="D5366" t="str">
            <v>UN</v>
          </cell>
          <cell r="E5366">
            <v>7872.87</v>
          </cell>
        </row>
        <row r="5367">
          <cell r="A5367" t="str">
            <v>I3689</v>
          </cell>
          <cell r="B5367" t="str">
            <v>SEINFRA/CE</v>
          </cell>
          <cell r="C5367" t="str">
            <v>TE FoFo FF DN 700 x 700 PN10</v>
          </cell>
          <cell r="D5367" t="str">
            <v>UN</v>
          </cell>
          <cell r="E5367">
            <v>10347.15</v>
          </cell>
        </row>
        <row r="5368">
          <cell r="A5368" t="str">
            <v>I3641</v>
          </cell>
          <cell r="B5368" t="str">
            <v>SEINFRA/CE</v>
          </cell>
          <cell r="C5368" t="str">
            <v>TE FoFo FF DN 75 x 50 PN10</v>
          </cell>
          <cell r="D5368" t="str">
            <v>UN</v>
          </cell>
          <cell r="E5368">
            <v>215.67</v>
          </cell>
        </row>
        <row r="5369">
          <cell r="A5369" t="str">
            <v>I3642</v>
          </cell>
          <cell r="B5369" t="str">
            <v>SEINFRA/CE</v>
          </cell>
          <cell r="C5369" t="str">
            <v>TE FoFo FF DN 75 x 75 PN10</v>
          </cell>
          <cell r="D5369" t="str">
            <v>UN</v>
          </cell>
          <cell r="E5369">
            <v>237.16</v>
          </cell>
        </row>
        <row r="5370">
          <cell r="A5370" t="str">
            <v>I7179</v>
          </cell>
          <cell r="B5370" t="str">
            <v>SEINFRA/CE</v>
          </cell>
          <cell r="C5370" t="str">
            <v>TE FoFo FF DN 80 x 50 PN10</v>
          </cell>
          <cell r="D5370" t="str">
            <v>UN</v>
          </cell>
          <cell r="E5370">
            <v>215.67</v>
          </cell>
        </row>
        <row r="5371">
          <cell r="A5371" t="str">
            <v>I7180</v>
          </cell>
          <cell r="B5371" t="str">
            <v>SEINFRA/CE</v>
          </cell>
          <cell r="C5371" t="str">
            <v>TE FoFo FF DN 80 x 80 PN10</v>
          </cell>
          <cell r="D5371" t="str">
            <v>UN</v>
          </cell>
          <cell r="E5371">
            <v>237.16</v>
          </cell>
        </row>
        <row r="5372">
          <cell r="A5372" t="str">
            <v>I3690</v>
          </cell>
          <cell r="B5372" t="str">
            <v>SEINFRA/CE</v>
          </cell>
          <cell r="C5372" t="str">
            <v>TE FoFo FF DN 800 x 200 PN10</v>
          </cell>
          <cell r="D5372" t="str">
            <v>UN</v>
          </cell>
          <cell r="E5372">
            <v>7995.91</v>
          </cell>
        </row>
        <row r="5373">
          <cell r="A5373" t="str">
            <v>I3691</v>
          </cell>
          <cell r="B5373" t="str">
            <v>SEINFRA/CE</v>
          </cell>
          <cell r="C5373" t="str">
            <v>TE FoFo FF DN 800 x 400 PN10</v>
          </cell>
          <cell r="D5373" t="str">
            <v>UN</v>
          </cell>
          <cell r="E5373">
            <v>9738.36</v>
          </cell>
        </row>
        <row r="5374">
          <cell r="A5374" t="str">
            <v>I3692</v>
          </cell>
          <cell r="B5374" t="str">
            <v>SEINFRA/CE</v>
          </cell>
          <cell r="C5374" t="str">
            <v>TE FoFo FF DN 800 x 600 PN10</v>
          </cell>
          <cell r="D5374" t="str">
            <v>UN</v>
          </cell>
          <cell r="E5374">
            <v>10622.61</v>
          </cell>
        </row>
        <row r="5375">
          <cell r="A5375" t="str">
            <v>I3693</v>
          </cell>
          <cell r="B5375" t="str">
            <v>SEINFRA/CE</v>
          </cell>
          <cell r="C5375" t="str">
            <v>TE FoFo FF DN 800 x 800 PN10</v>
          </cell>
          <cell r="D5375" t="str">
            <v>UN</v>
          </cell>
          <cell r="E5375">
            <v>11288.53</v>
          </cell>
        </row>
        <row r="5376">
          <cell r="A5376" t="str">
            <v>I3694</v>
          </cell>
          <cell r="B5376" t="str">
            <v>SEINFRA/CE</v>
          </cell>
          <cell r="C5376" t="str">
            <v>TE FoFo FF DN 900 x 200 PN10</v>
          </cell>
          <cell r="D5376" t="str">
            <v>UN</v>
          </cell>
          <cell r="E5376">
            <v>9665.9</v>
          </cell>
        </row>
        <row r="5377">
          <cell r="A5377" t="str">
            <v>I3695</v>
          </cell>
          <cell r="B5377" t="str">
            <v>SEINFRA/CE</v>
          </cell>
          <cell r="C5377" t="str">
            <v>TE FoFo FF DN 900 x 400 PN10</v>
          </cell>
          <cell r="D5377" t="str">
            <v>UN</v>
          </cell>
          <cell r="E5377">
            <v>11363.33</v>
          </cell>
        </row>
        <row r="5378">
          <cell r="A5378" t="str">
            <v>I3696</v>
          </cell>
          <cell r="B5378" t="str">
            <v>SEINFRA/CE</v>
          </cell>
          <cell r="C5378" t="str">
            <v>TE FoFo FF DN 900 x 600 PN10</v>
          </cell>
          <cell r="D5378" t="str">
            <v>UN</v>
          </cell>
          <cell r="E5378">
            <v>15583.07</v>
          </cell>
        </row>
        <row r="5379">
          <cell r="A5379" t="str">
            <v>I3697</v>
          </cell>
          <cell r="B5379" t="str">
            <v>SEINFRA/CE</v>
          </cell>
          <cell r="C5379" t="str">
            <v>TE FoFo FF DN 900 x 900 PN10</v>
          </cell>
          <cell r="D5379" t="str">
            <v>UN</v>
          </cell>
          <cell r="E5379">
            <v>16119.53</v>
          </cell>
        </row>
        <row r="5380">
          <cell r="A5380" t="str">
            <v>I7733</v>
          </cell>
          <cell r="B5380" t="str">
            <v>SEINFRA/CE</v>
          </cell>
          <cell r="C5380" t="str">
            <v>TE FoFo JTE DN 300 x 300 PN10</v>
          </cell>
          <cell r="D5380" t="str">
            <v>UN</v>
          </cell>
          <cell r="E5380">
            <v>3147.45</v>
          </cell>
        </row>
        <row r="5381">
          <cell r="A5381" t="str">
            <v>I7734</v>
          </cell>
          <cell r="B5381" t="str">
            <v>SEINFRA/CE</v>
          </cell>
          <cell r="C5381" t="str">
            <v>TE FoFo JTE DN 400 x 300 PN10</v>
          </cell>
          <cell r="D5381" t="str">
            <v>UN</v>
          </cell>
          <cell r="E5381">
            <v>4769.25</v>
          </cell>
        </row>
        <row r="5382">
          <cell r="A5382" t="str">
            <v>I7735</v>
          </cell>
          <cell r="B5382" t="str">
            <v>SEINFRA/CE</v>
          </cell>
          <cell r="C5382" t="str">
            <v>TE FoFo JTE DN 400 x 400 PN10</v>
          </cell>
          <cell r="D5382" t="str">
            <v>UN</v>
          </cell>
          <cell r="E5382">
            <v>6595.67</v>
          </cell>
        </row>
        <row r="5383">
          <cell r="A5383" t="str">
            <v>I7736</v>
          </cell>
          <cell r="B5383" t="str">
            <v>SEINFRA/CE</v>
          </cell>
          <cell r="C5383" t="str">
            <v>TE FoFo JTE DN 500 x 300 PN10</v>
          </cell>
          <cell r="D5383" t="str">
            <v>UN</v>
          </cell>
          <cell r="E5383">
            <v>6740.06</v>
          </cell>
        </row>
        <row r="5384">
          <cell r="A5384" t="str">
            <v>I7737</v>
          </cell>
          <cell r="B5384" t="str">
            <v>SEINFRA/CE</v>
          </cell>
          <cell r="C5384" t="str">
            <v>TE FoFo JTE DN 500 x 500 PN10</v>
          </cell>
          <cell r="D5384" t="str">
            <v>UN</v>
          </cell>
          <cell r="E5384">
            <v>8786.2000000000007</v>
          </cell>
        </row>
        <row r="5385">
          <cell r="A5385" t="str">
            <v>I7738</v>
          </cell>
          <cell r="B5385" t="str">
            <v>SEINFRA/CE</v>
          </cell>
          <cell r="C5385" t="str">
            <v>TE FoFo JTE DN 600 x 300 PN10</v>
          </cell>
          <cell r="D5385" t="str">
            <v>UN</v>
          </cell>
          <cell r="E5385">
            <v>9451.5</v>
          </cell>
        </row>
        <row r="5386">
          <cell r="A5386" t="str">
            <v>I7739</v>
          </cell>
          <cell r="B5386" t="str">
            <v>SEINFRA/CE</v>
          </cell>
          <cell r="C5386" t="str">
            <v>TE FoFo JTE DN 600 x 400 PN10</v>
          </cell>
          <cell r="D5386" t="str">
            <v>UN</v>
          </cell>
          <cell r="E5386">
            <v>9735.2099999999991</v>
          </cell>
        </row>
        <row r="5387">
          <cell r="A5387" t="str">
            <v>I7740</v>
          </cell>
          <cell r="B5387" t="str">
            <v>SEINFRA/CE</v>
          </cell>
          <cell r="C5387" t="str">
            <v>TE FoFo JTE DN 600 x 600 PN10</v>
          </cell>
          <cell r="D5387" t="str">
            <v>UN</v>
          </cell>
          <cell r="E5387">
            <v>10536.31</v>
          </cell>
        </row>
        <row r="5388">
          <cell r="A5388" t="str">
            <v>I7777</v>
          </cell>
          <cell r="B5388" t="str">
            <v>SEINFRA/CE</v>
          </cell>
          <cell r="C5388" t="str">
            <v>TE FoFo JTEF DN 1000 x 1000 PN10</v>
          </cell>
          <cell r="D5388" t="str">
            <v>UN</v>
          </cell>
          <cell r="E5388">
            <v>36435.800000000003</v>
          </cell>
        </row>
        <row r="5389">
          <cell r="A5389" t="str">
            <v>I7819</v>
          </cell>
          <cell r="B5389" t="str">
            <v>SEINFRA/CE</v>
          </cell>
          <cell r="C5389" t="str">
            <v>TE FoFo JTEF DN 1000 x 1000 PN16</v>
          </cell>
          <cell r="D5389" t="str">
            <v>UN</v>
          </cell>
          <cell r="E5389">
            <v>37023.769999999997</v>
          </cell>
        </row>
        <row r="5390">
          <cell r="A5390" t="str">
            <v>I7861</v>
          </cell>
          <cell r="B5390" t="str">
            <v>SEINFRA/CE</v>
          </cell>
          <cell r="C5390" t="str">
            <v>TE FoFo JTEF DN 1000 x 1000 PN25</v>
          </cell>
          <cell r="D5390" t="str">
            <v>UN</v>
          </cell>
          <cell r="E5390">
            <v>36755.919999999998</v>
          </cell>
        </row>
        <row r="5391">
          <cell r="A5391" t="str">
            <v>I7773</v>
          </cell>
          <cell r="B5391" t="str">
            <v>SEINFRA/CE</v>
          </cell>
          <cell r="C5391" t="str">
            <v>TE FoFo JTEF DN 1000 x 200 PN10</v>
          </cell>
          <cell r="D5391" t="str">
            <v>UN</v>
          </cell>
          <cell r="E5391">
            <v>28995.93</v>
          </cell>
        </row>
        <row r="5392">
          <cell r="A5392" t="str">
            <v>I7815</v>
          </cell>
          <cell r="B5392" t="str">
            <v>SEINFRA/CE</v>
          </cell>
          <cell r="C5392" t="str">
            <v>TE FoFo JTEF DN 1000 x 200 PN16</v>
          </cell>
          <cell r="D5392" t="str">
            <v>UN</v>
          </cell>
          <cell r="E5392">
            <v>29286.69</v>
          </cell>
        </row>
        <row r="5393">
          <cell r="A5393" t="str">
            <v>I7857</v>
          </cell>
          <cell r="B5393" t="str">
            <v>SEINFRA/CE</v>
          </cell>
          <cell r="C5393" t="str">
            <v>TE FoFo JTEF DN 1000 x 200 PN25</v>
          </cell>
          <cell r="D5393" t="str">
            <v>UN</v>
          </cell>
          <cell r="E5393">
            <v>26374.23</v>
          </cell>
        </row>
        <row r="5394">
          <cell r="A5394" t="str">
            <v>I7774</v>
          </cell>
          <cell r="B5394" t="str">
            <v>SEINFRA/CE</v>
          </cell>
          <cell r="C5394" t="str">
            <v>TE FoFo JTEF DN 1000 x 400 PN10</v>
          </cell>
          <cell r="D5394" t="str">
            <v>UN</v>
          </cell>
          <cell r="E5394">
            <v>30991.87</v>
          </cell>
        </row>
        <row r="5395">
          <cell r="A5395" t="str">
            <v>I7816</v>
          </cell>
          <cell r="B5395" t="str">
            <v>SEINFRA/CE</v>
          </cell>
          <cell r="C5395" t="str">
            <v>TE FoFo JTEF DN 1000 x 400 PN16</v>
          </cell>
          <cell r="D5395" t="str">
            <v>UN</v>
          </cell>
          <cell r="E5395">
            <v>31503.14</v>
          </cell>
        </row>
        <row r="5396">
          <cell r="A5396" t="str">
            <v>I7858</v>
          </cell>
          <cell r="B5396" t="str">
            <v>SEINFRA/CE</v>
          </cell>
          <cell r="C5396" t="str">
            <v>TE FoFo JTEF DN 1000 x 400 PN25</v>
          </cell>
          <cell r="D5396" t="str">
            <v>UN</v>
          </cell>
          <cell r="E5396">
            <v>28673.45</v>
          </cell>
        </row>
        <row r="5397">
          <cell r="A5397" t="str">
            <v>I7775</v>
          </cell>
          <cell r="B5397" t="str">
            <v>SEINFRA/CE</v>
          </cell>
          <cell r="C5397" t="str">
            <v>TE FoFo JTEF DN 1000 x 600 PN10</v>
          </cell>
          <cell r="D5397" t="str">
            <v>UN</v>
          </cell>
          <cell r="E5397">
            <v>36285.5</v>
          </cell>
        </row>
        <row r="5398">
          <cell r="A5398" t="str">
            <v>I7817</v>
          </cell>
          <cell r="B5398" t="str">
            <v>SEINFRA/CE</v>
          </cell>
          <cell r="C5398" t="str">
            <v>TE FoFo JTEF DN 1000 x 600 PN16</v>
          </cell>
          <cell r="D5398" t="str">
            <v>UN</v>
          </cell>
          <cell r="E5398">
            <v>36347.15</v>
          </cell>
        </row>
        <row r="5399">
          <cell r="A5399" t="str">
            <v>I7859</v>
          </cell>
          <cell r="B5399" t="str">
            <v>SEINFRA/CE</v>
          </cell>
          <cell r="C5399" t="str">
            <v>TE FoFo JTEF DN 1000 x 600 PN25</v>
          </cell>
          <cell r="D5399" t="str">
            <v>UN</v>
          </cell>
          <cell r="E5399">
            <v>33350.629999999997</v>
          </cell>
        </row>
        <row r="5400">
          <cell r="A5400" t="str">
            <v>I7776</v>
          </cell>
          <cell r="B5400" t="str">
            <v>SEINFRA/CE</v>
          </cell>
          <cell r="C5400" t="str">
            <v>TE FoFo JTEF DN 1000 x 800 PN10</v>
          </cell>
          <cell r="D5400" t="str">
            <v>UN</v>
          </cell>
          <cell r="E5400">
            <v>36653.279999999999</v>
          </cell>
        </row>
        <row r="5401">
          <cell r="A5401" t="str">
            <v>I7818</v>
          </cell>
          <cell r="B5401" t="str">
            <v>SEINFRA/CE</v>
          </cell>
          <cell r="C5401" t="str">
            <v>TE FoFo JTEF DN 1000 x 800 PN16</v>
          </cell>
          <cell r="D5401" t="str">
            <v>UN</v>
          </cell>
          <cell r="E5401">
            <v>37349.660000000003</v>
          </cell>
        </row>
        <row r="5402">
          <cell r="A5402" t="str">
            <v>I7860</v>
          </cell>
          <cell r="B5402" t="str">
            <v>SEINFRA/CE</v>
          </cell>
          <cell r="C5402" t="str">
            <v>TE FoFo JTEF DN 1000 x 800 PN25</v>
          </cell>
          <cell r="D5402" t="str">
            <v>UN</v>
          </cell>
          <cell r="E5402">
            <v>34345.620000000003</v>
          </cell>
        </row>
        <row r="5403">
          <cell r="A5403" t="str">
            <v>I7782</v>
          </cell>
          <cell r="B5403" t="str">
            <v>SEINFRA/CE</v>
          </cell>
          <cell r="C5403" t="str">
            <v>TE FoFo JTEF DN 1200 x 1000 PN10</v>
          </cell>
          <cell r="D5403" t="str">
            <v>UN</v>
          </cell>
          <cell r="E5403">
            <v>41845.03</v>
          </cell>
        </row>
        <row r="5404">
          <cell r="A5404" t="str">
            <v>I7824</v>
          </cell>
          <cell r="B5404" t="str">
            <v>SEINFRA/CE</v>
          </cell>
          <cell r="C5404" t="str">
            <v>TE FoFo JTEF DN 1200 x 1000 PN16</v>
          </cell>
          <cell r="D5404" t="str">
            <v>UN</v>
          </cell>
          <cell r="E5404">
            <v>45019.38</v>
          </cell>
        </row>
        <row r="5405">
          <cell r="A5405" t="str">
            <v>I7866</v>
          </cell>
          <cell r="B5405" t="str">
            <v>SEINFRA/CE</v>
          </cell>
          <cell r="C5405" t="str">
            <v>TE FoFo JTEF DN 1200 x 1000 PN25</v>
          </cell>
          <cell r="D5405" t="str">
            <v>UN</v>
          </cell>
          <cell r="E5405">
            <v>45792.67</v>
          </cell>
        </row>
        <row r="5406">
          <cell r="A5406" t="str">
            <v>I7783</v>
          </cell>
          <cell r="B5406" t="str">
            <v>SEINFRA/CE</v>
          </cell>
          <cell r="C5406" t="str">
            <v>TE FoFo JTEF DN 1200 x 1200 PN10</v>
          </cell>
          <cell r="D5406" t="str">
            <v>UN</v>
          </cell>
          <cell r="E5406">
            <v>43234.92</v>
          </cell>
        </row>
        <row r="5407">
          <cell r="A5407" t="str">
            <v>I7825</v>
          </cell>
          <cell r="B5407" t="str">
            <v>SEINFRA/CE</v>
          </cell>
          <cell r="C5407" t="str">
            <v>TE FoFo JTEF DN 1200 x 1200 PN16</v>
          </cell>
          <cell r="D5407" t="str">
            <v>UN</v>
          </cell>
          <cell r="E5407">
            <v>46514.75</v>
          </cell>
        </row>
        <row r="5408">
          <cell r="A5408" t="str">
            <v>I7867</v>
          </cell>
          <cell r="B5408" t="str">
            <v>SEINFRA/CE</v>
          </cell>
          <cell r="C5408" t="str">
            <v>TE FoFo JTEF DN 1200 x 1200 PN25</v>
          </cell>
          <cell r="D5408" t="str">
            <v>UN</v>
          </cell>
          <cell r="E5408">
            <v>46708.52</v>
          </cell>
        </row>
        <row r="5409">
          <cell r="A5409" t="str">
            <v>I7778</v>
          </cell>
          <cell r="B5409" t="str">
            <v>SEINFRA/CE</v>
          </cell>
          <cell r="C5409" t="str">
            <v>TE FoFo JTEF DN 1200 x 200 PN10</v>
          </cell>
          <cell r="D5409" t="str">
            <v>UN</v>
          </cell>
          <cell r="E5409">
            <v>34558.480000000003</v>
          </cell>
        </row>
        <row r="5410">
          <cell r="A5410" t="str">
            <v>I7820</v>
          </cell>
          <cell r="B5410" t="str">
            <v>SEINFRA/CE</v>
          </cell>
          <cell r="C5410" t="str">
            <v>TE FoFo JTEF DN 1200 x 200 PN16</v>
          </cell>
          <cell r="D5410" t="str">
            <v>UN</v>
          </cell>
          <cell r="E5410">
            <v>32973.07</v>
          </cell>
        </row>
        <row r="5411">
          <cell r="A5411" t="str">
            <v>I7862</v>
          </cell>
          <cell r="B5411" t="str">
            <v>SEINFRA/CE</v>
          </cell>
          <cell r="C5411" t="str">
            <v>TE FoFo JTEF DN 1200 x 200 PN25</v>
          </cell>
          <cell r="D5411" t="str">
            <v>UN</v>
          </cell>
          <cell r="E5411">
            <v>32633.54</v>
          </cell>
        </row>
        <row r="5412">
          <cell r="A5412" t="str">
            <v>I7779</v>
          </cell>
          <cell r="B5412" t="str">
            <v>SEINFRA/CE</v>
          </cell>
          <cell r="C5412" t="str">
            <v>TE FoFo JTEF DN 1200 x 400 PN10</v>
          </cell>
          <cell r="D5412" t="str">
            <v>UN</v>
          </cell>
          <cell r="E5412">
            <v>36567.82</v>
          </cell>
        </row>
        <row r="5413">
          <cell r="A5413" t="str">
            <v>I7821</v>
          </cell>
          <cell r="B5413" t="str">
            <v>SEINFRA/CE</v>
          </cell>
          <cell r="C5413" t="str">
            <v>TE FoFo JTEF DN 1200 x 400 PN16</v>
          </cell>
          <cell r="D5413" t="str">
            <v>UN</v>
          </cell>
          <cell r="E5413">
            <v>36443.53</v>
          </cell>
        </row>
        <row r="5414">
          <cell r="A5414" t="str">
            <v>I7863</v>
          </cell>
          <cell r="B5414" t="str">
            <v>SEINFRA/CE</v>
          </cell>
          <cell r="C5414" t="str">
            <v>TE FoFo JTEF DN 1200 x 400 PN25</v>
          </cell>
          <cell r="D5414" t="str">
            <v>UN</v>
          </cell>
          <cell r="E5414">
            <v>33290.22</v>
          </cell>
        </row>
        <row r="5415">
          <cell r="A5415" t="str">
            <v>I7780</v>
          </cell>
          <cell r="B5415" t="str">
            <v>SEINFRA/CE</v>
          </cell>
          <cell r="C5415" t="str">
            <v>TE FoFo JTEF DN 1200 x 600 PN10</v>
          </cell>
          <cell r="D5415" t="str">
            <v>UN</v>
          </cell>
          <cell r="E5415">
            <v>37743.370000000003</v>
          </cell>
        </row>
        <row r="5416">
          <cell r="A5416" t="str">
            <v>I7822</v>
          </cell>
          <cell r="B5416" t="str">
            <v>SEINFRA/CE</v>
          </cell>
          <cell r="C5416" t="str">
            <v>TE FoFo JTEF DN 1200 x 600 PN16</v>
          </cell>
          <cell r="D5416" t="str">
            <v>UN</v>
          </cell>
          <cell r="E5416">
            <v>37430.720000000001</v>
          </cell>
        </row>
        <row r="5417">
          <cell r="A5417" t="str">
            <v>I7864</v>
          </cell>
          <cell r="B5417" t="str">
            <v>SEINFRA/CE</v>
          </cell>
          <cell r="C5417" t="str">
            <v>TE FoFo JTEF DN 1200 x 600 PN25</v>
          </cell>
          <cell r="D5417" t="str">
            <v>UN</v>
          </cell>
          <cell r="E5417">
            <v>35888.31</v>
          </cell>
        </row>
        <row r="5418">
          <cell r="A5418" t="str">
            <v>I7781</v>
          </cell>
          <cell r="B5418" t="str">
            <v>SEINFRA/CE</v>
          </cell>
          <cell r="C5418" t="str">
            <v>TE FoFo JTEF DN 1200 x 800 PN10</v>
          </cell>
          <cell r="D5418" t="str">
            <v>UN</v>
          </cell>
          <cell r="E5418">
            <v>41024.97</v>
          </cell>
        </row>
        <row r="5419">
          <cell r="A5419" t="str">
            <v>I7823</v>
          </cell>
          <cell r="B5419" t="str">
            <v>SEINFRA/CE</v>
          </cell>
          <cell r="C5419" t="str">
            <v>TE FoFo JTEF DN 1200 x 800 PN16</v>
          </cell>
          <cell r="D5419" t="str">
            <v>UN</v>
          </cell>
          <cell r="E5419">
            <v>41211.620000000003</v>
          </cell>
        </row>
        <row r="5420">
          <cell r="A5420" t="str">
            <v>I7865</v>
          </cell>
          <cell r="B5420" t="str">
            <v>SEINFRA/CE</v>
          </cell>
          <cell r="C5420" t="str">
            <v>TE FoFo JTEF DN 1200 x 800 PN25</v>
          </cell>
          <cell r="D5420" t="str">
            <v>UN</v>
          </cell>
          <cell r="E5420">
            <v>37986.74</v>
          </cell>
        </row>
        <row r="5421">
          <cell r="A5421" t="str">
            <v>I7741</v>
          </cell>
          <cell r="B5421" t="str">
            <v>SEINFRA/CE</v>
          </cell>
          <cell r="C5421" t="str">
            <v>TE FoFo JTEF DN 300 x 100 PN10</v>
          </cell>
          <cell r="D5421" t="str">
            <v>UN</v>
          </cell>
          <cell r="E5421">
            <v>2885.26</v>
          </cell>
        </row>
        <row r="5422">
          <cell r="A5422" t="str">
            <v>I7784</v>
          </cell>
          <cell r="B5422" t="str">
            <v>SEINFRA/CE</v>
          </cell>
          <cell r="C5422" t="str">
            <v>TE FoFo JTEF DN 300 x 100 PN16</v>
          </cell>
          <cell r="D5422" t="str">
            <v>UN</v>
          </cell>
          <cell r="E5422">
            <v>2885.26</v>
          </cell>
        </row>
        <row r="5423">
          <cell r="A5423" t="str">
            <v>I7742</v>
          </cell>
          <cell r="B5423" t="str">
            <v>SEINFRA/CE</v>
          </cell>
          <cell r="C5423" t="str">
            <v>TE FoFo JTEF DN 300 x 200 PN10</v>
          </cell>
          <cell r="D5423" t="str">
            <v>UN</v>
          </cell>
          <cell r="E5423">
            <v>3157.99</v>
          </cell>
        </row>
        <row r="5424">
          <cell r="A5424" t="str">
            <v>I7785</v>
          </cell>
          <cell r="B5424" t="str">
            <v>SEINFRA/CE</v>
          </cell>
          <cell r="C5424" t="str">
            <v>TE FoFo JTEF DN 300 x 200 PN16</v>
          </cell>
          <cell r="D5424" t="str">
            <v>UN</v>
          </cell>
          <cell r="E5424">
            <v>3157.99</v>
          </cell>
        </row>
        <row r="5425">
          <cell r="A5425" t="str">
            <v>I7827</v>
          </cell>
          <cell r="B5425" t="str">
            <v>SEINFRA/CE</v>
          </cell>
          <cell r="C5425" t="str">
            <v>TE FoFo JTEF DN 300 x 200 PN25</v>
          </cell>
          <cell r="D5425" t="str">
            <v>UN</v>
          </cell>
          <cell r="E5425">
            <v>2956.17</v>
          </cell>
        </row>
        <row r="5426">
          <cell r="A5426" t="str">
            <v>I7743</v>
          </cell>
          <cell r="B5426" t="str">
            <v>SEINFRA/CE</v>
          </cell>
          <cell r="C5426" t="str">
            <v>TE FoFo JTEF DN 300 x 300 PN10</v>
          </cell>
          <cell r="D5426" t="str">
            <v>UN</v>
          </cell>
          <cell r="E5426">
            <v>3203.16</v>
          </cell>
        </row>
        <row r="5427">
          <cell r="A5427" t="str">
            <v>I7786</v>
          </cell>
          <cell r="B5427" t="str">
            <v>SEINFRA/CE</v>
          </cell>
          <cell r="C5427" t="str">
            <v>TE FoFo JTEF DN 300 x 300 PN16</v>
          </cell>
          <cell r="D5427" t="str">
            <v>UN</v>
          </cell>
          <cell r="E5427">
            <v>3203.16</v>
          </cell>
        </row>
        <row r="5428">
          <cell r="A5428" t="str">
            <v>I7828</v>
          </cell>
          <cell r="B5428" t="str">
            <v>SEINFRA/CE</v>
          </cell>
          <cell r="C5428" t="str">
            <v>TE FoFo JTEF DN 300 x 300 PN25</v>
          </cell>
          <cell r="D5428" t="str">
            <v>UN</v>
          </cell>
          <cell r="E5428">
            <v>2989.07</v>
          </cell>
        </row>
        <row r="5429">
          <cell r="A5429" t="str">
            <v>I7744</v>
          </cell>
          <cell r="B5429" t="str">
            <v>SEINFRA/CE</v>
          </cell>
          <cell r="C5429" t="str">
            <v>TE FoFo JTEF DN 350 x 100 PN10</v>
          </cell>
          <cell r="D5429" t="str">
            <v>UN</v>
          </cell>
          <cell r="E5429">
            <v>2765.36</v>
          </cell>
        </row>
        <row r="5430">
          <cell r="A5430" t="str">
            <v>I7787</v>
          </cell>
          <cell r="B5430" t="str">
            <v>SEINFRA/CE</v>
          </cell>
          <cell r="C5430" t="str">
            <v>TE FoFo JTEF DN 350 x 100 PN16</v>
          </cell>
          <cell r="D5430" t="str">
            <v>UN</v>
          </cell>
          <cell r="E5430">
            <v>2765.36</v>
          </cell>
        </row>
        <row r="5431">
          <cell r="A5431" t="str">
            <v>I7829</v>
          </cell>
          <cell r="B5431" t="str">
            <v>SEINFRA/CE</v>
          </cell>
          <cell r="C5431" t="str">
            <v>TE FoFo JTEF DN 350 x 100 PN25</v>
          </cell>
          <cell r="D5431" t="str">
            <v>UN</v>
          </cell>
          <cell r="E5431">
            <v>3530</v>
          </cell>
        </row>
        <row r="5432">
          <cell r="A5432" t="str">
            <v>I7745</v>
          </cell>
          <cell r="B5432" t="str">
            <v>SEINFRA/CE</v>
          </cell>
          <cell r="C5432" t="str">
            <v>TE FoFo JTEF DN 350 x 200 PN10</v>
          </cell>
          <cell r="D5432" t="str">
            <v>UN</v>
          </cell>
          <cell r="E5432">
            <v>3879.49</v>
          </cell>
        </row>
        <row r="5433">
          <cell r="A5433" t="str">
            <v>I7788</v>
          </cell>
          <cell r="B5433" t="str">
            <v>SEINFRA/CE</v>
          </cell>
          <cell r="C5433" t="str">
            <v>TE FoFo JTEF DN 350 x 200 PN16</v>
          </cell>
          <cell r="D5433" t="str">
            <v>UN</v>
          </cell>
          <cell r="E5433">
            <v>3961.17</v>
          </cell>
        </row>
        <row r="5434">
          <cell r="A5434" t="str">
            <v>I7830</v>
          </cell>
          <cell r="B5434" t="str">
            <v>SEINFRA/CE</v>
          </cell>
          <cell r="C5434" t="str">
            <v>TE FoFo JTEF DN 350 x 200 PN25</v>
          </cell>
          <cell r="D5434" t="str">
            <v>UN</v>
          </cell>
          <cell r="E5434">
            <v>4032.64</v>
          </cell>
        </row>
        <row r="5435">
          <cell r="A5435" t="str">
            <v>I7746</v>
          </cell>
          <cell r="B5435" t="str">
            <v>SEINFRA/CE</v>
          </cell>
          <cell r="C5435" t="str">
            <v>TE FoFo JTEF DN 350 x 350 PN10</v>
          </cell>
          <cell r="D5435" t="str">
            <v>UN</v>
          </cell>
          <cell r="E5435">
            <v>6189.19</v>
          </cell>
        </row>
        <row r="5436">
          <cell r="A5436" t="str">
            <v>I7789</v>
          </cell>
          <cell r="B5436" t="str">
            <v>SEINFRA/CE</v>
          </cell>
          <cell r="C5436" t="str">
            <v>TE FoFo JTEF DN 350 x 350 PN16</v>
          </cell>
          <cell r="D5436" t="str">
            <v>UN</v>
          </cell>
          <cell r="E5436">
            <v>6212.5</v>
          </cell>
        </row>
        <row r="5437">
          <cell r="A5437" t="str">
            <v>I7831</v>
          </cell>
          <cell r="B5437" t="str">
            <v>SEINFRA/CE</v>
          </cell>
          <cell r="C5437" t="str">
            <v>TE FoFo JTEF DN 350 x 350 PN25</v>
          </cell>
          <cell r="D5437" t="str">
            <v>UN</v>
          </cell>
          <cell r="E5437">
            <v>5746.33</v>
          </cell>
        </row>
        <row r="5438">
          <cell r="A5438" t="str">
            <v>I7747</v>
          </cell>
          <cell r="B5438" t="str">
            <v>SEINFRA/CE</v>
          </cell>
          <cell r="C5438" t="str">
            <v>TE FoFo JTEF DN 400 x 100 PN10</v>
          </cell>
          <cell r="D5438" t="str">
            <v>UN</v>
          </cell>
          <cell r="E5438">
            <v>4161.12</v>
          </cell>
        </row>
        <row r="5439">
          <cell r="A5439" t="str">
            <v>I7832</v>
          </cell>
          <cell r="B5439" t="str">
            <v>SEINFRA/CE</v>
          </cell>
          <cell r="C5439" t="str">
            <v>TE FoFo JTEF DN 400 x 100 PN25</v>
          </cell>
          <cell r="D5439" t="str">
            <v>UN</v>
          </cell>
          <cell r="E5439">
            <v>3807.49</v>
          </cell>
        </row>
        <row r="5440">
          <cell r="A5440" t="str">
            <v>I7748</v>
          </cell>
          <cell r="B5440" t="str">
            <v>SEINFRA/CE</v>
          </cell>
          <cell r="C5440" t="str">
            <v>TE FoFo JTEF DN 400 x 200 PN10</v>
          </cell>
          <cell r="D5440" t="str">
            <v>UN</v>
          </cell>
          <cell r="E5440">
            <v>4464.45</v>
          </cell>
        </row>
        <row r="5441">
          <cell r="A5441" t="str">
            <v>I7790</v>
          </cell>
          <cell r="B5441" t="str">
            <v>SEINFRA/CE</v>
          </cell>
          <cell r="C5441" t="str">
            <v>TE FoFo JTEF DN 400 x 200 PN16</v>
          </cell>
          <cell r="D5441" t="str">
            <v>UN</v>
          </cell>
          <cell r="E5441">
            <v>4532.8999999999996</v>
          </cell>
        </row>
        <row r="5442">
          <cell r="A5442" t="str">
            <v>I7833</v>
          </cell>
          <cell r="B5442" t="str">
            <v>SEINFRA/CE</v>
          </cell>
          <cell r="C5442" t="str">
            <v>TE FoFo JTEF DN 400 x 200 PN25</v>
          </cell>
          <cell r="D5442" t="str">
            <v>UN</v>
          </cell>
          <cell r="E5442">
            <v>4255.58</v>
          </cell>
        </row>
        <row r="5443">
          <cell r="A5443" t="str">
            <v>I7749</v>
          </cell>
          <cell r="B5443" t="str">
            <v>SEINFRA/CE</v>
          </cell>
          <cell r="C5443" t="str">
            <v>TE FoFo JTEF DN 400 x 300 PN10</v>
          </cell>
          <cell r="D5443" t="str">
            <v>UN</v>
          </cell>
          <cell r="E5443">
            <v>4769.25</v>
          </cell>
        </row>
        <row r="5444">
          <cell r="A5444" t="str">
            <v>I7791</v>
          </cell>
          <cell r="B5444" t="str">
            <v>SEINFRA/CE</v>
          </cell>
          <cell r="C5444" t="str">
            <v>TE FoFo JTEF DN 400 x 300 PN16</v>
          </cell>
          <cell r="D5444" t="str">
            <v>UN</v>
          </cell>
          <cell r="E5444">
            <v>4813.13</v>
          </cell>
        </row>
        <row r="5445">
          <cell r="A5445" t="str">
            <v>I7750</v>
          </cell>
          <cell r="B5445" t="str">
            <v>SEINFRA/CE</v>
          </cell>
          <cell r="C5445" t="str">
            <v>TE FoFo JTEF DN 400 x 400 PN10</v>
          </cell>
          <cell r="D5445" t="str">
            <v>UN</v>
          </cell>
          <cell r="E5445">
            <v>6595.67</v>
          </cell>
        </row>
        <row r="5446">
          <cell r="A5446" t="str">
            <v>I7792</v>
          </cell>
          <cell r="B5446" t="str">
            <v>SEINFRA/CE</v>
          </cell>
          <cell r="C5446" t="str">
            <v>TE FoFo JTEF DN 400 x 400 PN16</v>
          </cell>
          <cell r="D5446" t="str">
            <v>UN</v>
          </cell>
          <cell r="E5446">
            <v>7180.68</v>
          </cell>
        </row>
        <row r="5447">
          <cell r="A5447" t="str">
            <v>I7834</v>
          </cell>
          <cell r="B5447" t="str">
            <v>SEINFRA/CE</v>
          </cell>
          <cell r="C5447" t="str">
            <v>TE FoFo JTEF DN 400 x 400 PN25</v>
          </cell>
          <cell r="D5447" t="str">
            <v>UN</v>
          </cell>
          <cell r="E5447">
            <v>6390.24</v>
          </cell>
        </row>
        <row r="5448">
          <cell r="A5448" t="str">
            <v>I7751</v>
          </cell>
          <cell r="B5448" t="str">
            <v>SEINFRA/CE</v>
          </cell>
          <cell r="C5448" t="str">
            <v>TE FoFo JTEF DN 500 x 100 PN10</v>
          </cell>
          <cell r="D5448" t="str">
            <v>UN</v>
          </cell>
          <cell r="E5448">
            <v>6147.2</v>
          </cell>
        </row>
        <row r="5449">
          <cell r="A5449" t="str">
            <v>I7793</v>
          </cell>
          <cell r="B5449" t="str">
            <v>SEINFRA/CE</v>
          </cell>
          <cell r="C5449" t="str">
            <v>TE FoFo JTEF DN 500 x 100 PN16</v>
          </cell>
          <cell r="D5449" t="str">
            <v>UN</v>
          </cell>
          <cell r="E5449">
            <v>6147.2</v>
          </cell>
        </row>
        <row r="5450">
          <cell r="A5450" t="str">
            <v>I7835</v>
          </cell>
          <cell r="B5450" t="str">
            <v>SEINFRA/CE</v>
          </cell>
          <cell r="C5450" t="str">
            <v>TE FoFo JTEF DN 500 x 100 PN25</v>
          </cell>
          <cell r="D5450" t="str">
            <v>UN</v>
          </cell>
          <cell r="E5450">
            <v>5711.17</v>
          </cell>
        </row>
        <row r="5451">
          <cell r="A5451" t="str">
            <v>I7752</v>
          </cell>
          <cell r="B5451" t="str">
            <v>SEINFRA/CE</v>
          </cell>
          <cell r="C5451" t="str">
            <v>TE FoFo JTEF DN 500 x 200 PN10</v>
          </cell>
          <cell r="D5451" t="str">
            <v>UN</v>
          </cell>
          <cell r="E5451">
            <v>6248.06</v>
          </cell>
        </row>
        <row r="5452">
          <cell r="A5452" t="str">
            <v>I7794</v>
          </cell>
          <cell r="B5452" t="str">
            <v>SEINFRA/CE</v>
          </cell>
          <cell r="C5452" t="str">
            <v>TE FoFo JTEF DN 500 x 200 PN16</v>
          </cell>
          <cell r="D5452" t="str">
            <v>UN</v>
          </cell>
          <cell r="E5452">
            <v>6401.98</v>
          </cell>
        </row>
        <row r="5453">
          <cell r="A5453" t="str">
            <v>I7836</v>
          </cell>
          <cell r="B5453" t="str">
            <v>SEINFRA/CE</v>
          </cell>
          <cell r="C5453" t="str">
            <v>TE FoFo JTEF DN 500 x 200 PN25</v>
          </cell>
          <cell r="D5453" t="str">
            <v>UN</v>
          </cell>
          <cell r="E5453">
            <v>5971.5</v>
          </cell>
        </row>
        <row r="5454">
          <cell r="A5454" t="str">
            <v>I7753</v>
          </cell>
          <cell r="B5454" t="str">
            <v>SEINFRA/CE</v>
          </cell>
          <cell r="C5454" t="str">
            <v>TE FoFo JTEF DN 500 x 300 PN10</v>
          </cell>
          <cell r="D5454" t="str">
            <v>UN</v>
          </cell>
          <cell r="E5454">
            <v>6740.06</v>
          </cell>
        </row>
        <row r="5455">
          <cell r="A5455" t="str">
            <v>I7795</v>
          </cell>
          <cell r="B5455" t="str">
            <v>SEINFRA/CE</v>
          </cell>
          <cell r="C5455" t="str">
            <v>TE FoFo JTEF DN 500 x 300 PN16</v>
          </cell>
          <cell r="D5455" t="str">
            <v>UN</v>
          </cell>
          <cell r="E5455">
            <v>6887.12</v>
          </cell>
        </row>
        <row r="5456">
          <cell r="A5456" t="str">
            <v>I7837</v>
          </cell>
          <cell r="B5456" t="str">
            <v>SEINFRA/CE</v>
          </cell>
          <cell r="C5456" t="str">
            <v>TE FoFo JTEF DN 500 x 300 PN25</v>
          </cell>
          <cell r="D5456" t="str">
            <v>UN</v>
          </cell>
          <cell r="E5456">
            <v>6387.99</v>
          </cell>
        </row>
        <row r="5457">
          <cell r="A5457" t="str">
            <v>I7754</v>
          </cell>
          <cell r="B5457" t="str">
            <v>SEINFRA/CE</v>
          </cell>
          <cell r="C5457" t="str">
            <v>TE FoFo JTEF DN 500 x 400 PN10</v>
          </cell>
          <cell r="D5457" t="str">
            <v>UN</v>
          </cell>
          <cell r="E5457">
            <v>8162.06</v>
          </cell>
        </row>
        <row r="5458">
          <cell r="A5458" t="str">
            <v>I7796</v>
          </cell>
          <cell r="B5458" t="str">
            <v>SEINFRA/CE</v>
          </cell>
          <cell r="C5458" t="str">
            <v>TE FoFo JTEF DN 500 x 400 PN16</v>
          </cell>
          <cell r="D5458" t="str">
            <v>UN</v>
          </cell>
          <cell r="E5458">
            <v>8257.99</v>
          </cell>
        </row>
        <row r="5459">
          <cell r="A5459" t="str">
            <v>I7838</v>
          </cell>
          <cell r="B5459" t="str">
            <v>SEINFRA/CE</v>
          </cell>
          <cell r="C5459" t="str">
            <v>TE FoFo JTEF DN 500 x 400 PN25</v>
          </cell>
          <cell r="D5459" t="str">
            <v>UN</v>
          </cell>
          <cell r="E5459">
            <v>7937.77</v>
          </cell>
        </row>
        <row r="5460">
          <cell r="A5460" t="str">
            <v>I7755</v>
          </cell>
          <cell r="B5460" t="str">
            <v>SEINFRA/CE</v>
          </cell>
          <cell r="C5460" t="str">
            <v>TE FoFo JTEF DN 500 x 500 PN10</v>
          </cell>
          <cell r="D5460" t="str">
            <v>UN</v>
          </cell>
          <cell r="E5460">
            <v>8786.2000000000007</v>
          </cell>
        </row>
        <row r="5461">
          <cell r="A5461" t="str">
            <v>I7797</v>
          </cell>
          <cell r="B5461" t="str">
            <v>SEINFRA/CE</v>
          </cell>
          <cell r="C5461" t="str">
            <v>TE FoFo JTEF DN 500 x 500 PN16</v>
          </cell>
          <cell r="D5461" t="str">
            <v>UN</v>
          </cell>
          <cell r="E5461">
            <v>9033.6299999999992</v>
          </cell>
        </row>
        <row r="5462">
          <cell r="A5462" t="str">
            <v>I7839</v>
          </cell>
          <cell r="B5462" t="str">
            <v>SEINFRA/CE</v>
          </cell>
          <cell r="C5462" t="str">
            <v>TE FoFo JTEF DN 500 x 500 PN25</v>
          </cell>
          <cell r="D5462" t="str">
            <v>UN</v>
          </cell>
          <cell r="E5462">
            <v>8371.0300000000007</v>
          </cell>
        </row>
        <row r="5463">
          <cell r="A5463" t="str">
            <v>I7756</v>
          </cell>
          <cell r="B5463" t="str">
            <v>SEINFRA/CE</v>
          </cell>
          <cell r="C5463" t="str">
            <v>TE FoFo JTEF DN 600 x 100 PN10</v>
          </cell>
          <cell r="D5463" t="str">
            <v>UN</v>
          </cell>
          <cell r="E5463">
            <v>8413.98</v>
          </cell>
        </row>
        <row r="5464">
          <cell r="A5464" t="str">
            <v>I7798</v>
          </cell>
          <cell r="B5464" t="str">
            <v>SEINFRA/CE</v>
          </cell>
          <cell r="C5464" t="str">
            <v>TE FoFo JTEF DN 600 x 100 PN16</v>
          </cell>
          <cell r="D5464" t="str">
            <v>UN</v>
          </cell>
          <cell r="E5464">
            <v>8413.98</v>
          </cell>
        </row>
        <row r="5465">
          <cell r="A5465" t="str">
            <v>I7840</v>
          </cell>
          <cell r="B5465" t="str">
            <v>SEINFRA/CE</v>
          </cell>
          <cell r="C5465" t="str">
            <v>TE FoFo JTEF DN 600 x 100 PN25</v>
          </cell>
          <cell r="D5465" t="str">
            <v>UN</v>
          </cell>
          <cell r="E5465">
            <v>7599.75</v>
          </cell>
        </row>
        <row r="5466">
          <cell r="A5466" t="str">
            <v>I7757</v>
          </cell>
          <cell r="B5466" t="str">
            <v>SEINFRA/CE</v>
          </cell>
          <cell r="C5466" t="str">
            <v>TE FoFo JTEF DN 600 x 200 PN10</v>
          </cell>
          <cell r="D5466" t="str">
            <v>UN</v>
          </cell>
          <cell r="E5466">
            <v>8100.57</v>
          </cell>
        </row>
        <row r="5467">
          <cell r="A5467" t="str">
            <v>I7799</v>
          </cell>
          <cell r="B5467" t="str">
            <v>SEINFRA/CE</v>
          </cell>
          <cell r="C5467" t="str">
            <v>TE FoFo JTEF DN 600 x 200 PN16</v>
          </cell>
          <cell r="D5467" t="str">
            <v>UN</v>
          </cell>
          <cell r="E5467">
            <v>8730.84</v>
          </cell>
        </row>
        <row r="5468">
          <cell r="A5468" t="str">
            <v>I7841</v>
          </cell>
          <cell r="B5468" t="str">
            <v>SEINFRA/CE</v>
          </cell>
          <cell r="C5468" t="str">
            <v>TE FoFo JTEF DN 600 x 200 PN25</v>
          </cell>
          <cell r="D5468" t="str">
            <v>UN</v>
          </cell>
          <cell r="E5468">
            <v>7923.97</v>
          </cell>
        </row>
        <row r="5469">
          <cell r="A5469" t="str">
            <v>I7758</v>
          </cell>
          <cell r="B5469" t="str">
            <v>SEINFRA/CE</v>
          </cell>
          <cell r="C5469" t="str">
            <v>TE FoFo JTEF DN 600 x 300 PN10</v>
          </cell>
          <cell r="D5469" t="str">
            <v>UN</v>
          </cell>
          <cell r="E5469">
            <v>9451.5</v>
          </cell>
        </row>
        <row r="5470">
          <cell r="A5470" t="str">
            <v>I7800</v>
          </cell>
          <cell r="B5470" t="str">
            <v>SEINFRA/CE</v>
          </cell>
          <cell r="C5470" t="str">
            <v>TE FoFo JTEF DN 600 x 300 PN16</v>
          </cell>
          <cell r="D5470" t="str">
            <v>UN</v>
          </cell>
          <cell r="E5470">
            <v>9596.27</v>
          </cell>
        </row>
        <row r="5471">
          <cell r="A5471" t="str">
            <v>I7842</v>
          </cell>
          <cell r="B5471" t="str">
            <v>SEINFRA/CE</v>
          </cell>
          <cell r="C5471" t="str">
            <v>TE FoFo JTEF DN 600 x 300 PN25</v>
          </cell>
          <cell r="D5471" t="str">
            <v>UN</v>
          </cell>
          <cell r="E5471">
            <v>8429.3700000000008</v>
          </cell>
        </row>
        <row r="5472">
          <cell r="A5472" t="str">
            <v>I7759</v>
          </cell>
          <cell r="B5472" t="str">
            <v>SEINFRA/CE</v>
          </cell>
          <cell r="C5472" t="str">
            <v>TE FoFo JTEF DN 600 x 400 PN10</v>
          </cell>
          <cell r="D5472" t="str">
            <v>UN</v>
          </cell>
          <cell r="E5472">
            <v>9735.2099999999991</v>
          </cell>
        </row>
        <row r="5473">
          <cell r="A5473" t="str">
            <v>I7801</v>
          </cell>
          <cell r="B5473" t="str">
            <v>SEINFRA/CE</v>
          </cell>
          <cell r="C5473" t="str">
            <v>TE FoFo JTEF DN 600 x 400 PN16</v>
          </cell>
          <cell r="D5473" t="str">
            <v>UN</v>
          </cell>
          <cell r="E5473">
            <v>9784.32</v>
          </cell>
        </row>
        <row r="5474">
          <cell r="A5474" t="str">
            <v>I7843</v>
          </cell>
          <cell r="B5474" t="str">
            <v>SEINFRA/CE</v>
          </cell>
          <cell r="C5474" t="str">
            <v>TE FoFo JTEF DN 600 x 400 PN25</v>
          </cell>
          <cell r="D5474" t="str">
            <v>UN</v>
          </cell>
          <cell r="E5474">
            <v>9029.9699999999993</v>
          </cell>
        </row>
        <row r="5475">
          <cell r="A5475" t="str">
            <v>I7760</v>
          </cell>
          <cell r="B5475" t="str">
            <v>SEINFRA/CE</v>
          </cell>
          <cell r="C5475" t="str">
            <v>TE FoFo JTEF DN 600 x 600 PN10</v>
          </cell>
          <cell r="D5475" t="str">
            <v>UN</v>
          </cell>
          <cell r="E5475">
            <v>10536.31</v>
          </cell>
        </row>
        <row r="5476">
          <cell r="A5476" t="str">
            <v>I7802</v>
          </cell>
          <cell r="B5476" t="str">
            <v>SEINFRA/CE</v>
          </cell>
          <cell r="C5476" t="str">
            <v>TE FoFo JTEF DN 600 x 600 PN16</v>
          </cell>
          <cell r="D5476" t="str">
            <v>UN</v>
          </cell>
          <cell r="E5476">
            <v>11545.2</v>
          </cell>
        </row>
        <row r="5477">
          <cell r="A5477" t="str">
            <v>I7844</v>
          </cell>
          <cell r="B5477" t="str">
            <v>SEINFRA/CE</v>
          </cell>
          <cell r="C5477" t="str">
            <v>TE FoFo JTEF DN 600 x 600 PN25</v>
          </cell>
          <cell r="D5477" t="str">
            <v>UN</v>
          </cell>
          <cell r="E5477">
            <v>10509.73</v>
          </cell>
        </row>
        <row r="5478">
          <cell r="A5478" t="str">
            <v>I7761</v>
          </cell>
          <cell r="B5478" t="str">
            <v>SEINFRA/CE</v>
          </cell>
          <cell r="C5478" t="str">
            <v>TE FoFo JTEF DN 700 x 200 PN10</v>
          </cell>
          <cell r="D5478" t="str">
            <v>UN</v>
          </cell>
          <cell r="E5478">
            <v>15864.45</v>
          </cell>
        </row>
        <row r="5479">
          <cell r="A5479" t="str">
            <v>I7803</v>
          </cell>
          <cell r="B5479" t="str">
            <v>SEINFRA/CE</v>
          </cell>
          <cell r="C5479" t="str">
            <v>TE FoFo JTEF DN 700 x 200 PN16</v>
          </cell>
          <cell r="D5479" t="str">
            <v>UN</v>
          </cell>
          <cell r="E5479">
            <v>15997.01</v>
          </cell>
        </row>
        <row r="5480">
          <cell r="A5480" t="str">
            <v>I7845</v>
          </cell>
          <cell r="B5480" t="str">
            <v>SEINFRA/CE</v>
          </cell>
          <cell r="C5480" t="str">
            <v>TE FoFo JTEF DN 700 x 200 PN25</v>
          </cell>
          <cell r="D5480" t="str">
            <v>UN</v>
          </cell>
          <cell r="E5480">
            <v>14289.72</v>
          </cell>
        </row>
        <row r="5481">
          <cell r="A5481" t="str">
            <v>I7762</v>
          </cell>
          <cell r="B5481" t="str">
            <v>SEINFRA/CE</v>
          </cell>
          <cell r="C5481" t="str">
            <v>TE FoFo JTEF DN 700 x 600 PN10</v>
          </cell>
          <cell r="D5481" t="str">
            <v>UN</v>
          </cell>
          <cell r="E5481">
            <v>19415.580000000002</v>
          </cell>
        </row>
        <row r="5482">
          <cell r="A5482" t="str">
            <v>I7804</v>
          </cell>
          <cell r="B5482" t="str">
            <v>SEINFRA/CE</v>
          </cell>
          <cell r="C5482" t="str">
            <v>TE FoFo JTEF DN 700 x 600 PN16</v>
          </cell>
          <cell r="D5482" t="str">
            <v>UN</v>
          </cell>
          <cell r="E5482">
            <v>19052.28</v>
          </cell>
        </row>
        <row r="5483">
          <cell r="A5483" t="str">
            <v>I7846</v>
          </cell>
          <cell r="B5483" t="str">
            <v>SEINFRA/CE</v>
          </cell>
          <cell r="C5483" t="str">
            <v>TE FoFo JTEF DN 700 x 600 PN25</v>
          </cell>
          <cell r="D5483" t="str">
            <v>UN</v>
          </cell>
          <cell r="E5483">
            <v>17320.96</v>
          </cell>
        </row>
        <row r="5484">
          <cell r="A5484" t="str">
            <v>I7763</v>
          </cell>
          <cell r="B5484" t="str">
            <v>SEINFRA/CE</v>
          </cell>
          <cell r="C5484" t="str">
            <v>TE FoFo JTEF DN 700 x 700 PN10</v>
          </cell>
          <cell r="D5484" t="str">
            <v>UN</v>
          </cell>
          <cell r="E5484">
            <v>20512.45</v>
          </cell>
        </row>
        <row r="5485">
          <cell r="A5485" t="str">
            <v>I7805</v>
          </cell>
          <cell r="B5485" t="str">
            <v>SEINFRA/CE</v>
          </cell>
          <cell r="C5485" t="str">
            <v>TE FoFo JTEF DN 700 x 700 PN16</v>
          </cell>
          <cell r="D5485" t="str">
            <v>UN</v>
          </cell>
          <cell r="E5485">
            <v>19127.32</v>
          </cell>
        </row>
        <row r="5486">
          <cell r="A5486" t="str">
            <v>I7847</v>
          </cell>
          <cell r="B5486" t="str">
            <v>SEINFRA/CE</v>
          </cell>
          <cell r="C5486" t="str">
            <v>TE FoFo JTEF DN 700 x 700 PN25</v>
          </cell>
          <cell r="D5486" t="str">
            <v>UN</v>
          </cell>
          <cell r="E5486">
            <v>18157.3</v>
          </cell>
        </row>
        <row r="5487">
          <cell r="A5487" t="str">
            <v>I7764</v>
          </cell>
          <cell r="B5487" t="str">
            <v>SEINFRA/CE</v>
          </cell>
          <cell r="C5487" t="str">
            <v>TE FoFo JTEF DN 800 x 200 PN10</v>
          </cell>
          <cell r="D5487" t="str">
            <v>UN</v>
          </cell>
          <cell r="E5487">
            <v>18093.66</v>
          </cell>
        </row>
        <row r="5488">
          <cell r="A5488" t="str">
            <v>I7806</v>
          </cell>
          <cell r="B5488" t="str">
            <v>SEINFRA/CE</v>
          </cell>
          <cell r="C5488" t="str">
            <v>TE FoFo JTEF DN 800 x 200 PN16</v>
          </cell>
          <cell r="D5488" t="str">
            <v>UN</v>
          </cell>
          <cell r="E5488">
            <v>18944.71</v>
          </cell>
        </row>
        <row r="5489">
          <cell r="A5489" t="str">
            <v>I7848</v>
          </cell>
          <cell r="B5489" t="str">
            <v>SEINFRA/CE</v>
          </cell>
          <cell r="C5489" t="str">
            <v>TE FoFo JTEF DN 800 x 200 PN25</v>
          </cell>
          <cell r="D5489" t="str">
            <v>UN</v>
          </cell>
          <cell r="E5489">
            <v>16481.77</v>
          </cell>
        </row>
        <row r="5490">
          <cell r="A5490" t="str">
            <v>I7765</v>
          </cell>
          <cell r="B5490" t="str">
            <v>SEINFRA/CE</v>
          </cell>
          <cell r="C5490" t="str">
            <v>TE FoFo JTEF DN 800 x 400 PN10</v>
          </cell>
          <cell r="D5490" t="str">
            <v>UN</v>
          </cell>
          <cell r="E5490">
            <v>20182.45</v>
          </cell>
        </row>
        <row r="5491">
          <cell r="A5491" t="str">
            <v>I7807</v>
          </cell>
          <cell r="B5491" t="str">
            <v>SEINFRA/CE</v>
          </cell>
          <cell r="C5491" t="str">
            <v>TE FoFo JTEF DN 800 x 400 PN16</v>
          </cell>
          <cell r="D5491" t="str">
            <v>UN</v>
          </cell>
          <cell r="E5491">
            <v>19689.79</v>
          </cell>
        </row>
        <row r="5492">
          <cell r="A5492" t="str">
            <v>I7849</v>
          </cell>
          <cell r="B5492" t="str">
            <v>SEINFRA/CE</v>
          </cell>
          <cell r="C5492" t="str">
            <v>TE FoFo JTEF DN 800 x 400 PN25</v>
          </cell>
          <cell r="D5492" t="str">
            <v>UN</v>
          </cell>
          <cell r="E5492">
            <v>18006.47</v>
          </cell>
        </row>
        <row r="5493">
          <cell r="A5493" t="str">
            <v>I7766</v>
          </cell>
          <cell r="B5493" t="str">
            <v>SEINFRA/CE</v>
          </cell>
          <cell r="C5493" t="str">
            <v>TE FoFo JTEF DN 800 x 600 PN10</v>
          </cell>
          <cell r="D5493" t="str">
            <v>UN</v>
          </cell>
          <cell r="E5493">
            <v>21763.19</v>
          </cell>
        </row>
        <row r="5494">
          <cell r="A5494" t="str">
            <v>I7808</v>
          </cell>
          <cell r="B5494" t="str">
            <v>SEINFRA/CE</v>
          </cell>
          <cell r="C5494" t="str">
            <v>TE FoFo JTEF DN 800 x 600 PN16</v>
          </cell>
          <cell r="D5494" t="str">
            <v>UN</v>
          </cell>
          <cell r="E5494">
            <v>21726.1</v>
          </cell>
        </row>
        <row r="5495">
          <cell r="A5495" t="str">
            <v>I7850</v>
          </cell>
          <cell r="B5495" t="str">
            <v>SEINFRA/CE</v>
          </cell>
          <cell r="C5495" t="str">
            <v>TE FoFo JTEF DN 800 x 600 PN25</v>
          </cell>
          <cell r="D5495" t="str">
            <v>UN</v>
          </cell>
          <cell r="E5495">
            <v>20196.79</v>
          </cell>
        </row>
        <row r="5496">
          <cell r="A5496" t="str">
            <v>I7767</v>
          </cell>
          <cell r="B5496" t="str">
            <v>SEINFRA/CE</v>
          </cell>
          <cell r="C5496" t="str">
            <v>TE FoFo JTEF DN 800 x 800 PN10</v>
          </cell>
          <cell r="D5496" t="str">
            <v>UN</v>
          </cell>
          <cell r="E5496">
            <v>23747.77</v>
          </cell>
        </row>
        <row r="5497">
          <cell r="A5497" t="str">
            <v>I7809</v>
          </cell>
          <cell r="B5497" t="str">
            <v>SEINFRA/CE</v>
          </cell>
          <cell r="C5497" t="str">
            <v>TE FoFo JTEF DN 800 x 800 PN16</v>
          </cell>
          <cell r="D5497" t="str">
            <v>UN</v>
          </cell>
          <cell r="E5497">
            <v>22271.06</v>
          </cell>
        </row>
        <row r="5498">
          <cell r="A5498" t="str">
            <v>I7851</v>
          </cell>
          <cell r="B5498" t="str">
            <v>SEINFRA/CE</v>
          </cell>
          <cell r="C5498" t="str">
            <v>TE FoFo JTEF DN 800 x 800 PN25</v>
          </cell>
          <cell r="D5498" t="str">
            <v>UN</v>
          </cell>
          <cell r="E5498">
            <v>23010.19</v>
          </cell>
        </row>
        <row r="5499">
          <cell r="A5499" t="str">
            <v>I7768</v>
          </cell>
          <cell r="B5499" t="str">
            <v>SEINFRA/CE</v>
          </cell>
          <cell r="C5499" t="str">
            <v>TE FoFo JTEF DN 900 x 200 PN10</v>
          </cell>
          <cell r="D5499" t="str">
            <v>UN</v>
          </cell>
          <cell r="E5499">
            <v>18679.009999999998</v>
          </cell>
        </row>
        <row r="5500">
          <cell r="A5500" t="str">
            <v>I7810</v>
          </cell>
          <cell r="B5500" t="str">
            <v>SEINFRA/CE</v>
          </cell>
          <cell r="C5500" t="str">
            <v>TE FoFo JTEF DN 900 x 200 PN16</v>
          </cell>
          <cell r="D5500" t="str">
            <v>UN</v>
          </cell>
          <cell r="E5500">
            <v>20169.14</v>
          </cell>
        </row>
        <row r="5501">
          <cell r="A5501" t="str">
            <v>I7852</v>
          </cell>
          <cell r="B5501" t="str">
            <v>SEINFRA/CE</v>
          </cell>
          <cell r="C5501" t="str">
            <v>TE FoFo JTEF DN 900 x 200 PN25</v>
          </cell>
          <cell r="D5501" t="str">
            <v>UN</v>
          </cell>
          <cell r="E5501">
            <v>17177.78</v>
          </cell>
        </row>
        <row r="5502">
          <cell r="A5502" t="str">
            <v>I7769</v>
          </cell>
          <cell r="B5502" t="str">
            <v>SEINFRA/CE</v>
          </cell>
          <cell r="C5502" t="str">
            <v>TE FoFo JTEF DN 900 x 400 PN10</v>
          </cell>
          <cell r="D5502" t="str">
            <v>UN</v>
          </cell>
          <cell r="E5502">
            <v>21749.9</v>
          </cell>
        </row>
        <row r="5503">
          <cell r="A5503" t="str">
            <v>I7811</v>
          </cell>
          <cell r="B5503" t="str">
            <v>SEINFRA/CE</v>
          </cell>
          <cell r="C5503" t="str">
            <v>TE FoFo JTEF DN 900 x 400 PN16</v>
          </cell>
          <cell r="D5503" t="str">
            <v>UN</v>
          </cell>
          <cell r="E5503">
            <v>21883.98</v>
          </cell>
        </row>
        <row r="5504">
          <cell r="A5504" t="str">
            <v>I7853</v>
          </cell>
          <cell r="B5504" t="str">
            <v>SEINFRA/CE</v>
          </cell>
          <cell r="C5504" t="str">
            <v>TE FoFo JTEF DN 900 x 400 PN25</v>
          </cell>
          <cell r="D5504" t="str">
            <v>UN</v>
          </cell>
          <cell r="E5504">
            <v>19777.009999999998</v>
          </cell>
        </row>
        <row r="5505">
          <cell r="A5505" t="str">
            <v>I7770</v>
          </cell>
          <cell r="B5505" t="str">
            <v>SEINFRA/CE</v>
          </cell>
          <cell r="C5505" t="str">
            <v>TE FoFo JTEF DN 900 x 600 PN10</v>
          </cell>
          <cell r="D5505" t="str">
            <v>UN</v>
          </cell>
          <cell r="E5505">
            <v>26443.23</v>
          </cell>
        </row>
        <row r="5506">
          <cell r="A5506" t="str">
            <v>I7812</v>
          </cell>
          <cell r="B5506" t="str">
            <v>SEINFRA/CE</v>
          </cell>
          <cell r="C5506" t="str">
            <v>TE FoFo JTEF DN 900 x 600 PN16</v>
          </cell>
          <cell r="D5506" t="str">
            <v>UN</v>
          </cell>
          <cell r="E5506">
            <v>26680.27</v>
          </cell>
        </row>
        <row r="5507">
          <cell r="A5507" t="str">
            <v>I7854</v>
          </cell>
          <cell r="B5507" t="str">
            <v>SEINFRA/CE</v>
          </cell>
          <cell r="C5507" t="str">
            <v>TE FoFo JTEF DN 900 x 600 PN25</v>
          </cell>
          <cell r="D5507" t="str">
            <v>UN</v>
          </cell>
          <cell r="E5507">
            <v>27719.07</v>
          </cell>
        </row>
        <row r="5508">
          <cell r="A5508" t="str">
            <v>I7771</v>
          </cell>
          <cell r="B5508" t="str">
            <v>SEINFRA/CE</v>
          </cell>
          <cell r="C5508" t="str">
            <v>TE FoFo JTEF DN 900 x 800 PN10</v>
          </cell>
          <cell r="D5508" t="str">
            <v>UN</v>
          </cell>
          <cell r="E5508">
            <v>28868.69</v>
          </cell>
        </row>
        <row r="5509">
          <cell r="A5509" t="str">
            <v>I7813</v>
          </cell>
          <cell r="B5509" t="str">
            <v>SEINFRA/CE</v>
          </cell>
          <cell r="C5509" t="str">
            <v>TE FoFo JTEF DN 900 x 800 PN16</v>
          </cell>
          <cell r="D5509" t="str">
            <v>UN</v>
          </cell>
          <cell r="E5509">
            <v>27556.82</v>
          </cell>
        </row>
        <row r="5510">
          <cell r="A5510" t="str">
            <v>I7855</v>
          </cell>
          <cell r="B5510" t="str">
            <v>SEINFRA/CE</v>
          </cell>
          <cell r="C5510" t="str">
            <v>TE FoFo JTEF DN 900 x 800 PN25</v>
          </cell>
          <cell r="D5510" t="str">
            <v>UN</v>
          </cell>
          <cell r="E5510">
            <v>30533.03</v>
          </cell>
        </row>
        <row r="5511">
          <cell r="A5511" t="str">
            <v>I7772</v>
          </cell>
          <cell r="B5511" t="str">
            <v>SEINFRA/CE</v>
          </cell>
          <cell r="C5511" t="str">
            <v>TE FoFo JTEF DN 900 x 900 PN10</v>
          </cell>
          <cell r="D5511" t="str">
            <v>UN</v>
          </cell>
          <cell r="E5511">
            <v>29409.26</v>
          </cell>
        </row>
        <row r="5512">
          <cell r="A5512" t="str">
            <v>I7814</v>
          </cell>
          <cell r="B5512" t="str">
            <v>SEINFRA/CE</v>
          </cell>
          <cell r="C5512" t="str">
            <v>TE FoFo JTEF DN 900 x 900 PN16</v>
          </cell>
          <cell r="D5512" t="str">
            <v>UN</v>
          </cell>
          <cell r="E5512">
            <v>29599.99</v>
          </cell>
        </row>
        <row r="5513">
          <cell r="A5513" t="str">
            <v>I7856</v>
          </cell>
          <cell r="B5513" t="str">
            <v>SEINFRA/CE</v>
          </cell>
          <cell r="C5513" t="str">
            <v>TE FoFo JTEF DN 900 x 900 PN25</v>
          </cell>
          <cell r="D5513" t="str">
            <v>UN</v>
          </cell>
          <cell r="E5513">
            <v>32531.87</v>
          </cell>
        </row>
        <row r="5514">
          <cell r="A5514" t="str">
            <v>I3629</v>
          </cell>
          <cell r="B5514" t="str">
            <v>SEINFRA/CE</v>
          </cell>
          <cell r="C5514" t="str">
            <v>TE JE FoFo/ PVC BBB DN 100 x 50</v>
          </cell>
          <cell r="D5514" t="str">
            <v>UN</v>
          </cell>
          <cell r="E5514">
            <v>399.38</v>
          </cell>
        </row>
        <row r="5515">
          <cell r="A5515" t="str">
            <v>I3630</v>
          </cell>
          <cell r="B5515" t="str">
            <v>SEINFRA/CE</v>
          </cell>
          <cell r="C5515" t="str">
            <v>TE JE FoFo/ PVC BBB DN 100 x 75</v>
          </cell>
          <cell r="D5515" t="str">
            <v>UN</v>
          </cell>
          <cell r="E5515">
            <v>416.8</v>
          </cell>
        </row>
        <row r="5516">
          <cell r="A5516" t="str">
            <v>I3633</v>
          </cell>
          <cell r="B5516" t="str">
            <v>SEINFRA/CE</v>
          </cell>
          <cell r="C5516" t="str">
            <v>TE JE FoFo/ PVC BBB DN 150 x 100</v>
          </cell>
          <cell r="D5516" t="str">
            <v>UN</v>
          </cell>
          <cell r="E5516">
            <v>478.57</v>
          </cell>
        </row>
        <row r="5517">
          <cell r="A5517" t="str">
            <v>I3631</v>
          </cell>
          <cell r="B5517" t="str">
            <v>SEINFRA/CE</v>
          </cell>
          <cell r="C5517" t="str">
            <v>TE JE FoFo/ PVC BBB DN 150 x 50</v>
          </cell>
          <cell r="D5517" t="str">
            <v>UN</v>
          </cell>
          <cell r="E5517">
            <v>423.06</v>
          </cell>
        </row>
        <row r="5518">
          <cell r="A5518" t="str">
            <v>I3632</v>
          </cell>
          <cell r="B5518" t="str">
            <v>SEINFRA/CE</v>
          </cell>
          <cell r="C5518" t="str">
            <v>TE JE FoFo/ PVC BBB DN 150 x 75</v>
          </cell>
          <cell r="D5518" t="str">
            <v>UN</v>
          </cell>
          <cell r="E5518">
            <v>448.91</v>
          </cell>
        </row>
        <row r="5519">
          <cell r="A5519" t="str">
            <v>I3636</v>
          </cell>
          <cell r="B5519" t="str">
            <v>SEINFRA/CE</v>
          </cell>
          <cell r="C5519" t="str">
            <v>TE JE FoFo/ PVC BBB DN 200 x 100</v>
          </cell>
          <cell r="D5519" t="str">
            <v>UN</v>
          </cell>
          <cell r="E5519">
            <v>742.01</v>
          </cell>
        </row>
        <row r="5520">
          <cell r="A5520" t="str">
            <v>I3634</v>
          </cell>
          <cell r="B5520" t="str">
            <v>SEINFRA/CE</v>
          </cell>
          <cell r="C5520" t="str">
            <v>TE JE FoFo/ PVC BBB DN 200 x 50</v>
          </cell>
          <cell r="D5520" t="str">
            <v>UN</v>
          </cell>
          <cell r="E5520">
            <v>726.96</v>
          </cell>
        </row>
        <row r="5521">
          <cell r="A5521" t="str">
            <v>I3635</v>
          </cell>
          <cell r="B5521" t="str">
            <v>SEINFRA/CE</v>
          </cell>
          <cell r="C5521" t="str">
            <v>TE JE FoFo/ PVC BBB DN 200 x 75</v>
          </cell>
          <cell r="D5521" t="str">
            <v>UN</v>
          </cell>
          <cell r="E5521">
            <v>733.54</v>
          </cell>
        </row>
        <row r="5522">
          <cell r="A5522" t="str">
            <v>I3639</v>
          </cell>
          <cell r="B5522" t="str">
            <v>SEINFRA/CE</v>
          </cell>
          <cell r="C5522" t="str">
            <v>TE JE FoFo/ PVC BBB DN 250 x 100</v>
          </cell>
          <cell r="D5522" t="str">
            <v>UN</v>
          </cell>
          <cell r="E5522">
            <v>743.7</v>
          </cell>
        </row>
        <row r="5523">
          <cell r="A5523" t="str">
            <v>I3637</v>
          </cell>
          <cell r="B5523" t="str">
            <v>SEINFRA/CE</v>
          </cell>
          <cell r="C5523" t="str">
            <v>TE JE FoFo/ PVC BBB DN 250 x 50</v>
          </cell>
          <cell r="D5523" t="str">
            <v>UN</v>
          </cell>
          <cell r="E5523">
            <v>714.19</v>
          </cell>
        </row>
        <row r="5524">
          <cell r="A5524" t="str">
            <v>I3638</v>
          </cell>
          <cell r="B5524" t="str">
            <v>SEINFRA/CE</v>
          </cell>
          <cell r="C5524" t="str">
            <v>TE JE FoFo/ PVC BBB DN 250 x 75</v>
          </cell>
          <cell r="D5524" t="str">
            <v>UN</v>
          </cell>
          <cell r="E5524">
            <v>729.12</v>
          </cell>
        </row>
        <row r="5525">
          <cell r="A5525" t="str">
            <v>I3752</v>
          </cell>
          <cell r="B5525" t="str">
            <v>SEINFRA/CE</v>
          </cell>
          <cell r="C5525" t="str">
            <v>TE JUNTA MECÂNICA E FLANGE DN 1000 x 1000 PN10</v>
          </cell>
          <cell r="D5525" t="str">
            <v>UN</v>
          </cell>
          <cell r="E5525">
            <v>21850.45</v>
          </cell>
        </row>
        <row r="5526">
          <cell r="A5526" t="str">
            <v>I3748</v>
          </cell>
          <cell r="B5526" t="str">
            <v>SEINFRA/CE</v>
          </cell>
          <cell r="C5526" t="str">
            <v>TE JUNTA MECÂNICA E FLANGE DN 1000 x 200 PN10</v>
          </cell>
          <cell r="D5526" t="str">
            <v>UN</v>
          </cell>
          <cell r="E5526">
            <v>14372.96</v>
          </cell>
        </row>
        <row r="5527">
          <cell r="A5527" t="str">
            <v>I3749</v>
          </cell>
          <cell r="B5527" t="str">
            <v>SEINFRA/CE</v>
          </cell>
          <cell r="C5527" t="str">
            <v>TE JUNTA MECÂNICA E FLANGE DN 1000 x 400 PN10</v>
          </cell>
          <cell r="D5527" t="str">
            <v>UN</v>
          </cell>
          <cell r="E5527">
            <v>15517.19</v>
          </cell>
        </row>
        <row r="5528">
          <cell r="A5528" t="str">
            <v>I3750</v>
          </cell>
          <cell r="B5528" t="str">
            <v>SEINFRA/CE</v>
          </cell>
          <cell r="C5528" t="str">
            <v>TE JUNTA MECÂNICA E FLANGE DN 1000 x 600 PN10</v>
          </cell>
          <cell r="D5528" t="str">
            <v>UN</v>
          </cell>
          <cell r="E5528">
            <v>19812.98</v>
          </cell>
        </row>
        <row r="5529">
          <cell r="A5529" t="str">
            <v>I3751</v>
          </cell>
          <cell r="B5529" t="str">
            <v>SEINFRA/CE</v>
          </cell>
          <cell r="C5529" t="str">
            <v>TE JUNTA MECÂNICA E FLANGE DN 1000 x 800 PN10</v>
          </cell>
          <cell r="D5529" t="str">
            <v>UN</v>
          </cell>
          <cell r="E5529">
            <v>20751.34</v>
          </cell>
        </row>
        <row r="5530">
          <cell r="A5530" t="str">
            <v>I3757</v>
          </cell>
          <cell r="B5530" t="str">
            <v>SEINFRA/CE</v>
          </cell>
          <cell r="C5530" t="str">
            <v>TE JUNTA MECÂNICA E FLANGE DN 1200 x 1000 PN10</v>
          </cell>
          <cell r="D5530" t="str">
            <v>UN</v>
          </cell>
          <cell r="E5530">
            <v>29426.799999999999</v>
          </cell>
        </row>
        <row r="5531">
          <cell r="A5531" t="str">
            <v>I3758</v>
          </cell>
          <cell r="B5531" t="str">
            <v>SEINFRA/CE</v>
          </cell>
          <cell r="C5531" t="str">
            <v>TE JUNTA MECÂNICA E FLANGE DN 1200 x 1200 PN10</v>
          </cell>
          <cell r="D5531" t="str">
            <v>UN</v>
          </cell>
          <cell r="E5531">
            <v>30930.85</v>
          </cell>
        </row>
        <row r="5532">
          <cell r="A5532" t="str">
            <v>I3753</v>
          </cell>
          <cell r="B5532" t="str">
            <v>SEINFRA/CE</v>
          </cell>
          <cell r="C5532" t="str">
            <v>TE JUNTA MECÂNICA E FLANGE DN 1200 x 200 PN10</v>
          </cell>
          <cell r="D5532" t="str">
            <v>UN</v>
          </cell>
          <cell r="E5532">
            <v>17691.48</v>
          </cell>
        </row>
        <row r="5533">
          <cell r="A5533" t="str">
            <v>I3754</v>
          </cell>
          <cell r="B5533" t="str">
            <v>SEINFRA/CE</v>
          </cell>
          <cell r="C5533" t="str">
            <v>TE JUNTA MECÂNICA E FLANGE DN 1200 x 400 PN10</v>
          </cell>
          <cell r="D5533" t="str">
            <v>UN</v>
          </cell>
          <cell r="E5533">
            <v>19660.310000000001</v>
          </cell>
        </row>
        <row r="5534">
          <cell r="A5534" t="str">
            <v>I3755</v>
          </cell>
          <cell r="B5534" t="str">
            <v>SEINFRA/CE</v>
          </cell>
          <cell r="C5534" t="str">
            <v>TE JUNTA MECÂNICA E FLANGE DN 1200 x 600 PN10</v>
          </cell>
          <cell r="D5534" t="str">
            <v>UN</v>
          </cell>
          <cell r="E5534">
            <v>23492.35</v>
          </cell>
        </row>
        <row r="5535">
          <cell r="A5535" t="str">
            <v>I3756</v>
          </cell>
          <cell r="B5535" t="str">
            <v>SEINFRA/CE</v>
          </cell>
          <cell r="C5535" t="str">
            <v>TE JUNTA MECÂNICA E FLANGE DN 1200 x 800 PN10</v>
          </cell>
          <cell r="D5535" t="str">
            <v>UN</v>
          </cell>
          <cell r="E5535">
            <v>27405.27</v>
          </cell>
        </row>
        <row r="5536">
          <cell r="A5536" t="str">
            <v>I3708</v>
          </cell>
          <cell r="B5536" t="str">
            <v>SEINFRA/CE</v>
          </cell>
          <cell r="C5536" t="str">
            <v>TE JUNTA MECÂNICA E FLANGE DN 300 x 100 PN10</v>
          </cell>
          <cell r="D5536" t="str">
            <v>UN</v>
          </cell>
          <cell r="E5536">
            <v>1209.33</v>
          </cell>
        </row>
        <row r="5537">
          <cell r="A5537" t="str">
            <v>I3709</v>
          </cell>
          <cell r="B5537" t="str">
            <v>SEINFRA/CE</v>
          </cell>
          <cell r="C5537" t="str">
            <v>TE JUNTA MECÂNICA E FLANGE DN 300 x 200 PN10</v>
          </cell>
          <cell r="D5537" t="str">
            <v>UN</v>
          </cell>
          <cell r="E5537">
            <v>1245.97</v>
          </cell>
        </row>
        <row r="5538">
          <cell r="A5538" t="str">
            <v>I3710</v>
          </cell>
          <cell r="B5538" t="str">
            <v>SEINFRA/CE</v>
          </cell>
          <cell r="C5538" t="str">
            <v>TE JUNTA MECÂNICA E FLANGE DN 300 x 300 PN10</v>
          </cell>
          <cell r="D5538" t="str">
            <v>UN</v>
          </cell>
          <cell r="E5538">
            <v>1746.28</v>
          </cell>
        </row>
        <row r="5539">
          <cell r="A5539" t="str">
            <v>I3711</v>
          </cell>
          <cell r="B5539" t="str">
            <v>SEINFRA/CE</v>
          </cell>
          <cell r="C5539" t="str">
            <v>TE JUNTA MECÂNICA E FLANGE DN 350 x 100 PN10</v>
          </cell>
          <cell r="D5539" t="str">
            <v>UN</v>
          </cell>
          <cell r="E5539">
            <v>3378.78</v>
          </cell>
        </row>
        <row r="5540">
          <cell r="A5540" t="str">
            <v>I3712</v>
          </cell>
          <cell r="B5540" t="str">
            <v>SEINFRA/CE</v>
          </cell>
          <cell r="C5540" t="str">
            <v>TE JUNTA MECÂNICA E FLANGE DN 350 x 200 PN10</v>
          </cell>
          <cell r="D5540" t="str">
            <v>UN</v>
          </cell>
          <cell r="E5540">
            <v>4265.24</v>
          </cell>
        </row>
        <row r="5541">
          <cell r="A5541" t="str">
            <v>I3713</v>
          </cell>
          <cell r="B5541" t="str">
            <v>SEINFRA/CE</v>
          </cell>
          <cell r="C5541" t="str">
            <v>TE JUNTA MECÂNICA E FLANGE DN 350 x 250 PN10</v>
          </cell>
          <cell r="D5541" t="str">
            <v>UN</v>
          </cell>
          <cell r="E5541">
            <v>4385.28</v>
          </cell>
        </row>
        <row r="5542">
          <cell r="A5542" t="str">
            <v>I3714</v>
          </cell>
          <cell r="B5542" t="str">
            <v>SEINFRA/CE</v>
          </cell>
          <cell r="C5542" t="str">
            <v>TE JUNTA MECÂNICA E FLANGE DN 350 x 300 PN10</v>
          </cell>
          <cell r="D5542" t="str">
            <v>UN</v>
          </cell>
          <cell r="E5542">
            <v>4529.7299999999996</v>
          </cell>
        </row>
        <row r="5543">
          <cell r="A5543" t="str">
            <v>I3715</v>
          </cell>
          <cell r="B5543" t="str">
            <v>SEINFRA/CE</v>
          </cell>
          <cell r="C5543" t="str">
            <v>TE JUNTA MECÂNICA E FLANGE DN 350 x 350 PN10</v>
          </cell>
          <cell r="D5543" t="str">
            <v>UN</v>
          </cell>
          <cell r="E5543">
            <v>5939.44</v>
          </cell>
        </row>
        <row r="5544">
          <cell r="A5544" t="str">
            <v>I3716</v>
          </cell>
          <cell r="B5544" t="str">
            <v>SEINFRA/CE</v>
          </cell>
          <cell r="C5544" t="str">
            <v>TE JUNTA MECÂNICA E FLANGE DN 400 x 100 PN10</v>
          </cell>
          <cell r="D5544" t="str">
            <v>UN</v>
          </cell>
          <cell r="E5544">
            <v>2063.4499999999998</v>
          </cell>
        </row>
        <row r="5545">
          <cell r="A5545" t="str">
            <v>I3717</v>
          </cell>
          <cell r="B5545" t="str">
            <v>SEINFRA/CE</v>
          </cell>
          <cell r="C5545" t="str">
            <v>TE JUNTA MECÂNICA E FLANGE DN 400 x 200 PN10</v>
          </cell>
          <cell r="D5545" t="str">
            <v>UN</v>
          </cell>
          <cell r="E5545">
            <v>2281.48</v>
          </cell>
        </row>
        <row r="5546">
          <cell r="A5546" t="str">
            <v>I3718</v>
          </cell>
          <cell r="B5546" t="str">
            <v>SEINFRA/CE</v>
          </cell>
          <cell r="C5546" t="str">
            <v>TE JUNTA MECÂNICA E FLANGE DN 400 x 300 PN10</v>
          </cell>
          <cell r="D5546" t="str">
            <v>UN</v>
          </cell>
          <cell r="E5546">
            <v>3247.8</v>
          </cell>
        </row>
        <row r="5547">
          <cell r="A5547" t="str">
            <v>I3719</v>
          </cell>
          <cell r="B5547" t="str">
            <v>SEINFRA/CE</v>
          </cell>
          <cell r="C5547" t="str">
            <v>TE JUNTA MECÂNICA E FLANGE DN 400 x 400 PN10</v>
          </cell>
          <cell r="D5547" t="str">
            <v>UN</v>
          </cell>
          <cell r="E5547">
            <v>3501.41</v>
          </cell>
        </row>
        <row r="5548">
          <cell r="A5548" t="str">
            <v>I3720</v>
          </cell>
          <cell r="B5548" t="str">
            <v>SEINFRA/CE</v>
          </cell>
          <cell r="C5548" t="str">
            <v>TE JUNTA MECÂNICA E FLANGE DN 450 x 100 PN10</v>
          </cell>
          <cell r="D5548" t="str">
            <v>UN</v>
          </cell>
          <cell r="E5548">
            <v>3734.47</v>
          </cell>
        </row>
        <row r="5549">
          <cell r="A5549" t="str">
            <v>I3721</v>
          </cell>
          <cell r="B5549" t="str">
            <v>SEINFRA/CE</v>
          </cell>
          <cell r="C5549" t="str">
            <v>TE JUNTA MECÂNICA E FLANGE DN 450 x 200 PN10</v>
          </cell>
          <cell r="D5549" t="str">
            <v>UN</v>
          </cell>
          <cell r="E5549">
            <v>4027.81</v>
          </cell>
        </row>
        <row r="5550">
          <cell r="A5550" t="str">
            <v>I3722</v>
          </cell>
          <cell r="B5550" t="str">
            <v>SEINFRA/CE</v>
          </cell>
          <cell r="C5550" t="str">
            <v>TE JUNTA MECÂNICA E FLANGE DN 450 x 300 PN10</v>
          </cell>
          <cell r="D5550" t="str">
            <v>UN</v>
          </cell>
          <cell r="E5550">
            <v>4443.3500000000004</v>
          </cell>
        </row>
        <row r="5551">
          <cell r="A5551" t="str">
            <v>I3723</v>
          </cell>
          <cell r="B5551" t="str">
            <v>SEINFRA/CE</v>
          </cell>
          <cell r="C5551" t="str">
            <v>TE JUNTA MECÂNICA E FLANGE DN 450 x 400 PN10</v>
          </cell>
          <cell r="D5551" t="str">
            <v>UN</v>
          </cell>
          <cell r="E5551">
            <v>4965.3900000000003</v>
          </cell>
        </row>
        <row r="5552">
          <cell r="A5552" t="str">
            <v>I3724</v>
          </cell>
          <cell r="B5552" t="str">
            <v>SEINFRA/CE</v>
          </cell>
          <cell r="C5552" t="str">
            <v>TE JUNTA MECÂNICA E FLANGE DN 450 x 450 PN10</v>
          </cell>
          <cell r="D5552" t="str">
            <v>UN</v>
          </cell>
          <cell r="E5552">
            <v>5303.24</v>
          </cell>
        </row>
        <row r="5553">
          <cell r="A5553" t="str">
            <v>I3725</v>
          </cell>
          <cell r="B5553" t="str">
            <v>SEINFRA/CE</v>
          </cell>
          <cell r="C5553" t="str">
            <v>TE JUNTA MECÂNICA E FLANGE DN 500 x 100 PN10</v>
          </cell>
          <cell r="D5553" t="str">
            <v>UN</v>
          </cell>
          <cell r="E5553">
            <v>3381.21</v>
          </cell>
        </row>
        <row r="5554">
          <cell r="A5554" t="str">
            <v>I3726</v>
          </cell>
          <cell r="B5554" t="str">
            <v>SEINFRA/CE</v>
          </cell>
          <cell r="C5554" t="str">
            <v>TE JUNTA MECÂNICA E FLANGE DN 500 x 200 PN10</v>
          </cell>
          <cell r="D5554" t="str">
            <v>UN</v>
          </cell>
          <cell r="E5554">
            <v>3644.5</v>
          </cell>
        </row>
        <row r="5555">
          <cell r="A5555" t="str">
            <v>I3727</v>
          </cell>
          <cell r="B5555" t="str">
            <v>SEINFRA/CE</v>
          </cell>
          <cell r="C5555" t="str">
            <v>TE JUNTA MECÂNICA E FLANGE DN 500 x 300 PN10</v>
          </cell>
          <cell r="D5555" t="str">
            <v>UN</v>
          </cell>
          <cell r="E5555">
            <v>3961.4</v>
          </cell>
        </row>
        <row r="5556">
          <cell r="A5556" t="str">
            <v>I3728</v>
          </cell>
          <cell r="B5556" t="str">
            <v>SEINFRA/CE</v>
          </cell>
          <cell r="C5556" t="str">
            <v>TE JUNTA MECÂNICA E FLANGE DN 500 x 400 PN10</v>
          </cell>
          <cell r="D5556" t="str">
            <v>UN</v>
          </cell>
          <cell r="E5556">
            <v>4433.3999999999996</v>
          </cell>
        </row>
        <row r="5557">
          <cell r="A5557" t="str">
            <v>I3729</v>
          </cell>
          <cell r="B5557" t="str">
            <v>SEINFRA/CE</v>
          </cell>
          <cell r="C5557" t="str">
            <v>TE JUNTA MECÂNICA E FLANGE DN 500 x 500 PN10</v>
          </cell>
          <cell r="D5557" t="str">
            <v>UN</v>
          </cell>
          <cell r="E5557">
            <v>4862.59</v>
          </cell>
        </row>
        <row r="5558">
          <cell r="A5558" t="str">
            <v>I3730</v>
          </cell>
          <cell r="B5558" t="str">
            <v>SEINFRA/CE</v>
          </cell>
          <cell r="C5558" t="str">
            <v>TE JUNTA MECÂNICA E FLANGE DN 600 x 100 PN10</v>
          </cell>
          <cell r="D5558" t="str">
            <v>UN</v>
          </cell>
          <cell r="E5558">
            <v>4144.53</v>
          </cell>
        </row>
        <row r="5559">
          <cell r="A5559" t="str">
            <v>I3731</v>
          </cell>
          <cell r="B5559" t="str">
            <v>SEINFRA/CE</v>
          </cell>
          <cell r="C5559" t="str">
            <v>TE JUNTA MECÂNICA E FLANGE DN 600 x 200 PN10</v>
          </cell>
          <cell r="D5559" t="str">
            <v>UN</v>
          </cell>
          <cell r="E5559">
            <v>4561.2</v>
          </cell>
        </row>
        <row r="5560">
          <cell r="A5560" t="str">
            <v>I3732</v>
          </cell>
          <cell r="B5560" t="str">
            <v>SEINFRA/CE</v>
          </cell>
          <cell r="C5560" t="str">
            <v>TE JUNTA MECÂNICA E FLANGE DN 600 x 300 PN10</v>
          </cell>
          <cell r="D5560" t="str">
            <v>UN</v>
          </cell>
          <cell r="E5560">
            <v>4955.7700000000004</v>
          </cell>
        </row>
        <row r="5561">
          <cell r="A5561" t="str">
            <v>I3733</v>
          </cell>
          <cell r="B5561" t="str">
            <v>SEINFRA/CE</v>
          </cell>
          <cell r="C5561" t="str">
            <v>TE JUNTA MECÂNICA E FLANGE DN 600 x 400 PN10</v>
          </cell>
          <cell r="D5561" t="str">
            <v>UN</v>
          </cell>
          <cell r="E5561">
            <v>5569.3</v>
          </cell>
        </row>
        <row r="5562">
          <cell r="A5562" t="str">
            <v>I3734</v>
          </cell>
          <cell r="B5562" t="str">
            <v>SEINFRA/CE</v>
          </cell>
          <cell r="C5562" t="str">
            <v>TE JUNTA MECÂNICA E FLANGE DN 600 x 600 PN10</v>
          </cell>
          <cell r="D5562" t="str">
            <v>UN</v>
          </cell>
          <cell r="E5562">
            <v>6423.78</v>
          </cell>
        </row>
        <row r="5563">
          <cell r="A5563" t="str">
            <v>I3735</v>
          </cell>
          <cell r="B5563" t="str">
            <v>SEINFRA/CE</v>
          </cell>
          <cell r="C5563" t="str">
            <v>TE JUNTA MECÂNICA E FLANGE DN 700 x 200 PN10</v>
          </cell>
          <cell r="D5563" t="str">
            <v>UN</v>
          </cell>
          <cell r="E5563">
            <v>5877.36</v>
          </cell>
        </row>
        <row r="5564">
          <cell r="A5564" t="str">
            <v>I3736</v>
          </cell>
          <cell r="B5564" t="str">
            <v>SEINFRA/CE</v>
          </cell>
          <cell r="C5564" t="str">
            <v>TE JUNTA MECÂNICA E FLANGE DN 700 x 400 PN10</v>
          </cell>
          <cell r="D5564" t="str">
            <v>UN</v>
          </cell>
          <cell r="E5564">
            <v>6901.51</v>
          </cell>
        </row>
        <row r="5565">
          <cell r="A5565" t="str">
            <v>I3737</v>
          </cell>
          <cell r="B5565" t="str">
            <v>SEINFRA/CE</v>
          </cell>
          <cell r="C5565" t="str">
            <v>TE JUNTA MECÂNICA E FLANGE DN 700 x 600 PN10</v>
          </cell>
          <cell r="D5565" t="str">
            <v>UN</v>
          </cell>
          <cell r="E5565">
            <v>8069.29</v>
          </cell>
        </row>
        <row r="5566">
          <cell r="A5566" t="str">
            <v>I3738</v>
          </cell>
          <cell r="B5566" t="str">
            <v>SEINFRA/CE</v>
          </cell>
          <cell r="C5566" t="str">
            <v>TE JUNTA MECÂNICA E FLANGE DN 700 x 700 PN10</v>
          </cell>
          <cell r="D5566" t="str">
            <v>UN</v>
          </cell>
          <cell r="E5566">
            <v>8426.59</v>
          </cell>
        </row>
        <row r="5567">
          <cell r="A5567" t="str">
            <v>I3739</v>
          </cell>
          <cell r="B5567" t="str">
            <v>SEINFRA/CE</v>
          </cell>
          <cell r="C5567" t="str">
            <v>TE JUNTA MECÂNICA E FLANGE DN 800 x 200 PN10</v>
          </cell>
          <cell r="D5567" t="str">
            <v>UN</v>
          </cell>
          <cell r="E5567">
            <v>7570.75</v>
          </cell>
        </row>
        <row r="5568">
          <cell r="A5568" t="str">
            <v>I3740</v>
          </cell>
          <cell r="B5568" t="str">
            <v>SEINFRA/CE</v>
          </cell>
          <cell r="C5568" t="str">
            <v>TE JUNTA MECÂNICA E FLANGE DN 800 x 400 PN10</v>
          </cell>
          <cell r="D5568" t="str">
            <v>UN</v>
          </cell>
          <cell r="E5568">
            <v>8785.19</v>
          </cell>
        </row>
        <row r="5569">
          <cell r="A5569" t="str">
            <v>I3741</v>
          </cell>
          <cell r="B5569" t="str">
            <v>SEINFRA/CE</v>
          </cell>
          <cell r="C5569" t="str">
            <v>TE JUNTA MECÂNICA E FLANGE DN 800 x 600 PN10</v>
          </cell>
          <cell r="D5569" t="str">
            <v>UN</v>
          </cell>
          <cell r="E5569">
            <v>11669.94</v>
          </cell>
        </row>
        <row r="5570">
          <cell r="A5570" t="str">
            <v>I3742</v>
          </cell>
          <cell r="B5570" t="str">
            <v>SEINFRA/CE</v>
          </cell>
          <cell r="C5570" t="str">
            <v>TE JUNTA MECÂNICA E FLANGE DN 800 x 800 PN10</v>
          </cell>
          <cell r="D5570" t="str">
            <v>UN</v>
          </cell>
          <cell r="E5570">
            <v>12064.67</v>
          </cell>
        </row>
        <row r="5571">
          <cell r="A5571" t="str">
            <v>I3743</v>
          </cell>
          <cell r="B5571" t="str">
            <v>SEINFRA/CE</v>
          </cell>
          <cell r="C5571" t="str">
            <v>TE JUNTA MECÂNICA E FLANGE DN 900 x 200 PN10</v>
          </cell>
          <cell r="D5571" t="str">
            <v>UN</v>
          </cell>
          <cell r="E5571">
            <v>9414.34</v>
          </cell>
        </row>
        <row r="5572">
          <cell r="A5572" t="str">
            <v>I3744</v>
          </cell>
          <cell r="B5572" t="str">
            <v>SEINFRA/CE</v>
          </cell>
          <cell r="C5572" t="str">
            <v>TE JUNTA MECÂNICA E FLANGE DN 900 x 400 PN10</v>
          </cell>
          <cell r="D5572" t="str">
            <v>UN</v>
          </cell>
          <cell r="E5572">
            <v>11106.24</v>
          </cell>
        </row>
        <row r="5573">
          <cell r="A5573" t="str">
            <v>I3745</v>
          </cell>
          <cell r="B5573" t="str">
            <v>SEINFRA/CE</v>
          </cell>
          <cell r="C5573" t="str">
            <v>TE JUNTA MECÂNICA E FLANGE DN 900 x 600 PN10</v>
          </cell>
          <cell r="D5573" t="str">
            <v>UN</v>
          </cell>
          <cell r="E5573">
            <v>14059.07</v>
          </cell>
        </row>
        <row r="5574">
          <cell r="A5574" t="str">
            <v>I3746</v>
          </cell>
          <cell r="B5574" t="str">
            <v>SEINFRA/CE</v>
          </cell>
          <cell r="C5574" t="str">
            <v>TE JUNTA MECÂNICA E FLANGE DN 900 x 800 PN10</v>
          </cell>
          <cell r="D5574" t="str">
            <v>UN</v>
          </cell>
          <cell r="E5574">
            <v>14963.66</v>
          </cell>
        </row>
        <row r="5575">
          <cell r="A5575" t="str">
            <v>I3747</v>
          </cell>
          <cell r="B5575" t="str">
            <v>SEINFRA/CE</v>
          </cell>
          <cell r="C5575" t="str">
            <v>TE JUNTA MECÂNICA E FLANGE DN 900 x 900 PN10</v>
          </cell>
          <cell r="D5575" t="str">
            <v>UN</v>
          </cell>
          <cell r="E5575">
            <v>17141.45</v>
          </cell>
        </row>
        <row r="5576">
          <cell r="A5576" t="str">
            <v>I6986</v>
          </cell>
          <cell r="B5576" t="str">
            <v>SEINFRA/CE</v>
          </cell>
          <cell r="C5576" t="str">
            <v>TE PRFV PB JE DN 150 x 50</v>
          </cell>
          <cell r="D5576" t="str">
            <v>UN</v>
          </cell>
          <cell r="E5576">
            <v>220.49</v>
          </cell>
        </row>
        <row r="5577">
          <cell r="A5577" t="str">
            <v>I6987</v>
          </cell>
          <cell r="B5577" t="str">
            <v>SEINFRA/CE</v>
          </cell>
          <cell r="C5577" t="str">
            <v>TE PRFV PB JE DN 200 x 50</v>
          </cell>
          <cell r="D5577" t="str">
            <v>UN</v>
          </cell>
          <cell r="E5577">
            <v>374.99</v>
          </cell>
        </row>
        <row r="5578">
          <cell r="A5578" t="str">
            <v>I6988</v>
          </cell>
          <cell r="B5578" t="str">
            <v>SEINFRA/CE</v>
          </cell>
          <cell r="C5578" t="str">
            <v>TE PRFV PB JE DN 250 x 100</v>
          </cell>
          <cell r="D5578" t="str">
            <v>UN</v>
          </cell>
          <cell r="E5578">
            <v>504.44</v>
          </cell>
        </row>
        <row r="5579">
          <cell r="A5579" t="str">
            <v>I6989</v>
          </cell>
          <cell r="B5579" t="str">
            <v>SEINFRA/CE</v>
          </cell>
          <cell r="C5579" t="str">
            <v>TE PRFV PB JE DN 300 x 100</v>
          </cell>
          <cell r="D5579" t="str">
            <v>UN</v>
          </cell>
          <cell r="E5579">
            <v>1742.95</v>
          </cell>
        </row>
        <row r="5580">
          <cell r="A5580" t="str">
            <v>I2006</v>
          </cell>
          <cell r="B5580" t="str">
            <v>SEINFRA/CE</v>
          </cell>
          <cell r="C5580" t="str">
            <v>TE PVC CINZA C/ INSP P/ ESG DIAM 150MM (6')</v>
          </cell>
          <cell r="D5580" t="str">
            <v>UN</v>
          </cell>
          <cell r="E5580">
            <v>142.26</v>
          </cell>
        </row>
        <row r="5581">
          <cell r="A5581" t="str">
            <v>I2007</v>
          </cell>
          <cell r="B5581" t="str">
            <v>SEINFRA/CE</v>
          </cell>
          <cell r="C5581" t="str">
            <v>TE PVC CINZA P/ESG. DIAM 150MM (6')</v>
          </cell>
          <cell r="D5581" t="str">
            <v>UN</v>
          </cell>
          <cell r="E5581">
            <v>73.23</v>
          </cell>
        </row>
        <row r="5582">
          <cell r="A5582" t="str">
            <v>I1969</v>
          </cell>
          <cell r="B5582" t="str">
            <v>SEINFRA/CE</v>
          </cell>
          <cell r="C5582" t="str">
            <v>TE PVC PARA ESGOTO 6'</v>
          </cell>
          <cell r="D5582" t="str">
            <v>UN</v>
          </cell>
          <cell r="E5582">
            <v>49.16</v>
          </cell>
        </row>
        <row r="5583">
          <cell r="A5583" t="str">
            <v>I3144</v>
          </cell>
          <cell r="B5583" t="str">
            <v>SEINFRA/CE</v>
          </cell>
          <cell r="C5583" t="str">
            <v>TE PVC PBA 90 COM BOLSAS DN 100</v>
          </cell>
          <cell r="D5583" t="str">
            <v>UN</v>
          </cell>
          <cell r="E5583">
            <v>62.02</v>
          </cell>
        </row>
        <row r="5584">
          <cell r="A5584" t="str">
            <v>I3142</v>
          </cell>
          <cell r="B5584" t="str">
            <v>SEINFRA/CE</v>
          </cell>
          <cell r="C5584" t="str">
            <v>TE PVC PBA 90 COM BOLSAS DN 50</v>
          </cell>
          <cell r="D5584" t="str">
            <v>UN</v>
          </cell>
          <cell r="E5584">
            <v>13.94</v>
          </cell>
        </row>
        <row r="5585">
          <cell r="A5585" t="str">
            <v>I3143</v>
          </cell>
          <cell r="B5585" t="str">
            <v>SEINFRA/CE</v>
          </cell>
          <cell r="C5585" t="str">
            <v>TE PVC PBA 90 COM BOLSAS DN 75</v>
          </cell>
          <cell r="D5585" t="str">
            <v>UN</v>
          </cell>
          <cell r="E5585">
            <v>34.450000000000003</v>
          </cell>
        </row>
        <row r="5586">
          <cell r="A5586" t="str">
            <v>I2008</v>
          </cell>
          <cell r="B5586" t="str">
            <v>SEINFRA/CE</v>
          </cell>
          <cell r="C5586" t="str">
            <v>TE PVC REDUÇÃO ESGOTO DE 100X50MM</v>
          </cell>
          <cell r="D5586" t="str">
            <v>UN</v>
          </cell>
          <cell r="E5586">
            <v>8.5500000000000007</v>
          </cell>
        </row>
        <row r="5587">
          <cell r="A5587" t="str">
            <v>I2009</v>
          </cell>
          <cell r="B5587" t="str">
            <v>SEINFRA/CE</v>
          </cell>
          <cell r="C5587" t="str">
            <v>TE PVC REDUÇÃO ESGOTO DE 100X75MM</v>
          </cell>
          <cell r="D5587" t="str">
            <v>UN</v>
          </cell>
          <cell r="E5587">
            <v>8.8000000000000007</v>
          </cell>
        </row>
        <row r="5588">
          <cell r="A5588" t="str">
            <v>I2010</v>
          </cell>
          <cell r="B5588" t="str">
            <v>SEINFRA/CE</v>
          </cell>
          <cell r="C5588" t="str">
            <v>TE PVC REDUÇÃO ESGOTO DE 150X100MM</v>
          </cell>
          <cell r="D5588" t="str">
            <v>UN</v>
          </cell>
          <cell r="E5588">
            <v>33.1</v>
          </cell>
        </row>
        <row r="5589">
          <cell r="A5589" t="str">
            <v>I2011</v>
          </cell>
          <cell r="B5589" t="str">
            <v>SEINFRA/CE</v>
          </cell>
          <cell r="C5589" t="str">
            <v>TE PVC REDUÇÃO ESGOTO DE 75X50MM</v>
          </cell>
          <cell r="D5589" t="str">
            <v>UN</v>
          </cell>
          <cell r="E5589">
            <v>7.44</v>
          </cell>
        </row>
        <row r="5590">
          <cell r="A5590" t="str">
            <v>I2012</v>
          </cell>
          <cell r="B5590" t="str">
            <v>SEINFRA/CE</v>
          </cell>
          <cell r="C5590" t="str">
            <v>TE PVC RIGIDO. PARA ESGOTO - 100MM (4')</v>
          </cell>
          <cell r="D5590" t="str">
            <v>UN</v>
          </cell>
          <cell r="E5590">
            <v>12.88</v>
          </cell>
        </row>
        <row r="5591">
          <cell r="A5591" t="str">
            <v>I2013</v>
          </cell>
          <cell r="B5591" t="str">
            <v>SEINFRA/CE</v>
          </cell>
          <cell r="C5591" t="str">
            <v>TE PVC RIGIDO. PARA ESGOTO - 40MM (1 1/2')</v>
          </cell>
          <cell r="D5591" t="str">
            <v>UN</v>
          </cell>
          <cell r="E5591">
            <v>2.85</v>
          </cell>
        </row>
        <row r="5592">
          <cell r="A5592" t="str">
            <v>I2014</v>
          </cell>
          <cell r="B5592" t="str">
            <v>SEINFRA/CE</v>
          </cell>
          <cell r="C5592" t="str">
            <v>TE PVC RIGIDO. PARA ESGOTO - 50MM (2')</v>
          </cell>
          <cell r="D5592" t="str">
            <v>UN</v>
          </cell>
          <cell r="E5592">
            <v>5.97</v>
          </cell>
        </row>
        <row r="5593">
          <cell r="A5593" t="str">
            <v>I2015</v>
          </cell>
          <cell r="B5593" t="str">
            <v>SEINFRA/CE</v>
          </cell>
          <cell r="C5593" t="str">
            <v>TE PVC RIGIDO. PARA ESGOTO - 75MM (3')</v>
          </cell>
          <cell r="D5593" t="str">
            <v>UN</v>
          </cell>
          <cell r="E5593">
            <v>9.33</v>
          </cell>
        </row>
        <row r="5594">
          <cell r="A5594" t="str">
            <v>I1993</v>
          </cell>
          <cell r="B5594" t="str">
            <v>SEINFRA/CE</v>
          </cell>
          <cell r="C5594" t="str">
            <v>TE PVC ROSCAVEL 2'</v>
          </cell>
          <cell r="D5594" t="str">
            <v>UN</v>
          </cell>
          <cell r="E5594">
            <v>20.59</v>
          </cell>
        </row>
        <row r="5595">
          <cell r="A5595" t="str">
            <v>I1994</v>
          </cell>
          <cell r="B5595" t="str">
            <v>SEINFRA/CE</v>
          </cell>
          <cell r="C5595" t="str">
            <v>TE PVC ROSCAVEL 4'</v>
          </cell>
          <cell r="D5595" t="str">
            <v>UN</v>
          </cell>
          <cell r="E5595">
            <v>112.03</v>
          </cell>
        </row>
        <row r="5596">
          <cell r="A5596" t="str">
            <v>I1995</v>
          </cell>
          <cell r="B5596" t="str">
            <v>SEINFRA/CE</v>
          </cell>
          <cell r="C5596" t="str">
            <v>TE PVC ROSCAVEL DE 1 1/2'</v>
          </cell>
          <cell r="D5596" t="str">
            <v>UN</v>
          </cell>
          <cell r="E5596">
            <v>12.43</v>
          </cell>
        </row>
        <row r="5597">
          <cell r="A5597" t="str">
            <v>I1996</v>
          </cell>
          <cell r="B5597" t="str">
            <v>SEINFRA/CE</v>
          </cell>
          <cell r="C5597" t="str">
            <v>TE PVC ROSCAVEL DE 1 1/4'</v>
          </cell>
          <cell r="D5597" t="str">
            <v>UN</v>
          </cell>
          <cell r="E5597">
            <v>10.18</v>
          </cell>
        </row>
        <row r="5598">
          <cell r="A5598" t="str">
            <v>I1997</v>
          </cell>
          <cell r="B5598" t="str">
            <v>SEINFRA/CE</v>
          </cell>
          <cell r="C5598" t="str">
            <v>TE PVC ROSCAVEL DE 1'</v>
          </cell>
          <cell r="D5598" t="str">
            <v>UN</v>
          </cell>
          <cell r="E5598">
            <v>5.08</v>
          </cell>
        </row>
        <row r="5599">
          <cell r="A5599" t="str">
            <v>I1998</v>
          </cell>
          <cell r="B5599" t="str">
            <v>SEINFRA/CE</v>
          </cell>
          <cell r="C5599" t="str">
            <v>TE PVC ROSCAVEL DE 1/2'</v>
          </cell>
          <cell r="D5599" t="str">
            <v>UN</v>
          </cell>
          <cell r="E5599">
            <v>1.75</v>
          </cell>
        </row>
        <row r="5600">
          <cell r="A5600" t="str">
            <v>I1999</v>
          </cell>
          <cell r="B5600" t="str">
            <v>SEINFRA/CE</v>
          </cell>
          <cell r="C5600" t="str">
            <v>TE PVC ROSCAVEL DE 2 1/2'</v>
          </cell>
          <cell r="D5600" t="str">
            <v>UN</v>
          </cell>
          <cell r="E5600">
            <v>36.159999999999997</v>
          </cell>
        </row>
        <row r="5601">
          <cell r="A5601" t="str">
            <v>I2000</v>
          </cell>
          <cell r="B5601" t="str">
            <v>SEINFRA/CE</v>
          </cell>
          <cell r="C5601" t="str">
            <v>TE PVC ROSCAVEL DE 3'</v>
          </cell>
          <cell r="D5601" t="str">
            <v>UN</v>
          </cell>
          <cell r="E5601">
            <v>55.05</v>
          </cell>
        </row>
        <row r="5602">
          <cell r="A5602" t="str">
            <v>I2001</v>
          </cell>
          <cell r="B5602" t="str">
            <v>SEINFRA/CE</v>
          </cell>
          <cell r="C5602" t="str">
            <v>TE PVC ROSCAVEL DE 3/4'</v>
          </cell>
          <cell r="D5602" t="str">
            <v>UN</v>
          </cell>
          <cell r="E5602">
            <v>2.1800000000000002</v>
          </cell>
        </row>
        <row r="5603">
          <cell r="A5603" t="str">
            <v>I2002</v>
          </cell>
          <cell r="B5603" t="str">
            <v>SEINFRA/CE</v>
          </cell>
          <cell r="C5603" t="str">
            <v>TE PVC SOLD/ROSCA BOLSA CENTRAL 20X1/2''</v>
          </cell>
          <cell r="D5603" t="str">
            <v>UN</v>
          </cell>
          <cell r="E5603">
            <v>1.51</v>
          </cell>
        </row>
        <row r="5604">
          <cell r="A5604" t="str">
            <v>I2003</v>
          </cell>
          <cell r="B5604" t="str">
            <v>SEINFRA/CE</v>
          </cell>
          <cell r="C5604" t="str">
            <v>TE PVC SOLD/ROSCA BOLSA CENTRAL 25X3/4''</v>
          </cell>
          <cell r="D5604" t="str">
            <v>UN</v>
          </cell>
          <cell r="E5604">
            <v>2.6</v>
          </cell>
        </row>
        <row r="5605">
          <cell r="A5605" t="str">
            <v>I2004</v>
          </cell>
          <cell r="B5605" t="str">
            <v>SEINFRA/CE</v>
          </cell>
          <cell r="C5605" t="str">
            <v>TE PVC SOLD/ROSCA BOLSA CENTRAL 32X1''</v>
          </cell>
          <cell r="D5605" t="str">
            <v>UN</v>
          </cell>
          <cell r="E5605">
            <v>2.67</v>
          </cell>
        </row>
        <row r="5606">
          <cell r="A5606" t="str">
            <v>I1970</v>
          </cell>
          <cell r="B5606" t="str">
            <v>SEINFRA/CE</v>
          </cell>
          <cell r="C5606" t="str">
            <v>TE PVC SOLDAVEL 110MM</v>
          </cell>
          <cell r="D5606" t="str">
            <v>UN</v>
          </cell>
          <cell r="E5606">
            <v>95.16</v>
          </cell>
        </row>
        <row r="5607">
          <cell r="A5607" t="str">
            <v>I1971</v>
          </cell>
          <cell r="B5607" t="str">
            <v>SEINFRA/CE</v>
          </cell>
          <cell r="C5607" t="str">
            <v>TE PVC SOLDAVEL 20MM</v>
          </cell>
          <cell r="D5607" t="str">
            <v>UN</v>
          </cell>
          <cell r="E5607">
            <v>0.67</v>
          </cell>
        </row>
        <row r="5608">
          <cell r="A5608" t="str">
            <v>I1972</v>
          </cell>
          <cell r="B5608" t="str">
            <v>SEINFRA/CE</v>
          </cell>
          <cell r="C5608" t="str">
            <v>TE PVC SOLDAVEL 25MM</v>
          </cell>
          <cell r="D5608" t="str">
            <v>UN</v>
          </cell>
          <cell r="E5608">
            <v>0.85</v>
          </cell>
        </row>
        <row r="5609">
          <cell r="A5609" t="str">
            <v>I1973</v>
          </cell>
          <cell r="B5609" t="str">
            <v>SEINFRA/CE</v>
          </cell>
          <cell r="C5609" t="str">
            <v>TE PVC SOLDAVEL 32MM</v>
          </cell>
          <cell r="D5609" t="str">
            <v>UN</v>
          </cell>
          <cell r="E5609">
            <v>2.2799999999999998</v>
          </cell>
        </row>
        <row r="5610">
          <cell r="A5610" t="str">
            <v>I1974</v>
          </cell>
          <cell r="B5610" t="str">
            <v>SEINFRA/CE</v>
          </cell>
          <cell r="C5610" t="str">
            <v>TE PVC SOLDAVEL 40MM</v>
          </cell>
          <cell r="D5610" t="str">
            <v>UN</v>
          </cell>
          <cell r="E5610">
            <v>6.63</v>
          </cell>
        </row>
        <row r="5611">
          <cell r="A5611" t="str">
            <v>I1975</v>
          </cell>
          <cell r="B5611" t="str">
            <v>SEINFRA/CE</v>
          </cell>
          <cell r="C5611" t="str">
            <v>TE PVC SOLDAVEL 50MM</v>
          </cell>
          <cell r="D5611" t="str">
            <v>UN</v>
          </cell>
          <cell r="E5611">
            <v>7.52</v>
          </cell>
        </row>
        <row r="5612">
          <cell r="A5612" t="str">
            <v>I1976</v>
          </cell>
          <cell r="B5612" t="str">
            <v>SEINFRA/CE</v>
          </cell>
          <cell r="C5612" t="str">
            <v>TE PVC SOLDAVEL 60MM</v>
          </cell>
          <cell r="D5612" t="str">
            <v>UN</v>
          </cell>
          <cell r="E5612">
            <v>19.829999999999998</v>
          </cell>
        </row>
        <row r="5613">
          <cell r="A5613" t="str">
            <v>I1977</v>
          </cell>
          <cell r="B5613" t="str">
            <v>SEINFRA/CE</v>
          </cell>
          <cell r="C5613" t="str">
            <v>TE PVC SOLDAVEL 75MM</v>
          </cell>
          <cell r="D5613" t="str">
            <v>UN</v>
          </cell>
          <cell r="E5613">
            <v>39.11</v>
          </cell>
        </row>
        <row r="5614">
          <cell r="A5614" t="str">
            <v>I1978</v>
          </cell>
          <cell r="B5614" t="str">
            <v>SEINFRA/CE</v>
          </cell>
          <cell r="C5614" t="str">
            <v>TE PVC SOLDAVEL 85MM</v>
          </cell>
          <cell r="D5614" t="str">
            <v>UN</v>
          </cell>
          <cell r="E5614">
            <v>51.1</v>
          </cell>
        </row>
        <row r="5615">
          <cell r="A5615" t="str">
            <v>I2005</v>
          </cell>
          <cell r="B5615" t="str">
            <v>SEINFRA/CE</v>
          </cell>
          <cell r="C5615" t="str">
            <v>TE PVC SOLDAVEL AZUL DE 20X1/2''</v>
          </cell>
          <cell r="D5615" t="str">
            <v>UN</v>
          </cell>
          <cell r="E5615">
            <v>5.63</v>
          </cell>
        </row>
        <row r="5616">
          <cell r="A5616" t="str">
            <v>I1979</v>
          </cell>
          <cell r="B5616" t="str">
            <v>SEINFRA/CE</v>
          </cell>
          <cell r="C5616" t="str">
            <v>TE PVC SOLDAVEL DE 1 1/2X1 1/4'</v>
          </cell>
          <cell r="D5616" t="str">
            <v>UN</v>
          </cell>
          <cell r="E5616">
            <v>8.92</v>
          </cell>
        </row>
        <row r="5617">
          <cell r="A5617" t="str">
            <v>I1980</v>
          </cell>
          <cell r="B5617" t="str">
            <v>SEINFRA/CE</v>
          </cell>
          <cell r="C5617" t="str">
            <v>TE PVC SOLDAVEL DE 1 1/4X1'</v>
          </cell>
          <cell r="D5617" t="str">
            <v>UN</v>
          </cell>
          <cell r="E5617">
            <v>5.16</v>
          </cell>
        </row>
        <row r="5618">
          <cell r="A5618" t="str">
            <v>I1981</v>
          </cell>
          <cell r="B5618" t="str">
            <v>SEINFRA/CE</v>
          </cell>
          <cell r="C5618" t="str">
            <v>TE PVC SOLDAVEL DE 1X3/4'</v>
          </cell>
          <cell r="D5618" t="str">
            <v>UN</v>
          </cell>
          <cell r="E5618">
            <v>3.78</v>
          </cell>
        </row>
        <row r="5619">
          <cell r="A5619" t="str">
            <v>I1982</v>
          </cell>
          <cell r="B5619" t="str">
            <v>SEINFRA/CE</v>
          </cell>
          <cell r="C5619" t="str">
            <v>TE PVC SOLDAVEL DE 2 1/2X2'</v>
          </cell>
          <cell r="D5619" t="str">
            <v>UN</v>
          </cell>
          <cell r="E5619">
            <v>45.79</v>
          </cell>
        </row>
        <row r="5620">
          <cell r="A5620" t="str">
            <v>I1983</v>
          </cell>
          <cell r="B5620" t="str">
            <v>SEINFRA/CE</v>
          </cell>
          <cell r="C5620" t="str">
            <v>TE PVC SOLDAVEL DE 3/4X1/2'</v>
          </cell>
          <cell r="D5620" t="str">
            <v>UN</v>
          </cell>
          <cell r="E5620">
            <v>2.9</v>
          </cell>
        </row>
        <row r="5621">
          <cell r="A5621" t="str">
            <v>I1984</v>
          </cell>
          <cell r="B5621" t="str">
            <v>SEINFRA/CE</v>
          </cell>
          <cell r="C5621" t="str">
            <v>TE PVC SOLDAVEL DE 3X2 1/2'</v>
          </cell>
          <cell r="D5621" t="str">
            <v>UN</v>
          </cell>
          <cell r="E5621">
            <v>47.38</v>
          </cell>
        </row>
        <row r="5622">
          <cell r="A5622" t="str">
            <v>I6920</v>
          </cell>
          <cell r="B5622" t="str">
            <v>SEINFRA/CE</v>
          </cell>
          <cell r="C5622" t="str">
            <v>TE RED 90° PVC PBS COM BOLSAS DN 150 x 100 mm</v>
          </cell>
          <cell r="D5622" t="str">
            <v>UN</v>
          </cell>
          <cell r="E5622">
            <v>378.54</v>
          </cell>
        </row>
        <row r="5623">
          <cell r="A5623" t="str">
            <v>I2030</v>
          </cell>
          <cell r="B5623" t="str">
            <v>SEINFRA/CE</v>
          </cell>
          <cell r="C5623" t="str">
            <v>TE REDUÇÃO AÇO GALVANIZADO 1 1/4X1/2'</v>
          </cell>
          <cell r="D5623" t="str">
            <v>UN</v>
          </cell>
          <cell r="E5623">
            <v>10.61</v>
          </cell>
        </row>
        <row r="5624">
          <cell r="A5624" t="str">
            <v>I2031</v>
          </cell>
          <cell r="B5624" t="str">
            <v>SEINFRA/CE</v>
          </cell>
          <cell r="C5624" t="str">
            <v>TE REDUÇÃO AÇO GALVANIZADO 2 1/2X1'</v>
          </cell>
          <cell r="D5624" t="str">
            <v>UN</v>
          </cell>
          <cell r="E5624">
            <v>38.270000000000003</v>
          </cell>
        </row>
        <row r="5625">
          <cell r="A5625" t="str">
            <v>I2032</v>
          </cell>
          <cell r="B5625" t="str">
            <v>SEINFRA/CE</v>
          </cell>
          <cell r="C5625" t="str">
            <v>TE REDUÇÃO AÇO GALVANIZADO 4X2'</v>
          </cell>
          <cell r="D5625" t="str">
            <v>UN</v>
          </cell>
          <cell r="E5625">
            <v>100.1</v>
          </cell>
        </row>
        <row r="5626">
          <cell r="A5626" t="str">
            <v>I3146</v>
          </cell>
          <cell r="B5626" t="str">
            <v>SEINFRA/CE</v>
          </cell>
          <cell r="C5626" t="str">
            <v>TE REDUÇÃO PVC 90 PBA COM BOLSAS DN 100 x 50</v>
          </cell>
          <cell r="D5626" t="str">
            <v>UN</v>
          </cell>
          <cell r="E5626">
            <v>50.01</v>
          </cell>
        </row>
        <row r="5627">
          <cell r="A5627" t="str">
            <v>I3147</v>
          </cell>
          <cell r="B5627" t="str">
            <v>SEINFRA/CE</v>
          </cell>
          <cell r="C5627" t="str">
            <v>TE REDUÇÃO PVC 90 PBA COM BOLSAS DN 100 x 75</v>
          </cell>
          <cell r="D5627" t="str">
            <v>UN</v>
          </cell>
          <cell r="E5627">
            <v>54.8</v>
          </cell>
        </row>
        <row r="5628">
          <cell r="A5628" t="str">
            <v>I3145</v>
          </cell>
          <cell r="B5628" t="str">
            <v>SEINFRA/CE</v>
          </cell>
          <cell r="C5628" t="str">
            <v>TE REDUÇÃO PVC 90 PBA COM BOLSAS DN 75 x 50</v>
          </cell>
          <cell r="D5628" t="str">
            <v>UN</v>
          </cell>
          <cell r="E5628">
            <v>29.11</v>
          </cell>
        </row>
        <row r="5629">
          <cell r="A5629" t="str">
            <v>I2027</v>
          </cell>
          <cell r="B5629" t="str">
            <v>SEINFRA/CE</v>
          </cell>
          <cell r="C5629" t="str">
            <v>TE REDUCAO PVC ROSCAVEL 1 1/2X3/4'</v>
          </cell>
          <cell r="D5629" t="str">
            <v>UN</v>
          </cell>
          <cell r="E5629">
            <v>9.2200000000000006</v>
          </cell>
        </row>
        <row r="5630">
          <cell r="A5630" t="str">
            <v>I2028</v>
          </cell>
          <cell r="B5630" t="str">
            <v>SEINFRA/CE</v>
          </cell>
          <cell r="C5630" t="str">
            <v>TE REDUCAO PVC ROSCAVEL 1X3/4'</v>
          </cell>
          <cell r="D5630" t="str">
            <v>UN</v>
          </cell>
          <cell r="E5630">
            <v>5.08</v>
          </cell>
        </row>
        <row r="5631">
          <cell r="A5631" t="str">
            <v>I2029</v>
          </cell>
          <cell r="B5631" t="str">
            <v>SEINFRA/CE</v>
          </cell>
          <cell r="C5631" t="str">
            <v>TE REDUCAO PVC ROSCAVEL DE 3/4X1/2'</v>
          </cell>
          <cell r="D5631" t="str">
            <v>UN</v>
          </cell>
          <cell r="E5631">
            <v>2.85</v>
          </cell>
        </row>
        <row r="5632">
          <cell r="A5632" t="str">
            <v>I2018</v>
          </cell>
          <cell r="B5632" t="str">
            <v>SEINFRA/CE</v>
          </cell>
          <cell r="C5632" t="str">
            <v>TE REDUÇÃO PVC SOLD. AZUL DIAM. 25X1/2''</v>
          </cell>
          <cell r="D5632" t="str">
            <v>UN</v>
          </cell>
          <cell r="E5632">
            <v>6.33</v>
          </cell>
        </row>
        <row r="5633">
          <cell r="A5633" t="str">
            <v>I2016</v>
          </cell>
          <cell r="B5633" t="str">
            <v>SEINFRA/CE</v>
          </cell>
          <cell r="C5633" t="str">
            <v>TE REDUÇÃO PVC SOLD.AZUL DE 32X3/4''</v>
          </cell>
          <cell r="D5633" t="str">
            <v>UN</v>
          </cell>
          <cell r="E5633">
            <v>10.59</v>
          </cell>
        </row>
        <row r="5634">
          <cell r="A5634" t="str">
            <v>I2017</v>
          </cell>
          <cell r="B5634" t="str">
            <v>SEINFRA/CE</v>
          </cell>
          <cell r="C5634" t="str">
            <v>TE REDUÇÃO PVC SOLD/ROSCA BOLSA CEN 25X1/2''</v>
          </cell>
          <cell r="D5634" t="str">
            <v>UN</v>
          </cell>
          <cell r="E5634">
            <v>2.39</v>
          </cell>
        </row>
        <row r="5635">
          <cell r="A5635" t="str">
            <v>I2019</v>
          </cell>
          <cell r="B5635" t="str">
            <v>SEINFRA/CE</v>
          </cell>
          <cell r="C5635" t="str">
            <v>TE REDUCAO PVC SOLDAVEL DE 110X60MM</v>
          </cell>
          <cell r="D5635" t="str">
            <v>UN</v>
          </cell>
          <cell r="E5635">
            <v>70.599999999999994</v>
          </cell>
        </row>
        <row r="5636">
          <cell r="A5636" t="str">
            <v>I2020</v>
          </cell>
          <cell r="B5636" t="str">
            <v>SEINFRA/CE</v>
          </cell>
          <cell r="C5636" t="str">
            <v>TE REDUCAO PVC SOLDAVEL DE 110X75MM</v>
          </cell>
          <cell r="D5636" t="str">
            <v>UN</v>
          </cell>
          <cell r="E5636">
            <v>80.3</v>
          </cell>
        </row>
        <row r="5637">
          <cell r="A5637" t="str">
            <v>I2021</v>
          </cell>
          <cell r="B5637" t="str">
            <v>SEINFRA/CE</v>
          </cell>
          <cell r="C5637" t="str">
            <v>TE REDUCAO PVC SOLDAVEL DE 110X85MM</v>
          </cell>
          <cell r="D5637" t="str">
            <v>UN</v>
          </cell>
          <cell r="E5637">
            <v>88.83</v>
          </cell>
        </row>
        <row r="5638">
          <cell r="A5638" t="str">
            <v>I2022</v>
          </cell>
          <cell r="B5638" t="str">
            <v>SEINFRA/CE</v>
          </cell>
          <cell r="C5638" t="str">
            <v>TE REDUCAO PVC SOLDAVEL DE 50X20MM</v>
          </cell>
          <cell r="D5638" t="str">
            <v>UN</v>
          </cell>
          <cell r="E5638">
            <v>7</v>
          </cell>
        </row>
        <row r="5639">
          <cell r="A5639" t="str">
            <v>I2023</v>
          </cell>
          <cell r="B5639" t="str">
            <v>SEINFRA/CE</v>
          </cell>
          <cell r="C5639" t="str">
            <v>TE REDUCAO PVC SOLDAVEL DE 50X25MM</v>
          </cell>
          <cell r="D5639" t="str">
            <v>UN</v>
          </cell>
          <cell r="E5639">
            <v>7</v>
          </cell>
        </row>
        <row r="5640">
          <cell r="A5640" t="str">
            <v>I2024</v>
          </cell>
          <cell r="B5640" t="str">
            <v>SEINFRA/CE</v>
          </cell>
          <cell r="C5640" t="str">
            <v>TE REDUCAO PVC SOLDAVEL DE 50X32MM</v>
          </cell>
          <cell r="D5640" t="str">
            <v>UN</v>
          </cell>
          <cell r="E5640">
            <v>8.69</v>
          </cell>
        </row>
        <row r="5641">
          <cell r="A5641" t="str">
            <v>I2025</v>
          </cell>
          <cell r="B5641" t="str">
            <v>SEINFRA/CE</v>
          </cell>
          <cell r="C5641" t="str">
            <v>TE REDUCAO PVC SOLDAVEL DE 75X50MM</v>
          </cell>
          <cell r="D5641" t="str">
            <v>UN</v>
          </cell>
          <cell r="E5641">
            <v>26.6</v>
          </cell>
        </row>
        <row r="5642">
          <cell r="A5642" t="str">
            <v>I2026</v>
          </cell>
          <cell r="B5642" t="str">
            <v>SEINFRA/CE</v>
          </cell>
          <cell r="C5642" t="str">
            <v>TE REDUCAO PVC SOLDAVEL DE 85X60MM</v>
          </cell>
          <cell r="D5642" t="str">
            <v>UN</v>
          </cell>
          <cell r="E5642">
            <v>45.79</v>
          </cell>
        </row>
        <row r="5643">
          <cell r="A5643" t="str">
            <v>I1944</v>
          </cell>
          <cell r="B5643" t="str">
            <v>SEINFRA/CE</v>
          </cell>
          <cell r="C5643" t="str">
            <v>TE REDUÇÃO PVC SOLDAVEL/ROSCA. DIAM. 32mm x 32mm x 3/4"</v>
          </cell>
          <cell r="D5643" t="str">
            <v>UN</v>
          </cell>
          <cell r="E5643">
            <v>6.24</v>
          </cell>
        </row>
        <row r="5644">
          <cell r="A5644" t="str">
            <v>I8587</v>
          </cell>
          <cell r="B5644" t="str">
            <v>SEINFRA/CE</v>
          </cell>
          <cell r="C5644" t="str">
            <v>TÉCNICO DE NÍVEL MÉDIO</v>
          </cell>
          <cell r="D5644" t="str">
            <v>HxMÊS</v>
          </cell>
          <cell r="E5644">
            <v>3992.05</v>
          </cell>
        </row>
        <row r="5645">
          <cell r="A5645" t="str">
            <v>I8588</v>
          </cell>
          <cell r="B5645" t="str">
            <v>SEINFRA/CE</v>
          </cell>
          <cell r="C5645" t="str">
            <v>TÉCNICO DE SEGURANÇA DO TRABALHO</v>
          </cell>
          <cell r="D5645" t="str">
            <v>HxMÊS</v>
          </cell>
          <cell r="E5645">
            <v>2566.31</v>
          </cell>
        </row>
        <row r="5646">
          <cell r="A5646" t="str">
            <v>I8679</v>
          </cell>
          <cell r="B5646" t="str">
            <v>SEINFRA/CE</v>
          </cell>
          <cell r="C5646" t="str">
            <v>TECNICO DE SONDAGEM</v>
          </cell>
          <cell r="D5646" t="str">
            <v>H</v>
          </cell>
          <cell r="E5646">
            <v>12</v>
          </cell>
        </row>
        <row r="5647">
          <cell r="A5647" t="str">
            <v>I2434</v>
          </cell>
          <cell r="B5647" t="str">
            <v>SEINFRA/CE</v>
          </cell>
          <cell r="C5647" t="str">
            <v>TECNICO INDUSTRIAL</v>
          </cell>
          <cell r="D5647" t="str">
            <v>H</v>
          </cell>
          <cell r="E5647">
            <v>11.1</v>
          </cell>
        </row>
        <row r="5648">
          <cell r="A5648" t="str">
            <v>I2435</v>
          </cell>
          <cell r="B5648" t="str">
            <v>SEINFRA/CE</v>
          </cell>
          <cell r="C5648" t="str">
            <v>TECNICO INDUSTRIAL INIC. CAGEC</v>
          </cell>
          <cell r="D5648" t="str">
            <v>H</v>
          </cell>
          <cell r="E5648">
            <v>15.72</v>
          </cell>
        </row>
        <row r="5649">
          <cell r="A5649" t="str">
            <v>I2567</v>
          </cell>
          <cell r="B5649" t="str">
            <v>SEINFRA/CE</v>
          </cell>
          <cell r="C5649" t="str">
            <v>TECNICO PRE MARCADOR</v>
          </cell>
          <cell r="D5649" t="str">
            <v>H</v>
          </cell>
          <cell r="E5649">
            <v>12</v>
          </cell>
        </row>
        <row r="5650">
          <cell r="A5650" t="str">
            <v>I2033</v>
          </cell>
          <cell r="B5650" t="str">
            <v>SEINFRA/CE</v>
          </cell>
          <cell r="C5650" t="str">
            <v>TELA ADESIVA DE POLIESTER 15CM</v>
          </cell>
          <cell r="D5650" t="str">
            <v>M</v>
          </cell>
          <cell r="E5650">
            <v>4.82</v>
          </cell>
        </row>
        <row r="5651">
          <cell r="A5651" t="str">
            <v>I2034</v>
          </cell>
          <cell r="B5651" t="str">
            <v>SEINFRA/CE</v>
          </cell>
          <cell r="C5651" t="str">
            <v>TELA DE ACABAMENTO NO FORRO - E. EOLICO</v>
          </cell>
          <cell r="D5651" t="str">
            <v>UN</v>
          </cell>
          <cell r="E5651">
            <v>59.64</v>
          </cell>
        </row>
        <row r="5652">
          <cell r="A5652" t="str">
            <v>I8252</v>
          </cell>
          <cell r="B5652" t="str">
            <v>SEINFRA/CE</v>
          </cell>
          <cell r="C5652" t="str">
            <v>TELA DE AÇO ELETROSOLDADA COM FIOS DE 3,4mm C/ 15 cm</v>
          </cell>
          <cell r="D5652" t="str">
            <v>KG</v>
          </cell>
          <cell r="E5652">
            <v>4.9000000000000004</v>
          </cell>
        </row>
        <row r="5653">
          <cell r="A5653" t="str">
            <v>I8253</v>
          </cell>
          <cell r="B5653" t="str">
            <v>SEINFRA/CE</v>
          </cell>
          <cell r="C5653" t="str">
            <v>TELA DE AÇO ELETROSOLDADA COM FIOS DE 5,0mm C/ 15 cm</v>
          </cell>
          <cell r="D5653" t="str">
            <v>KG</v>
          </cell>
          <cell r="E5653">
            <v>4.62</v>
          </cell>
        </row>
        <row r="5654">
          <cell r="A5654" t="str">
            <v>I7555</v>
          </cell>
          <cell r="B5654" t="str">
            <v>SEINFRA/CE</v>
          </cell>
          <cell r="C5654" t="str">
            <v>TELA DE AÇO SOLDÁVEL Q-92</v>
          </cell>
          <cell r="D5654" t="str">
            <v>M2</v>
          </cell>
          <cell r="E5654">
            <v>7.44</v>
          </cell>
        </row>
        <row r="5655">
          <cell r="A5655" t="str">
            <v>I2035</v>
          </cell>
          <cell r="B5655" t="str">
            <v>SEINFRA/CE</v>
          </cell>
          <cell r="C5655" t="str">
            <v>TELA DE ARAME GALVANIZADO DE 2' FIO N.12 BWG</v>
          </cell>
          <cell r="D5655" t="str">
            <v>M2</v>
          </cell>
          <cell r="E5655">
            <v>21.2</v>
          </cell>
        </row>
        <row r="5656">
          <cell r="A5656" t="str">
            <v>I2036</v>
          </cell>
          <cell r="B5656" t="str">
            <v>SEINFRA/CE</v>
          </cell>
          <cell r="C5656" t="str">
            <v>TELA DE ARAME GALVANIZADO DE 2' FIO N.14 BWG</v>
          </cell>
          <cell r="D5656" t="str">
            <v>M2</v>
          </cell>
          <cell r="E5656">
            <v>15.3</v>
          </cell>
        </row>
        <row r="5657">
          <cell r="A5657" t="str">
            <v>I2038</v>
          </cell>
          <cell r="B5657" t="str">
            <v>SEINFRA/CE</v>
          </cell>
          <cell r="C5657" t="str">
            <v>TELA DE METAL DEPLOYE DE 3/4'</v>
          </cell>
          <cell r="D5657" t="str">
            <v>M2</v>
          </cell>
          <cell r="E5657">
            <v>1.38</v>
          </cell>
        </row>
        <row r="5658">
          <cell r="A5658" t="str">
            <v>I6219</v>
          </cell>
          <cell r="B5658" t="str">
            <v>SEINFRA/CE</v>
          </cell>
          <cell r="C5658" t="str">
            <v>TELA DE NYLON e=3mm RETICULADA DE 5x5cm</v>
          </cell>
          <cell r="D5658" t="str">
            <v>M2</v>
          </cell>
          <cell r="E5658">
            <v>2.87</v>
          </cell>
        </row>
        <row r="5659">
          <cell r="A5659" t="str">
            <v>I2039</v>
          </cell>
          <cell r="B5659" t="str">
            <v>SEINFRA/CE</v>
          </cell>
          <cell r="C5659" t="str">
            <v>TELA ELETROSSOLDADA MALHA RETANG 10X5CM FIO N.11</v>
          </cell>
          <cell r="D5659" t="str">
            <v>M2</v>
          </cell>
          <cell r="E5659">
            <v>9.9</v>
          </cell>
        </row>
        <row r="5660">
          <cell r="A5660" t="str">
            <v>I6810</v>
          </cell>
          <cell r="B5660" t="str">
            <v>SEINFRA/CE</v>
          </cell>
          <cell r="C5660" t="str">
            <v>TELA EM ALUMINIO FIO 1,5MM E MALHA 4MM</v>
          </cell>
          <cell r="D5660" t="str">
            <v>M2</v>
          </cell>
          <cell r="E5660">
            <v>29.7</v>
          </cell>
        </row>
        <row r="5661">
          <cell r="A5661" t="str">
            <v>I2436</v>
          </cell>
          <cell r="B5661" t="str">
            <v>SEINFRA/CE</v>
          </cell>
          <cell r="C5661" t="str">
            <v>TELA GALVANIZADA MALHA QUADRADA 2" FIO 10</v>
          </cell>
          <cell r="D5661" t="str">
            <v>M2</v>
          </cell>
          <cell r="E5661">
            <v>22.63</v>
          </cell>
        </row>
        <row r="5662">
          <cell r="A5662" t="str">
            <v>I6747</v>
          </cell>
          <cell r="B5662" t="str">
            <v>SEINFRA/CE</v>
          </cell>
          <cell r="C5662" t="str">
            <v>TELA LOSANGULAR EM PVC FIO 10 MALHA 2"X2"</v>
          </cell>
          <cell r="D5662" t="str">
            <v>M2</v>
          </cell>
          <cell r="E5662">
            <v>26.9</v>
          </cell>
        </row>
        <row r="5663">
          <cell r="A5663" t="str">
            <v>I2040</v>
          </cell>
          <cell r="B5663" t="str">
            <v>SEINFRA/CE</v>
          </cell>
          <cell r="C5663" t="str">
            <v>TELA SOLDADA EM ACO CA-60 B</v>
          </cell>
          <cell r="D5663" t="str">
            <v>M2</v>
          </cell>
          <cell r="E5663">
            <v>9.5299999999999994</v>
          </cell>
        </row>
        <row r="5664">
          <cell r="A5664" t="str">
            <v>I8613</v>
          </cell>
          <cell r="B5664" t="str">
            <v>SEINFRA/CE</v>
          </cell>
          <cell r="C5664" t="str">
            <v>TELEFONE FIXO</v>
          </cell>
          <cell r="D5664" t="str">
            <v>UNxMÊS</v>
          </cell>
          <cell r="E5664">
            <v>255</v>
          </cell>
        </row>
        <row r="5665">
          <cell r="A5665" t="str">
            <v>I8614</v>
          </cell>
          <cell r="B5665" t="str">
            <v>SEINFRA/CE</v>
          </cell>
          <cell r="C5665" t="str">
            <v>TELEFONE MÓVEL</v>
          </cell>
          <cell r="D5665" t="str">
            <v>UNxMÊS</v>
          </cell>
          <cell r="E5665">
            <v>230</v>
          </cell>
        </row>
        <row r="5666">
          <cell r="A5666" t="str">
            <v>I2041</v>
          </cell>
          <cell r="B5666" t="str">
            <v>SEINFRA/CE</v>
          </cell>
          <cell r="C5666" t="str">
            <v>TELHA ALUMÍNIO, MIOLO POLIURETANO, T+ L</v>
          </cell>
          <cell r="D5666" t="str">
            <v>M2</v>
          </cell>
          <cell r="E5666">
            <v>85</v>
          </cell>
        </row>
        <row r="5667">
          <cell r="A5667" t="str">
            <v>I2042</v>
          </cell>
          <cell r="B5667" t="str">
            <v>SEINFRA/CE</v>
          </cell>
          <cell r="C5667" t="str">
            <v>TELHA ALUMÍNIO, MIOLO POLIURETANO, T+T</v>
          </cell>
          <cell r="D5667" t="str">
            <v>M2</v>
          </cell>
          <cell r="E5667">
            <v>85</v>
          </cell>
        </row>
        <row r="5668">
          <cell r="A5668" t="str">
            <v>I2437</v>
          </cell>
          <cell r="B5668" t="str">
            <v>SEINFRA/CE</v>
          </cell>
          <cell r="C5668" t="str">
            <v>TELHA CANALETE 49 EM FIBROCIMENTO DE 4.00M</v>
          </cell>
          <cell r="D5668" t="str">
            <v>UN</v>
          </cell>
          <cell r="E5668">
            <v>180.11</v>
          </cell>
        </row>
        <row r="5669">
          <cell r="A5669" t="str">
            <v>I2438</v>
          </cell>
          <cell r="B5669" t="str">
            <v>SEINFRA/CE</v>
          </cell>
          <cell r="C5669" t="str">
            <v>TELHA CANALETE 90 EM FIBROCIMENTO DE 6.00M</v>
          </cell>
          <cell r="D5669" t="str">
            <v>UN</v>
          </cell>
          <cell r="E5669">
            <v>399.37</v>
          </cell>
        </row>
        <row r="5670">
          <cell r="A5670" t="str">
            <v>I2043</v>
          </cell>
          <cell r="B5670" t="str">
            <v>SEINFRA/CE</v>
          </cell>
          <cell r="C5670" t="str">
            <v>TELHA CERÂMICA , TIPO CANAL C/ ESBARRO"TIMON"</v>
          </cell>
          <cell r="D5670" t="str">
            <v>UN</v>
          </cell>
          <cell r="E5670">
            <v>1.45</v>
          </cell>
        </row>
        <row r="5671">
          <cell r="A5671" t="str">
            <v>I2045</v>
          </cell>
          <cell r="B5671" t="str">
            <v>SEINFRA/CE</v>
          </cell>
          <cell r="C5671" t="str">
            <v>TELHA CERÂMICA COLONIAL</v>
          </cell>
          <cell r="D5671" t="str">
            <v>UN</v>
          </cell>
          <cell r="E5671">
            <v>0.45</v>
          </cell>
        </row>
        <row r="5672">
          <cell r="A5672" t="str">
            <v>I2044</v>
          </cell>
          <cell r="B5672" t="str">
            <v>SEINFRA/CE</v>
          </cell>
          <cell r="C5672" t="str">
            <v>TELHA CERÂMICA FRANCESA</v>
          </cell>
          <cell r="D5672" t="str">
            <v>UN</v>
          </cell>
          <cell r="E5672">
            <v>2.04</v>
          </cell>
        </row>
        <row r="5673">
          <cell r="A5673" t="str">
            <v>I2046</v>
          </cell>
          <cell r="B5673" t="str">
            <v>SEINFRA/CE</v>
          </cell>
          <cell r="C5673" t="str">
            <v>TELHA CERÂMICA PLAN</v>
          </cell>
          <cell r="D5673" t="str">
            <v>UN</v>
          </cell>
          <cell r="E5673">
            <v>1.28</v>
          </cell>
        </row>
        <row r="5674">
          <cell r="A5674" t="str">
            <v>I2047</v>
          </cell>
          <cell r="B5674" t="str">
            <v>SEINFRA/CE</v>
          </cell>
          <cell r="C5674" t="str">
            <v>TELHA CERÂMICA,TIPO RETANGULAR C/ ESBARRO"TIMON"</v>
          </cell>
          <cell r="D5674" t="str">
            <v>UN</v>
          </cell>
          <cell r="E5674">
            <v>1.3</v>
          </cell>
        </row>
        <row r="5675">
          <cell r="A5675" t="str">
            <v>I2048</v>
          </cell>
          <cell r="B5675" t="str">
            <v>SEINFRA/CE</v>
          </cell>
          <cell r="C5675" t="str">
            <v>TELHA DE ALUMÍNIO</v>
          </cell>
          <cell r="D5675" t="str">
            <v>KG</v>
          </cell>
          <cell r="E5675">
            <v>21</v>
          </cell>
        </row>
        <row r="5676">
          <cell r="A5676" t="str">
            <v>I8434</v>
          </cell>
          <cell r="B5676" t="str">
            <v>SEINFRA/CE</v>
          </cell>
          <cell r="C5676" t="str">
            <v>TELHA DE ALUMÍNIO, TRAPEZOIDAL e = 0,7mm</v>
          </cell>
          <cell r="D5676" t="str">
            <v>M2</v>
          </cell>
          <cell r="E5676">
            <v>32</v>
          </cell>
        </row>
        <row r="5677">
          <cell r="A5677" t="str">
            <v>I2049</v>
          </cell>
          <cell r="B5677" t="str">
            <v>SEINFRA/CE</v>
          </cell>
          <cell r="C5677" t="str">
            <v>TELHA DE CONCRETO 330X419MM</v>
          </cell>
          <cell r="D5677" t="str">
            <v>UN</v>
          </cell>
          <cell r="E5677">
            <v>1.9</v>
          </cell>
        </row>
        <row r="5678">
          <cell r="A5678" t="str">
            <v>I2440</v>
          </cell>
          <cell r="B5678" t="str">
            <v>SEINFRA/CE</v>
          </cell>
          <cell r="C5678" t="str">
            <v>TELHA DE FIBROCIMENTO DE 4MM (0.50 x 2.44M)</v>
          </cell>
          <cell r="D5678" t="str">
            <v>UN</v>
          </cell>
          <cell r="E5678">
            <v>15.22</v>
          </cell>
        </row>
        <row r="5679">
          <cell r="A5679" t="str">
            <v>I2050</v>
          </cell>
          <cell r="B5679" t="str">
            <v>SEINFRA/CE</v>
          </cell>
          <cell r="C5679" t="str">
            <v>TELHA DE FIBROCIMENTO MAXIPLAC 6MM</v>
          </cell>
          <cell r="D5679" t="str">
            <v>M2</v>
          </cell>
          <cell r="E5679">
            <v>6.2</v>
          </cell>
        </row>
        <row r="5680">
          <cell r="A5680" t="str">
            <v>I2051</v>
          </cell>
          <cell r="B5680" t="str">
            <v>SEINFRA/CE</v>
          </cell>
          <cell r="C5680" t="str">
            <v>TELHA DE FIBROCIMENTO ONDULADA - 4MM</v>
          </cell>
          <cell r="D5680" t="str">
            <v>M2</v>
          </cell>
          <cell r="E5680">
            <v>12.95</v>
          </cell>
        </row>
        <row r="5681">
          <cell r="A5681" t="str">
            <v>I2441</v>
          </cell>
          <cell r="B5681" t="str">
            <v>SEINFRA/CE</v>
          </cell>
          <cell r="C5681" t="str">
            <v>TELHA DE FIBROCIMENTO ONDULADA 6MM (1.10 x 1.83M)</v>
          </cell>
          <cell r="D5681" t="str">
            <v>UN</v>
          </cell>
          <cell r="E5681">
            <v>38.1</v>
          </cell>
        </row>
        <row r="5682">
          <cell r="A5682" t="str">
            <v>I2052</v>
          </cell>
          <cell r="B5682" t="str">
            <v>SEINFRA/CE</v>
          </cell>
          <cell r="C5682" t="str">
            <v>TELHA DE MADEIRA COMPENSADA - ONDULADA</v>
          </cell>
          <cell r="D5682" t="str">
            <v>M2</v>
          </cell>
          <cell r="E5682">
            <v>15.1</v>
          </cell>
        </row>
        <row r="5683">
          <cell r="A5683" t="str">
            <v>I2053</v>
          </cell>
          <cell r="B5683" t="str">
            <v>SEINFRA/CE</v>
          </cell>
          <cell r="C5683" t="str">
            <v>TELHA DE POLIESTER ONDULADA</v>
          </cell>
          <cell r="D5683" t="str">
            <v>M2</v>
          </cell>
          <cell r="E5683">
            <v>15</v>
          </cell>
        </row>
        <row r="5684">
          <cell r="A5684" t="str">
            <v>I2054</v>
          </cell>
          <cell r="B5684" t="str">
            <v>SEINFRA/CE</v>
          </cell>
          <cell r="C5684" t="str">
            <v>TELHA FIBROCIMENTO CANALETE 49</v>
          </cell>
          <cell r="D5684" t="str">
            <v>M2</v>
          </cell>
          <cell r="E5684">
            <v>73.69</v>
          </cell>
        </row>
        <row r="5685">
          <cell r="A5685" t="str">
            <v>I2055</v>
          </cell>
          <cell r="B5685" t="str">
            <v>SEINFRA/CE</v>
          </cell>
          <cell r="C5685" t="str">
            <v>TELHA FIBROCIMENTO CANALETE 90</v>
          </cell>
          <cell r="D5685" t="str">
            <v>M2</v>
          </cell>
          <cell r="E5685">
            <v>67.400000000000006</v>
          </cell>
        </row>
        <row r="5686">
          <cell r="A5686" t="str">
            <v>I2056</v>
          </cell>
          <cell r="B5686" t="str">
            <v>SEINFRA/CE</v>
          </cell>
          <cell r="C5686" t="str">
            <v>TELHA FIBROCIMENTO KALHETA DELTA</v>
          </cell>
          <cell r="D5686" t="str">
            <v>M2</v>
          </cell>
          <cell r="E5686">
            <v>86.8</v>
          </cell>
        </row>
        <row r="5687">
          <cell r="A5687" t="str">
            <v>I2057</v>
          </cell>
          <cell r="B5687" t="str">
            <v>SEINFRA/CE</v>
          </cell>
          <cell r="C5687" t="str">
            <v>TELHA FIBROCIMENTO KALHETAO</v>
          </cell>
          <cell r="D5687" t="str">
            <v>M2</v>
          </cell>
          <cell r="E5687">
            <v>67.400000000000006</v>
          </cell>
        </row>
        <row r="5688">
          <cell r="A5688" t="str">
            <v>I2058</v>
          </cell>
          <cell r="B5688" t="str">
            <v>SEINFRA/CE</v>
          </cell>
          <cell r="C5688" t="str">
            <v>TELHA FIBROCIMENTO MODULADA</v>
          </cell>
          <cell r="D5688" t="str">
            <v>M2</v>
          </cell>
          <cell r="E5688">
            <v>94.9</v>
          </cell>
        </row>
        <row r="5689">
          <cell r="A5689" t="str">
            <v>I2059</v>
          </cell>
          <cell r="B5689" t="str">
            <v>SEINFRA/CE</v>
          </cell>
          <cell r="C5689" t="str">
            <v>TELHA FIBROCIMENTO ONDULADA - 6MM</v>
          </cell>
          <cell r="D5689" t="str">
            <v>M2</v>
          </cell>
          <cell r="E5689">
            <v>17.97</v>
          </cell>
        </row>
        <row r="5690">
          <cell r="A5690" t="str">
            <v>I6814</v>
          </cell>
          <cell r="B5690" t="str">
            <v>SEINFRA/CE</v>
          </cell>
          <cell r="C5690" t="str">
            <v>TELHA FIBROCIMENTO ONDULADA - 8MM</v>
          </cell>
          <cell r="D5690" t="str">
            <v>M2</v>
          </cell>
          <cell r="E5690">
            <v>28.32</v>
          </cell>
        </row>
        <row r="5691">
          <cell r="A5691" t="str">
            <v>I2060</v>
          </cell>
          <cell r="B5691" t="str">
            <v>SEINFRA/CE</v>
          </cell>
          <cell r="C5691" t="str">
            <v>TELHA FIBROCIMENTO VOGATEX</v>
          </cell>
          <cell r="D5691" t="str">
            <v>M2</v>
          </cell>
          <cell r="E5691">
            <v>6.8</v>
          </cell>
        </row>
        <row r="5692">
          <cell r="A5692" t="str">
            <v>I2061</v>
          </cell>
          <cell r="B5692" t="str">
            <v>SEINFRA/CE</v>
          </cell>
          <cell r="C5692" t="str">
            <v>TELHA ONDULADA DE PVC RIGIDO</v>
          </cell>
          <cell r="D5692" t="str">
            <v>M2</v>
          </cell>
          <cell r="E5692">
            <v>31.1</v>
          </cell>
        </row>
        <row r="5693">
          <cell r="A5693" t="str">
            <v>I2062</v>
          </cell>
          <cell r="B5693" t="str">
            <v>SEINFRA/CE</v>
          </cell>
          <cell r="C5693" t="str">
            <v>TELHA TERMOACUSTICA</v>
          </cell>
          <cell r="D5693" t="str">
            <v>M2</v>
          </cell>
          <cell r="E5693">
            <v>100.11</v>
          </cell>
        </row>
        <row r="5694">
          <cell r="A5694" t="str">
            <v>I2063</v>
          </cell>
          <cell r="B5694" t="str">
            <v>SEINFRA/CE</v>
          </cell>
          <cell r="C5694" t="str">
            <v>TELHA TIPO ONDULINE</v>
          </cell>
          <cell r="D5694" t="str">
            <v>M2</v>
          </cell>
          <cell r="E5694">
            <v>20.72</v>
          </cell>
        </row>
        <row r="5695">
          <cell r="A5695" t="str">
            <v>I6117</v>
          </cell>
          <cell r="B5695" t="str">
            <v>SEINFRA/CE</v>
          </cell>
          <cell r="C5695" t="str">
            <v>TELHA TRANSLÚCIDA PLÁSTICA (PADRÃO MUTIRÃO)</v>
          </cell>
          <cell r="D5695" t="str">
            <v>UN</v>
          </cell>
          <cell r="E5695">
            <v>4.22</v>
          </cell>
        </row>
        <row r="5696">
          <cell r="A5696" t="str">
            <v>I2064</v>
          </cell>
          <cell r="B5696" t="str">
            <v>SEINFRA/CE</v>
          </cell>
          <cell r="C5696" t="str">
            <v>TELHA TRANSPARENTE ONDULADA</v>
          </cell>
          <cell r="D5696" t="str">
            <v>M2</v>
          </cell>
          <cell r="E5696">
            <v>26.13</v>
          </cell>
        </row>
        <row r="5697">
          <cell r="A5697" t="str">
            <v>I2067</v>
          </cell>
          <cell r="B5697" t="str">
            <v>SEINFRA/CE</v>
          </cell>
          <cell r="C5697" t="str">
            <v>TELHA ZINCADA PRE-PINTADA C/ MONTAGEM KP-120</v>
          </cell>
          <cell r="D5697" t="str">
            <v>M2</v>
          </cell>
          <cell r="E5697">
            <v>175.4</v>
          </cell>
        </row>
        <row r="5698">
          <cell r="A5698" t="str">
            <v>I2068</v>
          </cell>
          <cell r="B5698" t="str">
            <v>SEINFRA/CE</v>
          </cell>
          <cell r="C5698" t="str">
            <v>TELHA ZINCADA PRE-PINTADA C/ MONTAGEM KP-135</v>
          </cell>
          <cell r="D5698" t="str">
            <v>M2</v>
          </cell>
          <cell r="E5698">
            <v>146.6</v>
          </cell>
        </row>
        <row r="5699">
          <cell r="A5699" t="str">
            <v>I2069</v>
          </cell>
          <cell r="B5699" t="str">
            <v>SEINFRA/CE</v>
          </cell>
          <cell r="C5699" t="str">
            <v>TELHA ZINCADA PRE-PINTADA C/ MONTAGEM KP-150</v>
          </cell>
          <cell r="D5699" t="str">
            <v>M2</v>
          </cell>
          <cell r="E5699">
            <v>138.5</v>
          </cell>
        </row>
        <row r="5700">
          <cell r="A5700" t="str">
            <v>I2065</v>
          </cell>
          <cell r="B5700" t="str">
            <v>SEINFRA/CE</v>
          </cell>
          <cell r="C5700" t="str">
            <v>TELHA ZINCADA PRE-PINTADA C/ MONTAGEM KP-90</v>
          </cell>
          <cell r="D5700" t="str">
            <v>M2</v>
          </cell>
          <cell r="E5700">
            <v>85.46</v>
          </cell>
        </row>
        <row r="5701">
          <cell r="A5701" t="str">
            <v>I2066</v>
          </cell>
          <cell r="B5701" t="str">
            <v>SEINFRA/CE</v>
          </cell>
          <cell r="C5701" t="str">
            <v>TELHA ZINCADA PRE-PINTADA C/ MONTAGEM MK-90</v>
          </cell>
          <cell r="D5701" t="str">
            <v>M2</v>
          </cell>
          <cell r="E5701">
            <v>80.2</v>
          </cell>
        </row>
        <row r="5702">
          <cell r="A5702" t="str">
            <v>I2070</v>
          </cell>
          <cell r="B5702" t="str">
            <v>SEINFRA/CE</v>
          </cell>
          <cell r="C5702" t="str">
            <v>TELHADISTA</v>
          </cell>
          <cell r="D5702" t="str">
            <v>H</v>
          </cell>
          <cell r="E5702">
            <v>5.55</v>
          </cell>
        </row>
        <row r="5703">
          <cell r="A5703" t="str">
            <v>I2589</v>
          </cell>
          <cell r="B5703" t="str">
            <v>SEINFRA/CE</v>
          </cell>
          <cell r="C5703" t="str">
            <v>TEODOLITO</v>
          </cell>
          <cell r="D5703" t="str">
            <v>UN</v>
          </cell>
          <cell r="E5703">
            <v>11550</v>
          </cell>
        </row>
        <row r="5704">
          <cell r="A5704" t="str">
            <v>I0662</v>
          </cell>
          <cell r="B5704" t="str">
            <v>SEINFRA/CE</v>
          </cell>
          <cell r="C5704" t="str">
            <v>TEODOLITO (CHI)</v>
          </cell>
          <cell r="D5704" t="str">
            <v>H</v>
          </cell>
          <cell r="E5704">
            <v>11.535600000000001</v>
          </cell>
        </row>
        <row r="5705">
          <cell r="A5705" t="str">
            <v>I0775</v>
          </cell>
          <cell r="B5705" t="str">
            <v>SEINFRA/CE</v>
          </cell>
          <cell r="C5705" t="str">
            <v>TEODOLITO (CHP)</v>
          </cell>
          <cell r="D5705" t="str">
            <v>H</v>
          </cell>
          <cell r="E5705">
            <v>12.393599999999999</v>
          </cell>
        </row>
        <row r="5706">
          <cell r="A5706" t="str">
            <v>I8512</v>
          </cell>
          <cell r="B5706" t="str">
            <v>SEINFRA/CE</v>
          </cell>
          <cell r="C5706" t="str">
            <v>TERMINAL AÉREO 600mm FIXAÇÃO HORIZONTAL, C/ ABRAÇADEIRA</v>
          </cell>
          <cell r="D5706" t="str">
            <v>UN</v>
          </cell>
          <cell r="E5706">
            <v>4.42</v>
          </cell>
        </row>
        <row r="5707">
          <cell r="A5707" t="str">
            <v>I8511</v>
          </cell>
          <cell r="B5707" t="str">
            <v>SEINFRA/CE</v>
          </cell>
          <cell r="C5707" t="str">
            <v>TERMINAL AÉREO 600mm FIXAÇÃO ROSCA MECÂNICA, C/ ABRAÇADEIRA</v>
          </cell>
          <cell r="D5707" t="str">
            <v>UN</v>
          </cell>
          <cell r="E5707">
            <v>4.74</v>
          </cell>
        </row>
        <row r="5708">
          <cell r="A5708" t="str">
            <v>I7449</v>
          </cell>
          <cell r="B5708" t="str">
            <v>SEINFRA/CE</v>
          </cell>
          <cell r="C5708" t="str">
            <v>TERMINAL BLOCK FOR PLC, 16 CHANNEL, MOD. 1746-NRC AB</v>
          </cell>
          <cell r="D5708" t="str">
            <v>UN</v>
          </cell>
          <cell r="E5708">
            <v>184.99</v>
          </cell>
        </row>
        <row r="5709">
          <cell r="A5709" t="str">
            <v>I2071</v>
          </cell>
          <cell r="B5709" t="str">
            <v>SEINFRA/CE</v>
          </cell>
          <cell r="C5709" t="str">
            <v>TERMINAL DE PRESSÃO P/CABOS ATÉ 500 MM2</v>
          </cell>
          <cell r="D5709" t="str">
            <v>UN</v>
          </cell>
          <cell r="E5709">
            <v>41.75</v>
          </cell>
        </row>
        <row r="5710">
          <cell r="A5710" t="str">
            <v>I6160</v>
          </cell>
          <cell r="B5710" t="str">
            <v>SEINFRA/CE</v>
          </cell>
          <cell r="C5710" t="str">
            <v>TERMINAL OLHAL PARA CABO DE 1,50mm2  A  2,50mm2</v>
          </cell>
          <cell r="D5710" t="str">
            <v>UN</v>
          </cell>
          <cell r="E5710">
            <v>0.17</v>
          </cell>
        </row>
        <row r="5711">
          <cell r="A5711" t="str">
            <v>I6161</v>
          </cell>
          <cell r="B5711" t="str">
            <v>SEINFRA/CE</v>
          </cell>
          <cell r="C5711" t="str">
            <v>TERMINAL OLHAL PARA CABO DE 4,00mm2  A  6,00mm2</v>
          </cell>
          <cell r="D5711" t="str">
            <v>UN</v>
          </cell>
          <cell r="E5711">
            <v>0.32</v>
          </cell>
        </row>
        <row r="5712">
          <cell r="A5712" t="str">
            <v>I2072</v>
          </cell>
          <cell r="B5712" t="str">
            <v>SEINFRA/CE</v>
          </cell>
          <cell r="C5712" t="str">
            <v>TERMINAL PARA VERGALHÃO DE COBRE 3/8'</v>
          </cell>
          <cell r="D5712" t="str">
            <v>UN</v>
          </cell>
          <cell r="E5712">
            <v>20</v>
          </cell>
        </row>
        <row r="5713">
          <cell r="A5713" t="str">
            <v>I2073</v>
          </cell>
          <cell r="B5713" t="str">
            <v>SEINFRA/CE</v>
          </cell>
          <cell r="C5713" t="str">
            <v>TERMINAL PRESSÃO P/CABO 120MM2</v>
          </cell>
          <cell r="D5713" t="str">
            <v>UN</v>
          </cell>
          <cell r="E5713">
            <v>12.89</v>
          </cell>
        </row>
        <row r="5714">
          <cell r="A5714" t="str">
            <v>I2074</v>
          </cell>
          <cell r="B5714" t="str">
            <v>SEINFRA/CE</v>
          </cell>
          <cell r="C5714" t="str">
            <v>TERMINAL PRESSÃO P/CABO 16MM2</v>
          </cell>
          <cell r="D5714" t="str">
            <v>UN</v>
          </cell>
          <cell r="E5714">
            <v>3.42</v>
          </cell>
        </row>
        <row r="5715">
          <cell r="A5715" t="str">
            <v>I2075</v>
          </cell>
          <cell r="B5715" t="str">
            <v>SEINFRA/CE</v>
          </cell>
          <cell r="C5715" t="str">
            <v>TERMINAL PRESSÃO P/CABO 240MM2</v>
          </cell>
          <cell r="D5715" t="str">
            <v>UN</v>
          </cell>
          <cell r="E5715">
            <v>18.52</v>
          </cell>
        </row>
        <row r="5716">
          <cell r="A5716" t="str">
            <v>I2076</v>
          </cell>
          <cell r="B5716" t="str">
            <v>SEINFRA/CE</v>
          </cell>
          <cell r="C5716" t="str">
            <v>TERMINAL PRESSÃO P/CABO 35MM2</v>
          </cell>
          <cell r="D5716" t="str">
            <v>UN</v>
          </cell>
          <cell r="E5716">
            <v>4.95</v>
          </cell>
        </row>
        <row r="5717">
          <cell r="A5717" t="str">
            <v>I2077</v>
          </cell>
          <cell r="B5717" t="str">
            <v>SEINFRA/CE</v>
          </cell>
          <cell r="C5717" t="str">
            <v>TERRA VEGETAL</v>
          </cell>
          <cell r="D5717" t="str">
            <v>M3</v>
          </cell>
          <cell r="E5717">
            <v>22.98</v>
          </cell>
        </row>
        <row r="5718">
          <cell r="A5718" t="str">
            <v>I8625</v>
          </cell>
          <cell r="B5718" t="str">
            <v>SEINFRA/CE</v>
          </cell>
          <cell r="C5718" t="str">
            <v>TESOURA PNEUMÁTICA</v>
          </cell>
          <cell r="D5718" t="str">
            <v>H</v>
          </cell>
          <cell r="E5718">
            <v>0.52</v>
          </cell>
        </row>
        <row r="5719">
          <cell r="A5719" t="str">
            <v>I8945</v>
          </cell>
          <cell r="B5719" t="str">
            <v>SEINFRA/CE</v>
          </cell>
          <cell r="C5719" t="str">
            <v>TESTE NEON - CHAVE TESTE 250V, TAM 1/8X3"</v>
          </cell>
          <cell r="D5719" t="str">
            <v>UN</v>
          </cell>
          <cell r="E5719">
            <v>9.56</v>
          </cell>
        </row>
        <row r="5720">
          <cell r="A5720" t="str">
            <v>I2078</v>
          </cell>
          <cell r="B5720" t="str">
            <v>SEINFRA/CE</v>
          </cell>
          <cell r="C5720" t="str">
            <v>TESTEIRA EXTRUDIDA PARA DEGRAUS</v>
          </cell>
          <cell r="D5720" t="str">
            <v>M</v>
          </cell>
          <cell r="E5720">
            <v>5.4</v>
          </cell>
        </row>
        <row r="5721">
          <cell r="A5721" t="str">
            <v>I2079</v>
          </cell>
          <cell r="B5721" t="str">
            <v>SEINFRA/CE</v>
          </cell>
          <cell r="C5721" t="str">
            <v>TEXTURA ACRÍLICA</v>
          </cell>
          <cell r="D5721" t="str">
            <v>KG</v>
          </cell>
          <cell r="E5721">
            <v>5.05</v>
          </cell>
        </row>
        <row r="5722">
          <cell r="A5722" t="str">
            <v>I8631</v>
          </cell>
          <cell r="B5722" t="str">
            <v>SEINFRA/CE</v>
          </cell>
          <cell r="C5722" t="str">
            <v>THINNER</v>
          </cell>
          <cell r="D5722" t="str">
            <v>L</v>
          </cell>
          <cell r="E5722">
            <v>8.07</v>
          </cell>
        </row>
        <row r="5723">
          <cell r="A5723" t="str">
            <v>I7950</v>
          </cell>
          <cell r="B5723" t="str">
            <v>SEINFRA/CE</v>
          </cell>
          <cell r="C5723" t="str">
            <v>TIJOLINHO APARENTE 6,50x18cm</v>
          </cell>
          <cell r="D5723" t="str">
            <v>M2</v>
          </cell>
          <cell r="E5723">
            <v>16.37</v>
          </cell>
        </row>
        <row r="5724">
          <cell r="A5724" t="str">
            <v>I6231</v>
          </cell>
          <cell r="B5724" t="str">
            <v>SEINFRA/CE</v>
          </cell>
          <cell r="C5724" t="str">
            <v>TIJOLINHO K317 (19,9 X 10 X 4)cm - CINZA</v>
          </cell>
          <cell r="D5724" t="str">
            <v>UN</v>
          </cell>
          <cell r="E5724">
            <v>0.55000000000000004</v>
          </cell>
        </row>
        <row r="5725">
          <cell r="A5725" t="str">
            <v>I6230</v>
          </cell>
          <cell r="B5725" t="str">
            <v>SEINFRA/CE</v>
          </cell>
          <cell r="C5725" t="str">
            <v>TIJOLINHO K317 (19,9 X 10 X 4)cm - COLORIDO</v>
          </cell>
          <cell r="D5725" t="str">
            <v>UN</v>
          </cell>
          <cell r="E5725">
            <v>0.63</v>
          </cell>
        </row>
        <row r="5726">
          <cell r="A5726" t="str">
            <v>I2081</v>
          </cell>
          <cell r="B5726" t="str">
            <v>SEINFRA/CE</v>
          </cell>
          <cell r="C5726" t="str">
            <v>TIJOLO CERÂMICO FURADO  9X19X19CM</v>
          </cell>
          <cell r="D5726" t="str">
            <v>UN</v>
          </cell>
          <cell r="E5726">
            <v>0.42</v>
          </cell>
        </row>
        <row r="5727">
          <cell r="A5727" t="str">
            <v>I2080</v>
          </cell>
          <cell r="B5727" t="str">
            <v>SEINFRA/CE</v>
          </cell>
          <cell r="C5727" t="str">
            <v>TIJOLO CERÂMICO FURADO (10X20X30)CM</v>
          </cell>
          <cell r="D5727" t="str">
            <v>UN</v>
          </cell>
          <cell r="E5727">
            <v>0.59</v>
          </cell>
        </row>
        <row r="5728">
          <cell r="A5728" t="str">
            <v>I2443</v>
          </cell>
          <cell r="B5728" t="str">
            <v>SEINFRA/CE</v>
          </cell>
          <cell r="C5728" t="str">
            <v>TIJOLO CERÂMICO PARA LAJE VOLTERRÂNEA</v>
          </cell>
          <cell r="D5728" t="str">
            <v>UN</v>
          </cell>
          <cell r="E5728">
            <v>0.87</v>
          </cell>
        </row>
        <row r="5729">
          <cell r="A5729" t="str">
            <v>I6225</v>
          </cell>
          <cell r="B5729" t="str">
            <v>SEINFRA/CE</v>
          </cell>
          <cell r="C5729" t="str">
            <v>TIJOLO MACIÇO CERÂMICO APARENTE LAMINADO (23 X11X5)CM</v>
          </cell>
          <cell r="D5729" t="str">
            <v>UN</v>
          </cell>
          <cell r="E5729">
            <v>0.62</v>
          </cell>
        </row>
        <row r="5730">
          <cell r="A5730" t="str">
            <v>I2082</v>
          </cell>
          <cell r="B5730" t="str">
            <v>SEINFRA/CE</v>
          </cell>
          <cell r="C5730" t="str">
            <v>TIJOLO MACIÇO COMUM</v>
          </cell>
          <cell r="D5730" t="str">
            <v>UN</v>
          </cell>
          <cell r="E5730">
            <v>0.25</v>
          </cell>
        </row>
        <row r="5731">
          <cell r="A5731" t="str">
            <v>I2499</v>
          </cell>
          <cell r="B5731" t="str">
            <v>SEINFRA/CE</v>
          </cell>
          <cell r="C5731" t="str">
            <v>TIJOLO REFRATARIO</v>
          </cell>
          <cell r="D5731" t="str">
            <v>UN</v>
          </cell>
          <cell r="E5731">
            <v>0.7</v>
          </cell>
        </row>
        <row r="5732">
          <cell r="A5732" t="str">
            <v>I6921</v>
          </cell>
          <cell r="B5732" t="str">
            <v>SEINFRA/CE</v>
          </cell>
          <cell r="C5732" t="str">
            <v>TIL DE PASSAGEM REDE OCRE BBB - JEI DN 100 x 100</v>
          </cell>
          <cell r="D5732" t="str">
            <v>UN</v>
          </cell>
          <cell r="E5732">
            <v>360.97</v>
          </cell>
        </row>
        <row r="5733">
          <cell r="A5733" t="str">
            <v>I6922</v>
          </cell>
          <cell r="B5733" t="str">
            <v>SEINFRA/CE</v>
          </cell>
          <cell r="C5733" t="str">
            <v>TIL DE PASSAGEM REDE OCRE BBB - JEI DN 150 x 150</v>
          </cell>
          <cell r="D5733" t="str">
            <v>UN</v>
          </cell>
          <cell r="E5733">
            <v>423.28</v>
          </cell>
        </row>
        <row r="5734">
          <cell r="A5734" t="str">
            <v>I6923</v>
          </cell>
          <cell r="B5734" t="str">
            <v>SEINFRA/CE</v>
          </cell>
          <cell r="C5734" t="str">
            <v>TIL DE PASSAGEM REDE OCRE BBB - JEI DN 200 x 150</v>
          </cell>
          <cell r="D5734" t="str">
            <v>UN</v>
          </cell>
          <cell r="E5734">
            <v>457.83</v>
          </cell>
        </row>
        <row r="5735">
          <cell r="A5735" t="str">
            <v>I6924</v>
          </cell>
          <cell r="B5735" t="str">
            <v>SEINFRA/CE</v>
          </cell>
          <cell r="C5735" t="str">
            <v>TIL DE PASSAGEM REDE OCRE BBB - JEI DN 250 x 150</v>
          </cell>
          <cell r="D5735" t="str">
            <v>UN</v>
          </cell>
          <cell r="E5735">
            <v>609.66</v>
          </cell>
        </row>
        <row r="5736">
          <cell r="A5736" t="str">
            <v>I6925</v>
          </cell>
          <cell r="B5736" t="str">
            <v>SEINFRA/CE</v>
          </cell>
          <cell r="C5736" t="str">
            <v>TIL DE PASSAGEM REDE OCRE BBB - JEI DN 300 x 150</v>
          </cell>
          <cell r="D5736" t="str">
            <v>UN</v>
          </cell>
          <cell r="E5736">
            <v>679.03</v>
          </cell>
        </row>
        <row r="5737">
          <cell r="A5737" t="str">
            <v>I3043</v>
          </cell>
          <cell r="B5737" t="str">
            <v>SEINFRA/CE</v>
          </cell>
          <cell r="C5737" t="str">
            <v>TIL DE PASSAGEM REDE OCRE BBB-JE DN 100 x100</v>
          </cell>
          <cell r="D5737" t="str">
            <v>UN</v>
          </cell>
          <cell r="E5737">
            <v>256.32</v>
          </cell>
        </row>
        <row r="5738">
          <cell r="A5738" t="str">
            <v>I3044</v>
          </cell>
          <cell r="B5738" t="str">
            <v>SEINFRA/CE</v>
          </cell>
          <cell r="C5738" t="str">
            <v>TIL DE PASSAGEM REDE OCRE BBB-JE DN 125 x125</v>
          </cell>
          <cell r="D5738" t="str">
            <v>UN</v>
          </cell>
          <cell r="E5738">
            <v>146.01</v>
          </cell>
        </row>
        <row r="5739">
          <cell r="A5739" t="str">
            <v>I3045</v>
          </cell>
          <cell r="B5739" t="str">
            <v>SEINFRA/CE</v>
          </cell>
          <cell r="C5739" t="str">
            <v>TIL DE PASSAGEM REDE OCRE BBB-JE DN 150 x150</v>
          </cell>
          <cell r="D5739" t="str">
            <v>UN</v>
          </cell>
          <cell r="E5739">
            <v>401.17</v>
          </cell>
        </row>
        <row r="5740">
          <cell r="A5740" t="str">
            <v>I3046</v>
          </cell>
          <cell r="B5740" t="str">
            <v>SEINFRA/CE</v>
          </cell>
          <cell r="C5740" t="str">
            <v>TIL DE PASSAGEM REDE OCRE BBB-JE DN 200 x150</v>
          </cell>
          <cell r="D5740" t="str">
            <v>UN</v>
          </cell>
          <cell r="E5740">
            <v>1326.81</v>
          </cell>
        </row>
        <row r="5741">
          <cell r="A5741" t="str">
            <v>I3047</v>
          </cell>
          <cell r="B5741" t="str">
            <v>SEINFRA/CE</v>
          </cell>
          <cell r="C5741" t="str">
            <v>TIL DE PASSAGEM REDE OCRE BBB-JE DN 250 x150</v>
          </cell>
          <cell r="D5741" t="str">
            <v>UN</v>
          </cell>
          <cell r="E5741">
            <v>437.29</v>
          </cell>
        </row>
        <row r="5742">
          <cell r="A5742" t="str">
            <v>I3048</v>
          </cell>
          <cell r="B5742" t="str">
            <v>SEINFRA/CE</v>
          </cell>
          <cell r="C5742" t="str">
            <v>TIL DE PASSAGEM REDE OCRE BBB-JE DN 300 x150</v>
          </cell>
          <cell r="D5742" t="str">
            <v>UN</v>
          </cell>
          <cell r="E5742">
            <v>561</v>
          </cell>
        </row>
        <row r="5743">
          <cell r="A5743" t="str">
            <v>I6926</v>
          </cell>
          <cell r="B5743" t="str">
            <v>SEINFRA/CE</v>
          </cell>
          <cell r="C5743" t="str">
            <v>TIL LIGAÇÃO PREDIAL OCRE BBB - JEI DN 100</v>
          </cell>
          <cell r="D5743" t="str">
            <v>UN</v>
          </cell>
          <cell r="E5743">
            <v>33.86</v>
          </cell>
        </row>
        <row r="5744">
          <cell r="A5744" t="str">
            <v>I3049</v>
          </cell>
          <cell r="B5744" t="str">
            <v>SEINFRA/CE</v>
          </cell>
          <cell r="C5744" t="str">
            <v>TIL LIGAÇÃO PREDIAL OCRE BBB-JE DN 100 x100</v>
          </cell>
          <cell r="D5744" t="str">
            <v>UN</v>
          </cell>
          <cell r="E5744">
            <v>28.24</v>
          </cell>
        </row>
        <row r="5745">
          <cell r="A5745" t="str">
            <v>I6927</v>
          </cell>
          <cell r="B5745" t="str">
            <v>SEINFRA/CE</v>
          </cell>
          <cell r="C5745" t="str">
            <v>TIL RADIAL CONDOMINIAL OCRE BB - JEI DN 100</v>
          </cell>
          <cell r="D5745" t="str">
            <v>UN</v>
          </cell>
          <cell r="E5745">
            <v>30.86</v>
          </cell>
        </row>
        <row r="5746">
          <cell r="A5746" t="str">
            <v>I3050</v>
          </cell>
          <cell r="B5746" t="str">
            <v>SEINFRA/CE</v>
          </cell>
          <cell r="C5746" t="str">
            <v>TIL RADIAL CONDOMINIAL OCRE BB-JE DN 100x100</v>
          </cell>
          <cell r="D5746" t="str">
            <v>UN</v>
          </cell>
          <cell r="E5746">
            <v>27.89</v>
          </cell>
        </row>
        <row r="5747">
          <cell r="A5747" t="str">
            <v>I3052</v>
          </cell>
          <cell r="B5747" t="str">
            <v>SEINFRA/CE</v>
          </cell>
          <cell r="C5747" t="str">
            <v>TIL RADIAL REDE OCRE BBB-JE DN 150 x 200</v>
          </cell>
          <cell r="D5747" t="str">
            <v>UN</v>
          </cell>
          <cell r="E5747">
            <v>590.73</v>
          </cell>
        </row>
        <row r="5748">
          <cell r="A5748" t="str">
            <v>I3055</v>
          </cell>
          <cell r="B5748" t="str">
            <v>SEINFRA/CE</v>
          </cell>
          <cell r="C5748" t="str">
            <v>TIL RADIAL REDE OCRE BBB-JE DN 300 x 200</v>
          </cell>
          <cell r="D5748" t="str">
            <v>UN</v>
          </cell>
          <cell r="E5748">
            <v>1726.3</v>
          </cell>
        </row>
        <row r="5749">
          <cell r="A5749" t="str">
            <v>I6928</v>
          </cell>
          <cell r="B5749" t="str">
            <v>SEINFRA/CE</v>
          </cell>
          <cell r="C5749" t="str">
            <v>TIL TUBO DE QUEDA OCRE BBB - JEI DN 100 x 100</v>
          </cell>
          <cell r="D5749" t="str">
            <v>UN</v>
          </cell>
          <cell r="E5749">
            <v>332.8</v>
          </cell>
        </row>
        <row r="5750">
          <cell r="A5750" t="str">
            <v>I6929</v>
          </cell>
          <cell r="B5750" t="str">
            <v>SEINFRA/CE</v>
          </cell>
          <cell r="C5750" t="str">
            <v>TIL TUBO DE QUEDA OCRE BBB - JEI DN 150 x 150</v>
          </cell>
          <cell r="D5750" t="str">
            <v>UN</v>
          </cell>
          <cell r="E5750">
            <v>105.59</v>
          </cell>
        </row>
        <row r="5751">
          <cell r="A5751" t="str">
            <v>I6930</v>
          </cell>
          <cell r="B5751" t="str">
            <v>SEINFRA/CE</v>
          </cell>
          <cell r="C5751" t="str">
            <v>TIL TUBO DE QUEDA OCRE BBB - JEI DN 200 x 150</v>
          </cell>
          <cell r="D5751" t="str">
            <v>UN</v>
          </cell>
          <cell r="E5751">
            <v>394.53</v>
          </cell>
        </row>
        <row r="5752">
          <cell r="A5752" t="str">
            <v>I6931</v>
          </cell>
          <cell r="B5752" t="str">
            <v>SEINFRA/CE</v>
          </cell>
          <cell r="C5752" t="str">
            <v>TIL TUBO DE QUEDA OCRE BBB - JEI DN 250 x 150</v>
          </cell>
          <cell r="D5752" t="str">
            <v>UN</v>
          </cell>
          <cell r="E5752">
            <v>1231.81</v>
          </cell>
        </row>
        <row r="5753">
          <cell r="A5753" t="str">
            <v>I6932</v>
          </cell>
          <cell r="B5753" t="str">
            <v>SEINFRA/CE</v>
          </cell>
          <cell r="C5753" t="str">
            <v>TIL TUBO DE QUEDA OCRE BBB - JEI DN 300 x 150</v>
          </cell>
          <cell r="D5753" t="str">
            <v>UN</v>
          </cell>
          <cell r="E5753">
            <v>968.17</v>
          </cell>
        </row>
        <row r="5754">
          <cell r="A5754" t="str">
            <v>I3056</v>
          </cell>
          <cell r="B5754" t="str">
            <v>SEINFRA/CE</v>
          </cell>
          <cell r="C5754" t="str">
            <v>TIL TUBO DE QUEDA OCRE BBB-JE DN 100 x 100</v>
          </cell>
          <cell r="D5754" t="str">
            <v>UN</v>
          </cell>
          <cell r="E5754">
            <v>172.88</v>
          </cell>
        </row>
        <row r="5755">
          <cell r="A5755" t="str">
            <v>I3057</v>
          </cell>
          <cell r="B5755" t="str">
            <v>SEINFRA/CE</v>
          </cell>
          <cell r="C5755" t="str">
            <v>TIL TUBO DE QUEDA OCRE BBB-JE DN 125 x 125</v>
          </cell>
          <cell r="D5755" t="str">
            <v>UN</v>
          </cell>
          <cell r="E5755">
            <v>278.99</v>
          </cell>
        </row>
        <row r="5756">
          <cell r="A5756" t="str">
            <v>I3058</v>
          </cell>
          <cell r="B5756" t="str">
            <v>SEINFRA/CE</v>
          </cell>
          <cell r="C5756" t="str">
            <v>TIL TUBO DE QUEDA OCRE BBB-JE DN 150 x 150</v>
          </cell>
          <cell r="D5756" t="str">
            <v>UN</v>
          </cell>
          <cell r="E5756">
            <v>68.42</v>
          </cell>
        </row>
        <row r="5757">
          <cell r="A5757" t="str">
            <v>I3059</v>
          </cell>
          <cell r="B5757" t="str">
            <v>SEINFRA/CE</v>
          </cell>
          <cell r="C5757" t="str">
            <v>TIL TUBO DE QUEDA OCRE BBB-JE DN 200 x 150</v>
          </cell>
          <cell r="D5757" t="str">
            <v>UN</v>
          </cell>
          <cell r="E5757">
            <v>226.41</v>
          </cell>
        </row>
        <row r="5758">
          <cell r="A5758" t="str">
            <v>I3060</v>
          </cell>
          <cell r="B5758" t="str">
            <v>SEINFRA/CE</v>
          </cell>
          <cell r="C5758" t="str">
            <v>TIL TUBO DE QUEDA OCRE BBB-JE DN 250 x 150</v>
          </cell>
          <cell r="D5758" t="str">
            <v>UN</v>
          </cell>
          <cell r="E5758">
            <v>443.02</v>
          </cell>
        </row>
        <row r="5759">
          <cell r="A5759" t="str">
            <v>I3061</v>
          </cell>
          <cell r="B5759" t="str">
            <v>SEINFRA/CE</v>
          </cell>
          <cell r="C5759" t="str">
            <v>TIL TUBO DE QUEDA OCRE BBB-JE DN 300 x 150</v>
          </cell>
          <cell r="D5759" t="str">
            <v>UN</v>
          </cell>
          <cell r="E5759">
            <v>516.19000000000005</v>
          </cell>
        </row>
        <row r="5760">
          <cell r="A5760" t="str">
            <v>I2083</v>
          </cell>
          <cell r="B5760" t="str">
            <v>SEINFRA/CE</v>
          </cell>
          <cell r="C5760" t="str">
            <v>TINTA 100% ACRÍLICA</v>
          </cell>
          <cell r="D5760" t="str">
            <v>L</v>
          </cell>
          <cell r="E5760">
            <v>13.13</v>
          </cell>
        </row>
        <row r="5761">
          <cell r="A5761" t="str">
            <v>I2084</v>
          </cell>
          <cell r="B5761" t="str">
            <v>SEINFRA/CE</v>
          </cell>
          <cell r="C5761" t="str">
            <v>TINTA A BASE DE EMULSÃO ACRÍLICA (PARA PISOS)</v>
          </cell>
          <cell r="D5761" t="str">
            <v>L</v>
          </cell>
          <cell r="E5761">
            <v>10.51</v>
          </cell>
        </row>
        <row r="5762">
          <cell r="A5762" t="str">
            <v>I2085</v>
          </cell>
          <cell r="B5762" t="str">
            <v>SEINFRA/CE</v>
          </cell>
          <cell r="C5762" t="str">
            <v>TINTA ACRÍLICA C/QUARTZO P/PISO</v>
          </cell>
          <cell r="D5762" t="str">
            <v>L</v>
          </cell>
          <cell r="E5762">
            <v>7.27</v>
          </cell>
        </row>
        <row r="5763">
          <cell r="A5763" t="str">
            <v>I2086</v>
          </cell>
          <cell r="B5763" t="str">
            <v>SEINFRA/CE</v>
          </cell>
          <cell r="C5763" t="str">
            <v>TINTA ALUMÍNIO DE BASE ASFÁLTICA</v>
          </cell>
          <cell r="D5763" t="str">
            <v>L</v>
          </cell>
          <cell r="E5763">
            <v>24.23</v>
          </cell>
        </row>
        <row r="5764">
          <cell r="A5764" t="str">
            <v>I2087</v>
          </cell>
          <cell r="B5764" t="str">
            <v>SEINFRA/CE</v>
          </cell>
          <cell r="C5764" t="str">
            <v>TINTA ALUMÍNIO SINTÉTICO</v>
          </cell>
          <cell r="D5764" t="str">
            <v>L</v>
          </cell>
          <cell r="E5764">
            <v>17.100000000000001</v>
          </cell>
        </row>
        <row r="5765">
          <cell r="A5765" t="str">
            <v>I8428</v>
          </cell>
          <cell r="B5765" t="str">
            <v>SEINFRA/CE</v>
          </cell>
          <cell r="C5765" t="str">
            <v>TINTA ANTI-CORROSIVA</v>
          </cell>
          <cell r="D5765" t="str">
            <v>L</v>
          </cell>
          <cell r="E5765">
            <v>12</v>
          </cell>
        </row>
        <row r="5766">
          <cell r="A5766" t="str">
            <v>I2088</v>
          </cell>
          <cell r="B5766" t="str">
            <v>SEINFRA/CE</v>
          </cell>
          <cell r="C5766" t="str">
            <v>TINTA ANTIFLAMA</v>
          </cell>
          <cell r="D5766" t="str">
            <v>L</v>
          </cell>
          <cell r="E5766">
            <v>32.1</v>
          </cell>
        </row>
        <row r="5767">
          <cell r="A5767" t="str">
            <v>I2089</v>
          </cell>
          <cell r="B5767" t="str">
            <v>SEINFRA/CE</v>
          </cell>
          <cell r="C5767" t="str">
            <v>TINTA ASFÁLTICA</v>
          </cell>
          <cell r="D5767" t="str">
            <v>KG</v>
          </cell>
          <cell r="E5767">
            <v>4.54</v>
          </cell>
        </row>
        <row r="5768">
          <cell r="A5768" t="str">
            <v>I2091</v>
          </cell>
          <cell r="B5768" t="str">
            <v>SEINFRA/CE</v>
          </cell>
          <cell r="C5768" t="str">
            <v>TINTA BETUMINOSA</v>
          </cell>
          <cell r="D5768" t="str">
            <v>L</v>
          </cell>
          <cell r="E5768">
            <v>10.029999999999999</v>
          </cell>
        </row>
        <row r="5769">
          <cell r="A5769" t="str">
            <v>I2093</v>
          </cell>
          <cell r="B5769" t="str">
            <v>SEINFRA/CE</v>
          </cell>
          <cell r="C5769" t="str">
            <v>TINTA EPOXI PARA ACABAMENTO</v>
          </cell>
          <cell r="D5769" t="str">
            <v>L</v>
          </cell>
          <cell r="E5769">
            <v>31.54</v>
          </cell>
        </row>
        <row r="5770">
          <cell r="A5770" t="str">
            <v>I2094</v>
          </cell>
          <cell r="B5770" t="str">
            <v>SEINFRA/CE</v>
          </cell>
          <cell r="C5770" t="str">
            <v>TINTA EPOXI PARA FUNDO</v>
          </cell>
          <cell r="D5770" t="str">
            <v>L</v>
          </cell>
          <cell r="E5770">
            <v>17.350000000000001</v>
          </cell>
        </row>
        <row r="5771">
          <cell r="A5771" t="str">
            <v>I2500</v>
          </cell>
          <cell r="B5771" t="str">
            <v>SEINFRA/CE</v>
          </cell>
          <cell r="C5771" t="str">
            <v>TINTA ESMALTE SINTETICO</v>
          </cell>
          <cell r="D5771" t="str">
            <v>L</v>
          </cell>
          <cell r="E5771">
            <v>10.63</v>
          </cell>
        </row>
        <row r="5772">
          <cell r="A5772" t="str">
            <v>I2095</v>
          </cell>
          <cell r="B5772" t="str">
            <v>SEINFRA/CE</v>
          </cell>
          <cell r="C5772" t="str">
            <v>TINTA GRAFITE</v>
          </cell>
          <cell r="D5772" t="str">
            <v>L</v>
          </cell>
          <cell r="E5772">
            <v>13.41</v>
          </cell>
        </row>
        <row r="5773">
          <cell r="A5773" t="str">
            <v>I2096</v>
          </cell>
          <cell r="B5773" t="str">
            <v>SEINFRA/CE</v>
          </cell>
          <cell r="C5773" t="str">
            <v>TINTA LATEX</v>
          </cell>
          <cell r="D5773" t="str">
            <v>L</v>
          </cell>
          <cell r="E5773">
            <v>12.09</v>
          </cell>
        </row>
        <row r="5774">
          <cell r="A5774" t="str">
            <v>I2097</v>
          </cell>
          <cell r="B5774" t="str">
            <v>SEINFRA/CE</v>
          </cell>
          <cell r="C5774" t="str">
            <v>TINTA LATEX ACRÍLICA</v>
          </cell>
          <cell r="D5774" t="str">
            <v>L</v>
          </cell>
          <cell r="E5774">
            <v>13.45</v>
          </cell>
        </row>
        <row r="5775">
          <cell r="A5775" t="str">
            <v>I2098</v>
          </cell>
          <cell r="B5775" t="str">
            <v>SEINFRA/CE</v>
          </cell>
          <cell r="C5775" t="str">
            <v>TINTA MINERAL IMPERMEÁVEL EM PÓ</v>
          </cell>
          <cell r="D5775" t="str">
            <v>KG</v>
          </cell>
          <cell r="E5775">
            <v>4.5</v>
          </cell>
        </row>
        <row r="5776">
          <cell r="A5776" t="str">
            <v>I2100</v>
          </cell>
          <cell r="B5776" t="str">
            <v>SEINFRA/CE</v>
          </cell>
          <cell r="C5776" t="str">
            <v>TINTA ÓLEO</v>
          </cell>
          <cell r="D5776" t="str">
            <v>L</v>
          </cell>
          <cell r="E5776">
            <v>10.029999999999999</v>
          </cell>
        </row>
        <row r="5777">
          <cell r="A5777" t="str">
            <v>I2099</v>
          </cell>
          <cell r="B5777" t="str">
            <v>SEINFRA/CE</v>
          </cell>
          <cell r="C5777" t="str">
            <v>TINTA PRIMARIA</v>
          </cell>
          <cell r="D5777" t="str">
            <v>L</v>
          </cell>
          <cell r="E5777">
            <v>1.95</v>
          </cell>
        </row>
        <row r="5778">
          <cell r="A5778" t="str">
            <v>I2540</v>
          </cell>
          <cell r="B5778" t="str">
            <v>SEINFRA/CE</v>
          </cell>
          <cell r="C5778" t="str">
            <v>TINTA REFLETIVA/RESINA ACRÍLICA</v>
          </cell>
          <cell r="D5778" t="str">
            <v>L</v>
          </cell>
          <cell r="E5778">
            <v>18.28</v>
          </cell>
        </row>
        <row r="5779">
          <cell r="A5779" t="str">
            <v>I2541</v>
          </cell>
          <cell r="B5779" t="str">
            <v>SEINFRA/CE</v>
          </cell>
          <cell r="C5779" t="str">
            <v>TINTA REFLETIVA/RESINA ACRÍLICA A BASE D`AGUA</v>
          </cell>
          <cell r="D5779" t="str">
            <v>L</v>
          </cell>
          <cell r="E5779">
            <v>19.920000000000002</v>
          </cell>
        </row>
        <row r="5780">
          <cell r="A5780" t="str">
            <v>I2102</v>
          </cell>
          <cell r="B5780" t="str">
            <v>SEINFRA/CE</v>
          </cell>
          <cell r="C5780" t="str">
            <v>TIRANTE COMPLETO (KALHETAO)</v>
          </cell>
          <cell r="D5780" t="str">
            <v>UN</v>
          </cell>
          <cell r="E5780">
            <v>25.7</v>
          </cell>
        </row>
        <row r="5781">
          <cell r="A5781" t="str">
            <v>I2103</v>
          </cell>
          <cell r="B5781" t="str">
            <v>SEINFRA/CE</v>
          </cell>
          <cell r="C5781" t="str">
            <v>TIRANTE DE CONTRA VENTAMENTO P/TELHAS ESTRUT.</v>
          </cell>
          <cell r="D5781" t="str">
            <v>UN</v>
          </cell>
          <cell r="E5781">
            <v>26.3</v>
          </cell>
        </row>
        <row r="5782">
          <cell r="A5782" t="str">
            <v>I4251</v>
          </cell>
          <cell r="B5782" t="str">
            <v>SEINFRA/CE</v>
          </cell>
          <cell r="C5782" t="str">
            <v>TIRANTES C/ PORCAS PARA CARRETEIS DN 16 x 360</v>
          </cell>
          <cell r="D5782" t="str">
            <v>UN</v>
          </cell>
          <cell r="E5782">
            <v>108.36</v>
          </cell>
        </row>
        <row r="5783">
          <cell r="A5783" t="str">
            <v>I4252</v>
          </cell>
          <cell r="B5783" t="str">
            <v>SEINFRA/CE</v>
          </cell>
          <cell r="C5783" t="str">
            <v>TIRANTES C/ PORCAS PARA CARRETEIS DN 20 x 370</v>
          </cell>
          <cell r="D5783" t="str">
            <v>UN</v>
          </cell>
          <cell r="E5783">
            <v>173.53</v>
          </cell>
        </row>
        <row r="5784">
          <cell r="A5784" t="str">
            <v>I4253</v>
          </cell>
          <cell r="B5784" t="str">
            <v>SEINFRA/CE</v>
          </cell>
          <cell r="C5784" t="str">
            <v>TIRANTES C/ PORCAS PARA CARRETEIS DN 24 x 380</v>
          </cell>
          <cell r="D5784" t="str">
            <v>UN</v>
          </cell>
          <cell r="E5784">
            <v>288.18</v>
          </cell>
        </row>
        <row r="5785">
          <cell r="A5785" t="str">
            <v>I4254</v>
          </cell>
          <cell r="B5785" t="str">
            <v>SEINFRA/CE</v>
          </cell>
          <cell r="C5785" t="str">
            <v>TIRANTES C/ PORCAS PARA CARRETEIS DN 27 x 430</v>
          </cell>
          <cell r="D5785" t="str">
            <v>UN</v>
          </cell>
          <cell r="E5785">
            <v>385.86</v>
          </cell>
        </row>
        <row r="5786">
          <cell r="A5786" t="str">
            <v>I4255</v>
          </cell>
          <cell r="B5786" t="str">
            <v>SEINFRA/CE</v>
          </cell>
          <cell r="C5786" t="str">
            <v>TIRANTES C/ PORCAS PARA CARRETEIS DN 30 x 450</v>
          </cell>
          <cell r="D5786" t="str">
            <v>UN</v>
          </cell>
          <cell r="E5786">
            <v>386.21</v>
          </cell>
        </row>
        <row r="5787">
          <cell r="A5787" t="str">
            <v>I4256</v>
          </cell>
          <cell r="B5787" t="str">
            <v>SEINFRA/CE</v>
          </cell>
          <cell r="C5787" t="str">
            <v>TIRANTES C/ PORCAS PARA CARRETEIS DN 33 x 460</v>
          </cell>
          <cell r="D5787" t="str">
            <v>UN</v>
          </cell>
          <cell r="E5787">
            <v>793.8</v>
          </cell>
        </row>
        <row r="5788">
          <cell r="A5788" t="str">
            <v>I4257</v>
          </cell>
          <cell r="B5788" t="str">
            <v>SEINFRA/CE</v>
          </cell>
          <cell r="C5788" t="str">
            <v>TIRANTES C/ PORCAS PARA CARRETEIS DN 36 x 480</v>
          </cell>
          <cell r="D5788" t="str">
            <v>UN</v>
          </cell>
          <cell r="E5788">
            <v>2423.44</v>
          </cell>
        </row>
        <row r="5789">
          <cell r="A5789" t="str">
            <v>I4258</v>
          </cell>
          <cell r="B5789" t="str">
            <v>SEINFRA/CE</v>
          </cell>
          <cell r="C5789" t="str">
            <v>TIRANTES C/ PORCAS PARA CARRETEIS DN 39 x 490</v>
          </cell>
          <cell r="D5789" t="str">
            <v>UN</v>
          </cell>
          <cell r="E5789">
            <v>24.61</v>
          </cell>
        </row>
        <row r="5790">
          <cell r="A5790" t="str">
            <v>I4259</v>
          </cell>
          <cell r="B5790" t="str">
            <v>SEINFRA/CE</v>
          </cell>
          <cell r="C5790" t="str">
            <v>TIRANTES C/ PORCAS PARA CARRETEIS DN 45 x 520</v>
          </cell>
          <cell r="D5790" t="str">
            <v>UN</v>
          </cell>
          <cell r="E5790">
            <v>719.57</v>
          </cell>
        </row>
        <row r="5791">
          <cell r="A5791" t="str">
            <v>I4260</v>
          </cell>
          <cell r="B5791" t="str">
            <v>SEINFRA/CE</v>
          </cell>
          <cell r="C5791" t="str">
            <v>TIRANTES C/ PORCAS PARA CARRETEIS DN 52 x 550</v>
          </cell>
          <cell r="D5791" t="str">
            <v>UN</v>
          </cell>
          <cell r="E5791">
            <v>2195.9499999999998</v>
          </cell>
        </row>
        <row r="5792">
          <cell r="A5792" t="str">
            <v>I2104</v>
          </cell>
          <cell r="B5792" t="str">
            <v>SEINFRA/CE</v>
          </cell>
          <cell r="C5792" t="str">
            <v>TIROS E PINOS DE AÇO PARA FIXAÇÃO</v>
          </cell>
          <cell r="D5792" t="str">
            <v>UN</v>
          </cell>
          <cell r="E5792">
            <v>3.87</v>
          </cell>
        </row>
        <row r="5793">
          <cell r="A5793" t="str">
            <v>I3992</v>
          </cell>
          <cell r="B5793" t="str">
            <v>SEINFRA/CE</v>
          </cell>
          <cell r="C5793" t="str">
            <v>TOCO C/ FLANGES E ABA DE VEDAÇÃO DN 100 PN10</v>
          </cell>
          <cell r="D5793" t="str">
            <v>UN</v>
          </cell>
          <cell r="E5793">
            <v>517.46</v>
          </cell>
        </row>
        <row r="5794">
          <cell r="A5794" t="str">
            <v>I4004</v>
          </cell>
          <cell r="B5794" t="str">
            <v>SEINFRA/CE</v>
          </cell>
          <cell r="C5794" t="str">
            <v>TOCO C/ FLANGES E ABA DE VEDAÇÃO DN 1000 PN10</v>
          </cell>
          <cell r="D5794" t="str">
            <v>UN</v>
          </cell>
          <cell r="E5794">
            <v>12340.24</v>
          </cell>
        </row>
        <row r="5795">
          <cell r="A5795" t="str">
            <v>I4005</v>
          </cell>
          <cell r="B5795" t="str">
            <v>SEINFRA/CE</v>
          </cell>
          <cell r="C5795" t="str">
            <v>TOCO C/ FLANGES E ABA DE VEDAÇÃO DN 1200 PN10</v>
          </cell>
          <cell r="D5795" t="str">
            <v>UN</v>
          </cell>
          <cell r="E5795">
            <v>14566.12</v>
          </cell>
        </row>
        <row r="5796">
          <cell r="A5796" t="str">
            <v>I3993</v>
          </cell>
          <cell r="B5796" t="str">
            <v>SEINFRA/CE</v>
          </cell>
          <cell r="C5796" t="str">
            <v>TOCO C/ FLANGES E ABA DE VEDAÇÃO DN 150 PN10</v>
          </cell>
          <cell r="D5796" t="str">
            <v>UN</v>
          </cell>
          <cell r="E5796">
            <v>834.54</v>
          </cell>
        </row>
        <row r="5797">
          <cell r="A5797" t="str">
            <v>I3994</v>
          </cell>
          <cell r="B5797" t="str">
            <v>SEINFRA/CE</v>
          </cell>
          <cell r="C5797" t="str">
            <v>TOCO C/ FLANGES E ABA DE VEDAÇÃO DN 200 PN10</v>
          </cell>
          <cell r="D5797" t="str">
            <v>UN</v>
          </cell>
          <cell r="E5797">
            <v>952.78</v>
          </cell>
        </row>
        <row r="5798">
          <cell r="A5798" t="str">
            <v>I3995</v>
          </cell>
          <cell r="B5798" t="str">
            <v>SEINFRA/CE</v>
          </cell>
          <cell r="C5798" t="str">
            <v>TOCO C/ FLANGES E ABA DE VEDAÇÃO DN 250 PN10</v>
          </cell>
          <cell r="D5798" t="str">
            <v>UN</v>
          </cell>
          <cell r="E5798">
            <v>1365.35</v>
          </cell>
        </row>
        <row r="5799">
          <cell r="A5799" t="str">
            <v>I3996</v>
          </cell>
          <cell r="B5799" t="str">
            <v>SEINFRA/CE</v>
          </cell>
          <cell r="C5799" t="str">
            <v>TOCO C/ FLANGES E ABA DE VEDAÇÃO DN 300 PN10</v>
          </cell>
          <cell r="D5799" t="str">
            <v>UN</v>
          </cell>
          <cell r="E5799">
            <v>1391.3</v>
          </cell>
        </row>
        <row r="5800">
          <cell r="A5800" t="str">
            <v>I3997</v>
          </cell>
          <cell r="B5800" t="str">
            <v>SEINFRA/CE</v>
          </cell>
          <cell r="C5800" t="str">
            <v>TOCO C/ FLANGES E ABA DE VEDAÇÃO DN 350 PN10</v>
          </cell>
          <cell r="D5800" t="str">
            <v>UN</v>
          </cell>
          <cell r="E5800">
            <v>2048.48</v>
          </cell>
        </row>
        <row r="5801">
          <cell r="A5801" t="str">
            <v>I3998</v>
          </cell>
          <cell r="B5801" t="str">
            <v>SEINFRA/CE</v>
          </cell>
          <cell r="C5801" t="str">
            <v>TOCO C/ FLANGES E ABA DE VEDAÇÃO DN 400 PN10</v>
          </cell>
          <cell r="D5801" t="str">
            <v>UN</v>
          </cell>
          <cell r="E5801">
            <v>2153.48</v>
          </cell>
        </row>
        <row r="5802">
          <cell r="A5802" t="str">
            <v>I7181</v>
          </cell>
          <cell r="B5802" t="str">
            <v>SEINFRA/CE</v>
          </cell>
          <cell r="C5802" t="str">
            <v>TOCO C/ FLANGES E ABA DE VEDAÇÃO DN 450 PN10</v>
          </cell>
          <cell r="D5802" t="str">
            <v>UN</v>
          </cell>
          <cell r="E5802">
            <v>4639.46</v>
          </cell>
        </row>
        <row r="5803">
          <cell r="A5803" t="str">
            <v>I3999</v>
          </cell>
          <cell r="B5803" t="str">
            <v>SEINFRA/CE</v>
          </cell>
          <cell r="C5803" t="str">
            <v>TOCO C/ FLANGES E ABA DE VEDAÇÃO DN 500 PN10</v>
          </cell>
          <cell r="D5803" t="str">
            <v>UN</v>
          </cell>
          <cell r="E5803">
            <v>4813.24</v>
          </cell>
        </row>
        <row r="5804">
          <cell r="A5804" t="str">
            <v>I4000</v>
          </cell>
          <cell r="B5804" t="str">
            <v>SEINFRA/CE</v>
          </cell>
          <cell r="C5804" t="str">
            <v>TOCO C/ FLANGES E ABA DE VEDAÇÃO DN 600 PN10</v>
          </cell>
          <cell r="D5804" t="str">
            <v>UN</v>
          </cell>
          <cell r="E5804">
            <v>5569.75</v>
          </cell>
        </row>
        <row r="5805">
          <cell r="A5805" t="str">
            <v>I4001</v>
          </cell>
          <cell r="B5805" t="str">
            <v>SEINFRA/CE</v>
          </cell>
          <cell r="C5805" t="str">
            <v>TOCO C/ FLANGES E ABA DE VEDAÇÃO DN 700 PN10</v>
          </cell>
          <cell r="D5805" t="str">
            <v>UN</v>
          </cell>
          <cell r="E5805">
            <v>6233.57</v>
          </cell>
        </row>
        <row r="5806">
          <cell r="A5806" t="str">
            <v>I3991</v>
          </cell>
          <cell r="B5806" t="str">
            <v>SEINFRA/CE</v>
          </cell>
          <cell r="C5806" t="str">
            <v>TOCO C/ FLANGES E ABA DE VEDAÇÃO DN 75 PN10</v>
          </cell>
          <cell r="D5806" t="str">
            <v>UN</v>
          </cell>
          <cell r="E5806">
            <v>456.75</v>
          </cell>
        </row>
        <row r="5807">
          <cell r="A5807" t="str">
            <v>I7182</v>
          </cell>
          <cell r="B5807" t="str">
            <v>SEINFRA/CE</v>
          </cell>
          <cell r="C5807" t="str">
            <v>TOCO C/ FLANGES E ABA DE VEDAÇÃO DN 80 PN10</v>
          </cell>
          <cell r="D5807" t="str">
            <v>UN</v>
          </cell>
          <cell r="E5807">
            <v>456.75</v>
          </cell>
        </row>
        <row r="5808">
          <cell r="A5808" t="str">
            <v>I4002</v>
          </cell>
          <cell r="B5808" t="str">
            <v>SEINFRA/CE</v>
          </cell>
          <cell r="C5808" t="str">
            <v>TOCO C/ FLANGES E ABA DE VEDAÇÃO DN 800 PN10</v>
          </cell>
          <cell r="D5808" t="str">
            <v>UN</v>
          </cell>
          <cell r="E5808">
            <v>7975.19</v>
          </cell>
        </row>
        <row r="5809">
          <cell r="A5809" t="str">
            <v>I4003</v>
          </cell>
          <cell r="B5809" t="str">
            <v>SEINFRA/CE</v>
          </cell>
          <cell r="C5809" t="str">
            <v>TOCO C/ FLANGES E ABA DE VEDAÇÃO DN 900 PN10</v>
          </cell>
          <cell r="D5809" t="str">
            <v>UN</v>
          </cell>
          <cell r="E5809">
            <v>8620.8799999999992</v>
          </cell>
        </row>
        <row r="5810">
          <cell r="A5810" t="str">
            <v>I2105</v>
          </cell>
          <cell r="B5810" t="str">
            <v>SEINFRA/CE</v>
          </cell>
          <cell r="C5810" t="str">
            <v>TOLDO PLÁSTICO</v>
          </cell>
          <cell r="D5810" t="str">
            <v>M2</v>
          </cell>
          <cell r="E5810">
            <v>95.43</v>
          </cell>
        </row>
        <row r="5811">
          <cell r="A5811" t="str">
            <v>I2106</v>
          </cell>
          <cell r="B5811" t="str">
            <v>SEINFRA/CE</v>
          </cell>
          <cell r="C5811" t="str">
            <v>TOMADA 2 POLOS, MAIS TERRA 20A - 250V, SISTEMA "X"</v>
          </cell>
          <cell r="D5811" t="str">
            <v>UN</v>
          </cell>
          <cell r="E5811">
            <v>9.7799999999999994</v>
          </cell>
        </row>
        <row r="5812">
          <cell r="A5812" t="str">
            <v>I2107</v>
          </cell>
          <cell r="B5812" t="str">
            <v>SEINFRA/CE</v>
          </cell>
          <cell r="C5812" t="str">
            <v>TOMADA 2POLOS E TERRA</v>
          </cell>
          <cell r="D5812" t="str">
            <v>UN</v>
          </cell>
          <cell r="E5812">
            <v>10.43</v>
          </cell>
        </row>
        <row r="5813">
          <cell r="A5813" t="str">
            <v>I2108</v>
          </cell>
          <cell r="B5813" t="str">
            <v>SEINFRA/CE</v>
          </cell>
          <cell r="C5813" t="str">
            <v>TOMADA C/TRAVA MECÂNICA E PLUG, EMBUTIR 30A/250V</v>
          </cell>
          <cell r="D5813" t="str">
            <v>UN</v>
          </cell>
          <cell r="E5813">
            <v>43.18</v>
          </cell>
        </row>
        <row r="5814">
          <cell r="A5814" t="str">
            <v>I2109</v>
          </cell>
          <cell r="B5814" t="str">
            <v>SEINFRA/CE</v>
          </cell>
          <cell r="C5814" t="str">
            <v>TOMADA C/TRAVA MECÂNICA E PLUG, SOBREPOR 30A/250V</v>
          </cell>
          <cell r="D5814" t="str">
            <v>UN</v>
          </cell>
          <cell r="E5814">
            <v>43.18</v>
          </cell>
        </row>
        <row r="5815">
          <cell r="A5815" t="str">
            <v>I2110</v>
          </cell>
          <cell r="B5815" t="str">
            <v>SEINFRA/CE</v>
          </cell>
          <cell r="C5815" t="str">
            <v>TOMADA COMPLETA P/ COMPUTADOR</v>
          </cell>
          <cell r="D5815" t="str">
            <v>UN</v>
          </cell>
          <cell r="E5815">
            <v>6.95</v>
          </cell>
        </row>
        <row r="5816">
          <cell r="A5816" t="str">
            <v>I6164</v>
          </cell>
          <cell r="B5816" t="str">
            <v>SEINFRA/CE</v>
          </cell>
          <cell r="C5816" t="str">
            <v>TOMADA DE PISO FÊMEA PARA RJ-11(TELEFÔNICA)</v>
          </cell>
          <cell r="D5816" t="str">
            <v>UN</v>
          </cell>
          <cell r="E5816">
            <v>29.06</v>
          </cell>
        </row>
        <row r="5817">
          <cell r="A5817" t="str">
            <v>I6163</v>
          </cell>
          <cell r="B5817" t="str">
            <v>SEINFRA/CE</v>
          </cell>
          <cell r="C5817" t="str">
            <v>TOMADA DE PISO FÊMEA PARA RJ-45 (LÓGICA)</v>
          </cell>
          <cell r="D5817" t="str">
            <v>UN</v>
          </cell>
          <cell r="E5817">
            <v>29.46</v>
          </cell>
        </row>
        <row r="5818">
          <cell r="A5818" t="str">
            <v>I7938</v>
          </cell>
          <cell r="B5818" t="str">
            <v>SEINFRA/CE</v>
          </cell>
          <cell r="C5818" t="str">
            <v>TOMADA ENERGIZADA TIPO PLUG DE GUITARRA PARA SPOT ORIENTÁVEL DE 50W. EMBUTIDA NO FORRO DE GESSO. DEMANDA TOTAL 60%</v>
          </cell>
          <cell r="D5818" t="str">
            <v>UN</v>
          </cell>
          <cell r="E5818">
            <v>3.97</v>
          </cell>
        </row>
        <row r="5819">
          <cell r="A5819" t="str">
            <v>I7982</v>
          </cell>
          <cell r="B5819" t="str">
            <v>SEINFRA/CE</v>
          </cell>
          <cell r="C5819" t="str">
            <v>TOMADA P/ CONEXÃO DE REDE C/ CONECTOR RJ 45 C/ ESPELHO EM CAIXA 4 x 4</v>
          </cell>
          <cell r="D5819" t="str">
            <v>UN</v>
          </cell>
          <cell r="E5819">
            <v>10.63</v>
          </cell>
        </row>
        <row r="5820">
          <cell r="A5820" t="str">
            <v>I2111</v>
          </cell>
          <cell r="B5820" t="str">
            <v>SEINFRA/CE</v>
          </cell>
          <cell r="C5820" t="str">
            <v>TOMADA P/TELEFONE 4 POLOS, SISTEMA "X"</v>
          </cell>
          <cell r="D5820" t="str">
            <v>UN</v>
          </cell>
          <cell r="E5820">
            <v>8.3800000000000008</v>
          </cell>
        </row>
        <row r="5821">
          <cell r="A5821" t="str">
            <v>I2112</v>
          </cell>
          <cell r="B5821" t="str">
            <v>SEINFRA/CE</v>
          </cell>
          <cell r="C5821" t="str">
            <v>TOMADA PARA COMPUTADOR, SISTEMA "X"</v>
          </cell>
          <cell r="D5821" t="str">
            <v>UN</v>
          </cell>
          <cell r="E5821">
            <v>10.76</v>
          </cell>
        </row>
        <row r="5822">
          <cell r="A5822" t="str">
            <v>I6012</v>
          </cell>
          <cell r="B5822" t="str">
            <v>SEINFRA/CE</v>
          </cell>
          <cell r="C5822" t="str">
            <v>TOMADA STEK 3F + T, 32A</v>
          </cell>
          <cell r="D5822" t="str">
            <v>UN</v>
          </cell>
          <cell r="E5822">
            <v>172.35</v>
          </cell>
        </row>
        <row r="5823">
          <cell r="A5823" t="str">
            <v>I2113</v>
          </cell>
          <cell r="B5823" t="str">
            <v>SEINFRA/CE</v>
          </cell>
          <cell r="C5823" t="str">
            <v>TOMADA TELEFONE 4 POLOS 'TELEBRAS'</v>
          </cell>
          <cell r="D5823" t="str">
            <v>UN</v>
          </cell>
          <cell r="E5823">
            <v>9.9</v>
          </cell>
        </row>
        <row r="5824">
          <cell r="A5824" t="str">
            <v>I2114</v>
          </cell>
          <cell r="B5824" t="str">
            <v>SEINFRA/CE</v>
          </cell>
          <cell r="C5824" t="str">
            <v>TOMADA TELEFONE P/PINO JACK 1/4</v>
          </cell>
          <cell r="D5824" t="str">
            <v>UN</v>
          </cell>
          <cell r="E5824">
            <v>7.72</v>
          </cell>
        </row>
        <row r="5825">
          <cell r="A5825" t="str">
            <v>I2115</v>
          </cell>
          <cell r="B5825" t="str">
            <v>SEINFRA/CE</v>
          </cell>
          <cell r="C5825" t="str">
            <v>TOMADA TRIPOLAR ( 3P+T ) - 32A / 380V</v>
          </cell>
          <cell r="D5825" t="str">
            <v>UN</v>
          </cell>
          <cell r="E5825">
            <v>25.14</v>
          </cell>
        </row>
        <row r="5826">
          <cell r="A5826" t="str">
            <v>I2116</v>
          </cell>
          <cell r="B5826" t="str">
            <v>SEINFRA/CE</v>
          </cell>
          <cell r="C5826" t="str">
            <v>TOMADA TRIPOLAR, MAIS TERRA - 25A / 250V</v>
          </cell>
          <cell r="D5826" t="str">
            <v>UN</v>
          </cell>
          <cell r="E5826">
            <v>21.98</v>
          </cell>
        </row>
        <row r="5827">
          <cell r="A5827" t="str">
            <v>I2117</v>
          </cell>
          <cell r="B5827" t="str">
            <v>SEINFRA/CE</v>
          </cell>
          <cell r="C5827" t="str">
            <v>TOMADA TRIPOLAR, MAIS TERRA - 30A / 250V</v>
          </cell>
          <cell r="D5827" t="str">
            <v>UN</v>
          </cell>
          <cell r="E5827">
            <v>29.17</v>
          </cell>
        </row>
        <row r="5828">
          <cell r="A5828" t="str">
            <v>I2118</v>
          </cell>
          <cell r="B5828" t="str">
            <v>SEINFRA/CE</v>
          </cell>
          <cell r="C5828" t="str">
            <v>TOMADA UNIVERSAL 10A - 250V, SISTEMA "X"</v>
          </cell>
          <cell r="D5828" t="str">
            <v>UN</v>
          </cell>
          <cell r="E5828">
            <v>7.4</v>
          </cell>
        </row>
        <row r="5829">
          <cell r="A5829" t="str">
            <v>I2119</v>
          </cell>
          <cell r="B5829" t="str">
            <v>SEINFRA/CE</v>
          </cell>
          <cell r="C5829" t="str">
            <v>TOMADA UNIVERSAL 2POLOS</v>
          </cell>
          <cell r="D5829" t="str">
            <v>UN</v>
          </cell>
          <cell r="E5829">
            <v>4.9000000000000004</v>
          </cell>
        </row>
        <row r="5830">
          <cell r="A5830" t="str">
            <v>I2444</v>
          </cell>
          <cell r="B5830" t="str">
            <v>SEINFRA/CE</v>
          </cell>
          <cell r="C5830" t="str">
            <v>TOMADA UNIVERSAL DE SOBREPOR</v>
          </cell>
          <cell r="D5830" t="str">
            <v>UN</v>
          </cell>
          <cell r="E5830">
            <v>4.5199999999999996</v>
          </cell>
        </row>
        <row r="5831">
          <cell r="A5831" t="str">
            <v>I2120</v>
          </cell>
          <cell r="B5831" t="str">
            <v>SEINFRA/CE</v>
          </cell>
          <cell r="C5831" t="str">
            <v>TOMADA VOLTAMP - 30A (MACHO/FEMEA)</v>
          </cell>
          <cell r="D5831" t="str">
            <v>UN</v>
          </cell>
          <cell r="E5831">
            <v>43.59</v>
          </cell>
        </row>
        <row r="5832">
          <cell r="A5832" t="str">
            <v>I2121</v>
          </cell>
          <cell r="B5832" t="str">
            <v>SEINFRA/CE</v>
          </cell>
          <cell r="C5832" t="str">
            <v>TOMADA VOLTAMP - 60A ( MACHO/FEMEA)</v>
          </cell>
          <cell r="D5832" t="str">
            <v>UN</v>
          </cell>
          <cell r="E5832">
            <v>94.6</v>
          </cell>
        </row>
        <row r="5833">
          <cell r="A5833" t="str">
            <v>I2445</v>
          </cell>
          <cell r="B5833" t="str">
            <v>SEINFRA/CE</v>
          </cell>
          <cell r="C5833" t="str">
            <v>TOPOGRAFO</v>
          </cell>
          <cell r="D5833" t="str">
            <v>H</v>
          </cell>
          <cell r="E5833">
            <v>11.1</v>
          </cell>
        </row>
        <row r="5834">
          <cell r="A5834" t="str">
            <v>I8592</v>
          </cell>
          <cell r="B5834" t="str">
            <v>SEINFRA/CE</v>
          </cell>
          <cell r="C5834" t="str">
            <v>TOPÓGRAFO</v>
          </cell>
          <cell r="D5834" t="str">
            <v>HxMÊS</v>
          </cell>
          <cell r="E5834">
            <v>3678.38</v>
          </cell>
        </row>
        <row r="5835">
          <cell r="A5835" t="str">
            <v>I7496</v>
          </cell>
          <cell r="B5835" t="str">
            <v>SEINFRA/CE</v>
          </cell>
          <cell r="C5835" t="str">
            <v>TORNEIRA  P/ JARDIM CROMADA</v>
          </cell>
          <cell r="D5835" t="str">
            <v>UN</v>
          </cell>
          <cell r="E5835">
            <v>20.010000000000002</v>
          </cell>
        </row>
        <row r="5836">
          <cell r="A5836" t="str">
            <v>I2446</v>
          </cell>
          <cell r="B5836" t="str">
            <v>SEINFRA/CE</v>
          </cell>
          <cell r="C5836" t="str">
            <v>TORNEIRA BOIA EM PVC Ø 3/4"</v>
          </cell>
          <cell r="D5836" t="str">
            <v>UN</v>
          </cell>
          <cell r="E5836">
            <v>4.91</v>
          </cell>
        </row>
        <row r="5837">
          <cell r="A5837" t="str">
            <v>I2125</v>
          </cell>
          <cell r="B5837" t="str">
            <v>SEINFRA/CE</v>
          </cell>
          <cell r="C5837" t="str">
            <v>TORNEIRA CIRÚRGICA</v>
          </cell>
          <cell r="D5837" t="str">
            <v>UN</v>
          </cell>
          <cell r="E5837">
            <v>41.25</v>
          </cell>
        </row>
        <row r="5838">
          <cell r="A5838" t="str">
            <v>I2126</v>
          </cell>
          <cell r="B5838" t="str">
            <v>SEINFRA/CE</v>
          </cell>
          <cell r="C5838" t="str">
            <v>TORNEIRA DE BOIA EM LATÃO (BOIA PLAST) DN 2'</v>
          </cell>
          <cell r="D5838" t="str">
            <v>UN</v>
          </cell>
          <cell r="E5838">
            <v>29.33</v>
          </cell>
        </row>
        <row r="5839">
          <cell r="A5839" t="str">
            <v>I2127</v>
          </cell>
          <cell r="B5839" t="str">
            <v>SEINFRA/CE</v>
          </cell>
          <cell r="C5839" t="str">
            <v>TORNEIRA DE BOIA EM LATÃO (BOIA PLAST) DN 20MM (3/4)</v>
          </cell>
          <cell r="D5839" t="str">
            <v>UN</v>
          </cell>
          <cell r="E5839">
            <v>39.21</v>
          </cell>
        </row>
        <row r="5840">
          <cell r="A5840" t="str">
            <v>I2122</v>
          </cell>
          <cell r="B5840" t="str">
            <v>SEINFRA/CE</v>
          </cell>
          <cell r="C5840" t="str">
            <v>TORNEIRA DE BOIA EM LATÃO (BOIA PLAST) DN 25MM (1')</v>
          </cell>
          <cell r="D5840" t="str">
            <v>UN</v>
          </cell>
          <cell r="E5840">
            <v>53.08</v>
          </cell>
        </row>
        <row r="5841">
          <cell r="A5841" t="str">
            <v>I2123</v>
          </cell>
          <cell r="B5841" t="str">
            <v>SEINFRA/CE</v>
          </cell>
          <cell r="C5841" t="str">
            <v>TORNEIRA DE BOIA EM LATÃO (BOIA PLAST) DN 32MM (1 1/4')</v>
          </cell>
          <cell r="D5841" t="str">
            <v>UN</v>
          </cell>
          <cell r="E5841">
            <v>67.739999999999995</v>
          </cell>
        </row>
        <row r="5842">
          <cell r="A5842" t="str">
            <v>I2124</v>
          </cell>
          <cell r="B5842" t="str">
            <v>SEINFRA/CE</v>
          </cell>
          <cell r="C5842" t="str">
            <v>TORNEIRA DE BOIA EM LATÃO (BOIA PLAST) DN 40MM (1 1/2')</v>
          </cell>
          <cell r="D5842" t="str">
            <v>UN</v>
          </cell>
          <cell r="E5842">
            <v>80.52</v>
          </cell>
        </row>
        <row r="5843">
          <cell r="A5843" t="str">
            <v>I2128</v>
          </cell>
          <cell r="B5843" t="str">
            <v>SEINFRA/CE</v>
          </cell>
          <cell r="C5843" t="str">
            <v>TORNEIRA DE FECHAMENTO AUTOMÁTICO</v>
          </cell>
          <cell r="D5843" t="str">
            <v>UN</v>
          </cell>
          <cell r="E5843">
            <v>521.29999999999995</v>
          </cell>
        </row>
        <row r="5844">
          <cell r="A5844" t="str">
            <v>I2129</v>
          </cell>
          <cell r="B5844" t="str">
            <v>SEINFRA/CE</v>
          </cell>
          <cell r="C5844" t="str">
            <v>TORNEIRA DE FOTO SENSOR, A BATERIA</v>
          </cell>
          <cell r="D5844" t="str">
            <v>UN</v>
          </cell>
          <cell r="E5844">
            <v>556.72</v>
          </cell>
        </row>
        <row r="5845">
          <cell r="A5845" t="str">
            <v>I2447</v>
          </cell>
          <cell r="B5845" t="str">
            <v>SEINFRA/CE</v>
          </cell>
          <cell r="C5845" t="str">
            <v>TORNEIRA DE METAL AMARELO Ø 3/4" CANO CURTO (PADRÃO POPULAR)</v>
          </cell>
          <cell r="D5845" t="str">
            <v>UN</v>
          </cell>
          <cell r="E5845">
            <v>28.72</v>
          </cell>
        </row>
        <row r="5846">
          <cell r="A5846" t="str">
            <v>I2501</v>
          </cell>
          <cell r="B5846" t="str">
            <v>SEINFRA/CE</v>
          </cell>
          <cell r="C5846" t="str">
            <v>TORNEIRA DE METAL AMARELO 3/4", CANO LONGO (PADRÃO POPULAR)</v>
          </cell>
          <cell r="D5846" t="str">
            <v>UN</v>
          </cell>
          <cell r="E5846">
            <v>28.72</v>
          </cell>
        </row>
        <row r="5847">
          <cell r="A5847" t="str">
            <v>I2502</v>
          </cell>
          <cell r="B5847" t="str">
            <v>SEINFRA/CE</v>
          </cell>
          <cell r="C5847" t="str">
            <v>TORNEIRA DE METAL BRANCO 1/2", CANO CURTO (PADRÃO POPULAR)</v>
          </cell>
          <cell r="D5847" t="str">
            <v>UN</v>
          </cell>
          <cell r="E5847">
            <v>37.119999999999997</v>
          </cell>
        </row>
        <row r="5848">
          <cell r="A5848" t="str">
            <v>I2503</v>
          </cell>
          <cell r="B5848" t="str">
            <v>SEINFRA/CE</v>
          </cell>
          <cell r="C5848" t="str">
            <v>TORNEIRA DE METAL BRANCO 3/4", CANO LONGO (PADRÃO POPULAR)</v>
          </cell>
          <cell r="D5848" t="str">
            <v>UN</v>
          </cell>
          <cell r="E5848">
            <v>37.700000000000003</v>
          </cell>
        </row>
        <row r="5849">
          <cell r="A5849" t="str">
            <v>I6120</v>
          </cell>
          <cell r="B5849" t="str">
            <v>SEINFRA/CE</v>
          </cell>
          <cell r="C5849" t="str">
            <v>TORNEIRA DE PLÁSTICO 3/4" (PADRÃO MUTIRÃO)</v>
          </cell>
          <cell r="D5849" t="str">
            <v>UN</v>
          </cell>
          <cell r="E5849">
            <v>2</v>
          </cell>
        </row>
        <row r="5850">
          <cell r="A5850" t="str">
            <v>I6122</v>
          </cell>
          <cell r="B5850" t="str">
            <v>SEINFRA/CE</v>
          </cell>
          <cell r="C5850" t="str">
            <v>TORNEIRA DE PLÁSTICO CURTA DE 1/2" (PADRÃO MUTIRÃO)</v>
          </cell>
          <cell r="D5850" t="str">
            <v>UN</v>
          </cell>
          <cell r="E5850">
            <v>2</v>
          </cell>
        </row>
        <row r="5851">
          <cell r="A5851" t="str">
            <v>I2130</v>
          </cell>
          <cell r="B5851" t="str">
            <v>SEINFRA/CE</v>
          </cell>
          <cell r="C5851" t="str">
            <v>TORNEIRA DE PRESSÃO CROMADA DE USO GERAL 1/2'</v>
          </cell>
          <cell r="D5851" t="str">
            <v>UN</v>
          </cell>
          <cell r="E5851">
            <v>25.92</v>
          </cell>
        </row>
        <row r="5852">
          <cell r="A5852" t="str">
            <v>I2131</v>
          </cell>
          <cell r="B5852" t="str">
            <v>SEINFRA/CE</v>
          </cell>
          <cell r="C5852" t="str">
            <v>TORNEIRA DE PRESSÃO CROMADA LONGA P/PIA 3/4'</v>
          </cell>
          <cell r="D5852" t="str">
            <v>UN</v>
          </cell>
          <cell r="E5852">
            <v>37.36</v>
          </cell>
        </row>
        <row r="5853">
          <cell r="A5853" t="str">
            <v>I2132</v>
          </cell>
          <cell r="B5853" t="str">
            <v>SEINFRA/CE</v>
          </cell>
          <cell r="C5853" t="str">
            <v>TORNEIRA DE PRESSÃO CROMADA P/LAVATORIO 1/2'</v>
          </cell>
          <cell r="D5853" t="str">
            <v>UN</v>
          </cell>
          <cell r="E5853">
            <v>20.02</v>
          </cell>
        </row>
        <row r="5854">
          <cell r="A5854" t="str">
            <v>I2133</v>
          </cell>
          <cell r="B5854" t="str">
            <v>SEINFRA/CE</v>
          </cell>
          <cell r="C5854" t="str">
            <v>TORNEIRA DE PRESSÃO P/ JARDIM DE 3/4"</v>
          </cell>
          <cell r="D5854" t="str">
            <v>UN</v>
          </cell>
          <cell r="E5854">
            <v>15.54</v>
          </cell>
        </row>
        <row r="5855">
          <cell r="A5855" t="str">
            <v>I2134</v>
          </cell>
          <cell r="B5855" t="str">
            <v>SEINFRA/CE</v>
          </cell>
          <cell r="C5855" t="str">
            <v>TORNEIRA ELETRICA AUOM. 220V-2500W</v>
          </cell>
          <cell r="D5855" t="str">
            <v>UN</v>
          </cell>
          <cell r="E5855">
            <v>86.97</v>
          </cell>
        </row>
        <row r="5856">
          <cell r="A5856" t="str">
            <v>I7494</v>
          </cell>
          <cell r="B5856" t="str">
            <v>SEINFRA/CE</v>
          </cell>
          <cell r="C5856" t="str">
            <v>TORNEIRA ELETRÔNICA C/ ANTI-VANDALISMO P/ LAVATÓRIO</v>
          </cell>
          <cell r="D5856" t="str">
            <v>UN</v>
          </cell>
          <cell r="E5856">
            <v>138</v>
          </cell>
        </row>
        <row r="5857">
          <cell r="A5857" t="str">
            <v>I7495</v>
          </cell>
          <cell r="B5857" t="str">
            <v>SEINFRA/CE</v>
          </cell>
          <cell r="C5857" t="str">
            <v>TORNEIRA ELETRÔNICA C/ ANTI-VANDALISMO P/ PIA DE COZINHA</v>
          </cell>
          <cell r="D5857" t="str">
            <v>UN</v>
          </cell>
          <cell r="E5857">
            <v>217.4</v>
          </cell>
        </row>
        <row r="5858">
          <cell r="A5858" t="str">
            <v>I6354</v>
          </cell>
          <cell r="B5858" t="str">
            <v>SEINFRA/CE</v>
          </cell>
          <cell r="C5858" t="str">
            <v>TORNEIRA PVC 3/4 PARA JARDIM</v>
          </cell>
          <cell r="D5858" t="str">
            <v>UN</v>
          </cell>
          <cell r="E5858">
            <v>1.1100000000000001</v>
          </cell>
        </row>
        <row r="5859">
          <cell r="A5859" t="str">
            <v>I2579</v>
          </cell>
          <cell r="B5859" t="str">
            <v>SEINFRA/CE</v>
          </cell>
          <cell r="C5859" t="str">
            <v>TORRE METALICA</v>
          </cell>
          <cell r="D5859" t="str">
            <v>UN</v>
          </cell>
          <cell r="E5859">
            <v>2661.73</v>
          </cell>
        </row>
        <row r="5860">
          <cell r="A5860" t="str">
            <v>I6192</v>
          </cell>
          <cell r="B5860" t="str">
            <v>SEINFRA/CE</v>
          </cell>
          <cell r="C5860" t="str">
            <v>TORRE TRELIÇADA ALTURA 30,0 m, COM PLATAFORMA E ESCADA</v>
          </cell>
          <cell r="D5860" t="str">
            <v>UN</v>
          </cell>
          <cell r="E5860">
            <v>51984</v>
          </cell>
        </row>
        <row r="5861">
          <cell r="A5861" t="str">
            <v>I2136</v>
          </cell>
          <cell r="B5861" t="str">
            <v>SEINFRA/CE</v>
          </cell>
          <cell r="C5861" t="str">
            <v>TRABALHADOR AR COMPRIMIDO</v>
          </cell>
          <cell r="D5861" t="str">
            <v>H</v>
          </cell>
          <cell r="E5861">
            <v>5.55</v>
          </cell>
        </row>
        <row r="5862">
          <cell r="A5862" t="str">
            <v>I2140</v>
          </cell>
          <cell r="B5862" t="str">
            <v>SEINFRA/CE</v>
          </cell>
          <cell r="C5862" t="str">
            <v>TRABALHO PROFISSIONAL</v>
          </cell>
          <cell r="D5862" t="str">
            <v>UT</v>
          </cell>
          <cell r="E5862">
            <v>12.32</v>
          </cell>
        </row>
        <row r="5863">
          <cell r="A5863" t="str">
            <v>I6238</v>
          </cell>
          <cell r="B5863" t="str">
            <v>SEINFRA/CE</v>
          </cell>
          <cell r="C5863" t="str">
            <v>TRABALHO PROFISSIONAL ENG. CALCULISTA (RESERV. APOIADO, ELEVATÓRIA E CAIXA DE AREIA)</v>
          </cell>
          <cell r="D5863" t="str">
            <v>M2</v>
          </cell>
          <cell r="E5863">
            <v>6.16</v>
          </cell>
        </row>
        <row r="5864">
          <cell r="A5864" t="str">
            <v>I6237</v>
          </cell>
          <cell r="B5864" t="str">
            <v>SEINFRA/CE</v>
          </cell>
          <cell r="C5864" t="str">
            <v>TRABALHO PROFISSIONAL ENG. CALCULISTA (RESERVATÓRIO ELEVADO)</v>
          </cell>
          <cell r="D5864" t="str">
            <v>M2</v>
          </cell>
          <cell r="E5864">
            <v>13.87</v>
          </cell>
        </row>
        <row r="5865">
          <cell r="A5865" t="str">
            <v>I2156</v>
          </cell>
          <cell r="B5865" t="str">
            <v>SEINFRA/CE</v>
          </cell>
          <cell r="C5865" t="str">
            <v>TRANSFORMADOR CORRENTE EM QD DE 0 - 100A</v>
          </cell>
          <cell r="D5865" t="str">
            <v>UN</v>
          </cell>
          <cell r="E5865">
            <v>86.53</v>
          </cell>
        </row>
        <row r="5866">
          <cell r="A5866" t="str">
            <v>I2152</v>
          </cell>
          <cell r="B5866" t="str">
            <v>SEINFRA/CE</v>
          </cell>
          <cell r="C5866" t="str">
            <v>TRANSFORMADOR CORRENTE EM QD DE 100 - 250/5A</v>
          </cell>
          <cell r="D5866" t="str">
            <v>UN</v>
          </cell>
          <cell r="E5866">
            <v>87.53</v>
          </cell>
        </row>
        <row r="5867">
          <cell r="A5867" t="str">
            <v>I2153</v>
          </cell>
          <cell r="B5867" t="str">
            <v>SEINFRA/CE</v>
          </cell>
          <cell r="C5867" t="str">
            <v>TRANSFORMADOR CORRENTE EM QD DE 250 - 400/5A</v>
          </cell>
          <cell r="D5867" t="str">
            <v>UN</v>
          </cell>
          <cell r="E5867">
            <v>89.19</v>
          </cell>
        </row>
        <row r="5868">
          <cell r="A5868" t="str">
            <v>I2154</v>
          </cell>
          <cell r="B5868" t="str">
            <v>SEINFRA/CE</v>
          </cell>
          <cell r="C5868" t="str">
            <v>TRANSFORMADOR CORRENTE EM QD DE 400 - 500/5A</v>
          </cell>
          <cell r="D5868" t="str">
            <v>UN</v>
          </cell>
          <cell r="E5868">
            <v>94.86</v>
          </cell>
        </row>
        <row r="5869">
          <cell r="A5869" t="str">
            <v>I2155</v>
          </cell>
          <cell r="B5869" t="str">
            <v>SEINFRA/CE</v>
          </cell>
          <cell r="C5869" t="str">
            <v>TRANSFORMADOR CORRENTE EM QD DE 500 - 800/5A</v>
          </cell>
          <cell r="D5869" t="str">
            <v>UN</v>
          </cell>
          <cell r="E5869">
            <v>109.18</v>
          </cell>
        </row>
        <row r="5870">
          <cell r="A5870" t="str">
            <v>I7542</v>
          </cell>
          <cell r="B5870" t="str">
            <v>SEINFRA/CE</v>
          </cell>
          <cell r="C5870" t="str">
            <v>TRANSFORMADOR DE CORRENTE 15 KV</v>
          </cell>
          <cell r="D5870" t="str">
            <v>UN</v>
          </cell>
          <cell r="E5870">
            <v>805.74</v>
          </cell>
        </row>
        <row r="5871">
          <cell r="A5871" t="str">
            <v>I8186</v>
          </cell>
          <cell r="B5871" t="str">
            <v>SEINFRA/CE</v>
          </cell>
          <cell r="C5871" t="str">
            <v>TRANSFORMADOR DE DISTRIBUIÇÃO A ÓLEO MINERAL, 1000 KVA/13.800-380/220V</v>
          </cell>
          <cell r="D5871" t="str">
            <v>UN</v>
          </cell>
          <cell r="E5871">
            <v>41991.59</v>
          </cell>
        </row>
        <row r="5872">
          <cell r="A5872" t="str">
            <v>I2144</v>
          </cell>
          <cell r="B5872" t="str">
            <v>SEINFRA/CE</v>
          </cell>
          <cell r="C5872" t="str">
            <v>TRANSFORMADOR DE DISTRIBUIÇÃO A ÓLEO MINERAL, 112,5 KVA/13.800-380/220V, USO EM POSTE</v>
          </cell>
          <cell r="D5872" t="str">
            <v>UN</v>
          </cell>
          <cell r="E5872">
            <v>11194.53</v>
          </cell>
        </row>
        <row r="5873">
          <cell r="A5873" t="str">
            <v>I8187</v>
          </cell>
          <cell r="B5873" t="str">
            <v>SEINFRA/CE</v>
          </cell>
          <cell r="C5873" t="str">
            <v>TRANSFORMADOR DE DISTRIBUIÇÃO A ÓLEO MINERAL, 1250 KVA/13.800-380/220V</v>
          </cell>
          <cell r="D5873" t="str">
            <v>UN</v>
          </cell>
          <cell r="E5873">
            <v>54713.22</v>
          </cell>
        </row>
        <row r="5874">
          <cell r="A5874" t="str">
            <v>I2448</v>
          </cell>
          <cell r="B5874" t="str">
            <v>SEINFRA/CE</v>
          </cell>
          <cell r="C5874" t="str">
            <v>TRANSFORMADOR DE DISTRIBUIÇÃO A ÓLEO MINERAL, 15 KVA/13.800-380/220V, USO EM POSTE</v>
          </cell>
          <cell r="D5874" t="str">
            <v>UN</v>
          </cell>
          <cell r="E5874">
            <v>4247.22</v>
          </cell>
        </row>
        <row r="5875">
          <cell r="A5875" t="str">
            <v>I2145</v>
          </cell>
          <cell r="B5875" t="str">
            <v>SEINFRA/CE</v>
          </cell>
          <cell r="C5875" t="str">
            <v>TRANSFORMADOR DE DISTRIBUIÇÃO A ÓLEO MINERAL, 150 KVA/13.800-380/220V, USO EM POSTE</v>
          </cell>
          <cell r="D5875" t="str">
            <v>UN</v>
          </cell>
          <cell r="E5875">
            <v>15221.48</v>
          </cell>
        </row>
        <row r="5876">
          <cell r="A5876" t="str">
            <v>I8188</v>
          </cell>
          <cell r="B5876" t="str">
            <v>SEINFRA/CE</v>
          </cell>
          <cell r="C5876" t="str">
            <v>TRANSFORMADOR DE DISTRIBUIÇÃO A ÓLEO MINERAL, 1500 KVA/13.800-380/220V</v>
          </cell>
          <cell r="D5876" t="str">
            <v>UN</v>
          </cell>
          <cell r="E5876">
            <v>66258.69</v>
          </cell>
        </row>
        <row r="5877">
          <cell r="A5877" t="str">
            <v>I2146</v>
          </cell>
          <cell r="B5877" t="str">
            <v>SEINFRA/CE</v>
          </cell>
          <cell r="C5877" t="str">
            <v>TRANSFORMADOR DE DISTRIBUIÇÃO A ÓLEO MINERAL, 225 KVA/13.800-380/220V, USO EM POSTE</v>
          </cell>
          <cell r="D5877" t="str">
            <v>UN</v>
          </cell>
          <cell r="E5877">
            <v>18475.919999999998</v>
          </cell>
        </row>
        <row r="5878">
          <cell r="A5878" t="str">
            <v>I2449</v>
          </cell>
          <cell r="B5878" t="str">
            <v>SEINFRA/CE</v>
          </cell>
          <cell r="C5878" t="str">
            <v>TRANSFORMADOR DE DISTRIBUIÇÃO A ÓLEO MINERAL, 30 KVA/13.800-380/220V, USO EM POSTE</v>
          </cell>
          <cell r="D5878" t="str">
            <v>UN</v>
          </cell>
          <cell r="E5878">
            <v>5253.69</v>
          </cell>
        </row>
        <row r="5879">
          <cell r="A5879" t="str">
            <v>I2148</v>
          </cell>
          <cell r="B5879" t="str">
            <v>SEINFRA/CE</v>
          </cell>
          <cell r="C5879" t="str">
            <v>TRANSFORMADOR DE DISTRIBUIÇÃO A ÓLEO MINERAL, 300 KVA/13.800-380/220V</v>
          </cell>
          <cell r="D5879" t="str">
            <v>UN</v>
          </cell>
          <cell r="E5879">
            <v>25348.400000000001</v>
          </cell>
        </row>
        <row r="5880">
          <cell r="A5880" t="str">
            <v>I2149</v>
          </cell>
          <cell r="B5880" t="str">
            <v>SEINFRA/CE</v>
          </cell>
          <cell r="C5880" t="str">
            <v>TRANSFORMADOR DE DISTRIBUIÇÃO A ÓLEO MINERAL, 45 KVA/13.800-380/220V, USO EM POSTE</v>
          </cell>
          <cell r="D5880" t="str">
            <v>UN</v>
          </cell>
          <cell r="E5880">
            <v>6917.8</v>
          </cell>
        </row>
        <row r="5881">
          <cell r="A5881" t="str">
            <v>I2150</v>
          </cell>
          <cell r="B5881" t="str">
            <v>SEINFRA/CE</v>
          </cell>
          <cell r="C5881" t="str">
            <v>TRANSFORMADOR DE DISTRIBUIÇÃO A ÓLEO MINERAL, 500 KVA/13.800-380/220V</v>
          </cell>
          <cell r="D5881" t="str">
            <v>UN</v>
          </cell>
          <cell r="E5881">
            <v>20743.169999999998</v>
          </cell>
        </row>
        <row r="5882">
          <cell r="A5882" t="str">
            <v>I2151</v>
          </cell>
          <cell r="B5882" t="str">
            <v>SEINFRA/CE</v>
          </cell>
          <cell r="C5882" t="str">
            <v>TRANSFORMADOR DE DISTRIBUIÇÃO A ÓLEO MINERAL, 75 KVA/13.800-380/220V, USO EM POSTE</v>
          </cell>
          <cell r="D5882" t="str">
            <v>UN</v>
          </cell>
          <cell r="E5882">
            <v>5812.35</v>
          </cell>
        </row>
        <row r="5883">
          <cell r="A5883" t="str">
            <v>I8185</v>
          </cell>
          <cell r="B5883" t="str">
            <v>SEINFRA/CE</v>
          </cell>
          <cell r="C5883" t="str">
            <v>TRANSFORMADOR DE DISTRIBUIÇÃO A ÓLEO MINERAL, 750 KVA/13.800-380/220V</v>
          </cell>
          <cell r="D5883" t="str">
            <v>UN</v>
          </cell>
          <cell r="E5883">
            <v>34104.199999999997</v>
          </cell>
        </row>
        <row r="5884">
          <cell r="A5884" t="str">
            <v>I2538</v>
          </cell>
          <cell r="B5884" t="str">
            <v>SEINFRA/CE</v>
          </cell>
          <cell r="C5884" t="str">
            <v>TRANSFORMADOR DE FORÇA 2000 KVA - 13,8 / 0,44-0,24 KV</v>
          </cell>
          <cell r="D5884" t="str">
            <v>UN</v>
          </cell>
          <cell r="E5884">
            <v>94851</v>
          </cell>
        </row>
        <row r="5885">
          <cell r="A5885" t="str">
            <v>I2519</v>
          </cell>
          <cell r="B5885" t="str">
            <v>SEINFRA/CE</v>
          </cell>
          <cell r="C5885" t="str">
            <v>TRANSFORMADOR DE FORÇA 500 KVA - 13,8 / 0,38-0,22 KV</v>
          </cell>
          <cell r="D5885" t="str">
            <v>UN</v>
          </cell>
          <cell r="E5885">
            <v>42156</v>
          </cell>
        </row>
        <row r="5886">
          <cell r="A5886" t="str">
            <v>I8257</v>
          </cell>
          <cell r="B5886" t="str">
            <v>SEINFRA/CE</v>
          </cell>
          <cell r="C5886" t="str">
            <v>TRANSFORMADOR DE FORÇA À SECO 2.500 KVA/13.800-440/240V</v>
          </cell>
          <cell r="D5886" t="str">
            <v>UN</v>
          </cell>
          <cell r="E5886">
            <v>115929</v>
          </cell>
        </row>
        <row r="5887">
          <cell r="A5887" t="str">
            <v>I8256</v>
          </cell>
          <cell r="B5887" t="str">
            <v>SEINFRA/CE</v>
          </cell>
          <cell r="C5887" t="str">
            <v>TRANSFORMADOR DE FORÇA À SECO 750 KVA/13.800-380/220V</v>
          </cell>
          <cell r="D5887" t="str">
            <v>UN</v>
          </cell>
          <cell r="E5887">
            <v>50587.199999999997</v>
          </cell>
        </row>
        <row r="5888">
          <cell r="A5888" t="str">
            <v>I7543</v>
          </cell>
          <cell r="B5888" t="str">
            <v>SEINFRA/CE</v>
          </cell>
          <cell r="C5888" t="str">
            <v>TRANSFORMADOR DE POTÊNCIA 15 KV</v>
          </cell>
          <cell r="D5888" t="str">
            <v>UN</v>
          </cell>
          <cell r="E5888">
            <v>1119.97</v>
          </cell>
        </row>
        <row r="5889">
          <cell r="A5889" t="str">
            <v>I2471</v>
          </cell>
          <cell r="B5889" t="str">
            <v>SEINFRA/CE</v>
          </cell>
          <cell r="C5889" t="str">
            <v>TRANSFORMADOR DE POTENCIAL 115 VAC 400 VA</v>
          </cell>
          <cell r="D5889" t="str">
            <v>UN</v>
          </cell>
          <cell r="E5889">
            <v>748.19</v>
          </cell>
        </row>
        <row r="5890">
          <cell r="A5890" t="str">
            <v>I2147</v>
          </cell>
          <cell r="B5890" t="str">
            <v>SEINFRA/CE</v>
          </cell>
          <cell r="C5890" t="str">
            <v>TRANSFORMADOR MONOFÁSICO 2KVA, 220/110</v>
          </cell>
          <cell r="D5890" t="str">
            <v>UN</v>
          </cell>
          <cell r="E5890">
            <v>10014.18</v>
          </cell>
        </row>
        <row r="5891">
          <cell r="A5891" t="str">
            <v>I7937</v>
          </cell>
          <cell r="B5891" t="str">
            <v>SEINFRA/CE</v>
          </cell>
          <cell r="C5891" t="str">
            <v>TRANSFORMADOR PARA LEDS</v>
          </cell>
          <cell r="D5891" t="str">
            <v>UN</v>
          </cell>
          <cell r="E5891">
            <v>26.48</v>
          </cell>
        </row>
        <row r="5892">
          <cell r="A5892" t="str">
            <v>I8946</v>
          </cell>
          <cell r="B5892" t="str">
            <v>SEINFRA/CE</v>
          </cell>
          <cell r="C5892" t="str">
            <v>TRANSMISSOR DE PRESSÃO DIFERENCIAL COM FAIXA DE PRESSÃO DIFERENCIAL 0.4BAR=0004, SINAL DE SAÍDA 4.20MA 2 WIRES=44, CONEXÃO ELÉTRICA BLINDER IP67=B</v>
          </cell>
          <cell r="D5892" t="str">
            <v>UN</v>
          </cell>
          <cell r="E5892">
            <v>1106.95</v>
          </cell>
        </row>
        <row r="5893">
          <cell r="A5893" t="str">
            <v>I7536</v>
          </cell>
          <cell r="B5893" t="str">
            <v>SEINFRA/CE</v>
          </cell>
          <cell r="C5893" t="str">
            <v>TRANSMISSOR ELETRÔNICO DE PRESSÃO TIPO INSERÇÃO, COM INDICADOR INCORPORADO, GERAÇÃO DE SINAL PROPORCIONAL 4-20 Ma, RANGE 0-12 Kgf/cm²</v>
          </cell>
          <cell r="D5893" t="str">
            <v>UN</v>
          </cell>
          <cell r="E5893">
            <v>1804.84</v>
          </cell>
        </row>
        <row r="5894">
          <cell r="A5894" t="str">
            <v>I2896</v>
          </cell>
          <cell r="B5894" t="str">
            <v>SEINFRA/CE</v>
          </cell>
          <cell r="C5894" t="str">
            <v>TRANSPORTE</v>
          </cell>
          <cell r="D5894" t="str">
            <v>TxKM</v>
          </cell>
          <cell r="E5894">
            <v>1</v>
          </cell>
        </row>
        <row r="5895">
          <cell r="A5895" t="str">
            <v>I0001</v>
          </cell>
          <cell r="B5895" t="str">
            <v>SEINFRA/CE</v>
          </cell>
          <cell r="C5895" t="str">
            <v>TRANSPORTE COMERCIAL DE MATERIAL BETUMINOSO À FRIO (Y = 0,31X + 31,15)</v>
          </cell>
          <cell r="D5895" t="str">
            <v>T</v>
          </cell>
          <cell r="E5895">
            <v>31.46</v>
          </cell>
        </row>
        <row r="5896">
          <cell r="A5896" t="str">
            <v>I0002</v>
          </cell>
          <cell r="B5896" t="str">
            <v>SEINFRA/CE</v>
          </cell>
          <cell r="C5896" t="str">
            <v>TRANSPORTE COMERCIAL DE MATERIAL BETUMINOSO À QUENTE (Y = 0,34X + 34,61)</v>
          </cell>
          <cell r="D5896" t="str">
            <v>T</v>
          </cell>
          <cell r="E5896">
            <v>34.950000000000003</v>
          </cell>
        </row>
        <row r="5897">
          <cell r="A5897" t="str">
            <v>I8906</v>
          </cell>
          <cell r="B5897" t="str">
            <v>SEINFRA/CE</v>
          </cell>
          <cell r="C5897" t="str">
            <v>TRANSUDOR DE PRESSÃO DIFERENCIAL 0-25BAR, PROTOCOLO DE COMUNICAÇÃO PROFIBUS-DP</v>
          </cell>
          <cell r="D5897" t="str">
            <v>UN</v>
          </cell>
          <cell r="E5897">
            <v>2790.06</v>
          </cell>
        </row>
        <row r="5898">
          <cell r="A5898" t="str">
            <v>I7968</v>
          </cell>
          <cell r="B5898" t="str">
            <v>SEINFRA/CE</v>
          </cell>
          <cell r="C5898" t="str">
            <v>TRATAMENTO EM VIDROS, ANTI-ADERÊNCIA DE PÓ, MARESIA,ETC.</v>
          </cell>
          <cell r="D5898" t="str">
            <v>M2</v>
          </cell>
          <cell r="E5898">
            <v>42.22</v>
          </cell>
        </row>
        <row r="5899">
          <cell r="A5899" t="str">
            <v>I2655</v>
          </cell>
          <cell r="B5899" t="str">
            <v>SEINFRA/CE</v>
          </cell>
          <cell r="C5899" t="str">
            <v>TRATOR DE ESTEIRA C/ LÂMINA E ESCARIFICADOR HP 155</v>
          </cell>
          <cell r="D5899" t="str">
            <v>UN</v>
          </cell>
          <cell r="E5899">
            <v>718200</v>
          </cell>
        </row>
        <row r="5900">
          <cell r="A5900" t="str">
            <v>I2654</v>
          </cell>
          <cell r="B5900" t="str">
            <v>SEINFRA/CE</v>
          </cell>
          <cell r="C5900" t="str">
            <v>TRATOR DE ESTEIRA C/ LÂMINA E ESCARIFICADOR HP 155 (ALUGUEL)</v>
          </cell>
          <cell r="D5900" t="str">
            <v>UN</v>
          </cell>
          <cell r="E5900">
            <v>718200</v>
          </cell>
        </row>
        <row r="5901">
          <cell r="A5901" t="str">
            <v>I2653</v>
          </cell>
          <cell r="B5901" t="str">
            <v>SEINFRA/CE</v>
          </cell>
          <cell r="C5901" t="str">
            <v>TRATOR DE ESTEIRA C/ LÂMINA E ESCARIFICADOR HP 328</v>
          </cell>
          <cell r="D5901" t="str">
            <v>UN</v>
          </cell>
          <cell r="E5901">
            <v>2100000</v>
          </cell>
        </row>
        <row r="5902">
          <cell r="A5902" t="str">
            <v>I2590</v>
          </cell>
          <cell r="B5902" t="str">
            <v>SEINFRA/CE</v>
          </cell>
          <cell r="C5902" t="str">
            <v>TRATOR DE ESTEIRA C/ LÂMINA HP 328</v>
          </cell>
          <cell r="D5902" t="str">
            <v>UN</v>
          </cell>
          <cell r="E5902">
            <v>1995000</v>
          </cell>
        </row>
        <row r="5903">
          <cell r="A5903" t="str">
            <v>I0663</v>
          </cell>
          <cell r="B5903" t="str">
            <v>SEINFRA/CE</v>
          </cell>
          <cell r="C5903" t="str">
            <v>TRATOR DE ESTEIRA C/LÂMINA E ESC. HP 328 (CHI)</v>
          </cell>
          <cell r="D5903" t="str">
            <v>H</v>
          </cell>
          <cell r="E5903">
            <v>91.079411764705881</v>
          </cell>
        </row>
        <row r="5904">
          <cell r="A5904" t="str">
            <v>I0776</v>
          </cell>
          <cell r="B5904" t="str">
            <v>SEINFRA/CE</v>
          </cell>
          <cell r="C5904" t="str">
            <v>TRATOR DE ESTEIRA C/LÂMINA E ESC. HP 328 (CHP)</v>
          </cell>
          <cell r="D5904" t="str">
            <v>H</v>
          </cell>
          <cell r="E5904">
            <v>505.63</v>
          </cell>
        </row>
        <row r="5905">
          <cell r="A5905" t="str">
            <v>I0664</v>
          </cell>
          <cell r="B5905" t="str">
            <v>SEINFRA/CE</v>
          </cell>
          <cell r="C5905" t="str">
            <v>TRATOR DE ESTEIRA C/LÂMINA E ESCARIFICADOR - ALUGUEL (CHI)</v>
          </cell>
          <cell r="D5905" t="str">
            <v>H</v>
          </cell>
          <cell r="E5905">
            <v>37.010588235294108</v>
          </cell>
        </row>
        <row r="5906">
          <cell r="A5906" t="str">
            <v>I0777</v>
          </cell>
          <cell r="B5906" t="str">
            <v>SEINFRA/CE</v>
          </cell>
          <cell r="C5906" t="str">
            <v>TRATOR DE ESTEIRA C/LÂMINA E ESCARIFICADOR - ALUGUEL (CHP)</v>
          </cell>
          <cell r="D5906" t="str">
            <v>H</v>
          </cell>
          <cell r="E5906">
            <v>146.48235294117646</v>
          </cell>
        </row>
        <row r="5907">
          <cell r="A5907" t="str">
            <v>I0666</v>
          </cell>
          <cell r="B5907" t="str">
            <v>SEINFRA/CE</v>
          </cell>
          <cell r="C5907" t="str">
            <v>TRATOR DE ESTEIRAS C/LÂMINA E ESC. HP 155 (CHI)</v>
          </cell>
          <cell r="D5907" t="str">
            <v>H</v>
          </cell>
          <cell r="E5907">
            <v>37.433058823529414</v>
          </cell>
        </row>
        <row r="5908">
          <cell r="A5908" t="str">
            <v>I0779</v>
          </cell>
          <cell r="B5908" t="str">
            <v>SEINFRA/CE</v>
          </cell>
          <cell r="C5908" t="str">
            <v>TRATOR DE ESTEIRAS C/LÂMINA E ESC. HP 155 (CHP)</v>
          </cell>
          <cell r="D5908" t="str">
            <v>H</v>
          </cell>
          <cell r="E5908">
            <v>194.626</v>
          </cell>
        </row>
        <row r="5909">
          <cell r="A5909" t="str">
            <v>I0665</v>
          </cell>
          <cell r="B5909" t="str">
            <v>SEINFRA/CE</v>
          </cell>
          <cell r="C5909" t="str">
            <v>TRATOR DE ESTEIRAS C/LÂMINA HP 328 (CHI)</v>
          </cell>
          <cell r="D5909" t="str">
            <v>H</v>
          </cell>
          <cell r="E5909">
            <v>87.002941176470586</v>
          </cell>
        </row>
        <row r="5910">
          <cell r="A5910" t="str">
            <v>I0778</v>
          </cell>
          <cell r="B5910" t="str">
            <v>SEINFRA/CE</v>
          </cell>
          <cell r="C5910" t="str">
            <v>TRATOR DE ESTEIRAS C/LÂMINA HP 328 (CHP)</v>
          </cell>
          <cell r="D5910" t="str">
            <v>H</v>
          </cell>
          <cell r="E5910">
            <v>486.73</v>
          </cell>
        </row>
        <row r="5911">
          <cell r="A5911" t="str">
            <v>I2656</v>
          </cell>
          <cell r="B5911" t="str">
            <v>SEINFRA/CE</v>
          </cell>
          <cell r="C5911" t="str">
            <v>TRATOR DE PNEUS</v>
          </cell>
          <cell r="D5911" t="str">
            <v>UN</v>
          </cell>
          <cell r="E5911">
            <v>136500</v>
          </cell>
        </row>
        <row r="5912">
          <cell r="A5912" t="str">
            <v>I2657</v>
          </cell>
          <cell r="B5912" t="str">
            <v>SEINFRA/CE</v>
          </cell>
          <cell r="C5912" t="str">
            <v>TRATOR DE PNEUS (ALUGUEL)</v>
          </cell>
          <cell r="D5912" t="str">
            <v>UN</v>
          </cell>
          <cell r="E5912">
            <v>136500</v>
          </cell>
        </row>
        <row r="5913">
          <cell r="A5913" t="str">
            <v>I0667</v>
          </cell>
          <cell r="B5913" t="str">
            <v>SEINFRA/CE</v>
          </cell>
          <cell r="C5913" t="str">
            <v>TRATOR DE PNEUS (CHI)</v>
          </cell>
          <cell r="D5913" t="str">
            <v>H</v>
          </cell>
          <cell r="E5913">
            <v>12.699411764705882</v>
          </cell>
        </row>
        <row r="5914">
          <cell r="A5914" t="str">
            <v>I0780</v>
          </cell>
          <cell r="B5914" t="str">
            <v>SEINFRA/CE</v>
          </cell>
          <cell r="C5914" t="str">
            <v>TRATOR DE PNEUS (CHP)</v>
          </cell>
          <cell r="D5914" t="str">
            <v>H</v>
          </cell>
          <cell r="E5914">
            <v>62.349411764705884</v>
          </cell>
        </row>
        <row r="5915">
          <cell r="A5915" t="str">
            <v>I0668</v>
          </cell>
          <cell r="B5915" t="str">
            <v>SEINFRA/CE</v>
          </cell>
          <cell r="C5915" t="str">
            <v>TRATOR DE PNEUS - ALUGUEL (CHI)</v>
          </cell>
          <cell r="D5915" t="str">
            <v>H</v>
          </cell>
          <cell r="E5915">
            <v>12.619117647058822</v>
          </cell>
        </row>
        <row r="5916">
          <cell r="A5916" t="str">
            <v>I0781</v>
          </cell>
          <cell r="B5916" t="str">
            <v>SEINFRA/CE</v>
          </cell>
          <cell r="C5916" t="str">
            <v>TRATOR DE PNEUS - ALUGUEL (CHP)</v>
          </cell>
          <cell r="D5916" t="str">
            <v>H</v>
          </cell>
          <cell r="E5916">
            <v>47.855882352941173</v>
          </cell>
        </row>
        <row r="5917">
          <cell r="A5917" t="str">
            <v>I2542</v>
          </cell>
          <cell r="B5917" t="str">
            <v>SEINFRA/CE</v>
          </cell>
          <cell r="C5917" t="str">
            <v>TRAVESSA DE MADEIRA C/SECAO DE 3"X1 1/2"</v>
          </cell>
          <cell r="D5917" t="str">
            <v>M</v>
          </cell>
          <cell r="E5917">
            <v>2.02</v>
          </cell>
        </row>
        <row r="5918">
          <cell r="A5918" t="str">
            <v>I7502</v>
          </cell>
          <cell r="B5918" t="str">
            <v>SEINFRA/CE</v>
          </cell>
          <cell r="C5918" t="str">
            <v>TRIAL CARD 120/240 VAC, 16 OUTPUT CHANNELS, MOD. 1746 - OA16 AB</v>
          </cell>
          <cell r="D5918" t="str">
            <v>UN</v>
          </cell>
          <cell r="E5918">
            <v>1260.17</v>
          </cell>
        </row>
        <row r="5919">
          <cell r="A5919" t="str">
            <v>I8197</v>
          </cell>
          <cell r="B5919" t="str">
            <v>SEINFRA/CE</v>
          </cell>
          <cell r="C5919" t="str">
            <v>TRILHO A-100</v>
          </cell>
          <cell r="D5919" t="str">
            <v>KG</v>
          </cell>
          <cell r="E5919">
            <v>5.85</v>
          </cell>
        </row>
        <row r="5920">
          <cell r="A5920" t="str">
            <v>I2157</v>
          </cell>
          <cell r="B5920" t="str">
            <v>SEINFRA/CE</v>
          </cell>
          <cell r="C5920" t="str">
            <v>TRILHO DE ALUMINIO PARA FORRO DE GESSO</v>
          </cell>
          <cell r="D5920" t="str">
            <v>M</v>
          </cell>
          <cell r="E5920">
            <v>5.68</v>
          </cell>
        </row>
        <row r="5921">
          <cell r="A5921" t="str">
            <v>I7410</v>
          </cell>
          <cell r="B5921" t="str">
            <v>SEINFRA/CE</v>
          </cell>
          <cell r="C5921" t="str">
            <v>TRILHO SUPORTE P/ FIXAÇÃO RÁPIDA DIN</v>
          </cell>
          <cell r="D5921" t="str">
            <v>M</v>
          </cell>
          <cell r="E5921">
            <v>7.93</v>
          </cell>
        </row>
        <row r="5922">
          <cell r="A5922" t="str">
            <v>I6247</v>
          </cell>
          <cell r="B5922" t="str">
            <v>SEINFRA/CE</v>
          </cell>
          <cell r="C5922" t="str">
            <v>TRILHO TR 37</v>
          </cell>
          <cell r="D5922" t="str">
            <v>T</v>
          </cell>
          <cell r="E5922">
            <v>3920.59</v>
          </cell>
        </row>
        <row r="5923">
          <cell r="A5923" t="str">
            <v>I8098</v>
          </cell>
          <cell r="B5923" t="str">
            <v>SEINFRA/CE</v>
          </cell>
          <cell r="C5923" t="str">
            <v>TRILHO TR 45</v>
          </cell>
          <cell r="D5923" t="str">
            <v>T</v>
          </cell>
          <cell r="E5923">
            <v>4192.92</v>
          </cell>
        </row>
        <row r="5924">
          <cell r="A5924" t="str">
            <v>I2158</v>
          </cell>
          <cell r="B5924" t="str">
            <v>SEINFRA/CE</v>
          </cell>
          <cell r="C5924" t="str">
            <v>TRINCHA 2'</v>
          </cell>
          <cell r="D5924" t="str">
            <v>UN</v>
          </cell>
          <cell r="E5924">
            <v>3.15</v>
          </cell>
        </row>
        <row r="5925">
          <cell r="A5925" t="str">
            <v>I2159</v>
          </cell>
          <cell r="B5925" t="str">
            <v>SEINFRA/CE</v>
          </cell>
          <cell r="C5925" t="str">
            <v>TRINCO COM MOLA PARA BASCULANTE (1523)</v>
          </cell>
          <cell r="D5925" t="str">
            <v>UN</v>
          </cell>
          <cell r="E5925">
            <v>14</v>
          </cell>
        </row>
        <row r="5926">
          <cell r="A5926" t="str">
            <v>I2160</v>
          </cell>
          <cell r="B5926" t="str">
            <v>SEINFRA/CE</v>
          </cell>
          <cell r="C5926" t="str">
            <v>TRINCO INFERIOR (1502)</v>
          </cell>
          <cell r="D5926" t="str">
            <v>UN</v>
          </cell>
          <cell r="E5926">
            <v>19.3</v>
          </cell>
        </row>
        <row r="5927">
          <cell r="A5927" t="str">
            <v>I6758</v>
          </cell>
          <cell r="B5927" t="str">
            <v>SEINFRA/CE</v>
          </cell>
          <cell r="C5927" t="str">
            <v>TUBO AÇO ASTM A-120 PRETO  C/ ROSCA DE 100mm (4")</v>
          </cell>
          <cell r="D5927" t="str">
            <v>M</v>
          </cell>
          <cell r="E5927">
            <v>127.1</v>
          </cell>
        </row>
        <row r="5928">
          <cell r="A5928" t="str">
            <v>I6753</v>
          </cell>
          <cell r="B5928" t="str">
            <v>SEINFRA/CE</v>
          </cell>
          <cell r="C5928" t="str">
            <v>TUBO AÇO ASTM A-120 PRETO  C/ ROSCA DE 25mm(1")</v>
          </cell>
          <cell r="D5928" t="str">
            <v>M</v>
          </cell>
          <cell r="E5928">
            <v>24.12</v>
          </cell>
        </row>
        <row r="5929">
          <cell r="A5929" t="str">
            <v>I6757</v>
          </cell>
          <cell r="B5929" t="str">
            <v>SEINFRA/CE</v>
          </cell>
          <cell r="C5929" t="str">
            <v>TUBO AÇO ASTM A-120 PRETO  C/ ROSCA DE 80mm (3")</v>
          </cell>
          <cell r="D5929" t="str">
            <v>M</v>
          </cell>
          <cell r="E5929">
            <v>89.15</v>
          </cell>
        </row>
        <row r="5930">
          <cell r="A5930" t="str">
            <v>I6752</v>
          </cell>
          <cell r="B5930" t="str">
            <v>SEINFRA/CE</v>
          </cell>
          <cell r="C5930" t="str">
            <v>TUBO AÇO ASTM A-120 PRETO C/ ROSCA DE 20mm(3/4")</v>
          </cell>
          <cell r="D5930" t="str">
            <v>M</v>
          </cell>
          <cell r="E5930">
            <v>20.66</v>
          </cell>
        </row>
        <row r="5931">
          <cell r="A5931" t="str">
            <v>I6754</v>
          </cell>
          <cell r="B5931" t="str">
            <v>SEINFRA/CE</v>
          </cell>
          <cell r="C5931" t="str">
            <v>TUBO AÇO ASTM A-120 PRETO C/ ROSCA DE 32mm(1 1/4")</v>
          </cell>
          <cell r="D5931" t="str">
            <v>M</v>
          </cell>
          <cell r="E5931">
            <v>32.61</v>
          </cell>
        </row>
        <row r="5932">
          <cell r="A5932" t="str">
            <v>I6755</v>
          </cell>
          <cell r="B5932" t="str">
            <v>SEINFRA/CE</v>
          </cell>
          <cell r="C5932" t="str">
            <v>TUBO AÇO ASTM A-120 PRETO C/ ROSCA DE 40mm(1 1/2")</v>
          </cell>
          <cell r="D5932" t="str">
            <v>M</v>
          </cell>
          <cell r="E5932">
            <v>39.08</v>
          </cell>
        </row>
        <row r="5933">
          <cell r="A5933" t="str">
            <v>I6756</v>
          </cell>
          <cell r="B5933" t="str">
            <v>SEINFRA/CE</v>
          </cell>
          <cell r="C5933" t="str">
            <v>TUBO AÇO ASTM A-120 PRETO C/ ROSCA DE 50mm (2")</v>
          </cell>
          <cell r="D5933" t="str">
            <v>M</v>
          </cell>
          <cell r="E5933">
            <v>52.39</v>
          </cell>
        </row>
        <row r="5934">
          <cell r="A5934" t="str">
            <v>I2163</v>
          </cell>
          <cell r="B5934" t="str">
            <v>SEINFRA/CE</v>
          </cell>
          <cell r="C5934" t="str">
            <v>TUBO AÇO GALVANIZADO DE 100MM (4')</v>
          </cell>
          <cell r="D5934" t="str">
            <v>M</v>
          </cell>
          <cell r="E5934">
            <v>88.35</v>
          </cell>
        </row>
        <row r="5935">
          <cell r="A5935" t="str">
            <v>I2164</v>
          </cell>
          <cell r="B5935" t="str">
            <v>SEINFRA/CE</v>
          </cell>
          <cell r="C5935" t="str">
            <v>TUBO AÇO GALVANIZADO DE 125MM (5')</v>
          </cell>
          <cell r="D5935" t="str">
            <v>M</v>
          </cell>
          <cell r="E5935">
            <v>111.82</v>
          </cell>
        </row>
        <row r="5936">
          <cell r="A5936" t="str">
            <v>I2165</v>
          </cell>
          <cell r="B5936" t="str">
            <v>SEINFRA/CE</v>
          </cell>
          <cell r="C5936" t="str">
            <v>TUBO AÇO GALVANIZADO DE 150MM (6')</v>
          </cell>
          <cell r="D5936" t="str">
            <v>M</v>
          </cell>
          <cell r="E5936">
            <v>116.17</v>
          </cell>
        </row>
        <row r="5937">
          <cell r="A5937" t="str">
            <v>I2166</v>
          </cell>
          <cell r="B5937" t="str">
            <v>SEINFRA/CE</v>
          </cell>
          <cell r="C5937" t="str">
            <v>TUBO AÇO GALVANIZADO DE 15MM (1/2')</v>
          </cell>
          <cell r="D5937" t="str">
            <v>M</v>
          </cell>
          <cell r="E5937">
            <v>10.67</v>
          </cell>
        </row>
        <row r="5938">
          <cell r="A5938" t="str">
            <v>I2167</v>
          </cell>
          <cell r="B5938" t="str">
            <v>SEINFRA/CE</v>
          </cell>
          <cell r="C5938" t="str">
            <v>TUBO AÇO GALVANIZADO DE 20MM (3/4')</v>
          </cell>
          <cell r="D5938" t="str">
            <v>M</v>
          </cell>
          <cell r="E5938">
            <v>12.96</v>
          </cell>
        </row>
        <row r="5939">
          <cell r="A5939" t="str">
            <v>I2168</v>
          </cell>
          <cell r="B5939" t="str">
            <v>SEINFRA/CE</v>
          </cell>
          <cell r="C5939" t="str">
            <v>TUBO AÇO GALVANIZADO DE 25MM (1")</v>
          </cell>
          <cell r="D5939" t="str">
            <v>M</v>
          </cell>
          <cell r="E5939">
            <v>18.52</v>
          </cell>
        </row>
        <row r="5940">
          <cell r="A5940" t="str">
            <v>I2169</v>
          </cell>
          <cell r="B5940" t="str">
            <v>SEINFRA/CE</v>
          </cell>
          <cell r="C5940" t="str">
            <v>TUBO AÇO GALVANIZADO DE 32MM (1 1/4')</v>
          </cell>
          <cell r="D5940" t="str">
            <v>M</v>
          </cell>
          <cell r="E5940">
            <v>23.25</v>
          </cell>
        </row>
        <row r="5941">
          <cell r="A5941" t="str">
            <v>I2170</v>
          </cell>
          <cell r="B5941" t="str">
            <v>SEINFRA/CE</v>
          </cell>
          <cell r="C5941" t="str">
            <v>TUBO AÇO GALVANIZADO DE 40MM (1 1/2')</v>
          </cell>
          <cell r="D5941" t="str">
            <v>M</v>
          </cell>
          <cell r="E5941">
            <v>32.43</v>
          </cell>
        </row>
        <row r="5942">
          <cell r="A5942" t="str">
            <v>I2171</v>
          </cell>
          <cell r="B5942" t="str">
            <v>SEINFRA/CE</v>
          </cell>
          <cell r="C5942" t="str">
            <v>TUBO AÇO GALVANIZADO DE 50MM (2')</v>
          </cell>
          <cell r="D5942" t="str">
            <v>M</v>
          </cell>
          <cell r="E5942">
            <v>33.39</v>
          </cell>
        </row>
        <row r="5943">
          <cell r="A5943" t="str">
            <v>I2172</v>
          </cell>
          <cell r="B5943" t="str">
            <v>SEINFRA/CE</v>
          </cell>
          <cell r="C5943" t="str">
            <v>TUBO AÇO GALVANIZADO DE 65MM (2 1/2')</v>
          </cell>
          <cell r="D5943" t="str">
            <v>M</v>
          </cell>
          <cell r="E5943">
            <v>63.27</v>
          </cell>
        </row>
        <row r="5944">
          <cell r="A5944" t="str">
            <v>I2173</v>
          </cell>
          <cell r="B5944" t="str">
            <v>SEINFRA/CE</v>
          </cell>
          <cell r="C5944" t="str">
            <v>TUBO AÇO GALVANIZADO DE 80MM (3')</v>
          </cell>
          <cell r="D5944" t="str">
            <v>M</v>
          </cell>
          <cell r="E5944">
            <v>63.4</v>
          </cell>
        </row>
        <row r="5945">
          <cell r="A5945" t="str">
            <v>I2207</v>
          </cell>
          <cell r="B5945" t="str">
            <v>SEINFRA/CE</v>
          </cell>
          <cell r="C5945" t="str">
            <v>TUBO AÇO INOX</v>
          </cell>
          <cell r="D5945" t="str">
            <v>M</v>
          </cell>
          <cell r="E5945">
            <v>230.11</v>
          </cell>
        </row>
        <row r="5946">
          <cell r="A5946" t="str">
            <v>I8646</v>
          </cell>
          <cell r="B5946" t="str">
            <v>SEINFRA/CE</v>
          </cell>
          <cell r="C5946" t="str">
            <v>TUBO AÇO INOX DIAM 1 1/2"</v>
          </cell>
          <cell r="D5946" t="str">
            <v>M</v>
          </cell>
          <cell r="E5946">
            <v>126.41</v>
          </cell>
        </row>
        <row r="5947">
          <cell r="A5947" t="str">
            <v>I7335</v>
          </cell>
          <cell r="B5947" t="str">
            <v>SEINFRA/CE</v>
          </cell>
          <cell r="C5947" t="str">
            <v>TUBO AÇO PRETO C/ CONEXÕES DE 40mm (1 1/2")</v>
          </cell>
          <cell r="D5947" t="str">
            <v>M</v>
          </cell>
          <cell r="E5947">
            <v>53.1</v>
          </cell>
        </row>
        <row r="5948">
          <cell r="A5948" t="str">
            <v>I7334</v>
          </cell>
          <cell r="B5948" t="str">
            <v>SEINFRA/CE</v>
          </cell>
          <cell r="C5948" t="str">
            <v>TUBO API 5 LX REVESTIDO PE 3C D=6"</v>
          </cell>
          <cell r="D5948" t="str">
            <v>M</v>
          </cell>
          <cell r="E5948">
            <v>163.07</v>
          </cell>
        </row>
        <row r="5949">
          <cell r="A5949" t="str">
            <v>I6170</v>
          </cell>
          <cell r="B5949" t="str">
            <v>SEINFRA/CE</v>
          </cell>
          <cell r="C5949" t="str">
            <v>TUBO CAMISA AÇO CHAPA ASTM A36 1/4" DN 300mm</v>
          </cell>
          <cell r="D5949" t="str">
            <v>M</v>
          </cell>
          <cell r="E5949">
            <v>1438.93</v>
          </cell>
        </row>
        <row r="5950">
          <cell r="A5950" t="str">
            <v>I6171</v>
          </cell>
          <cell r="B5950" t="str">
            <v>SEINFRA/CE</v>
          </cell>
          <cell r="C5950" t="str">
            <v>TUBO CAMISA AÇO CHAPA ASTM A36 1/4" DN 400mm</v>
          </cell>
          <cell r="D5950" t="str">
            <v>M</v>
          </cell>
          <cell r="E5950">
            <v>1794.89</v>
          </cell>
        </row>
        <row r="5951">
          <cell r="A5951" t="str">
            <v>I6172</v>
          </cell>
          <cell r="B5951" t="str">
            <v>SEINFRA/CE</v>
          </cell>
          <cell r="C5951" t="str">
            <v>TUBO CAMISA AÇO CHAPA ASTM A36 1/4" DN 500mm</v>
          </cell>
          <cell r="D5951" t="str">
            <v>M</v>
          </cell>
          <cell r="E5951">
            <v>2234.38</v>
          </cell>
        </row>
        <row r="5952">
          <cell r="A5952" t="str">
            <v>I8579</v>
          </cell>
          <cell r="B5952" t="str">
            <v>SEINFRA/CE</v>
          </cell>
          <cell r="C5952" t="str">
            <v>TUBO CAMISA AÇO CHAPA ASTM A36 5/16" DN 1000mm</v>
          </cell>
          <cell r="D5952" t="str">
            <v>M</v>
          </cell>
          <cell r="E5952">
            <v>4066.01</v>
          </cell>
        </row>
        <row r="5953">
          <cell r="A5953" t="str">
            <v>I8580</v>
          </cell>
          <cell r="B5953" t="str">
            <v>SEINFRA/CE</v>
          </cell>
          <cell r="C5953" t="str">
            <v>TUBO CAMISA AÇO CHAPA ASTM A36 5/16" DN 1500mm</v>
          </cell>
          <cell r="D5953" t="str">
            <v>M</v>
          </cell>
          <cell r="E5953">
            <v>6099.02</v>
          </cell>
        </row>
        <row r="5954">
          <cell r="A5954" t="str">
            <v>I8581</v>
          </cell>
          <cell r="B5954" t="str">
            <v>SEINFRA/CE</v>
          </cell>
          <cell r="C5954" t="str">
            <v>TUBO CAMISA AÇO CHAPA ASTM A36 5/16" DN 2000mm</v>
          </cell>
          <cell r="D5954" t="str">
            <v>M</v>
          </cell>
          <cell r="E5954">
            <v>8132.02</v>
          </cell>
        </row>
        <row r="5955">
          <cell r="A5955" t="str">
            <v>I8085</v>
          </cell>
          <cell r="B5955" t="str">
            <v>SEINFRA/CE</v>
          </cell>
          <cell r="C5955" t="str">
            <v>TUBO CAMISA AÇO CHAPA ASTM A36 5/16" DN 700mm</v>
          </cell>
          <cell r="D5955" t="str">
            <v>M</v>
          </cell>
          <cell r="E5955">
            <v>834.34</v>
          </cell>
        </row>
        <row r="5956">
          <cell r="A5956" t="str">
            <v>I2161</v>
          </cell>
          <cell r="B5956" t="str">
            <v>SEINFRA/CE</v>
          </cell>
          <cell r="C5956" t="str">
            <v>TUBO CERÂMICO DE 100MM</v>
          </cell>
          <cell r="D5956" t="str">
            <v>M</v>
          </cell>
          <cell r="E5956">
            <v>6.09</v>
          </cell>
        </row>
        <row r="5957">
          <cell r="A5957" t="str">
            <v>I2162</v>
          </cell>
          <cell r="B5957" t="str">
            <v>SEINFRA/CE</v>
          </cell>
          <cell r="C5957" t="str">
            <v>TUBO CERÂMICO DE 300MM</v>
          </cell>
          <cell r="D5957" t="str">
            <v>M</v>
          </cell>
          <cell r="E5957">
            <v>82.4</v>
          </cell>
        </row>
        <row r="5958">
          <cell r="A5958" t="str">
            <v>I2174</v>
          </cell>
          <cell r="B5958" t="str">
            <v>SEINFRA/CE</v>
          </cell>
          <cell r="C5958" t="str">
            <v>TUBO COBRE DE 104MM</v>
          </cell>
          <cell r="D5958" t="str">
            <v>M</v>
          </cell>
          <cell r="E5958">
            <v>371.67</v>
          </cell>
        </row>
        <row r="5959">
          <cell r="A5959" t="str">
            <v>I2175</v>
          </cell>
          <cell r="B5959" t="str">
            <v>SEINFRA/CE</v>
          </cell>
          <cell r="C5959" t="str">
            <v>TUBO COBRE DE 15MM</v>
          </cell>
          <cell r="D5959" t="str">
            <v>M</v>
          </cell>
          <cell r="E5959">
            <v>25.59</v>
          </cell>
        </row>
        <row r="5960">
          <cell r="A5960" t="str">
            <v>I2176</v>
          </cell>
          <cell r="B5960" t="str">
            <v>SEINFRA/CE</v>
          </cell>
          <cell r="C5960" t="str">
            <v>TUBO COBRE DE 22MM</v>
          </cell>
          <cell r="D5960" t="str">
            <v>M</v>
          </cell>
          <cell r="E5960">
            <v>40.159999999999997</v>
          </cell>
        </row>
        <row r="5961">
          <cell r="A5961" t="str">
            <v>I2177</v>
          </cell>
          <cell r="B5961" t="str">
            <v>SEINFRA/CE</v>
          </cell>
          <cell r="C5961" t="str">
            <v>TUBO COBRE DE 28MM</v>
          </cell>
          <cell r="D5961" t="str">
            <v>M</v>
          </cell>
          <cell r="E5961">
            <v>50.61</v>
          </cell>
        </row>
        <row r="5962">
          <cell r="A5962" t="str">
            <v>I2178</v>
          </cell>
          <cell r="B5962" t="str">
            <v>SEINFRA/CE</v>
          </cell>
          <cell r="C5962" t="str">
            <v>TUBO COBRE DE 35MM</v>
          </cell>
          <cell r="D5962" t="str">
            <v>M</v>
          </cell>
          <cell r="E5962">
            <v>76.599999999999994</v>
          </cell>
        </row>
        <row r="5963">
          <cell r="A5963" t="str">
            <v>I2179</v>
          </cell>
          <cell r="B5963" t="str">
            <v>SEINFRA/CE</v>
          </cell>
          <cell r="C5963" t="str">
            <v>TUBO COBRE DE 42MM</v>
          </cell>
          <cell r="D5963" t="str">
            <v>M</v>
          </cell>
          <cell r="E5963">
            <v>91.89</v>
          </cell>
        </row>
        <row r="5964">
          <cell r="A5964" t="str">
            <v>I2180</v>
          </cell>
          <cell r="B5964" t="str">
            <v>SEINFRA/CE</v>
          </cell>
          <cell r="C5964" t="str">
            <v>TUBO COBRE DE 54MM</v>
          </cell>
          <cell r="D5964" t="str">
            <v>M</v>
          </cell>
          <cell r="E5964">
            <v>129.33000000000001</v>
          </cell>
        </row>
        <row r="5965">
          <cell r="A5965" t="str">
            <v>I2181</v>
          </cell>
          <cell r="B5965" t="str">
            <v>SEINFRA/CE</v>
          </cell>
          <cell r="C5965" t="str">
            <v>TUBO COBRE DE 66MM</v>
          </cell>
          <cell r="D5965" t="str">
            <v>M</v>
          </cell>
          <cell r="E5965">
            <v>176.05</v>
          </cell>
        </row>
        <row r="5966">
          <cell r="A5966" t="str">
            <v>I2182</v>
          </cell>
          <cell r="B5966" t="str">
            <v>SEINFRA/CE</v>
          </cell>
          <cell r="C5966" t="str">
            <v>TUBO COBRE DE 79MM</v>
          </cell>
          <cell r="D5966" t="str">
            <v>M</v>
          </cell>
          <cell r="E5966">
            <v>257.19</v>
          </cell>
        </row>
        <row r="5967">
          <cell r="A5967" t="str">
            <v>I2451</v>
          </cell>
          <cell r="B5967" t="str">
            <v>SEINFRA/CE</v>
          </cell>
          <cell r="C5967" t="str">
            <v>TUBO CONCRETO ARMADO CA2, D=600MM - L=400MM</v>
          </cell>
          <cell r="D5967" t="str">
            <v>UN</v>
          </cell>
          <cell r="E5967">
            <v>107.07</v>
          </cell>
        </row>
        <row r="5968">
          <cell r="A5968" t="str">
            <v>I2183</v>
          </cell>
          <cell r="B5968" t="str">
            <v>SEINFRA/CE</v>
          </cell>
          <cell r="C5968" t="str">
            <v>TUBO CONCRETO ARMADO DIAM. 100cm</v>
          </cell>
          <cell r="D5968" t="str">
            <v>M</v>
          </cell>
          <cell r="E5968">
            <v>230</v>
          </cell>
        </row>
        <row r="5969">
          <cell r="A5969" t="str">
            <v>I2184</v>
          </cell>
          <cell r="B5969" t="str">
            <v>SEINFRA/CE</v>
          </cell>
          <cell r="C5969" t="str">
            <v>TUBO CONCRETO ARMADO DIAM. 120cm</v>
          </cell>
          <cell r="D5969" t="str">
            <v>M</v>
          </cell>
          <cell r="E5969">
            <v>363.17</v>
          </cell>
        </row>
        <row r="5970">
          <cell r="A5970" t="str">
            <v>I2185</v>
          </cell>
          <cell r="B5970" t="str">
            <v>SEINFRA/CE</v>
          </cell>
          <cell r="C5970" t="str">
            <v>TUBO CONCRETO ARMADO DIAM. 150cm</v>
          </cell>
          <cell r="D5970" t="str">
            <v>M</v>
          </cell>
          <cell r="E5970">
            <v>467.67</v>
          </cell>
        </row>
        <row r="5971">
          <cell r="A5971" t="str">
            <v>I2186</v>
          </cell>
          <cell r="B5971" t="str">
            <v>SEINFRA/CE</v>
          </cell>
          <cell r="C5971" t="str">
            <v>TUBO CONCRETO ARMADO DIAM. 60cm</v>
          </cell>
          <cell r="D5971" t="str">
            <v>M</v>
          </cell>
          <cell r="E5971">
            <v>121.1</v>
          </cell>
        </row>
        <row r="5972">
          <cell r="A5972" t="str">
            <v>I2187</v>
          </cell>
          <cell r="B5972" t="str">
            <v>SEINFRA/CE</v>
          </cell>
          <cell r="C5972" t="str">
            <v>TUBO CONCRETO ARMADO DIAM. 80cm</v>
          </cell>
          <cell r="D5972" t="str">
            <v>M</v>
          </cell>
          <cell r="E5972">
            <v>182.1</v>
          </cell>
        </row>
        <row r="5973">
          <cell r="A5973" t="str">
            <v>I2188</v>
          </cell>
          <cell r="B5973" t="str">
            <v>SEINFRA/CE</v>
          </cell>
          <cell r="C5973" t="str">
            <v>TUBO CONCRETO DIAM. 30cm</v>
          </cell>
          <cell r="D5973" t="str">
            <v>M</v>
          </cell>
          <cell r="E5973">
            <v>50.8</v>
          </cell>
        </row>
        <row r="5974">
          <cell r="A5974" t="str">
            <v>I2189</v>
          </cell>
          <cell r="B5974" t="str">
            <v>SEINFRA/CE</v>
          </cell>
          <cell r="C5974" t="str">
            <v>TUBO CONCRETO DIAM. 40cm</v>
          </cell>
          <cell r="D5974" t="str">
            <v>M</v>
          </cell>
          <cell r="E5974">
            <v>58.2</v>
          </cell>
        </row>
        <row r="5975">
          <cell r="A5975" t="str">
            <v>I2452</v>
          </cell>
          <cell r="B5975" t="str">
            <v>SEINFRA/CE</v>
          </cell>
          <cell r="C5975" t="str">
            <v>TUBO CONCRETO POROSO D=15cm</v>
          </cell>
          <cell r="D5975" t="str">
            <v>M</v>
          </cell>
          <cell r="E5975">
            <v>14.67</v>
          </cell>
        </row>
        <row r="5976">
          <cell r="A5976" t="str">
            <v>I2453</v>
          </cell>
          <cell r="B5976" t="str">
            <v>SEINFRA/CE</v>
          </cell>
          <cell r="C5976" t="str">
            <v>TUBO CONCRETO POROSO D=20cm</v>
          </cell>
          <cell r="D5976" t="str">
            <v>M</v>
          </cell>
          <cell r="E5976">
            <v>15.8</v>
          </cell>
        </row>
        <row r="5977">
          <cell r="A5977" t="str">
            <v>I2454</v>
          </cell>
          <cell r="B5977" t="str">
            <v>SEINFRA/CE</v>
          </cell>
          <cell r="C5977" t="str">
            <v>TUBO CONCRETO POROSO D=30cm</v>
          </cell>
          <cell r="D5977" t="str">
            <v>M</v>
          </cell>
          <cell r="E5977">
            <v>26.18</v>
          </cell>
        </row>
        <row r="5978">
          <cell r="A5978" t="str">
            <v>I8677</v>
          </cell>
          <cell r="B5978" t="str">
            <v>SEINFRA/CE</v>
          </cell>
          <cell r="C5978" t="str">
            <v>TUBO CORRUGADO DUPLA PAREDE PEAD D=105,0cm</v>
          </cell>
          <cell r="D5978" t="str">
            <v>M</v>
          </cell>
          <cell r="E5978">
            <v>480.4</v>
          </cell>
        </row>
        <row r="5979">
          <cell r="A5979" t="str">
            <v>I8678</v>
          </cell>
          <cell r="B5979" t="str">
            <v>SEINFRA/CE</v>
          </cell>
          <cell r="C5979" t="str">
            <v>TUBO CORRUGADO DUPLA PAREDE PEAD D=120,0cm</v>
          </cell>
          <cell r="D5979" t="str">
            <v>M</v>
          </cell>
          <cell r="E5979">
            <v>611.07000000000005</v>
          </cell>
        </row>
        <row r="5980">
          <cell r="A5980" t="str">
            <v>I8672</v>
          </cell>
          <cell r="B5980" t="str">
            <v>SEINFRA/CE</v>
          </cell>
          <cell r="C5980" t="str">
            <v>TUBO CORRUGADO DUPLA PAREDE PEAD D=37,5cm</v>
          </cell>
          <cell r="D5980" t="str">
            <v>M</v>
          </cell>
          <cell r="E5980">
            <v>91.72</v>
          </cell>
        </row>
        <row r="5981">
          <cell r="A5981" t="str">
            <v>I8673</v>
          </cell>
          <cell r="B5981" t="str">
            <v>SEINFRA/CE</v>
          </cell>
          <cell r="C5981" t="str">
            <v>TUBO CORRUGADO DUPLA PAREDE PEAD D=45,0cm</v>
          </cell>
          <cell r="D5981" t="str">
            <v>M</v>
          </cell>
          <cell r="E5981">
            <v>127.53</v>
          </cell>
        </row>
        <row r="5982">
          <cell r="A5982" t="str">
            <v>I8674</v>
          </cell>
          <cell r="B5982" t="str">
            <v>SEINFRA/CE</v>
          </cell>
          <cell r="C5982" t="str">
            <v>TUBO CORRUGADO DUPLA PAREDE PEAD D=60,0cm</v>
          </cell>
          <cell r="D5982" t="str">
            <v>M</v>
          </cell>
          <cell r="E5982">
            <v>218.32</v>
          </cell>
        </row>
        <row r="5983">
          <cell r="A5983" t="str">
            <v>I8675</v>
          </cell>
          <cell r="B5983" t="str">
            <v>SEINFRA/CE</v>
          </cell>
          <cell r="C5983" t="str">
            <v>TUBO CORRUGADO DUPLA PAREDE PEAD D=75,0cm</v>
          </cell>
          <cell r="D5983" t="str">
            <v>M</v>
          </cell>
          <cell r="E5983">
            <v>305.68</v>
          </cell>
        </row>
        <row r="5984">
          <cell r="A5984" t="str">
            <v>I8676</v>
          </cell>
          <cell r="B5984" t="str">
            <v>SEINFRA/CE</v>
          </cell>
          <cell r="C5984" t="str">
            <v>TUBO CORRUGADO DUPLA PAREDE PEAD D=90,0cm</v>
          </cell>
          <cell r="D5984" t="str">
            <v>M</v>
          </cell>
          <cell r="E5984">
            <v>393.03</v>
          </cell>
        </row>
        <row r="5985">
          <cell r="A5985" t="str">
            <v>I7883</v>
          </cell>
          <cell r="B5985" t="str">
            <v>SEINFRA/CE</v>
          </cell>
          <cell r="C5985" t="str">
            <v>TUBO DE ACO CHAPA ASTM A36 1/2 COM PONTAS DN 1400mm</v>
          </cell>
          <cell r="D5985" t="str">
            <v>M</v>
          </cell>
          <cell r="E5985">
            <v>4141.58</v>
          </cell>
        </row>
        <row r="5986">
          <cell r="A5986" t="str">
            <v>I7884</v>
          </cell>
          <cell r="B5986" t="str">
            <v>SEINFRA/CE</v>
          </cell>
          <cell r="C5986" t="str">
            <v>TUBO DE ACO CHAPA ASTM A36 1/2 COM PONTAS DN 1600mm</v>
          </cell>
          <cell r="D5986" t="str">
            <v>M</v>
          </cell>
          <cell r="E5986">
            <v>4706.34</v>
          </cell>
        </row>
        <row r="5987">
          <cell r="A5987" t="str">
            <v>I7877</v>
          </cell>
          <cell r="B5987" t="str">
            <v>SEINFRA/CE</v>
          </cell>
          <cell r="C5987" t="str">
            <v>TUBO DE ACO CHAPA ASTM A36 1/4 COM PONTAS DN 600mm</v>
          </cell>
          <cell r="D5987" t="str">
            <v>M</v>
          </cell>
          <cell r="E5987">
            <v>741.32</v>
          </cell>
        </row>
        <row r="5988">
          <cell r="A5988" t="str">
            <v>I7878</v>
          </cell>
          <cell r="B5988" t="str">
            <v>SEINFRA/CE</v>
          </cell>
          <cell r="C5988" t="str">
            <v>TUBO DE ACO CHAPA ASTM A36 1/4 COM PONTAS DN 700mm</v>
          </cell>
          <cell r="D5988" t="str">
            <v>M</v>
          </cell>
          <cell r="E5988">
            <v>1054.22</v>
          </cell>
        </row>
        <row r="5989">
          <cell r="A5989" t="str">
            <v>I7879</v>
          </cell>
          <cell r="B5989" t="str">
            <v>SEINFRA/CE</v>
          </cell>
          <cell r="C5989" t="str">
            <v>TUBO DE ACO CHAPA ASTM A36 1/4 COM PONTAS DN 800mm</v>
          </cell>
          <cell r="D5989" t="str">
            <v>M</v>
          </cell>
          <cell r="E5989">
            <v>1204.82</v>
          </cell>
        </row>
        <row r="5990">
          <cell r="A5990" t="str">
            <v>I7875</v>
          </cell>
          <cell r="B5990" t="str">
            <v>SEINFRA/CE</v>
          </cell>
          <cell r="C5990" t="str">
            <v>TUBO DE ACO CHAPA ASTM A36 3/16 COM PONTAS DN 400mm</v>
          </cell>
          <cell r="D5990" t="str">
            <v>M</v>
          </cell>
          <cell r="E5990">
            <v>491.63</v>
          </cell>
        </row>
        <row r="5991">
          <cell r="A5991" t="str">
            <v>I7876</v>
          </cell>
          <cell r="B5991" t="str">
            <v>SEINFRA/CE</v>
          </cell>
          <cell r="C5991" t="str">
            <v>TUBO DE ACO CHAPA ASTM A36 3/16 COM PONTAS DN 500mm</v>
          </cell>
          <cell r="D5991" t="str">
            <v>M</v>
          </cell>
          <cell r="E5991">
            <v>616.47</v>
          </cell>
        </row>
        <row r="5992">
          <cell r="A5992" t="str">
            <v>I7882</v>
          </cell>
          <cell r="B5992" t="str">
            <v>SEINFRA/CE</v>
          </cell>
          <cell r="C5992" t="str">
            <v>TUBO DE ACO CHAPA ASTM A36 3/8 COM PONTAS DN 1200mm</v>
          </cell>
          <cell r="D5992" t="str">
            <v>M</v>
          </cell>
          <cell r="E5992">
            <v>2720.27</v>
          </cell>
        </row>
        <row r="5993">
          <cell r="A5993" t="str">
            <v>I7881</v>
          </cell>
          <cell r="B5993" t="str">
            <v>SEINFRA/CE</v>
          </cell>
          <cell r="C5993" t="str">
            <v>TUBO DE ACO CHAPA ASTM A36 5/16 COM PONTAS DN 1000mm</v>
          </cell>
          <cell r="D5993" t="str">
            <v>M</v>
          </cell>
          <cell r="E5993">
            <v>1901.37</v>
          </cell>
        </row>
        <row r="5994">
          <cell r="A5994" t="str">
            <v>I7880</v>
          </cell>
          <cell r="B5994" t="str">
            <v>SEINFRA/CE</v>
          </cell>
          <cell r="C5994" t="str">
            <v>TUBO DE ACO CHAPA ASTM A36 5/16 COM PONTAS DN 900mm</v>
          </cell>
          <cell r="D5994" t="str">
            <v>M</v>
          </cell>
          <cell r="E5994">
            <v>1713.12</v>
          </cell>
        </row>
        <row r="5995">
          <cell r="A5995" t="str">
            <v>I6059</v>
          </cell>
          <cell r="B5995" t="str">
            <v>SEINFRA/CE</v>
          </cell>
          <cell r="C5995" t="str">
            <v>TUBO DE CONCRETO ARMADO CA1, D = 500MM</v>
          </cell>
          <cell r="D5995" t="str">
            <v>M</v>
          </cell>
          <cell r="E5995">
            <v>92.82</v>
          </cell>
        </row>
        <row r="5996">
          <cell r="A5996" t="str">
            <v>I6060</v>
          </cell>
          <cell r="B5996" t="str">
            <v>SEINFRA/CE</v>
          </cell>
          <cell r="C5996" t="str">
            <v>TUBO DE CONCRETO ARMADO CA2, D = 600 - L = 400MM</v>
          </cell>
          <cell r="D5996" t="str">
            <v>UN</v>
          </cell>
          <cell r="E5996">
            <v>36.520000000000003</v>
          </cell>
        </row>
        <row r="5997">
          <cell r="A5997" t="str">
            <v>I2190</v>
          </cell>
          <cell r="B5997" t="str">
            <v>SEINFRA/CE</v>
          </cell>
          <cell r="C5997" t="str">
            <v>TUBO DE LIGAÇÃO CROMADO COM CANOPLA</v>
          </cell>
          <cell r="D5997" t="str">
            <v>UN</v>
          </cell>
          <cell r="E5997">
            <v>13.79</v>
          </cell>
        </row>
        <row r="5998">
          <cell r="A5998" t="str">
            <v>I2191</v>
          </cell>
          <cell r="B5998" t="str">
            <v>SEINFRA/CE</v>
          </cell>
          <cell r="C5998" t="str">
            <v>TUBO DE LIGAÇÃO CROMADO COM CANOPLA 1/2' P/CHUV</v>
          </cell>
          <cell r="D5998" t="str">
            <v>UN</v>
          </cell>
          <cell r="E5998">
            <v>13.79</v>
          </cell>
        </row>
        <row r="5999">
          <cell r="A5999" t="str">
            <v>I6933</v>
          </cell>
          <cell r="B5999" t="str">
            <v>SEINFRA/CE</v>
          </cell>
          <cell r="C5999" t="str">
            <v>TUBO DE POLIETILENO PE 80 AZUL - 20 (NBR-8417)</v>
          </cell>
          <cell r="D5999" t="str">
            <v>M</v>
          </cell>
          <cell r="E5999">
            <v>2.76</v>
          </cell>
        </row>
        <row r="6000">
          <cell r="A6000" t="str">
            <v>I2961</v>
          </cell>
          <cell r="B6000" t="str">
            <v>SEINFRA/CE</v>
          </cell>
          <cell r="C6000" t="str">
            <v>TUBO DE POLIETILENO PE-5 20 (NBR-8417)</v>
          </cell>
          <cell r="D6000" t="str">
            <v>M</v>
          </cell>
          <cell r="E6000">
            <v>2.4900000000000002</v>
          </cell>
        </row>
        <row r="6001">
          <cell r="A6001" t="str">
            <v>I2962</v>
          </cell>
          <cell r="B6001" t="str">
            <v>SEINFRA/CE</v>
          </cell>
          <cell r="C6001" t="str">
            <v>TUBO DE POLIETILENO PE-5 32 (NBR-8417)</v>
          </cell>
          <cell r="D6001" t="str">
            <v>M</v>
          </cell>
          <cell r="E6001">
            <v>5.33</v>
          </cell>
        </row>
        <row r="6002">
          <cell r="A6002" t="str">
            <v>I2192</v>
          </cell>
          <cell r="B6002" t="str">
            <v>SEINFRA/CE</v>
          </cell>
          <cell r="C6002" t="str">
            <v>TUBO DE PVC DE 1 1/2' PARA DESCARGA</v>
          </cell>
          <cell r="D6002" t="str">
            <v>UN</v>
          </cell>
          <cell r="E6002">
            <v>5.82</v>
          </cell>
        </row>
        <row r="6003">
          <cell r="A6003" t="str">
            <v>I6706</v>
          </cell>
          <cell r="B6003" t="str">
            <v>SEINFRA/CE</v>
          </cell>
          <cell r="C6003" t="str">
            <v>TUBO DE PVC HELICOIDAL "RIB LOC" D=0,40m, INCLUSIVE ADESIVO E JUNTAS</v>
          </cell>
          <cell r="D6003" t="str">
            <v>M</v>
          </cell>
          <cell r="E6003">
            <v>147.52000000000001</v>
          </cell>
        </row>
        <row r="6004">
          <cell r="A6004" t="str">
            <v>I6707</v>
          </cell>
          <cell r="B6004" t="str">
            <v>SEINFRA/CE</v>
          </cell>
          <cell r="C6004" t="str">
            <v>TUBO DE PVC HELICOIDAL "RIB LOC" D=0,50m, INCLUSIVE ADESIVO E JUNTAS</v>
          </cell>
          <cell r="D6004" t="str">
            <v>M</v>
          </cell>
          <cell r="E6004">
            <v>224</v>
          </cell>
        </row>
        <row r="6005">
          <cell r="A6005" t="str">
            <v>I6708</v>
          </cell>
          <cell r="B6005" t="str">
            <v>SEINFRA/CE</v>
          </cell>
          <cell r="C6005" t="str">
            <v>TUBO DE PVC HELICOIDAL "RIB LOC" D=0,60m, INCLUSIVE ADESIVO E JUNTAS</v>
          </cell>
          <cell r="D6005" t="str">
            <v>M</v>
          </cell>
          <cell r="E6005">
            <v>285.52999999999997</v>
          </cell>
        </row>
        <row r="6006">
          <cell r="A6006" t="str">
            <v>I6709</v>
          </cell>
          <cell r="B6006" t="str">
            <v>SEINFRA/CE</v>
          </cell>
          <cell r="C6006" t="str">
            <v>TUBO DE PVC HELICOIDAL "RIB LOC" D=0,70m, INCLUSIVE ADESIVO E JUNTAS</v>
          </cell>
          <cell r="D6006" t="str">
            <v>M</v>
          </cell>
          <cell r="E6006">
            <v>460.61</v>
          </cell>
        </row>
        <row r="6007">
          <cell r="A6007" t="str">
            <v>I6710</v>
          </cell>
          <cell r="B6007" t="str">
            <v>SEINFRA/CE</v>
          </cell>
          <cell r="C6007" t="str">
            <v>TUBO DE PVC HELICOIDAL "RIB LOC" D=0,80m, INCLUSIVE ADESIVO E JUNTAS</v>
          </cell>
          <cell r="D6007" t="str">
            <v>M</v>
          </cell>
          <cell r="E6007">
            <v>491.72</v>
          </cell>
        </row>
        <row r="6008">
          <cell r="A6008" t="str">
            <v>I6711</v>
          </cell>
          <cell r="B6008" t="str">
            <v>SEINFRA/CE</v>
          </cell>
          <cell r="C6008" t="str">
            <v>TUBO DE PVC HELICOIDAL "RIB LOC" D=0,90m, INCLUSIVE ADESIVO E JUNTAS</v>
          </cell>
          <cell r="D6008" t="str">
            <v>M</v>
          </cell>
          <cell r="E6008">
            <v>865.48</v>
          </cell>
        </row>
        <row r="6009">
          <cell r="A6009" t="str">
            <v>I6712</v>
          </cell>
          <cell r="B6009" t="str">
            <v>SEINFRA/CE</v>
          </cell>
          <cell r="C6009" t="str">
            <v>TUBO DE PVC HELICOIDAL "RIB LOC" D=1,00m, INCLUSIVE ADESIVO E JUNTAS</v>
          </cell>
          <cell r="D6009" t="str">
            <v>M</v>
          </cell>
          <cell r="E6009">
            <v>961.88</v>
          </cell>
        </row>
        <row r="6010">
          <cell r="A6010" t="str">
            <v>I6713</v>
          </cell>
          <cell r="B6010" t="str">
            <v>SEINFRA/CE</v>
          </cell>
          <cell r="C6010" t="str">
            <v>TUBO DE PVC HELICOIDAL "RIB LOC" D=1,20m, INCLUSIVE ADESIVO E JUNTAS</v>
          </cell>
          <cell r="D6010" t="str">
            <v>M</v>
          </cell>
          <cell r="E6010">
            <v>1154.57</v>
          </cell>
        </row>
        <row r="6011">
          <cell r="A6011" t="str">
            <v>I8663</v>
          </cell>
          <cell r="B6011" t="str">
            <v>SEINFRA/CE</v>
          </cell>
          <cell r="C6011" t="str">
            <v>TUBO EDUTOR EM PVC DN 75MM</v>
          </cell>
          <cell r="D6011" t="str">
            <v>UN</v>
          </cell>
          <cell r="E6011">
            <v>110.6</v>
          </cell>
        </row>
        <row r="6012">
          <cell r="A6012" t="str">
            <v>I5779</v>
          </cell>
          <cell r="B6012" t="str">
            <v>SEINFRA/CE</v>
          </cell>
          <cell r="C6012" t="str">
            <v>TUBO EDUTOR PVC DN 40</v>
          </cell>
          <cell r="D6012" t="str">
            <v>M</v>
          </cell>
          <cell r="E6012">
            <v>17.36</v>
          </cell>
        </row>
        <row r="6013">
          <cell r="A6013" t="str">
            <v>I5780</v>
          </cell>
          <cell r="B6013" t="str">
            <v>SEINFRA/CE</v>
          </cell>
          <cell r="C6013" t="str">
            <v>TUBO EDUTOR PVC DN 50</v>
          </cell>
          <cell r="D6013" t="str">
            <v>M</v>
          </cell>
          <cell r="E6013">
            <v>21.76</v>
          </cell>
        </row>
        <row r="6014">
          <cell r="A6014" t="str">
            <v>I5781</v>
          </cell>
          <cell r="B6014" t="str">
            <v>SEINFRA/CE</v>
          </cell>
          <cell r="C6014" t="str">
            <v>TUBO EDUTOR PVC DN 65</v>
          </cell>
          <cell r="D6014" t="str">
            <v>M</v>
          </cell>
          <cell r="E6014">
            <v>63.95</v>
          </cell>
        </row>
        <row r="6015">
          <cell r="A6015" t="str">
            <v>I7064</v>
          </cell>
          <cell r="B6015" t="str">
            <v>SEINFRA/CE</v>
          </cell>
          <cell r="C6015" t="str">
            <v>TUBO FoFo C/ FLANGE E BOLSA JE DN 80 PN10 L=500</v>
          </cell>
          <cell r="D6015" t="str">
            <v>UN</v>
          </cell>
          <cell r="E6015">
            <v>350.22</v>
          </cell>
        </row>
        <row r="6016">
          <cell r="A6016" t="str">
            <v>I7065</v>
          </cell>
          <cell r="B6016" t="str">
            <v>SEINFRA/CE</v>
          </cell>
          <cell r="C6016" t="str">
            <v>TUBO FoFo C/ FLANGE E PONTA JE DN 80 PN10 L=500</v>
          </cell>
          <cell r="D6016" t="str">
            <v>UN</v>
          </cell>
          <cell r="E6016">
            <v>302.43</v>
          </cell>
        </row>
        <row r="6017">
          <cell r="A6017" t="str">
            <v>I3961</v>
          </cell>
          <cell r="B6017" t="str">
            <v>SEINFRA/CE</v>
          </cell>
          <cell r="C6017" t="str">
            <v>TUBO FoFo C/ FLANGES DN 100  PN10 - L=500</v>
          </cell>
          <cell r="D6017" t="str">
            <v>UN</v>
          </cell>
          <cell r="E6017">
            <v>282.3</v>
          </cell>
        </row>
        <row r="6018">
          <cell r="A6018" t="str">
            <v>I3960</v>
          </cell>
          <cell r="B6018" t="str">
            <v>SEINFRA/CE</v>
          </cell>
          <cell r="C6018" t="str">
            <v>TUBO FoFo C/ FLANGES DN 100  PN10- - L=250</v>
          </cell>
          <cell r="D6018" t="str">
            <v>UN</v>
          </cell>
          <cell r="E6018">
            <v>223.28</v>
          </cell>
        </row>
        <row r="6019">
          <cell r="A6019" t="str">
            <v>I4458</v>
          </cell>
          <cell r="B6019" t="str">
            <v>SEINFRA/CE</v>
          </cell>
          <cell r="C6019" t="str">
            <v>TUBO FoFo C/ FLANGES DN 100 PN10 - L=1000</v>
          </cell>
          <cell r="D6019" t="str">
            <v>UN</v>
          </cell>
          <cell r="E6019">
            <v>797.26</v>
          </cell>
        </row>
        <row r="6020">
          <cell r="A6020" t="str">
            <v>I4459</v>
          </cell>
          <cell r="B6020" t="str">
            <v>SEINFRA/CE</v>
          </cell>
          <cell r="C6020" t="str">
            <v>TUBO FoFo C/ FLANGES DN 100 PN10 - L=1500</v>
          </cell>
          <cell r="D6020" t="str">
            <v>UN</v>
          </cell>
          <cell r="E6020">
            <v>916.48</v>
          </cell>
        </row>
        <row r="6021">
          <cell r="A6021" t="str">
            <v>I4460</v>
          </cell>
          <cell r="B6021" t="str">
            <v>SEINFRA/CE</v>
          </cell>
          <cell r="C6021" t="str">
            <v>TUBO FoFo C/ FLANGES DN 100 PN10 - L=2000</v>
          </cell>
          <cell r="D6021" t="str">
            <v>UN</v>
          </cell>
          <cell r="E6021">
            <v>1042.3699999999999</v>
          </cell>
        </row>
        <row r="6022">
          <cell r="A6022" t="str">
            <v>I4461</v>
          </cell>
          <cell r="B6022" t="str">
            <v>SEINFRA/CE</v>
          </cell>
          <cell r="C6022" t="str">
            <v>TUBO FoFo C/ FLANGES DN 100 PN10 - L=2500</v>
          </cell>
          <cell r="D6022" t="str">
            <v>UN</v>
          </cell>
          <cell r="E6022">
            <v>1155.33</v>
          </cell>
        </row>
        <row r="6023">
          <cell r="A6023" t="str">
            <v>I4462</v>
          </cell>
          <cell r="B6023" t="str">
            <v>SEINFRA/CE</v>
          </cell>
          <cell r="C6023" t="str">
            <v>TUBO FoFo C/ FLANGES DN 100 PN10 - L=3000</v>
          </cell>
          <cell r="D6023" t="str">
            <v>UN</v>
          </cell>
          <cell r="E6023">
            <v>1281.0899999999999</v>
          </cell>
        </row>
        <row r="6024">
          <cell r="A6024" t="str">
            <v>I4463</v>
          </cell>
          <cell r="B6024" t="str">
            <v>SEINFRA/CE</v>
          </cell>
          <cell r="C6024" t="str">
            <v>TUBO FoFo C/ FLANGES DN 100 PN10 - L=3500</v>
          </cell>
          <cell r="D6024" t="str">
            <v>UN</v>
          </cell>
          <cell r="E6024">
            <v>1387.28</v>
          </cell>
        </row>
        <row r="6025">
          <cell r="A6025" t="str">
            <v>I4464</v>
          </cell>
          <cell r="B6025" t="str">
            <v>SEINFRA/CE</v>
          </cell>
          <cell r="C6025" t="str">
            <v>TUBO FoFo C/ FLANGES DN 100 PN10 - L=4000</v>
          </cell>
          <cell r="D6025" t="str">
            <v>UN</v>
          </cell>
          <cell r="E6025">
            <v>1505.83</v>
          </cell>
        </row>
        <row r="6026">
          <cell r="A6026" t="str">
            <v>I4465</v>
          </cell>
          <cell r="B6026" t="str">
            <v>SEINFRA/CE</v>
          </cell>
          <cell r="C6026" t="str">
            <v>TUBO FoFo C/ FLANGES DN 100 PN10 - L=4500</v>
          </cell>
          <cell r="D6026" t="str">
            <v>UN</v>
          </cell>
          <cell r="E6026">
            <v>1642.53</v>
          </cell>
        </row>
        <row r="6027">
          <cell r="A6027" t="str">
            <v>I4466</v>
          </cell>
          <cell r="B6027" t="str">
            <v>SEINFRA/CE</v>
          </cell>
          <cell r="C6027" t="str">
            <v>TUBO FoFo C/ FLANGES DN 100 PN10 - L=5000</v>
          </cell>
          <cell r="D6027" t="str">
            <v>UN</v>
          </cell>
          <cell r="E6027">
            <v>1762.43</v>
          </cell>
        </row>
        <row r="6028">
          <cell r="A6028" t="str">
            <v>I4467</v>
          </cell>
          <cell r="B6028" t="str">
            <v>SEINFRA/CE</v>
          </cell>
          <cell r="C6028" t="str">
            <v>TUBO FoFo C/ FLANGES DN 100 PN10 - L=5500</v>
          </cell>
          <cell r="D6028" t="str">
            <v>UN</v>
          </cell>
          <cell r="E6028">
            <v>1876.64</v>
          </cell>
        </row>
        <row r="6029">
          <cell r="A6029" t="str">
            <v>I4468</v>
          </cell>
          <cell r="B6029" t="str">
            <v>SEINFRA/CE</v>
          </cell>
          <cell r="C6029" t="str">
            <v>TUBO FoFo C/ FLANGES DN 100 PN10 - L=5800</v>
          </cell>
          <cell r="D6029" t="str">
            <v>UN</v>
          </cell>
          <cell r="E6029">
            <v>1959.13</v>
          </cell>
        </row>
        <row r="6030">
          <cell r="A6030" t="str">
            <v>I3987</v>
          </cell>
          <cell r="B6030" t="str">
            <v>SEINFRA/CE</v>
          </cell>
          <cell r="C6030" t="str">
            <v>TUBO FoFo C/ FLANGES DN 1000  PN10 - L=500</v>
          </cell>
          <cell r="D6030" t="str">
            <v>UN</v>
          </cell>
          <cell r="E6030">
            <v>8376.76</v>
          </cell>
        </row>
        <row r="6031">
          <cell r="A6031" t="str">
            <v>I4607</v>
          </cell>
          <cell r="B6031" t="str">
            <v>SEINFRA/CE</v>
          </cell>
          <cell r="C6031" t="str">
            <v>TUBO FoFo C/ FLANGES DN 1000 PN10 - L=1000</v>
          </cell>
          <cell r="D6031" t="str">
            <v>UN</v>
          </cell>
          <cell r="E6031">
            <v>29767.13</v>
          </cell>
        </row>
        <row r="6032">
          <cell r="A6032" t="str">
            <v>I4608</v>
          </cell>
          <cell r="B6032" t="str">
            <v>SEINFRA/CE</v>
          </cell>
          <cell r="C6032" t="str">
            <v>TUBO FoFo C/ FLANGES DN 1000 PN10 - L=1500</v>
          </cell>
          <cell r="D6032" t="str">
            <v>UN</v>
          </cell>
          <cell r="E6032">
            <v>32611.33</v>
          </cell>
        </row>
        <row r="6033">
          <cell r="A6033" t="str">
            <v>I4609</v>
          </cell>
          <cell r="B6033" t="str">
            <v>SEINFRA/CE</v>
          </cell>
          <cell r="C6033" t="str">
            <v>TUBO FoFo C/ FLANGES DN 1000 PN10 - L=2000</v>
          </cell>
          <cell r="D6033" t="str">
            <v>UN</v>
          </cell>
          <cell r="E6033">
            <v>35055.040000000001</v>
          </cell>
        </row>
        <row r="6034">
          <cell r="A6034" t="str">
            <v>I4610</v>
          </cell>
          <cell r="B6034" t="str">
            <v>SEINFRA/CE</v>
          </cell>
          <cell r="C6034" t="str">
            <v>TUBO FoFo C/ FLANGES DN 1000 PN10 - L=2500</v>
          </cell>
          <cell r="D6034" t="str">
            <v>UN</v>
          </cell>
          <cell r="E6034">
            <v>37720.629999999997</v>
          </cell>
        </row>
        <row r="6035">
          <cell r="A6035" t="str">
            <v>I4611</v>
          </cell>
          <cell r="B6035" t="str">
            <v>SEINFRA/CE</v>
          </cell>
          <cell r="C6035" t="str">
            <v>TUBO FoFo C/ FLANGES DN 1000 PN10 - L=3000</v>
          </cell>
          <cell r="D6035" t="str">
            <v>UN</v>
          </cell>
          <cell r="E6035">
            <v>40532.839999999997</v>
          </cell>
        </row>
        <row r="6036">
          <cell r="A6036" t="str">
            <v>I4612</v>
          </cell>
          <cell r="B6036" t="str">
            <v>SEINFRA/CE</v>
          </cell>
          <cell r="C6036" t="str">
            <v>TUBO FoFo C/ FLANGES DN 1000 PN10 - L=3500</v>
          </cell>
          <cell r="D6036" t="str">
            <v>UN</v>
          </cell>
          <cell r="E6036">
            <v>43119.44</v>
          </cell>
        </row>
        <row r="6037">
          <cell r="A6037" t="str">
            <v>I4613</v>
          </cell>
          <cell r="B6037" t="str">
            <v>SEINFRA/CE</v>
          </cell>
          <cell r="C6037" t="str">
            <v>TUBO FoFo C/ FLANGES DN 1000 PN10 - L=4000</v>
          </cell>
          <cell r="D6037" t="str">
            <v>UN</v>
          </cell>
          <cell r="E6037">
            <v>45443.06</v>
          </cell>
        </row>
        <row r="6038">
          <cell r="A6038" t="str">
            <v>I4614</v>
          </cell>
          <cell r="B6038" t="str">
            <v>SEINFRA/CE</v>
          </cell>
          <cell r="C6038" t="str">
            <v>TUBO FoFo C/ FLANGES DN 1000 PN10 - L=4500</v>
          </cell>
          <cell r="D6038" t="str">
            <v>UN</v>
          </cell>
          <cell r="E6038">
            <v>48362.47</v>
          </cell>
        </row>
        <row r="6039">
          <cell r="A6039" t="str">
            <v>I4615</v>
          </cell>
          <cell r="B6039" t="str">
            <v>SEINFRA/CE</v>
          </cell>
          <cell r="C6039" t="str">
            <v>TUBO FoFo C/ FLANGES DN 1000 PN10 - L=5000</v>
          </cell>
          <cell r="D6039" t="str">
            <v>UN</v>
          </cell>
          <cell r="E6039">
            <v>50327.199999999997</v>
          </cell>
        </row>
        <row r="6040">
          <cell r="A6040" t="str">
            <v>I4616</v>
          </cell>
          <cell r="B6040" t="str">
            <v>SEINFRA/CE</v>
          </cell>
          <cell r="C6040" t="str">
            <v>TUBO FoFo C/ FLANGES DN 1000 PN10 - L=5500</v>
          </cell>
          <cell r="D6040" t="str">
            <v>UN</v>
          </cell>
          <cell r="E6040">
            <v>53146.12</v>
          </cell>
        </row>
        <row r="6041">
          <cell r="A6041" t="str">
            <v>I4617</v>
          </cell>
          <cell r="B6041" t="str">
            <v>SEINFRA/CE</v>
          </cell>
          <cell r="C6041" t="str">
            <v>TUBO FoFo C/ FLANGES DN 1000 PN10 - L=6000</v>
          </cell>
          <cell r="D6041" t="str">
            <v>UN</v>
          </cell>
          <cell r="E6041">
            <v>55694.87</v>
          </cell>
        </row>
        <row r="6042">
          <cell r="A6042" t="str">
            <v>I4618</v>
          </cell>
          <cell r="B6042" t="str">
            <v>SEINFRA/CE</v>
          </cell>
          <cell r="C6042" t="str">
            <v>TUBO FoFo C/ FLANGES DN 1000 PN10 - L=6500</v>
          </cell>
          <cell r="D6042" t="str">
            <v>UN</v>
          </cell>
          <cell r="E6042">
            <v>58431.040000000001</v>
          </cell>
        </row>
        <row r="6043">
          <cell r="A6043" t="str">
            <v>I4619</v>
          </cell>
          <cell r="B6043" t="str">
            <v>SEINFRA/CE</v>
          </cell>
          <cell r="C6043" t="str">
            <v>TUBO FoFo C/ FLANGES DN 1000 PN10 - L=6800</v>
          </cell>
          <cell r="D6043" t="str">
            <v>UN</v>
          </cell>
          <cell r="E6043">
            <v>60082.9</v>
          </cell>
        </row>
        <row r="6044">
          <cell r="A6044" t="str">
            <v>I3988</v>
          </cell>
          <cell r="B6044" t="str">
            <v>SEINFRA/CE</v>
          </cell>
          <cell r="C6044" t="str">
            <v>TUBO FoFo C/ FLANGES DN 1200  PN10 - L=250</v>
          </cell>
          <cell r="D6044" t="str">
            <v>UN</v>
          </cell>
          <cell r="E6044">
            <v>8541.61</v>
          </cell>
        </row>
        <row r="6045">
          <cell r="A6045" t="str">
            <v>I3989</v>
          </cell>
          <cell r="B6045" t="str">
            <v>SEINFRA/CE</v>
          </cell>
          <cell r="C6045" t="str">
            <v>TUBO FoFo C/ FLANGES DN 1200  PN10 - L=500</v>
          </cell>
          <cell r="D6045" t="str">
            <v>UN</v>
          </cell>
          <cell r="E6045">
            <v>14499.49</v>
          </cell>
        </row>
        <row r="6046">
          <cell r="A6046" t="str">
            <v>I4620</v>
          </cell>
          <cell r="B6046" t="str">
            <v>SEINFRA/CE</v>
          </cell>
          <cell r="C6046" t="str">
            <v>TUBO FoFo C/ FLANGES DN 1200 PN10 - L=1000</v>
          </cell>
          <cell r="D6046" t="str">
            <v>UN</v>
          </cell>
          <cell r="E6046">
            <v>44718.03</v>
          </cell>
        </row>
        <row r="6047">
          <cell r="A6047" t="str">
            <v>I4621</v>
          </cell>
          <cell r="B6047" t="str">
            <v>SEINFRA/CE</v>
          </cell>
          <cell r="C6047" t="str">
            <v>TUBO FoFo C/ FLANGES DN 1200 PN10 - L=1500</v>
          </cell>
          <cell r="D6047" t="str">
            <v>UN</v>
          </cell>
          <cell r="E6047">
            <v>47873.49</v>
          </cell>
        </row>
        <row r="6048">
          <cell r="A6048" t="str">
            <v>I4622</v>
          </cell>
          <cell r="B6048" t="str">
            <v>SEINFRA/CE</v>
          </cell>
          <cell r="C6048" t="str">
            <v>TUBO FoFo C/ FLANGES DN 1200 PN10 - L=2000</v>
          </cell>
          <cell r="D6048" t="str">
            <v>UN</v>
          </cell>
          <cell r="E6048">
            <v>50798.58</v>
          </cell>
        </row>
        <row r="6049">
          <cell r="A6049" t="str">
            <v>I4623</v>
          </cell>
          <cell r="B6049" t="str">
            <v>SEINFRA/CE</v>
          </cell>
          <cell r="C6049" t="str">
            <v>TUBO FoFo C/ FLANGES DN 1200 PN10 - L=2500</v>
          </cell>
          <cell r="D6049" t="str">
            <v>UN</v>
          </cell>
          <cell r="E6049">
            <v>53356.75</v>
          </cell>
        </row>
        <row r="6050">
          <cell r="A6050" t="str">
            <v>I4624</v>
          </cell>
          <cell r="B6050" t="str">
            <v>SEINFRA/CE</v>
          </cell>
          <cell r="C6050" t="str">
            <v>TUBO FoFo C/ FLANGES DN 1200 PN10 - L=3000</v>
          </cell>
          <cell r="D6050" t="str">
            <v>UN</v>
          </cell>
          <cell r="E6050">
            <v>56758.2</v>
          </cell>
        </row>
        <row r="6051">
          <cell r="A6051" t="str">
            <v>I4625</v>
          </cell>
          <cell r="B6051" t="str">
            <v>SEINFRA/CE</v>
          </cell>
          <cell r="C6051" t="str">
            <v>TUBO FoFo C/ FLANGES DN 1200 PN10 - L=3500</v>
          </cell>
          <cell r="D6051" t="str">
            <v>UN</v>
          </cell>
          <cell r="E6051">
            <v>58686.1</v>
          </cell>
        </row>
        <row r="6052">
          <cell r="A6052" t="str">
            <v>I4626</v>
          </cell>
          <cell r="B6052" t="str">
            <v>SEINFRA/CE</v>
          </cell>
          <cell r="C6052" t="str">
            <v>TUBO FoFo C/ FLANGES DN 1200 PN10 - L=4000</v>
          </cell>
          <cell r="D6052" t="str">
            <v>UN</v>
          </cell>
          <cell r="E6052">
            <v>62211.3</v>
          </cell>
        </row>
        <row r="6053">
          <cell r="A6053" t="str">
            <v>I4627</v>
          </cell>
          <cell r="B6053" t="str">
            <v>SEINFRA/CE</v>
          </cell>
          <cell r="C6053" t="str">
            <v>TUBO FoFo C/ FLANGES DN 1200 PN10 - L=4500</v>
          </cell>
          <cell r="D6053" t="str">
            <v>UN</v>
          </cell>
          <cell r="E6053">
            <v>64454.89</v>
          </cell>
        </row>
        <row r="6054">
          <cell r="A6054" t="str">
            <v>I4628</v>
          </cell>
          <cell r="B6054" t="str">
            <v>SEINFRA/CE</v>
          </cell>
          <cell r="C6054" t="str">
            <v>TUBO FoFo C/ FLANGES DN 1200 PN10 - L=5000</v>
          </cell>
          <cell r="D6054" t="str">
            <v>UN</v>
          </cell>
          <cell r="E6054">
            <v>67995.100000000006</v>
          </cell>
        </row>
        <row r="6055">
          <cell r="A6055" t="str">
            <v>I4629</v>
          </cell>
          <cell r="B6055" t="str">
            <v>SEINFRA/CE</v>
          </cell>
          <cell r="C6055" t="str">
            <v>TUBO FoFo C/ FLANGES DN 1200 PN10 - L=5500</v>
          </cell>
          <cell r="D6055" t="str">
            <v>UN</v>
          </cell>
          <cell r="E6055">
            <v>70787.89</v>
          </cell>
        </row>
        <row r="6056">
          <cell r="A6056" t="str">
            <v>I4630</v>
          </cell>
          <cell r="B6056" t="str">
            <v>SEINFRA/CE</v>
          </cell>
          <cell r="C6056" t="str">
            <v>TUBO FoFo C/ FLANGES DN 1200 PN10 - L=6000</v>
          </cell>
          <cell r="D6056" t="str">
            <v>UN</v>
          </cell>
          <cell r="E6056">
            <v>73701.679999999993</v>
          </cell>
        </row>
        <row r="6057">
          <cell r="A6057" t="str">
            <v>I4631</v>
          </cell>
          <cell r="B6057" t="str">
            <v>SEINFRA/CE</v>
          </cell>
          <cell r="C6057" t="str">
            <v>TUBO FoFo C/ FLANGES DN 1200 PN10 - L=6500</v>
          </cell>
          <cell r="D6057" t="str">
            <v>UN</v>
          </cell>
          <cell r="E6057">
            <v>76017.039999999994</v>
          </cell>
        </row>
        <row r="6058">
          <cell r="A6058" t="str">
            <v>I4632</v>
          </cell>
          <cell r="B6058" t="str">
            <v>SEINFRA/CE</v>
          </cell>
          <cell r="C6058" t="str">
            <v>TUBO FoFo C/ FLANGES DN 1200 PN10 - L=6800</v>
          </cell>
          <cell r="D6058" t="str">
            <v>UN</v>
          </cell>
          <cell r="E6058">
            <v>77891.179999999993</v>
          </cell>
        </row>
        <row r="6059">
          <cell r="A6059" t="str">
            <v>I3963</v>
          </cell>
          <cell r="B6059" t="str">
            <v>SEINFRA/CE</v>
          </cell>
          <cell r="C6059" t="str">
            <v>TUBO FoFo C/ FLANGES DN 150  PN10 - L=500</v>
          </cell>
          <cell r="D6059" t="str">
            <v>UN</v>
          </cell>
          <cell r="E6059">
            <v>783.34</v>
          </cell>
        </row>
        <row r="6060">
          <cell r="A6060" t="str">
            <v>I4469</v>
          </cell>
          <cell r="B6060" t="str">
            <v>SEINFRA/CE</v>
          </cell>
          <cell r="C6060" t="str">
            <v>TUBO FoFo C/ FLANGES DN 150 PN10 - L=1000</v>
          </cell>
          <cell r="D6060" t="str">
            <v>UN</v>
          </cell>
          <cell r="E6060">
            <v>1055.73</v>
          </cell>
        </row>
        <row r="6061">
          <cell r="A6061" t="str">
            <v>I4470</v>
          </cell>
          <cell r="B6061" t="str">
            <v>SEINFRA/CE</v>
          </cell>
          <cell r="C6061" t="str">
            <v>TUBO FoFo C/ FLANGES DN 150 PN10 - L=1500</v>
          </cell>
          <cell r="D6061" t="str">
            <v>UN</v>
          </cell>
          <cell r="E6061">
            <v>1206.1199999999999</v>
          </cell>
        </row>
        <row r="6062">
          <cell r="A6062" t="str">
            <v>I4471</v>
          </cell>
          <cell r="B6062" t="str">
            <v>SEINFRA/CE</v>
          </cell>
          <cell r="C6062" t="str">
            <v>TUBO FoFo C/ FLANGES DN 150 PN10 - L=2000</v>
          </cell>
          <cell r="D6062" t="str">
            <v>UN</v>
          </cell>
          <cell r="E6062">
            <v>1374.57</v>
          </cell>
        </row>
        <row r="6063">
          <cell r="A6063" t="str">
            <v>I3962</v>
          </cell>
          <cell r="B6063" t="str">
            <v>SEINFRA/CE</v>
          </cell>
          <cell r="C6063" t="str">
            <v>TUBO FoFo C/ FLANGES DN 150 PN10 - L=250</v>
          </cell>
          <cell r="D6063" t="str">
            <v>UN</v>
          </cell>
          <cell r="E6063">
            <v>311.04000000000002</v>
          </cell>
        </row>
        <row r="6064">
          <cell r="A6064" t="str">
            <v>I4472</v>
          </cell>
          <cell r="B6064" t="str">
            <v>SEINFRA/CE</v>
          </cell>
          <cell r="C6064" t="str">
            <v>TUBO FoFo C/ FLANGES DN 150 PN10 - L=2500</v>
          </cell>
          <cell r="D6064" t="str">
            <v>UN</v>
          </cell>
          <cell r="E6064">
            <v>1534.42</v>
          </cell>
        </row>
        <row r="6065">
          <cell r="A6065" t="str">
            <v>I4473</v>
          </cell>
          <cell r="B6065" t="str">
            <v>SEINFRA/CE</v>
          </cell>
          <cell r="C6065" t="str">
            <v>TUBO FoFo C/ FLANGES DN 150 PN10 - L=3000</v>
          </cell>
          <cell r="D6065" t="str">
            <v>UN</v>
          </cell>
          <cell r="E6065">
            <v>1689.26</v>
          </cell>
        </row>
        <row r="6066">
          <cell r="A6066" t="str">
            <v>I4474</v>
          </cell>
          <cell r="B6066" t="str">
            <v>SEINFRA/CE</v>
          </cell>
          <cell r="C6066" t="str">
            <v>TUBO FoFo C/ FLANGES DN 150 PN10 - L=3500</v>
          </cell>
          <cell r="D6066" t="str">
            <v>UN</v>
          </cell>
          <cell r="E6066">
            <v>1864.35</v>
          </cell>
        </row>
        <row r="6067">
          <cell r="A6067" t="str">
            <v>I4475</v>
          </cell>
          <cell r="B6067" t="str">
            <v>SEINFRA/CE</v>
          </cell>
          <cell r="C6067" t="str">
            <v>TUBO FoFo C/ FLANGES DN 150 PN10 - L=4000</v>
          </cell>
          <cell r="D6067" t="str">
            <v>UN</v>
          </cell>
          <cell r="E6067">
            <v>2029.57</v>
          </cell>
        </row>
        <row r="6068">
          <cell r="A6068" t="str">
            <v>I4476</v>
          </cell>
          <cell r="B6068" t="str">
            <v>SEINFRA/CE</v>
          </cell>
          <cell r="C6068" t="str">
            <v>TUBO FoFo C/ FLANGES DN 150 PN10 - L=4500</v>
          </cell>
          <cell r="D6068" t="str">
            <v>UN</v>
          </cell>
          <cell r="E6068">
            <v>2874.53</v>
          </cell>
        </row>
        <row r="6069">
          <cell r="A6069" t="str">
            <v>I4477</v>
          </cell>
          <cell r="B6069" t="str">
            <v>SEINFRA/CE</v>
          </cell>
          <cell r="C6069" t="str">
            <v>TUBO FoFo C/ FLANGES DN 150 PN10 - L=5000</v>
          </cell>
          <cell r="D6069" t="str">
            <v>UN</v>
          </cell>
          <cell r="E6069">
            <v>2337.25</v>
          </cell>
        </row>
        <row r="6070">
          <cell r="A6070" t="str">
            <v>I4478</v>
          </cell>
          <cell r="B6070" t="str">
            <v>SEINFRA/CE</v>
          </cell>
          <cell r="C6070" t="str">
            <v>TUBO FoFo C/ FLANGES DN 150 PN10 - L=5500</v>
          </cell>
          <cell r="D6070" t="str">
            <v>UN</v>
          </cell>
          <cell r="E6070">
            <v>2509.4</v>
          </cell>
        </row>
        <row r="6071">
          <cell r="A6071" t="str">
            <v>I4479</v>
          </cell>
          <cell r="B6071" t="str">
            <v>SEINFRA/CE</v>
          </cell>
          <cell r="C6071" t="str">
            <v>TUBO FoFo C/ FLANGES DN 150 PN10 - L=5800</v>
          </cell>
          <cell r="D6071" t="str">
            <v>UN</v>
          </cell>
          <cell r="E6071">
            <v>2621.87</v>
          </cell>
        </row>
        <row r="6072">
          <cell r="A6072" t="str">
            <v>I3964</v>
          </cell>
          <cell r="B6072" t="str">
            <v>SEINFRA/CE</v>
          </cell>
          <cell r="C6072" t="str">
            <v>TUBO FoFo C/ FLANGES DN 200  PN10 - L=250</v>
          </cell>
          <cell r="D6072" t="str">
            <v>UN</v>
          </cell>
          <cell r="E6072">
            <v>566.37</v>
          </cell>
        </row>
        <row r="6073">
          <cell r="A6073" t="str">
            <v>I3965</v>
          </cell>
          <cell r="B6073" t="str">
            <v>SEINFRA/CE</v>
          </cell>
          <cell r="C6073" t="str">
            <v>TUBO FoFo C/ FLANGES DN 200  PN10 - L=500</v>
          </cell>
          <cell r="D6073" t="str">
            <v>UN</v>
          </cell>
          <cell r="E6073">
            <v>756.69</v>
          </cell>
        </row>
        <row r="6074">
          <cell r="A6074" t="str">
            <v>I4480</v>
          </cell>
          <cell r="B6074" t="str">
            <v>SEINFRA/CE</v>
          </cell>
          <cell r="C6074" t="str">
            <v>TUBO FoFo C/ FLANGES DN 200 PN10 - L=1000</v>
          </cell>
          <cell r="D6074" t="str">
            <v>UN</v>
          </cell>
          <cell r="E6074">
            <v>1300.8800000000001</v>
          </cell>
        </row>
        <row r="6075">
          <cell r="A6075" t="str">
            <v>I4481</v>
          </cell>
          <cell r="B6075" t="str">
            <v>SEINFRA/CE</v>
          </cell>
          <cell r="C6075" t="str">
            <v>TUBO FoFo C/ FLANGES DN 200 PN10 - L=1500</v>
          </cell>
          <cell r="D6075" t="str">
            <v>UN</v>
          </cell>
          <cell r="E6075">
            <v>1501.13</v>
          </cell>
        </row>
        <row r="6076">
          <cell r="A6076" t="str">
            <v>I4482</v>
          </cell>
          <cell r="B6076" t="str">
            <v>SEINFRA/CE</v>
          </cell>
          <cell r="C6076" t="str">
            <v>TUBO FoFo C/ FLANGES DN 200 PN10 - L=2000</v>
          </cell>
          <cell r="D6076" t="str">
            <v>UN</v>
          </cell>
          <cell r="E6076">
            <v>1714.28</v>
          </cell>
        </row>
        <row r="6077">
          <cell r="A6077" t="str">
            <v>I4483</v>
          </cell>
          <cell r="B6077" t="str">
            <v>SEINFRA/CE</v>
          </cell>
          <cell r="C6077" t="str">
            <v>TUBO FoFo C/ FLANGES DN 200 PN10 - L=2500</v>
          </cell>
          <cell r="D6077" t="str">
            <v>UN</v>
          </cell>
          <cell r="E6077">
            <v>1929.39</v>
          </cell>
        </row>
        <row r="6078">
          <cell r="A6078" t="str">
            <v>I4484</v>
          </cell>
          <cell r="B6078" t="str">
            <v>SEINFRA/CE</v>
          </cell>
          <cell r="C6078" t="str">
            <v>TUBO FoFo C/ FLANGES DN 200 PN10 - L=3000</v>
          </cell>
          <cell r="D6078" t="str">
            <v>UN</v>
          </cell>
          <cell r="E6078">
            <v>2144.8000000000002</v>
          </cell>
        </row>
        <row r="6079">
          <cell r="A6079" t="str">
            <v>I4485</v>
          </cell>
          <cell r="B6079" t="str">
            <v>SEINFRA/CE</v>
          </cell>
          <cell r="C6079" t="str">
            <v>TUBO FoFo C/ FLANGES DN 200 PN10 - L=3500</v>
          </cell>
          <cell r="D6079" t="str">
            <v>UN</v>
          </cell>
          <cell r="E6079">
            <v>2351.34</v>
          </cell>
        </row>
        <row r="6080">
          <cell r="A6080" t="str">
            <v>I4486</v>
          </cell>
          <cell r="B6080" t="str">
            <v>SEINFRA/CE</v>
          </cell>
          <cell r="C6080" t="str">
            <v>TUBO FoFo C/ FLANGES DN 200 PN10 - L=4000</v>
          </cell>
          <cell r="D6080" t="str">
            <v>UN</v>
          </cell>
          <cell r="E6080">
            <v>2540.2399999999998</v>
          </cell>
        </row>
        <row r="6081">
          <cell r="A6081" t="str">
            <v>I4487</v>
          </cell>
          <cell r="B6081" t="str">
            <v>SEINFRA/CE</v>
          </cell>
          <cell r="C6081" t="str">
            <v>TUBO FoFo C/ FLANGES DN 200 PN10 - L=4500</v>
          </cell>
          <cell r="D6081" t="str">
            <v>UN</v>
          </cell>
          <cell r="E6081">
            <v>2785.43</v>
          </cell>
        </row>
        <row r="6082">
          <cell r="A6082" t="str">
            <v>I4488</v>
          </cell>
          <cell r="B6082" t="str">
            <v>SEINFRA/CE</v>
          </cell>
          <cell r="C6082" t="str">
            <v>TUBO FoFo C/ FLANGES DN 200 PN10 - L=5000</v>
          </cell>
          <cell r="D6082" t="str">
            <v>UN</v>
          </cell>
          <cell r="E6082">
            <v>2974.46</v>
          </cell>
        </row>
        <row r="6083">
          <cell r="A6083" t="str">
            <v>I4489</v>
          </cell>
          <cell r="B6083" t="str">
            <v>SEINFRA/CE</v>
          </cell>
          <cell r="C6083" t="str">
            <v>TUBO FoFo C/ FLANGES DN 200 PN10 - L=5500</v>
          </cell>
          <cell r="D6083" t="str">
            <v>UN</v>
          </cell>
          <cell r="E6083">
            <v>3197.02</v>
          </cell>
        </row>
        <row r="6084">
          <cell r="A6084" t="str">
            <v>I4490</v>
          </cell>
          <cell r="B6084" t="str">
            <v>SEINFRA/CE</v>
          </cell>
          <cell r="C6084" t="str">
            <v>TUBO FoFo C/ FLANGES DN 200 PN10 - L=5800</v>
          </cell>
          <cell r="D6084" t="str">
            <v>UN</v>
          </cell>
          <cell r="E6084">
            <v>3310.09</v>
          </cell>
        </row>
        <row r="6085">
          <cell r="A6085" t="str">
            <v>I3966</v>
          </cell>
          <cell r="B6085" t="str">
            <v>SEINFRA/CE</v>
          </cell>
          <cell r="C6085" t="str">
            <v>TUBO FoFo C/ FLANGES DN 250  PN10 - L=250</v>
          </cell>
          <cell r="D6085" t="str">
            <v>UN</v>
          </cell>
          <cell r="E6085">
            <v>435.04</v>
          </cell>
        </row>
        <row r="6086">
          <cell r="A6086" t="str">
            <v>I3967</v>
          </cell>
          <cell r="B6086" t="str">
            <v>SEINFRA/CE</v>
          </cell>
          <cell r="C6086" t="str">
            <v>TUBO FoFo C/ FLANGES DN 250  PN10 - L=500</v>
          </cell>
          <cell r="D6086" t="str">
            <v>UN</v>
          </cell>
          <cell r="E6086">
            <v>550.79999999999995</v>
          </cell>
        </row>
        <row r="6087">
          <cell r="A6087" t="str">
            <v>I4491</v>
          </cell>
          <cell r="B6087" t="str">
            <v>SEINFRA/CE</v>
          </cell>
          <cell r="C6087" t="str">
            <v>TUBO FoFo C/ FLANGES DN 250 PN10 - L=1000</v>
          </cell>
          <cell r="D6087" t="str">
            <v>UN</v>
          </cell>
          <cell r="E6087">
            <v>1709.09</v>
          </cell>
        </row>
        <row r="6088">
          <cell r="A6088" t="str">
            <v>I4492</v>
          </cell>
          <cell r="B6088" t="str">
            <v>SEINFRA/CE</v>
          </cell>
          <cell r="C6088" t="str">
            <v>TUBO FoFo C/ FLANGES DN 250 PN10 - L=1500</v>
          </cell>
          <cell r="D6088" t="str">
            <v>UN</v>
          </cell>
          <cell r="E6088">
            <v>1981.32</v>
          </cell>
        </row>
        <row r="6089">
          <cell r="A6089" t="str">
            <v>I4493</v>
          </cell>
          <cell r="B6089" t="str">
            <v>SEINFRA/CE</v>
          </cell>
          <cell r="C6089" t="str">
            <v>TUBO FoFo C/ FLANGES DN 250 PN10 - L=2000</v>
          </cell>
          <cell r="D6089" t="str">
            <v>UN</v>
          </cell>
          <cell r="E6089">
            <v>2268.9499999999998</v>
          </cell>
        </row>
        <row r="6090">
          <cell r="A6090" t="str">
            <v>I4494</v>
          </cell>
          <cell r="B6090" t="str">
            <v>SEINFRA/CE</v>
          </cell>
          <cell r="C6090" t="str">
            <v>TUBO FoFo C/ FLANGES DN 250 PN10 - L=2500</v>
          </cell>
          <cell r="D6090" t="str">
            <v>UN</v>
          </cell>
          <cell r="E6090">
            <v>2535.17</v>
          </cell>
        </row>
        <row r="6091">
          <cell r="A6091" t="str">
            <v>I4495</v>
          </cell>
          <cell r="B6091" t="str">
            <v>SEINFRA/CE</v>
          </cell>
          <cell r="C6091" t="str">
            <v>TUBO FoFo C/ FLANGES DN 250 PN10 - L=3000</v>
          </cell>
          <cell r="D6091" t="str">
            <v>UN</v>
          </cell>
          <cell r="E6091">
            <v>2817.8</v>
          </cell>
        </row>
        <row r="6092">
          <cell r="A6092" t="str">
            <v>I4496</v>
          </cell>
          <cell r="B6092" t="str">
            <v>SEINFRA/CE</v>
          </cell>
          <cell r="C6092" t="str">
            <v>TUBO FoFo C/ FLANGES DN 250 PN10 - L=3500</v>
          </cell>
          <cell r="D6092" t="str">
            <v>UN</v>
          </cell>
          <cell r="E6092">
            <v>3107.64</v>
          </cell>
        </row>
        <row r="6093">
          <cell r="A6093" t="str">
            <v>I4497</v>
          </cell>
          <cell r="B6093" t="str">
            <v>SEINFRA/CE</v>
          </cell>
          <cell r="C6093" t="str">
            <v>TUBO FoFo C/ FLANGES DN 250 PN10 - L=4000</v>
          </cell>
          <cell r="D6093" t="str">
            <v>UN</v>
          </cell>
          <cell r="E6093">
            <v>3387.07</v>
          </cell>
        </row>
        <row r="6094">
          <cell r="A6094" t="str">
            <v>I4498</v>
          </cell>
          <cell r="B6094" t="str">
            <v>SEINFRA/CE</v>
          </cell>
          <cell r="C6094" t="str">
            <v>TUBO FoFo C/ FLANGES DN 250 PN10 - L=4500</v>
          </cell>
          <cell r="D6094" t="str">
            <v>UN</v>
          </cell>
          <cell r="E6094">
            <v>3658.38</v>
          </cell>
        </row>
        <row r="6095">
          <cell r="A6095" t="str">
            <v>I4499</v>
          </cell>
          <cell r="B6095" t="str">
            <v>SEINFRA/CE</v>
          </cell>
          <cell r="C6095" t="str">
            <v>TUBO FoFo C/ FLANGES DN 250 PN10 - L=5000</v>
          </cell>
          <cell r="D6095" t="str">
            <v>UN</v>
          </cell>
          <cell r="E6095">
            <v>3954.86</v>
          </cell>
        </row>
        <row r="6096">
          <cell r="A6096" t="str">
            <v>I4500</v>
          </cell>
          <cell r="B6096" t="str">
            <v>SEINFRA/CE</v>
          </cell>
          <cell r="C6096" t="str">
            <v>TUBO FoFo C/ FLANGES DN 250 PN10 - L=5500</v>
          </cell>
          <cell r="D6096" t="str">
            <v>UN</v>
          </cell>
          <cell r="E6096">
            <v>4240.26</v>
          </cell>
        </row>
        <row r="6097">
          <cell r="A6097" t="str">
            <v>I4501</v>
          </cell>
          <cell r="B6097" t="str">
            <v>SEINFRA/CE</v>
          </cell>
          <cell r="C6097" t="str">
            <v>TUBO FoFo C/ FLANGES DN 250 PN10 - L=5800</v>
          </cell>
          <cell r="D6097" t="str">
            <v>UN</v>
          </cell>
          <cell r="E6097">
            <v>4437.84</v>
          </cell>
        </row>
        <row r="6098">
          <cell r="A6098" t="str">
            <v>I3968</v>
          </cell>
          <cell r="B6098" t="str">
            <v>SEINFRA/CE</v>
          </cell>
          <cell r="C6098" t="str">
            <v>TUBO FoFo C/ FLANGES DN 300  PN10 - L=250</v>
          </cell>
          <cell r="D6098" t="str">
            <v>UN</v>
          </cell>
          <cell r="E6098">
            <v>1010.6</v>
          </cell>
        </row>
        <row r="6099">
          <cell r="A6099" t="str">
            <v>I3969</v>
          </cell>
          <cell r="B6099" t="str">
            <v>SEINFRA/CE</v>
          </cell>
          <cell r="C6099" t="str">
            <v>TUBO FoFo C/ FLANGES DN 300  PN10 - L=500</v>
          </cell>
          <cell r="D6099" t="str">
            <v>UN</v>
          </cell>
          <cell r="E6099">
            <v>1310.6199999999999</v>
          </cell>
        </row>
        <row r="6100">
          <cell r="A6100" t="str">
            <v>I4502</v>
          </cell>
          <cell r="B6100" t="str">
            <v>SEINFRA/CE</v>
          </cell>
          <cell r="C6100" t="str">
            <v>TUBO FoFo C/ FLANGES DN 300 PN10 - L=1000</v>
          </cell>
          <cell r="D6100" t="str">
            <v>UN</v>
          </cell>
          <cell r="E6100">
            <v>2075.1</v>
          </cell>
        </row>
        <row r="6101">
          <cell r="A6101" t="str">
            <v>I4503</v>
          </cell>
          <cell r="B6101" t="str">
            <v>SEINFRA/CE</v>
          </cell>
          <cell r="C6101" t="str">
            <v>TUBO FoFo C/ FLANGES DN 300 PN10 - L=1500</v>
          </cell>
          <cell r="D6101" t="str">
            <v>UN</v>
          </cell>
          <cell r="E6101">
            <v>2395.9699999999998</v>
          </cell>
        </row>
        <row r="6102">
          <cell r="A6102" t="str">
            <v>I4504</v>
          </cell>
          <cell r="B6102" t="str">
            <v>SEINFRA/CE</v>
          </cell>
          <cell r="C6102" t="str">
            <v>TUBO FoFo C/ FLANGES DN 300 PN10 - L=2000</v>
          </cell>
          <cell r="D6102" t="str">
            <v>UN</v>
          </cell>
          <cell r="E6102">
            <v>2762.4</v>
          </cell>
        </row>
        <row r="6103">
          <cell r="A6103" t="str">
            <v>I4505</v>
          </cell>
          <cell r="B6103" t="str">
            <v>SEINFRA/CE</v>
          </cell>
          <cell r="C6103" t="str">
            <v>TUBO FoFo C/ FLANGES DN 300 PN10 - L=2500</v>
          </cell>
          <cell r="D6103" t="str">
            <v>UN</v>
          </cell>
          <cell r="E6103">
            <v>3117.74</v>
          </cell>
        </row>
        <row r="6104">
          <cell r="A6104" t="str">
            <v>I4506</v>
          </cell>
          <cell r="B6104" t="str">
            <v>SEINFRA/CE</v>
          </cell>
          <cell r="C6104" t="str">
            <v>TUBO FoFo C/ FLANGES DN 300 PN10 - L=3000</v>
          </cell>
          <cell r="D6104" t="str">
            <v>UN</v>
          </cell>
          <cell r="E6104">
            <v>3449.44</v>
          </cell>
        </row>
        <row r="6105">
          <cell r="A6105" t="str">
            <v>I4507</v>
          </cell>
          <cell r="B6105" t="str">
            <v>SEINFRA/CE</v>
          </cell>
          <cell r="C6105" t="str">
            <v>TUBO FoFo C/ FLANGES DN 300 PN10 - L=3500</v>
          </cell>
          <cell r="D6105" t="str">
            <v>UN</v>
          </cell>
          <cell r="E6105">
            <v>3799.18</v>
          </cell>
        </row>
        <row r="6106">
          <cell r="A6106" t="str">
            <v>I4508</v>
          </cell>
          <cell r="B6106" t="str">
            <v>SEINFRA/CE</v>
          </cell>
          <cell r="C6106" t="str">
            <v>TUBO FoFo C/ FLANGES DN 300 PN10 - L=4000</v>
          </cell>
          <cell r="D6106" t="str">
            <v>UN</v>
          </cell>
          <cell r="E6106">
            <v>4131.8100000000004</v>
          </cell>
        </row>
        <row r="6107">
          <cell r="A6107" t="str">
            <v>I4509</v>
          </cell>
          <cell r="B6107" t="str">
            <v>SEINFRA/CE</v>
          </cell>
          <cell r="C6107" t="str">
            <v>TUBO FoFo C/ FLANGES DN 300 PN10 - L=4500</v>
          </cell>
          <cell r="D6107" t="str">
            <v>UN</v>
          </cell>
          <cell r="E6107">
            <v>4487.43</v>
          </cell>
        </row>
        <row r="6108">
          <cell r="A6108" t="str">
            <v>I4510</v>
          </cell>
          <cell r="B6108" t="str">
            <v>SEINFRA/CE</v>
          </cell>
          <cell r="C6108" t="str">
            <v>TUBO FoFo C/ FLANGES DN 300 PN10 - L=5000</v>
          </cell>
          <cell r="D6108" t="str">
            <v>UN</v>
          </cell>
          <cell r="E6108">
            <v>4794.7</v>
          </cell>
        </row>
        <row r="6109">
          <cell r="A6109" t="str">
            <v>I4511</v>
          </cell>
          <cell r="B6109" t="str">
            <v>SEINFRA/CE</v>
          </cell>
          <cell r="C6109" t="str">
            <v>TUBO FoFo C/ FLANGES DN 300 PN10 - L=5500</v>
          </cell>
          <cell r="D6109" t="str">
            <v>UN</v>
          </cell>
          <cell r="E6109">
            <v>5103.25</v>
          </cell>
        </row>
        <row r="6110">
          <cell r="A6110" t="str">
            <v>I4512</v>
          </cell>
          <cell r="B6110" t="str">
            <v>SEINFRA/CE</v>
          </cell>
          <cell r="C6110" t="str">
            <v>TUBO FoFo C/ FLANGES DN 300 PN10 - L=5800</v>
          </cell>
          <cell r="D6110" t="str">
            <v>UN</v>
          </cell>
          <cell r="E6110">
            <v>5364.66</v>
          </cell>
        </row>
        <row r="6111">
          <cell r="A6111" t="str">
            <v>I3970</v>
          </cell>
          <cell r="B6111" t="str">
            <v>SEINFRA/CE</v>
          </cell>
          <cell r="C6111" t="str">
            <v>TUBO FoFo C/ FLANGES DN 350  PN10 - L=250</v>
          </cell>
          <cell r="D6111" t="str">
            <v>UN</v>
          </cell>
          <cell r="E6111">
            <v>1238.3800000000001</v>
          </cell>
        </row>
        <row r="6112">
          <cell r="A6112" t="str">
            <v>I3971</v>
          </cell>
          <cell r="B6112" t="str">
            <v>SEINFRA/CE</v>
          </cell>
          <cell r="C6112" t="str">
            <v>TUBO FoFo C/ FLANGES DN 350  PN10 - L=500</v>
          </cell>
          <cell r="D6112" t="str">
            <v>UN</v>
          </cell>
          <cell r="E6112">
            <v>2092.1799999999998</v>
          </cell>
        </row>
        <row r="6113">
          <cell r="A6113" t="str">
            <v>I4513</v>
          </cell>
          <cell r="B6113" t="str">
            <v>SEINFRA/CE</v>
          </cell>
          <cell r="C6113" t="str">
            <v>TUBO FoFo C/ FLANGES DN 350 PN10 - L=1000</v>
          </cell>
          <cell r="D6113" t="str">
            <v>UN</v>
          </cell>
          <cell r="E6113">
            <v>2651.44</v>
          </cell>
        </row>
        <row r="6114">
          <cell r="A6114" t="str">
            <v>I4514</v>
          </cell>
          <cell r="B6114" t="str">
            <v>SEINFRA/CE</v>
          </cell>
          <cell r="C6114" t="str">
            <v>TUBO FoFo C/ FLANGES DN 350 PN10 - L=1500</v>
          </cell>
          <cell r="D6114" t="str">
            <v>UN</v>
          </cell>
          <cell r="E6114">
            <v>3026.57</v>
          </cell>
        </row>
        <row r="6115">
          <cell r="A6115" t="str">
            <v>I4515</v>
          </cell>
          <cell r="B6115" t="str">
            <v>SEINFRA/CE</v>
          </cell>
          <cell r="C6115" t="str">
            <v>TUBO FoFo C/ FLANGES DN 350 PN10 - L=2000</v>
          </cell>
          <cell r="D6115" t="str">
            <v>UN</v>
          </cell>
          <cell r="E6115">
            <v>3458.59</v>
          </cell>
        </row>
        <row r="6116">
          <cell r="A6116" t="str">
            <v>I4516</v>
          </cell>
          <cell r="B6116" t="str">
            <v>SEINFRA/CE</v>
          </cell>
          <cell r="C6116" t="str">
            <v>TUBO FoFo C/ FLANGES DN 350 PN10 - L=2500</v>
          </cell>
          <cell r="D6116" t="str">
            <v>UN</v>
          </cell>
          <cell r="E6116">
            <v>3871.47</v>
          </cell>
        </row>
        <row r="6117">
          <cell r="A6117" t="str">
            <v>I4517</v>
          </cell>
          <cell r="B6117" t="str">
            <v>SEINFRA/CE</v>
          </cell>
          <cell r="C6117" t="str">
            <v>TUBO FoFo C/ FLANGES DN 350 PN10 - L=3000</v>
          </cell>
          <cell r="D6117" t="str">
            <v>UN</v>
          </cell>
          <cell r="E6117">
            <v>4260.33</v>
          </cell>
        </row>
        <row r="6118">
          <cell r="A6118" t="str">
            <v>I4518</v>
          </cell>
          <cell r="B6118" t="str">
            <v>SEINFRA/CE</v>
          </cell>
          <cell r="C6118" t="str">
            <v>TUBO FoFo C/ FLANGES DN 350 PN10 - L=3500</v>
          </cell>
          <cell r="D6118" t="str">
            <v>UN</v>
          </cell>
          <cell r="E6118">
            <v>4656.9399999999996</v>
          </cell>
        </row>
        <row r="6119">
          <cell r="A6119" t="str">
            <v>I4519</v>
          </cell>
          <cell r="B6119" t="str">
            <v>SEINFRA/CE</v>
          </cell>
          <cell r="C6119" t="str">
            <v>TUBO FoFo C/ FLANGES DN 350 PN10 - L=4000</v>
          </cell>
          <cell r="D6119" t="str">
            <v>UN</v>
          </cell>
          <cell r="E6119">
            <v>5097.32</v>
          </cell>
        </row>
        <row r="6120">
          <cell r="A6120" t="str">
            <v>I4520</v>
          </cell>
          <cell r="B6120" t="str">
            <v>SEINFRA/CE</v>
          </cell>
          <cell r="C6120" t="str">
            <v>TUBO FoFo C/ FLANGES DN 350 PN10 - L=4500</v>
          </cell>
          <cell r="D6120" t="str">
            <v>UN</v>
          </cell>
          <cell r="E6120">
            <v>5456.26</v>
          </cell>
        </row>
        <row r="6121">
          <cell r="A6121" t="str">
            <v>I4521</v>
          </cell>
          <cell r="B6121" t="str">
            <v>SEINFRA/CE</v>
          </cell>
          <cell r="C6121" t="str">
            <v>TUBO FoFo C/ FLANGES DN 350 PN10 - L=5000</v>
          </cell>
          <cell r="D6121" t="str">
            <v>UN</v>
          </cell>
          <cell r="E6121">
            <v>5899.28</v>
          </cell>
        </row>
        <row r="6122">
          <cell r="A6122" t="str">
            <v>I4522</v>
          </cell>
          <cell r="B6122" t="str">
            <v>SEINFRA/CE</v>
          </cell>
          <cell r="C6122" t="str">
            <v>TUBO FoFo C/ FLANGES DN 350 PN10 - L=5500</v>
          </cell>
          <cell r="D6122" t="str">
            <v>UN</v>
          </cell>
          <cell r="E6122">
            <v>6328.83</v>
          </cell>
        </row>
        <row r="6123">
          <cell r="A6123" t="str">
            <v>I4523</v>
          </cell>
          <cell r="B6123" t="str">
            <v>SEINFRA/CE</v>
          </cell>
          <cell r="C6123" t="str">
            <v>TUBO FoFo C/ FLANGES DN 350 PN10 - L=5800</v>
          </cell>
          <cell r="D6123" t="str">
            <v>UN</v>
          </cell>
          <cell r="E6123">
            <v>6293.47</v>
          </cell>
        </row>
        <row r="6124">
          <cell r="A6124" t="str">
            <v>I3972</v>
          </cell>
          <cell r="B6124" t="str">
            <v>SEINFRA/CE</v>
          </cell>
          <cell r="C6124" t="str">
            <v>TUBO FoFo C/ FLANGES DN 400  PN10 - L=250</v>
          </cell>
          <cell r="D6124" t="str">
            <v>UN</v>
          </cell>
          <cell r="E6124">
            <v>1306.01</v>
          </cell>
        </row>
        <row r="6125">
          <cell r="A6125" t="str">
            <v>I4524</v>
          </cell>
          <cell r="B6125" t="str">
            <v>SEINFRA/CE</v>
          </cell>
          <cell r="C6125" t="str">
            <v>TUBO FoFo C/ FLANGES DN 400 PN10 - L=1000</v>
          </cell>
          <cell r="D6125" t="str">
            <v>UN</v>
          </cell>
          <cell r="E6125">
            <v>2791.97</v>
          </cell>
        </row>
        <row r="6126">
          <cell r="A6126" t="str">
            <v>I4525</v>
          </cell>
          <cell r="B6126" t="str">
            <v>SEINFRA/CE</v>
          </cell>
          <cell r="C6126" t="str">
            <v>TUBO FoFo C/ FLANGES DN 400 PN10 - L=1500</v>
          </cell>
          <cell r="D6126" t="str">
            <v>UN</v>
          </cell>
          <cell r="E6126">
            <v>3258.86</v>
          </cell>
        </row>
        <row r="6127">
          <cell r="A6127" t="str">
            <v>I4526</v>
          </cell>
          <cell r="B6127" t="str">
            <v>SEINFRA/CE</v>
          </cell>
          <cell r="C6127" t="str">
            <v>TUBO FoFo C/ FLANGES DN 400 PN10 - L=2000</v>
          </cell>
          <cell r="D6127" t="str">
            <v>UN</v>
          </cell>
          <cell r="E6127">
            <v>3729.94</v>
          </cell>
        </row>
        <row r="6128">
          <cell r="A6128" t="str">
            <v>I4527</v>
          </cell>
          <cell r="B6128" t="str">
            <v>SEINFRA/CE</v>
          </cell>
          <cell r="C6128" t="str">
            <v>TUBO FoFo C/ FLANGES DN 400 PN10 - L=2500</v>
          </cell>
          <cell r="D6128" t="str">
            <v>UN</v>
          </cell>
          <cell r="E6128">
            <v>4196.0600000000004</v>
          </cell>
        </row>
        <row r="6129">
          <cell r="A6129" t="str">
            <v>I4528</v>
          </cell>
          <cell r="B6129" t="str">
            <v>SEINFRA/CE</v>
          </cell>
          <cell r="C6129" t="str">
            <v>TUBO FoFo C/ FLANGES DN 400 PN10 - L=3000</v>
          </cell>
          <cell r="D6129" t="str">
            <v>UN</v>
          </cell>
          <cell r="E6129">
            <v>4643.1400000000003</v>
          </cell>
        </row>
        <row r="6130">
          <cell r="A6130" t="str">
            <v>I4529</v>
          </cell>
          <cell r="B6130" t="str">
            <v>SEINFRA/CE</v>
          </cell>
          <cell r="C6130" t="str">
            <v>TUBO FoFo C/ FLANGES DN 400 PN10 - L=3500</v>
          </cell>
          <cell r="D6130" t="str">
            <v>UN</v>
          </cell>
          <cell r="E6130">
            <v>5130.1499999999996</v>
          </cell>
        </row>
        <row r="6131">
          <cell r="A6131" t="str">
            <v>I4530</v>
          </cell>
          <cell r="B6131" t="str">
            <v>SEINFRA/CE</v>
          </cell>
          <cell r="C6131" t="str">
            <v>TUBO FoFo C/ FLANGES DN 400 PN10 - L=4000</v>
          </cell>
          <cell r="D6131" t="str">
            <v>UN</v>
          </cell>
          <cell r="E6131">
            <v>5605.06</v>
          </cell>
        </row>
        <row r="6132">
          <cell r="A6132" t="str">
            <v>I4531</v>
          </cell>
          <cell r="B6132" t="str">
            <v>SEINFRA/CE</v>
          </cell>
          <cell r="C6132" t="str">
            <v>TUBO FoFo C/ FLANGES DN 400 PN10 - L=4500</v>
          </cell>
          <cell r="D6132" t="str">
            <v>UN</v>
          </cell>
          <cell r="E6132">
            <v>6009.73</v>
          </cell>
        </row>
        <row r="6133">
          <cell r="A6133" t="str">
            <v>I4532</v>
          </cell>
          <cell r="B6133" t="str">
            <v>SEINFRA/CE</v>
          </cell>
          <cell r="C6133" t="str">
            <v>TUBO FoFo C/ FLANGES DN 400 PN10 - L=5000</v>
          </cell>
          <cell r="D6133" t="str">
            <v>UN</v>
          </cell>
          <cell r="E6133">
            <v>6520.9</v>
          </cell>
        </row>
        <row r="6134">
          <cell r="A6134" t="str">
            <v>I3973</v>
          </cell>
          <cell r="B6134" t="str">
            <v>SEINFRA/CE</v>
          </cell>
          <cell r="C6134" t="str">
            <v>TUBO FoFo C/ FLANGES DN 400 PN10 - L=5000mm</v>
          </cell>
          <cell r="D6134" t="str">
            <v>UN</v>
          </cell>
          <cell r="E6134">
            <v>1868.69</v>
          </cell>
        </row>
        <row r="6135">
          <cell r="A6135" t="str">
            <v>I4533</v>
          </cell>
          <cell r="B6135" t="str">
            <v>SEINFRA/CE</v>
          </cell>
          <cell r="C6135" t="str">
            <v>TUBO FoFo C/ FLANGES DN 400 PN10 - L=5500</v>
          </cell>
          <cell r="D6135" t="str">
            <v>UN</v>
          </cell>
          <cell r="E6135">
            <v>6979.05</v>
          </cell>
        </row>
        <row r="6136">
          <cell r="A6136" t="str">
            <v>I4534</v>
          </cell>
          <cell r="B6136" t="str">
            <v>SEINFRA/CE</v>
          </cell>
          <cell r="C6136" t="str">
            <v>TUBO FoFo C/ FLANGES DN 400 PN10 - L=5800</v>
          </cell>
          <cell r="D6136" t="str">
            <v>UN</v>
          </cell>
          <cell r="E6136">
            <v>7213.37</v>
          </cell>
        </row>
        <row r="6137">
          <cell r="A6137" t="str">
            <v>I3974</v>
          </cell>
          <cell r="B6137" t="str">
            <v>SEINFRA/CE</v>
          </cell>
          <cell r="C6137" t="str">
            <v>TUBO FoFo C/ FLANGES DN 450  PN10 - L=250</v>
          </cell>
          <cell r="D6137" t="str">
            <v>UN</v>
          </cell>
          <cell r="E6137">
            <v>3872.01</v>
          </cell>
        </row>
        <row r="6138">
          <cell r="A6138" t="str">
            <v>I3975</v>
          </cell>
          <cell r="B6138" t="str">
            <v>SEINFRA/CE</v>
          </cell>
          <cell r="C6138" t="str">
            <v>TUBO FoFo C/ FLANGES DN 450  PN10 - L=500</v>
          </cell>
          <cell r="D6138" t="str">
            <v>UN</v>
          </cell>
          <cell r="E6138">
            <v>4166.33</v>
          </cell>
        </row>
        <row r="6139">
          <cell r="A6139" t="str">
            <v>I4535</v>
          </cell>
          <cell r="B6139" t="str">
            <v>SEINFRA/CE</v>
          </cell>
          <cell r="C6139" t="str">
            <v>TUBO FoFo C/ FLANGES DN 450 PN10 - L=1000</v>
          </cell>
          <cell r="D6139" t="str">
            <v>UN</v>
          </cell>
          <cell r="E6139">
            <v>3727.36</v>
          </cell>
        </row>
        <row r="6140">
          <cell r="A6140" t="str">
            <v>I4536</v>
          </cell>
          <cell r="B6140" t="str">
            <v>SEINFRA/CE</v>
          </cell>
          <cell r="C6140" t="str">
            <v>TUBO FoFo C/ FLANGES DN 450 PN10 - L=1500</v>
          </cell>
          <cell r="D6140" t="str">
            <v>UN</v>
          </cell>
          <cell r="E6140">
            <v>4280.3900000000003</v>
          </cell>
        </row>
        <row r="6141">
          <cell r="A6141" t="str">
            <v>I4537</v>
          </cell>
          <cell r="B6141" t="str">
            <v>SEINFRA/CE</v>
          </cell>
          <cell r="C6141" t="str">
            <v>TUBO FoFo C/ FLANGES DN 450 PN10 - L=2000</v>
          </cell>
          <cell r="D6141" t="str">
            <v>UN</v>
          </cell>
          <cell r="E6141">
            <v>4778.3500000000004</v>
          </cell>
        </row>
        <row r="6142">
          <cell r="A6142" t="str">
            <v>I4538</v>
          </cell>
          <cell r="B6142" t="str">
            <v>SEINFRA/CE</v>
          </cell>
          <cell r="C6142" t="str">
            <v>TUBO FoFo C/ FLANGES DN 450 PN10 - L=2500</v>
          </cell>
          <cell r="D6142" t="str">
            <v>UN</v>
          </cell>
          <cell r="E6142">
            <v>5343.2</v>
          </cell>
        </row>
        <row r="6143">
          <cell r="A6143" t="str">
            <v>I4539</v>
          </cell>
          <cell r="B6143" t="str">
            <v>SEINFRA/CE</v>
          </cell>
          <cell r="C6143" t="str">
            <v>TUBO FoFo C/ FLANGES DN 450 PN10 - L=3000</v>
          </cell>
          <cell r="D6143" t="str">
            <v>UN</v>
          </cell>
          <cell r="E6143">
            <v>5846.8</v>
          </cell>
        </row>
        <row r="6144">
          <cell r="A6144" t="str">
            <v>I4540</v>
          </cell>
          <cell r="B6144" t="str">
            <v>SEINFRA/CE</v>
          </cell>
          <cell r="C6144" t="str">
            <v>TUBO FoFo C/ FLANGES DN 450 PN10 - L=3500</v>
          </cell>
          <cell r="D6144" t="str">
            <v>UN</v>
          </cell>
          <cell r="E6144">
            <v>6421.56</v>
          </cell>
        </row>
        <row r="6145">
          <cell r="A6145" t="str">
            <v>I4541</v>
          </cell>
          <cell r="B6145" t="str">
            <v>SEINFRA/CE</v>
          </cell>
          <cell r="C6145" t="str">
            <v>TUBO FoFo C/ FLANGES DN 450 PN10 - L=4000</v>
          </cell>
          <cell r="D6145" t="str">
            <v>UN</v>
          </cell>
          <cell r="E6145">
            <v>7026.6</v>
          </cell>
        </row>
        <row r="6146">
          <cell r="A6146" t="str">
            <v>I4542</v>
          </cell>
          <cell r="B6146" t="str">
            <v>SEINFRA/CE</v>
          </cell>
          <cell r="C6146" t="str">
            <v>TUBO FoFo C/ FLANGES DN 450 PN10 - L=4500</v>
          </cell>
          <cell r="D6146" t="str">
            <v>UN</v>
          </cell>
          <cell r="E6146">
            <v>7431.85</v>
          </cell>
        </row>
        <row r="6147">
          <cell r="A6147" t="str">
            <v>I4543</v>
          </cell>
          <cell r="B6147" t="str">
            <v>SEINFRA/CE</v>
          </cell>
          <cell r="C6147" t="str">
            <v>TUBO FoFo C/ FLANGES DN 450 PN10 - L=5000</v>
          </cell>
          <cell r="D6147" t="str">
            <v>UN</v>
          </cell>
          <cell r="E6147">
            <v>8035.85</v>
          </cell>
        </row>
        <row r="6148">
          <cell r="A6148" t="str">
            <v>I4544</v>
          </cell>
          <cell r="B6148" t="str">
            <v>SEINFRA/CE</v>
          </cell>
          <cell r="C6148" t="str">
            <v>TUBO FoFo C/ FLANGES DN 450 PN10 - L=5500</v>
          </cell>
          <cell r="D6148" t="str">
            <v>UN</v>
          </cell>
          <cell r="E6148">
            <v>8636.16</v>
          </cell>
        </row>
        <row r="6149">
          <cell r="A6149" t="str">
            <v>I4545</v>
          </cell>
          <cell r="B6149" t="str">
            <v>SEINFRA/CE</v>
          </cell>
          <cell r="C6149" t="str">
            <v>TUBO FoFo C/ FLANGES DN 450 PN10 - L=5800</v>
          </cell>
          <cell r="D6149" t="str">
            <v>UN</v>
          </cell>
          <cell r="E6149">
            <v>8914.19</v>
          </cell>
        </row>
        <row r="6150">
          <cell r="A6150" t="str">
            <v>I3956</v>
          </cell>
          <cell r="B6150" t="str">
            <v>SEINFRA/CE</v>
          </cell>
          <cell r="C6150" t="str">
            <v>TUBO FoFo C/ FLANGES DN 50  PN10 - L=250</v>
          </cell>
          <cell r="D6150" t="str">
            <v>UN</v>
          </cell>
          <cell r="E6150">
            <v>222.73</v>
          </cell>
        </row>
        <row r="6151">
          <cell r="A6151" t="str">
            <v>I3957</v>
          </cell>
          <cell r="B6151" t="str">
            <v>SEINFRA/CE</v>
          </cell>
          <cell r="C6151" t="str">
            <v>TUBO FoFo C/ FLANGES DN 50  PN10 - L=500</v>
          </cell>
          <cell r="D6151" t="str">
            <v>UN</v>
          </cell>
          <cell r="E6151">
            <v>317</v>
          </cell>
        </row>
        <row r="6152">
          <cell r="A6152" t="str">
            <v>I3976</v>
          </cell>
          <cell r="B6152" t="str">
            <v>SEINFRA/CE</v>
          </cell>
          <cell r="C6152" t="str">
            <v>TUBO FoFo C/ FLANGES DN 500  PN10 - L=250</v>
          </cell>
          <cell r="D6152" t="str">
            <v>UN</v>
          </cell>
          <cell r="E6152">
            <v>3762.7</v>
          </cell>
        </row>
        <row r="6153">
          <cell r="A6153" t="str">
            <v>I3977</v>
          </cell>
          <cell r="B6153" t="str">
            <v>SEINFRA/CE</v>
          </cell>
          <cell r="C6153" t="str">
            <v>TUBO FoFo C/ FLANGES DN 500  PN10 - L=500</v>
          </cell>
          <cell r="D6153" t="str">
            <v>UN</v>
          </cell>
          <cell r="E6153">
            <v>4237.24</v>
          </cell>
        </row>
        <row r="6154">
          <cell r="A6154" t="str">
            <v>I4546</v>
          </cell>
          <cell r="B6154" t="str">
            <v>SEINFRA/CE</v>
          </cell>
          <cell r="C6154" t="str">
            <v>TUBO FoFo C/ FLANGES DN 500 PN10 - L=1000</v>
          </cell>
          <cell r="D6154" t="str">
            <v>UN</v>
          </cell>
          <cell r="E6154">
            <v>3640.13</v>
          </cell>
        </row>
        <row r="6155">
          <cell r="A6155" t="str">
            <v>I4547</v>
          </cell>
          <cell r="B6155" t="str">
            <v>SEINFRA/CE</v>
          </cell>
          <cell r="C6155" t="str">
            <v>TUBO FoFo C/ FLANGES DN 500 PN10 - L=1500</v>
          </cell>
          <cell r="D6155" t="str">
            <v>UN</v>
          </cell>
          <cell r="E6155">
            <v>4254.1099999999997</v>
          </cell>
        </row>
        <row r="6156">
          <cell r="A6156" t="str">
            <v>I4548</v>
          </cell>
          <cell r="B6156" t="str">
            <v>SEINFRA/CE</v>
          </cell>
          <cell r="C6156" t="str">
            <v>TUBO FoFo C/ FLANGES DN 500 PN10 - L=2000</v>
          </cell>
          <cell r="D6156" t="str">
            <v>UN</v>
          </cell>
          <cell r="E6156">
            <v>4862.75</v>
          </cell>
        </row>
        <row r="6157">
          <cell r="A6157" t="str">
            <v>I4549</v>
          </cell>
          <cell r="B6157" t="str">
            <v>SEINFRA/CE</v>
          </cell>
          <cell r="C6157" t="str">
            <v>TUBO FoFo C/ FLANGES DN 500 PN10 - L=2500</v>
          </cell>
          <cell r="D6157" t="str">
            <v>UN</v>
          </cell>
          <cell r="E6157">
            <v>5515.51</v>
          </cell>
        </row>
        <row r="6158">
          <cell r="A6158" t="str">
            <v>I4550</v>
          </cell>
          <cell r="B6158" t="str">
            <v>SEINFRA/CE</v>
          </cell>
          <cell r="C6158" t="str">
            <v>TUBO FoFo C/ FLANGES DN 500 PN10 - L=3000</v>
          </cell>
          <cell r="D6158" t="str">
            <v>UN</v>
          </cell>
          <cell r="E6158">
            <v>6131.02</v>
          </cell>
        </row>
        <row r="6159">
          <cell r="A6159" t="str">
            <v>I4551</v>
          </cell>
          <cell r="B6159" t="str">
            <v>SEINFRA/CE</v>
          </cell>
          <cell r="C6159" t="str">
            <v>TUBO FoFo C/ FLANGES DN 500 PN10 - L=3500</v>
          </cell>
          <cell r="D6159" t="str">
            <v>UN</v>
          </cell>
          <cell r="E6159">
            <v>6767.11</v>
          </cell>
        </row>
        <row r="6160">
          <cell r="A6160" t="str">
            <v>I4552</v>
          </cell>
          <cell r="B6160" t="str">
            <v>SEINFRA/CE</v>
          </cell>
          <cell r="C6160" t="str">
            <v>TUBO FoFo C/ FLANGES DN 500 PN10 - L=4000</v>
          </cell>
          <cell r="D6160" t="str">
            <v>UN</v>
          </cell>
          <cell r="E6160">
            <v>7350.51</v>
          </cell>
        </row>
        <row r="6161">
          <cell r="A6161" t="str">
            <v>I4553</v>
          </cell>
          <cell r="B6161" t="str">
            <v>SEINFRA/CE</v>
          </cell>
          <cell r="C6161" t="str">
            <v>TUBO FoFo C/ FLANGES DN 500 PN10 - L=4500</v>
          </cell>
          <cell r="D6161" t="str">
            <v>UN</v>
          </cell>
          <cell r="E6161">
            <v>7962.57</v>
          </cell>
        </row>
        <row r="6162">
          <cell r="A6162" t="str">
            <v>I4554</v>
          </cell>
          <cell r="B6162" t="str">
            <v>SEINFRA/CE</v>
          </cell>
          <cell r="C6162" t="str">
            <v>TUBO FoFo C/ FLANGES DN 500 PN10 - L=5000</v>
          </cell>
          <cell r="D6162" t="str">
            <v>UN</v>
          </cell>
          <cell r="E6162">
            <v>8649.15</v>
          </cell>
        </row>
        <row r="6163">
          <cell r="A6163" t="str">
            <v>I4555</v>
          </cell>
          <cell r="B6163" t="str">
            <v>SEINFRA/CE</v>
          </cell>
          <cell r="C6163" t="str">
            <v>TUBO FoFo C/ FLANGES DN 500 PN10 - L=5500</v>
          </cell>
          <cell r="D6163" t="str">
            <v>UN</v>
          </cell>
          <cell r="E6163">
            <v>9271.1200000000008</v>
          </cell>
        </row>
        <row r="6164">
          <cell r="A6164" t="str">
            <v>I4556</v>
          </cell>
          <cell r="B6164" t="str">
            <v>SEINFRA/CE</v>
          </cell>
          <cell r="C6164" t="str">
            <v>TUBO FoFo C/ FLANGES DN 500 PN10 - L=5800</v>
          </cell>
          <cell r="D6164" t="str">
            <v>UN</v>
          </cell>
          <cell r="E6164">
            <v>9565.44</v>
          </cell>
        </row>
        <row r="6165">
          <cell r="A6165" t="str">
            <v>I3978</v>
          </cell>
          <cell r="B6165" t="str">
            <v>SEINFRA/CE</v>
          </cell>
          <cell r="C6165" t="str">
            <v>TUBO FoFo C/ FLANGES DN 600  PN10 - L=250</v>
          </cell>
          <cell r="D6165" t="str">
            <v>UN</v>
          </cell>
          <cell r="E6165">
            <v>4043.19</v>
          </cell>
        </row>
        <row r="6166">
          <cell r="A6166" t="str">
            <v>I3979</v>
          </cell>
          <cell r="B6166" t="str">
            <v>SEINFRA/CE</v>
          </cell>
          <cell r="C6166" t="str">
            <v>TUBO FoFo C/ FLANGES DN 600  PN10 - L=500</v>
          </cell>
          <cell r="D6166" t="str">
            <v>UN</v>
          </cell>
          <cell r="E6166">
            <v>4724.63</v>
          </cell>
        </row>
        <row r="6167">
          <cell r="A6167" t="str">
            <v>I4557</v>
          </cell>
          <cell r="B6167" t="str">
            <v>SEINFRA/CE</v>
          </cell>
          <cell r="C6167" t="str">
            <v>TUBO FoFo C/ FLANGES DN 600 PN10 - L=1000</v>
          </cell>
          <cell r="D6167" t="str">
            <v>UN</v>
          </cell>
          <cell r="E6167">
            <v>4547.79</v>
          </cell>
        </row>
        <row r="6168">
          <cell r="A6168" t="str">
            <v>I4558</v>
          </cell>
          <cell r="B6168" t="str">
            <v>SEINFRA/CE</v>
          </cell>
          <cell r="C6168" t="str">
            <v>TUBO FoFo C/ FLANGES DN 600 PN10 - L=1500</v>
          </cell>
          <cell r="D6168" t="str">
            <v>UN</v>
          </cell>
          <cell r="E6168">
            <v>5426.15</v>
          </cell>
        </row>
        <row r="6169">
          <cell r="A6169" t="str">
            <v>I4559</v>
          </cell>
          <cell r="B6169" t="str">
            <v>SEINFRA/CE</v>
          </cell>
          <cell r="C6169" t="str">
            <v>TUBO FoFo C/ FLANGES DN 600 PN10 - L=2000</v>
          </cell>
          <cell r="D6169" t="str">
            <v>UN</v>
          </cell>
          <cell r="E6169">
            <v>6212.95</v>
          </cell>
        </row>
        <row r="6170">
          <cell r="A6170" t="str">
            <v>I4560</v>
          </cell>
          <cell r="B6170" t="str">
            <v>SEINFRA/CE</v>
          </cell>
          <cell r="C6170" t="str">
            <v>TUBO FoFo C/ FLANGES DN 600 PN10 - L=2500</v>
          </cell>
          <cell r="D6170" t="str">
            <v>UN</v>
          </cell>
          <cell r="E6170">
            <v>7039.92</v>
          </cell>
        </row>
        <row r="6171">
          <cell r="A6171" t="str">
            <v>I4561</v>
          </cell>
          <cell r="B6171" t="str">
            <v>SEINFRA/CE</v>
          </cell>
          <cell r="C6171" t="str">
            <v>TUBO FoFo C/ FLANGES DN 600 PN10 - L=3000</v>
          </cell>
          <cell r="D6171" t="str">
            <v>UN</v>
          </cell>
          <cell r="E6171">
            <v>7762.1</v>
          </cell>
        </row>
        <row r="6172">
          <cell r="A6172" t="str">
            <v>I4562</v>
          </cell>
          <cell r="B6172" t="str">
            <v>SEINFRA/CE</v>
          </cell>
          <cell r="C6172" t="str">
            <v>TUBO FoFo C/ FLANGES DN 600 PN10 - L=3500</v>
          </cell>
          <cell r="D6172" t="str">
            <v>UN</v>
          </cell>
          <cell r="E6172">
            <v>8551.48</v>
          </cell>
        </row>
        <row r="6173">
          <cell r="A6173" t="str">
            <v>I4563</v>
          </cell>
          <cell r="B6173" t="str">
            <v>SEINFRA/CE</v>
          </cell>
          <cell r="C6173" t="str">
            <v>TUBO FoFo C/ FLANGES DN 600 PN10 - L=4000</v>
          </cell>
          <cell r="D6173" t="str">
            <v>UN</v>
          </cell>
          <cell r="E6173">
            <v>9323.35</v>
          </cell>
        </row>
        <row r="6174">
          <cell r="A6174" t="str">
            <v>I4564</v>
          </cell>
          <cell r="B6174" t="str">
            <v>SEINFRA/CE</v>
          </cell>
          <cell r="C6174" t="str">
            <v>TUBO FoFo C/ FLANGES DN 600 PN10 - L=4500</v>
          </cell>
          <cell r="D6174" t="str">
            <v>UN</v>
          </cell>
          <cell r="E6174">
            <v>10120.84</v>
          </cell>
        </row>
        <row r="6175">
          <cell r="A6175" t="str">
            <v>I4565</v>
          </cell>
          <cell r="B6175" t="str">
            <v>SEINFRA/CE</v>
          </cell>
          <cell r="C6175" t="str">
            <v>TUBO FoFo C/ FLANGES DN 600 PN10 - L=5000</v>
          </cell>
          <cell r="D6175" t="str">
            <v>UN</v>
          </cell>
          <cell r="E6175">
            <v>11033.42</v>
          </cell>
        </row>
        <row r="6176">
          <cell r="A6176" t="str">
            <v>I4566</v>
          </cell>
          <cell r="B6176" t="str">
            <v>SEINFRA/CE</v>
          </cell>
          <cell r="C6176" t="str">
            <v>TUBO FoFo C/ FLANGES DN 600 PN10 - L=5500</v>
          </cell>
          <cell r="D6176" t="str">
            <v>UN</v>
          </cell>
          <cell r="E6176">
            <v>11816.3</v>
          </cell>
        </row>
        <row r="6177">
          <cell r="A6177" t="str">
            <v>I4567</v>
          </cell>
          <cell r="B6177" t="str">
            <v>SEINFRA/CE</v>
          </cell>
          <cell r="C6177" t="str">
            <v>TUBO FoFo C/ FLANGES DN 600 PN10 - L=5800</v>
          </cell>
          <cell r="D6177" t="str">
            <v>UN</v>
          </cell>
          <cell r="E6177">
            <v>12277.9</v>
          </cell>
        </row>
        <row r="6178">
          <cell r="A6178" t="str">
            <v>I3980</v>
          </cell>
          <cell r="B6178" t="str">
            <v>SEINFRA/CE</v>
          </cell>
          <cell r="C6178" t="str">
            <v>TUBO FoFo C/ FLANGES DN 700  PN10 - L=250</v>
          </cell>
          <cell r="D6178" t="str">
            <v>UN</v>
          </cell>
          <cell r="E6178">
            <v>4869.3500000000004</v>
          </cell>
        </row>
        <row r="6179">
          <cell r="A6179" t="str">
            <v>I3981</v>
          </cell>
          <cell r="B6179" t="str">
            <v>SEINFRA/CE</v>
          </cell>
          <cell r="C6179" t="str">
            <v>TUBO FoFo C/ FLANGES DN 700  PN10 - L=500</v>
          </cell>
          <cell r="D6179" t="str">
            <v>UN</v>
          </cell>
          <cell r="E6179">
            <v>5788.89</v>
          </cell>
        </row>
        <row r="6180">
          <cell r="A6180" t="str">
            <v>I4568</v>
          </cell>
          <cell r="B6180" t="str">
            <v>SEINFRA/CE</v>
          </cell>
          <cell r="C6180" t="str">
            <v>TUBO FoFo C/ FLANGES DN 700 PN10 - L=1000</v>
          </cell>
          <cell r="D6180" t="str">
            <v>UN</v>
          </cell>
          <cell r="E6180">
            <v>13063.06</v>
          </cell>
        </row>
        <row r="6181">
          <cell r="A6181" t="str">
            <v>I4569</v>
          </cell>
          <cell r="B6181" t="str">
            <v>SEINFRA/CE</v>
          </cell>
          <cell r="C6181" t="str">
            <v>TUBO FoFo C/ FLANGES DN 700 PN10 - L=1500</v>
          </cell>
          <cell r="D6181" t="str">
            <v>UN</v>
          </cell>
          <cell r="E6181">
            <v>14340.48</v>
          </cell>
        </row>
        <row r="6182">
          <cell r="A6182" t="str">
            <v>I4570</v>
          </cell>
          <cell r="B6182" t="str">
            <v>SEINFRA/CE</v>
          </cell>
          <cell r="C6182" t="str">
            <v>TUBO FoFo C/ FLANGES DN 700 PN10 - L=2000</v>
          </cell>
          <cell r="D6182" t="str">
            <v>UN</v>
          </cell>
          <cell r="E6182">
            <v>15471.37</v>
          </cell>
        </row>
        <row r="6183">
          <cell r="A6183" t="str">
            <v>I4571</v>
          </cell>
          <cell r="B6183" t="str">
            <v>SEINFRA/CE</v>
          </cell>
          <cell r="C6183" t="str">
            <v>TUBO FoFo C/ FLANGES DN 700 PN10 - L=2500</v>
          </cell>
          <cell r="D6183" t="str">
            <v>UN</v>
          </cell>
          <cell r="E6183">
            <v>16930.669999999998</v>
          </cell>
        </row>
        <row r="6184">
          <cell r="A6184" t="str">
            <v>I4572</v>
          </cell>
          <cell r="B6184" t="str">
            <v>SEINFRA/CE</v>
          </cell>
          <cell r="C6184" t="str">
            <v>TUBO FoFo C/ FLANGES DN 700 PN10 - L=3000</v>
          </cell>
          <cell r="D6184" t="str">
            <v>UN</v>
          </cell>
          <cell r="E6184">
            <v>17880.080000000002</v>
          </cell>
        </row>
        <row r="6185">
          <cell r="A6185" t="str">
            <v>I4573</v>
          </cell>
          <cell r="B6185" t="str">
            <v>SEINFRA/CE</v>
          </cell>
          <cell r="C6185" t="str">
            <v>TUBO FoFo C/ FLANGES DN 700 PN10 - L=3500</v>
          </cell>
          <cell r="D6185" t="str">
            <v>UN</v>
          </cell>
          <cell r="E6185">
            <v>19327.099999999999</v>
          </cell>
        </row>
        <row r="6186">
          <cell r="A6186" t="str">
            <v>I4574</v>
          </cell>
          <cell r="B6186" t="str">
            <v>SEINFRA/CE</v>
          </cell>
          <cell r="C6186" t="str">
            <v>TUBO FoFo C/ FLANGES DN 700 PN10 - L=4000</v>
          </cell>
          <cell r="D6186" t="str">
            <v>UN</v>
          </cell>
          <cell r="E6186">
            <v>20477.78</v>
          </cell>
        </row>
        <row r="6187">
          <cell r="A6187" t="str">
            <v>I4575</v>
          </cell>
          <cell r="B6187" t="str">
            <v>SEINFRA/CE</v>
          </cell>
          <cell r="C6187" t="str">
            <v>TUBO FoFo C/ FLANGES DN 700 PN10 - L=4500</v>
          </cell>
          <cell r="D6187" t="str">
            <v>UN</v>
          </cell>
          <cell r="E6187">
            <v>21777.59</v>
          </cell>
        </row>
        <row r="6188">
          <cell r="A6188" t="str">
            <v>I4576</v>
          </cell>
          <cell r="B6188" t="str">
            <v>SEINFRA/CE</v>
          </cell>
          <cell r="C6188" t="str">
            <v>TUBO FoFo C/ FLANGES DN 700 PN10 - L=5000</v>
          </cell>
          <cell r="D6188" t="str">
            <v>UN</v>
          </cell>
          <cell r="E6188">
            <v>23033.99</v>
          </cell>
        </row>
        <row r="6189">
          <cell r="A6189" t="str">
            <v>I4577</v>
          </cell>
          <cell r="B6189" t="str">
            <v>SEINFRA/CE</v>
          </cell>
          <cell r="C6189" t="str">
            <v>TUBO FoFo C/ FLANGES DN 700 PN10 - L=5500</v>
          </cell>
          <cell r="D6189" t="str">
            <v>UN</v>
          </cell>
          <cell r="E6189">
            <v>24310.79</v>
          </cell>
        </row>
        <row r="6190">
          <cell r="A6190" t="str">
            <v>I4578</v>
          </cell>
          <cell r="B6190" t="str">
            <v>SEINFRA/CE</v>
          </cell>
          <cell r="C6190" t="str">
            <v>TUBO FoFo C/ FLANGES DN 700 PN10 - L=6000</v>
          </cell>
          <cell r="D6190" t="str">
            <v>UN</v>
          </cell>
          <cell r="E6190">
            <v>25371.65</v>
          </cell>
        </row>
        <row r="6191">
          <cell r="A6191" t="str">
            <v>I4579</v>
          </cell>
          <cell r="B6191" t="str">
            <v>SEINFRA/CE</v>
          </cell>
          <cell r="C6191" t="str">
            <v>TUBO FoFo C/ FLANGES DN 700 PN10 - L=6500</v>
          </cell>
          <cell r="D6191" t="str">
            <v>UN</v>
          </cell>
          <cell r="E6191">
            <v>26790.86</v>
          </cell>
        </row>
        <row r="6192">
          <cell r="A6192" t="str">
            <v>I4580</v>
          </cell>
          <cell r="B6192" t="str">
            <v>SEINFRA/CE</v>
          </cell>
          <cell r="C6192" t="str">
            <v>TUBO FoFo C/ FLANGES DN 700 PN10 - L=6800</v>
          </cell>
          <cell r="D6192" t="str">
            <v>UN</v>
          </cell>
          <cell r="E6192">
            <v>27615.01</v>
          </cell>
        </row>
        <row r="6193">
          <cell r="A6193" t="str">
            <v>I3958</v>
          </cell>
          <cell r="B6193" t="str">
            <v>SEINFRA/CE</v>
          </cell>
          <cell r="C6193" t="str">
            <v>TUBO FoFo C/ FLANGES DN 75  PN10 - L=250</v>
          </cell>
          <cell r="D6193" t="str">
            <v>UN</v>
          </cell>
          <cell r="E6193">
            <v>315.73</v>
          </cell>
        </row>
        <row r="6194">
          <cell r="A6194" t="str">
            <v>I3959</v>
          </cell>
          <cell r="B6194" t="str">
            <v>SEINFRA/CE</v>
          </cell>
          <cell r="C6194" t="str">
            <v>TUBO FoFo C/ FLANGES DN 75  PN10 - L=500</v>
          </cell>
          <cell r="D6194" t="str">
            <v>UN</v>
          </cell>
          <cell r="E6194">
            <v>395.85</v>
          </cell>
        </row>
        <row r="6195">
          <cell r="A6195" t="str">
            <v>I4447</v>
          </cell>
          <cell r="B6195" t="str">
            <v>SEINFRA/CE</v>
          </cell>
          <cell r="C6195" t="str">
            <v>TUBO FoFo C/ FLANGES DN 75 PN10 - L=1000</v>
          </cell>
          <cell r="D6195" t="str">
            <v>UN</v>
          </cell>
          <cell r="E6195">
            <v>763.82</v>
          </cell>
        </row>
        <row r="6196">
          <cell r="A6196" t="str">
            <v>I4448</v>
          </cell>
          <cell r="B6196" t="str">
            <v>SEINFRA/CE</v>
          </cell>
          <cell r="C6196" t="str">
            <v>TUBO FoFo C/ FLANGES DN 75 PN10 - L=1500</v>
          </cell>
          <cell r="D6196" t="str">
            <v>UN</v>
          </cell>
          <cell r="E6196">
            <v>871.29</v>
          </cell>
        </row>
        <row r="6197">
          <cell r="A6197" t="str">
            <v>I4449</v>
          </cell>
          <cell r="B6197" t="str">
            <v>SEINFRA/CE</v>
          </cell>
          <cell r="C6197" t="str">
            <v>TUBO FoFo C/ FLANGES DN 75 PN10 - L=2000</v>
          </cell>
          <cell r="D6197" t="str">
            <v>UN</v>
          </cell>
          <cell r="E6197">
            <v>979.68</v>
          </cell>
        </row>
        <row r="6198">
          <cell r="A6198" t="str">
            <v>I4450</v>
          </cell>
          <cell r="B6198" t="str">
            <v>SEINFRA/CE</v>
          </cell>
          <cell r="C6198" t="str">
            <v>TUBO FoFo C/ FLANGES DN 75 PN10 - L=2500</v>
          </cell>
          <cell r="D6198" t="str">
            <v>UN</v>
          </cell>
          <cell r="E6198">
            <v>1087.9000000000001</v>
          </cell>
        </row>
        <row r="6199">
          <cell r="A6199" t="str">
            <v>I4451</v>
          </cell>
          <cell r="B6199" t="str">
            <v>SEINFRA/CE</v>
          </cell>
          <cell r="C6199" t="str">
            <v>TUBO FoFo C/ FLANGES DN 75 PN10 - L=3000</v>
          </cell>
          <cell r="D6199" t="str">
            <v>UN</v>
          </cell>
          <cell r="E6199">
            <v>1186.2</v>
          </cell>
        </row>
        <row r="6200">
          <cell r="A6200" t="str">
            <v>I4452</v>
          </cell>
          <cell r="B6200" t="str">
            <v>SEINFRA/CE</v>
          </cell>
          <cell r="C6200" t="str">
            <v>TUBO FoFo C/ FLANGES DN 75 PN10 - L=3500</v>
          </cell>
          <cell r="D6200" t="str">
            <v>UN</v>
          </cell>
          <cell r="E6200">
            <v>1297.2</v>
          </cell>
        </row>
        <row r="6201">
          <cell r="A6201" t="str">
            <v>I4453</v>
          </cell>
          <cell r="B6201" t="str">
            <v>SEINFRA/CE</v>
          </cell>
          <cell r="C6201" t="str">
            <v>TUBO FoFo C/ FLANGES DN 75 PN10 - L=4000</v>
          </cell>
          <cell r="D6201" t="str">
            <v>UN</v>
          </cell>
          <cell r="E6201">
            <v>1396.3</v>
          </cell>
        </row>
        <row r="6202">
          <cell r="A6202" t="str">
            <v>I4454</v>
          </cell>
          <cell r="B6202" t="str">
            <v>SEINFRA/CE</v>
          </cell>
          <cell r="C6202" t="str">
            <v>TUBO FoFo C/ FLANGES DN 75 PN10 - L=4500</v>
          </cell>
          <cell r="D6202" t="str">
            <v>UN</v>
          </cell>
          <cell r="E6202">
            <v>1510.97</v>
          </cell>
        </row>
        <row r="6203">
          <cell r="A6203" t="str">
            <v>I4455</v>
          </cell>
          <cell r="B6203" t="str">
            <v>SEINFRA/CE</v>
          </cell>
          <cell r="C6203" t="str">
            <v>TUBO FoFo C/ FLANGES DN 75 PN10 - L=5000</v>
          </cell>
          <cell r="D6203" t="str">
            <v>UN</v>
          </cell>
          <cell r="E6203">
            <v>1618.43</v>
          </cell>
        </row>
        <row r="6204">
          <cell r="A6204" t="str">
            <v>I4456</v>
          </cell>
          <cell r="B6204" t="str">
            <v>SEINFRA/CE</v>
          </cell>
          <cell r="C6204" t="str">
            <v>TUBO FoFo C/ FLANGES DN 75 PN10 - L=5500</v>
          </cell>
          <cell r="D6204" t="str">
            <v>UN</v>
          </cell>
          <cell r="E6204">
            <v>1718.98</v>
          </cell>
        </row>
        <row r="6205">
          <cell r="A6205" t="str">
            <v>I4457</v>
          </cell>
          <cell r="B6205" t="str">
            <v>SEINFRA/CE</v>
          </cell>
          <cell r="C6205" t="str">
            <v>TUBO FoFo C/ FLANGES DN 75 PN10 - L=5800</v>
          </cell>
          <cell r="D6205" t="str">
            <v>UN</v>
          </cell>
          <cell r="E6205">
            <v>1776.82</v>
          </cell>
        </row>
        <row r="6206">
          <cell r="A6206" t="str">
            <v>I7183</v>
          </cell>
          <cell r="B6206" t="str">
            <v>SEINFRA/CE</v>
          </cell>
          <cell r="C6206" t="str">
            <v>TUBO FoFo C/ FLANGES DN 80 PN10 - L=1000</v>
          </cell>
          <cell r="D6206" t="str">
            <v>UN</v>
          </cell>
          <cell r="E6206">
            <v>763.82</v>
          </cell>
        </row>
        <row r="6207">
          <cell r="A6207" t="str">
            <v>I7184</v>
          </cell>
          <cell r="B6207" t="str">
            <v>SEINFRA/CE</v>
          </cell>
          <cell r="C6207" t="str">
            <v>TUBO FoFo C/ FLANGES DN 80 PN10 - L=1500</v>
          </cell>
          <cell r="D6207" t="str">
            <v>UN</v>
          </cell>
          <cell r="E6207">
            <v>871.29</v>
          </cell>
        </row>
        <row r="6208">
          <cell r="A6208" t="str">
            <v>I7185</v>
          </cell>
          <cell r="B6208" t="str">
            <v>SEINFRA/CE</v>
          </cell>
          <cell r="C6208" t="str">
            <v>TUBO FoFo C/ FLANGES DN 80 PN10 - L=2000</v>
          </cell>
          <cell r="D6208" t="str">
            <v>UN</v>
          </cell>
          <cell r="E6208">
            <v>979.68</v>
          </cell>
        </row>
        <row r="6209">
          <cell r="A6209" t="str">
            <v>I7186</v>
          </cell>
          <cell r="B6209" t="str">
            <v>SEINFRA/CE</v>
          </cell>
          <cell r="C6209" t="str">
            <v>TUBO FoFo C/ FLANGES DN 80 PN10 - L=2500</v>
          </cell>
          <cell r="D6209" t="str">
            <v>UN</v>
          </cell>
          <cell r="E6209">
            <v>1087.9000000000001</v>
          </cell>
        </row>
        <row r="6210">
          <cell r="A6210" t="str">
            <v>I7187</v>
          </cell>
          <cell r="B6210" t="str">
            <v>SEINFRA/CE</v>
          </cell>
          <cell r="C6210" t="str">
            <v>TUBO FoFo C/ FLANGES DN 80 PN10 - L=3000</v>
          </cell>
          <cell r="D6210" t="str">
            <v>UN</v>
          </cell>
          <cell r="E6210">
            <v>1186.2</v>
          </cell>
        </row>
        <row r="6211">
          <cell r="A6211" t="str">
            <v>I7188</v>
          </cell>
          <cell r="B6211" t="str">
            <v>SEINFRA/CE</v>
          </cell>
          <cell r="C6211" t="str">
            <v>TUBO FoFo C/ FLANGES DN 80 PN10 - L=3500</v>
          </cell>
          <cell r="D6211" t="str">
            <v>UN</v>
          </cell>
          <cell r="E6211">
            <v>1297.2</v>
          </cell>
        </row>
        <row r="6212">
          <cell r="A6212" t="str">
            <v>I7189</v>
          </cell>
          <cell r="B6212" t="str">
            <v>SEINFRA/CE</v>
          </cell>
          <cell r="C6212" t="str">
            <v>TUBO FoFo C/ FLANGES DN 80 PN10 - L=4000</v>
          </cell>
          <cell r="D6212" t="str">
            <v>UN</v>
          </cell>
          <cell r="E6212">
            <v>1396.3</v>
          </cell>
        </row>
        <row r="6213">
          <cell r="A6213" t="str">
            <v>I7190</v>
          </cell>
          <cell r="B6213" t="str">
            <v>SEINFRA/CE</v>
          </cell>
          <cell r="C6213" t="str">
            <v>TUBO FoFo C/ FLANGES DN 80 PN10 - L=4500</v>
          </cell>
          <cell r="D6213" t="str">
            <v>UN</v>
          </cell>
          <cell r="E6213">
            <v>1510.97</v>
          </cell>
        </row>
        <row r="6214">
          <cell r="A6214" t="str">
            <v>I7191</v>
          </cell>
          <cell r="B6214" t="str">
            <v>SEINFRA/CE</v>
          </cell>
          <cell r="C6214" t="str">
            <v>TUBO FoFo C/ FLANGES DN 80 PN10 - L=5000</v>
          </cell>
          <cell r="D6214" t="str">
            <v>UN</v>
          </cell>
          <cell r="E6214">
            <v>1618.43</v>
          </cell>
        </row>
        <row r="6215">
          <cell r="A6215" t="str">
            <v>I7192</v>
          </cell>
          <cell r="B6215" t="str">
            <v>SEINFRA/CE</v>
          </cell>
          <cell r="C6215" t="str">
            <v>TUBO FoFo C/ FLANGES DN 80 PN10 - L=5500</v>
          </cell>
          <cell r="D6215" t="str">
            <v>UN</v>
          </cell>
          <cell r="E6215">
            <v>1718.98</v>
          </cell>
        </row>
        <row r="6216">
          <cell r="A6216" t="str">
            <v>I7193</v>
          </cell>
          <cell r="B6216" t="str">
            <v>SEINFRA/CE</v>
          </cell>
          <cell r="C6216" t="str">
            <v>TUBO FoFo C/ FLANGES DN 80 PN10 - L=5800</v>
          </cell>
          <cell r="D6216" t="str">
            <v>UN</v>
          </cell>
          <cell r="E6216">
            <v>1776.82</v>
          </cell>
        </row>
        <row r="6217">
          <cell r="A6217" t="str">
            <v>I7062</v>
          </cell>
          <cell r="B6217" t="str">
            <v>SEINFRA/CE</v>
          </cell>
          <cell r="C6217" t="str">
            <v>TUBO FoFo C/ FLANGES DN 80 PN10 L=250</v>
          </cell>
          <cell r="D6217" t="str">
            <v>UN</v>
          </cell>
          <cell r="E6217">
            <v>315.73</v>
          </cell>
        </row>
        <row r="6218">
          <cell r="A6218" t="str">
            <v>I7063</v>
          </cell>
          <cell r="B6218" t="str">
            <v>SEINFRA/CE</v>
          </cell>
          <cell r="C6218" t="str">
            <v>TUBO FoFo C/ FLANGES DN 80 PN10 L=500</v>
          </cell>
          <cell r="D6218" t="str">
            <v>UN</v>
          </cell>
          <cell r="E6218">
            <v>395.85</v>
          </cell>
        </row>
        <row r="6219">
          <cell r="A6219" t="str">
            <v>I3982</v>
          </cell>
          <cell r="B6219" t="str">
            <v>SEINFRA/CE</v>
          </cell>
          <cell r="C6219" t="str">
            <v>TUBO FoFo C/ FLANGES DN 800  PN10 - L=250</v>
          </cell>
          <cell r="D6219" t="str">
            <v>UN</v>
          </cell>
          <cell r="E6219">
            <v>5065.6499999999996</v>
          </cell>
        </row>
        <row r="6220">
          <cell r="A6220" t="str">
            <v>I3983</v>
          </cell>
          <cell r="B6220" t="str">
            <v>SEINFRA/CE</v>
          </cell>
          <cell r="C6220" t="str">
            <v>TUBO FoFo C/ FLANGES DN 800  PN10 - L=500</v>
          </cell>
          <cell r="D6220" t="str">
            <v>UN</v>
          </cell>
          <cell r="E6220">
            <v>6098.86</v>
          </cell>
        </row>
        <row r="6221">
          <cell r="A6221" t="str">
            <v>I4581</v>
          </cell>
          <cell r="B6221" t="str">
            <v>SEINFRA/CE</v>
          </cell>
          <cell r="C6221" t="str">
            <v>TUBO FoFo C/ FLANGES DN 800 PN10 - L=1000</v>
          </cell>
          <cell r="D6221" t="str">
            <v>UN</v>
          </cell>
          <cell r="E6221">
            <v>21310.36</v>
          </cell>
        </row>
        <row r="6222">
          <cell r="A6222" t="str">
            <v>I4582</v>
          </cell>
          <cell r="B6222" t="str">
            <v>SEINFRA/CE</v>
          </cell>
          <cell r="C6222" t="str">
            <v>TUBO FoFo C/ FLANGES DN 800 PN10 - L=1500</v>
          </cell>
          <cell r="D6222" t="str">
            <v>UN</v>
          </cell>
          <cell r="E6222">
            <v>22625.42</v>
          </cell>
        </row>
        <row r="6223">
          <cell r="A6223" t="str">
            <v>I4583</v>
          </cell>
          <cell r="B6223" t="str">
            <v>SEINFRA/CE</v>
          </cell>
          <cell r="C6223" t="str">
            <v>TUBO FoFo C/ FLANGES DN 800 PN10 - L=2000</v>
          </cell>
          <cell r="D6223" t="str">
            <v>UN</v>
          </cell>
          <cell r="E6223">
            <v>24196.87</v>
          </cell>
        </row>
        <row r="6224">
          <cell r="A6224" t="str">
            <v>I4584</v>
          </cell>
          <cell r="B6224" t="str">
            <v>SEINFRA/CE</v>
          </cell>
          <cell r="C6224" t="str">
            <v>TUBO FoFo C/ FLANGES DN 800 PN10 - L=2500</v>
          </cell>
          <cell r="D6224" t="str">
            <v>UN</v>
          </cell>
          <cell r="E6224">
            <v>25757.03</v>
          </cell>
        </row>
        <row r="6225">
          <cell r="A6225" t="str">
            <v>I4585</v>
          </cell>
          <cell r="B6225" t="str">
            <v>SEINFRA/CE</v>
          </cell>
          <cell r="C6225" t="str">
            <v>TUBO FoFo C/ FLANGES DN 800 PN10 - L=3000</v>
          </cell>
          <cell r="D6225" t="str">
            <v>UN</v>
          </cell>
          <cell r="E6225">
            <v>27383.73</v>
          </cell>
        </row>
        <row r="6226">
          <cell r="A6226" t="str">
            <v>I4586</v>
          </cell>
          <cell r="B6226" t="str">
            <v>SEINFRA/CE</v>
          </cell>
          <cell r="C6226" t="str">
            <v>TUBO FoFo C/ FLANGES DN 800 PN10 - L=3500</v>
          </cell>
          <cell r="D6226" t="str">
            <v>UN</v>
          </cell>
          <cell r="E6226">
            <v>28640.01</v>
          </cell>
        </row>
        <row r="6227">
          <cell r="A6227" t="str">
            <v>I4587</v>
          </cell>
          <cell r="B6227" t="str">
            <v>SEINFRA/CE</v>
          </cell>
          <cell r="C6227" t="str">
            <v>TUBO FoFo C/ FLANGES DN 800 PN10 - L=4000</v>
          </cell>
          <cell r="D6227" t="str">
            <v>UN</v>
          </cell>
          <cell r="E6227">
            <v>30338.58</v>
          </cell>
        </row>
        <row r="6228">
          <cell r="A6228" t="str">
            <v>I4588</v>
          </cell>
          <cell r="B6228" t="str">
            <v>SEINFRA/CE</v>
          </cell>
          <cell r="C6228" t="str">
            <v>TUBO FoFo C/ FLANGES DN 800 PN10 - L=4500</v>
          </cell>
          <cell r="D6228" t="str">
            <v>UN</v>
          </cell>
          <cell r="E6228">
            <v>31772.25</v>
          </cell>
        </row>
        <row r="6229">
          <cell r="A6229" t="str">
            <v>I4589</v>
          </cell>
          <cell r="B6229" t="str">
            <v>SEINFRA/CE</v>
          </cell>
          <cell r="C6229" t="str">
            <v>TUBO FoFo C/ FLANGES DN 800 PN10 - L=5000</v>
          </cell>
          <cell r="D6229" t="str">
            <v>UN</v>
          </cell>
          <cell r="E6229">
            <v>32168.47</v>
          </cell>
        </row>
        <row r="6230">
          <cell r="A6230" t="str">
            <v>I4590</v>
          </cell>
          <cell r="B6230" t="str">
            <v>SEINFRA/CE</v>
          </cell>
          <cell r="C6230" t="str">
            <v>TUBO FoFo C/ FLANGES DN 800 PN10 - L=5500</v>
          </cell>
          <cell r="D6230" t="str">
            <v>UN</v>
          </cell>
          <cell r="E6230">
            <v>34891.120000000003</v>
          </cell>
        </row>
        <row r="6231">
          <cell r="A6231" t="str">
            <v>I4591</v>
          </cell>
          <cell r="B6231" t="str">
            <v>SEINFRA/CE</v>
          </cell>
          <cell r="C6231" t="str">
            <v>TUBO FoFo C/ FLANGES DN 800 PN10 - L=6000</v>
          </cell>
          <cell r="D6231" t="str">
            <v>UN</v>
          </cell>
          <cell r="E6231">
            <v>35720.74</v>
          </cell>
        </row>
        <row r="6232">
          <cell r="A6232" t="str">
            <v>I4592</v>
          </cell>
          <cell r="B6232" t="str">
            <v>SEINFRA/CE</v>
          </cell>
          <cell r="C6232" t="str">
            <v>TUBO FoFo C/ FLANGES DN 800 PN10 - L=6500</v>
          </cell>
          <cell r="D6232" t="str">
            <v>UN</v>
          </cell>
          <cell r="E6232">
            <v>36299.870000000003</v>
          </cell>
        </row>
        <row r="6233">
          <cell r="A6233" t="str">
            <v>I4593</v>
          </cell>
          <cell r="B6233" t="str">
            <v>SEINFRA/CE</v>
          </cell>
          <cell r="C6233" t="str">
            <v>TUBO FoFo C/ FLANGES DN 800 PN10 - L=6800</v>
          </cell>
          <cell r="D6233" t="str">
            <v>UN</v>
          </cell>
          <cell r="E6233">
            <v>39177.550000000003</v>
          </cell>
        </row>
        <row r="6234">
          <cell r="A6234" t="str">
            <v>I3984</v>
          </cell>
          <cell r="B6234" t="str">
            <v>SEINFRA/CE</v>
          </cell>
          <cell r="C6234" t="str">
            <v>TUBO FoFo C/ FLANGES DN 900  PN10 - L=250</v>
          </cell>
          <cell r="D6234" t="str">
            <v>UN</v>
          </cell>
          <cell r="E6234">
            <v>6167.46</v>
          </cell>
        </row>
        <row r="6235">
          <cell r="A6235" t="str">
            <v>I3985</v>
          </cell>
          <cell r="B6235" t="str">
            <v>SEINFRA/CE</v>
          </cell>
          <cell r="C6235" t="str">
            <v>TUBO FoFo C/ FLANGES DN 900  PN10 - L=500</v>
          </cell>
          <cell r="D6235" t="str">
            <v>UN</v>
          </cell>
          <cell r="E6235">
            <v>7909.37</v>
          </cell>
        </row>
        <row r="6236">
          <cell r="A6236" t="str">
            <v>I4594</v>
          </cell>
          <cell r="B6236" t="str">
            <v>SEINFRA/CE</v>
          </cell>
          <cell r="C6236" t="str">
            <v>TUBO FoFo C/ FLANGES DN 900 PN10 - L=1000</v>
          </cell>
          <cell r="D6236" t="str">
            <v>UN</v>
          </cell>
          <cell r="E6236">
            <v>24848.62</v>
          </cell>
        </row>
        <row r="6237">
          <cell r="A6237" t="str">
            <v>I4595</v>
          </cell>
          <cell r="B6237" t="str">
            <v>SEINFRA/CE</v>
          </cell>
          <cell r="C6237" t="str">
            <v>TUBO FoFo C/ FLANGES DN 900 PN10 - L=1500</v>
          </cell>
          <cell r="D6237" t="str">
            <v>UN</v>
          </cell>
          <cell r="E6237">
            <v>26629.01</v>
          </cell>
        </row>
        <row r="6238">
          <cell r="A6238" t="str">
            <v>I4596</v>
          </cell>
          <cell r="B6238" t="str">
            <v>SEINFRA/CE</v>
          </cell>
          <cell r="C6238" t="str">
            <v>TUBO FoFo C/ FLANGES DN 900 PN10 - L=2000</v>
          </cell>
          <cell r="D6238" t="str">
            <v>UN</v>
          </cell>
          <cell r="E6238">
            <v>28657.61</v>
          </cell>
        </row>
        <row r="6239">
          <cell r="A6239" t="str">
            <v>I4597</v>
          </cell>
          <cell r="B6239" t="str">
            <v>SEINFRA/CE</v>
          </cell>
          <cell r="C6239" t="str">
            <v>TUBO FoFo C/ FLANGES DN 900 PN10 - L=2500</v>
          </cell>
          <cell r="D6239" t="str">
            <v>UN</v>
          </cell>
          <cell r="E6239">
            <v>30561.19</v>
          </cell>
        </row>
        <row r="6240">
          <cell r="A6240" t="str">
            <v>I4598</v>
          </cell>
          <cell r="B6240" t="str">
            <v>SEINFRA/CE</v>
          </cell>
          <cell r="C6240" t="str">
            <v>TUBO FoFo C/ FLANGES DN 900 PN10 - L=3000</v>
          </cell>
          <cell r="D6240" t="str">
            <v>UN</v>
          </cell>
          <cell r="E6240">
            <v>32226.29</v>
          </cell>
        </row>
        <row r="6241">
          <cell r="A6241" t="str">
            <v>I4599</v>
          </cell>
          <cell r="B6241" t="str">
            <v>SEINFRA/CE</v>
          </cell>
          <cell r="C6241" t="str">
            <v>TUBO FoFo C/ FLANGES DN 900 PN10 - L=3500</v>
          </cell>
          <cell r="D6241" t="str">
            <v>UN</v>
          </cell>
          <cell r="E6241">
            <v>34184.04</v>
          </cell>
        </row>
        <row r="6242">
          <cell r="A6242" t="str">
            <v>I4600</v>
          </cell>
          <cell r="B6242" t="str">
            <v>SEINFRA/CE</v>
          </cell>
          <cell r="C6242" t="str">
            <v>TUBO FoFo C/ FLANGES DN 900 PN10 - L=4000</v>
          </cell>
          <cell r="D6242" t="str">
            <v>UN</v>
          </cell>
          <cell r="E6242">
            <v>35800.379999999997</v>
          </cell>
        </row>
        <row r="6243">
          <cell r="A6243" t="str">
            <v>I4601</v>
          </cell>
          <cell r="B6243" t="str">
            <v>SEINFRA/CE</v>
          </cell>
          <cell r="C6243" t="str">
            <v>TUBO FoFo C/ FLANGES DN 900 PN10 - L=4500</v>
          </cell>
          <cell r="D6243" t="str">
            <v>UN</v>
          </cell>
          <cell r="E6243">
            <v>37983.58</v>
          </cell>
        </row>
        <row r="6244">
          <cell r="A6244" t="str">
            <v>I4602</v>
          </cell>
          <cell r="B6244" t="str">
            <v>SEINFRA/CE</v>
          </cell>
          <cell r="C6244" t="str">
            <v>TUBO FoFo C/ FLANGES DN 900 PN10 - L=5000</v>
          </cell>
          <cell r="D6244" t="str">
            <v>UN</v>
          </cell>
          <cell r="E6244">
            <v>39416.400000000001</v>
          </cell>
        </row>
        <row r="6245">
          <cell r="A6245" t="str">
            <v>I4603</v>
          </cell>
          <cell r="B6245" t="str">
            <v>SEINFRA/CE</v>
          </cell>
          <cell r="C6245" t="str">
            <v>TUBO FoFo C/ FLANGES DN 900 PN10 - L=5500</v>
          </cell>
          <cell r="D6245" t="str">
            <v>UN</v>
          </cell>
          <cell r="E6245">
            <v>41278.199999999997</v>
          </cell>
        </row>
        <row r="6246">
          <cell r="A6246" t="str">
            <v>I4604</v>
          </cell>
          <cell r="B6246" t="str">
            <v>SEINFRA/CE</v>
          </cell>
          <cell r="C6246" t="str">
            <v>TUBO FoFo C/ FLANGES DN 900 PN10 - L=6000</v>
          </cell>
          <cell r="D6246" t="str">
            <v>UN</v>
          </cell>
          <cell r="E6246">
            <v>43136.42</v>
          </cell>
        </row>
        <row r="6247">
          <cell r="A6247" t="str">
            <v>I4605</v>
          </cell>
          <cell r="B6247" t="str">
            <v>SEINFRA/CE</v>
          </cell>
          <cell r="C6247" t="str">
            <v>TUBO FoFo C/ FLANGES DN 900 PN10 - L=6500</v>
          </cell>
          <cell r="D6247" t="str">
            <v>UN</v>
          </cell>
          <cell r="E6247">
            <v>45020.7</v>
          </cell>
        </row>
        <row r="6248">
          <cell r="A6248" t="str">
            <v>I4606</v>
          </cell>
          <cell r="B6248" t="str">
            <v>SEINFRA/CE</v>
          </cell>
          <cell r="C6248" t="str">
            <v>TUBO FoFo C/ FLANGES DN 900 PN10 - L=6800</v>
          </cell>
          <cell r="D6248" t="str">
            <v>UN</v>
          </cell>
          <cell r="E6248">
            <v>46083.63</v>
          </cell>
        </row>
        <row r="6249">
          <cell r="A6249" t="str">
            <v>I6649</v>
          </cell>
          <cell r="B6249" t="str">
            <v>SEINFRA/CE</v>
          </cell>
          <cell r="C6249" t="str">
            <v>TUBO FoFo C/FLANGE E BOLSA  DN 75 PN10 L=500</v>
          </cell>
          <cell r="D6249" t="str">
            <v>UN</v>
          </cell>
          <cell r="E6249">
            <v>350.22</v>
          </cell>
        </row>
        <row r="6250">
          <cell r="A6250" t="str">
            <v>I6650</v>
          </cell>
          <cell r="B6250" t="str">
            <v>SEINFRA/CE</v>
          </cell>
          <cell r="C6250" t="str">
            <v>TUBO FoFo C/FLANGE E BOLSA DN 100 PN10 L=500</v>
          </cell>
          <cell r="D6250" t="str">
            <v>UN</v>
          </cell>
          <cell r="E6250">
            <v>391.32</v>
          </cell>
        </row>
        <row r="6251">
          <cell r="A6251" t="str">
            <v>I6663</v>
          </cell>
          <cell r="B6251" t="str">
            <v>SEINFRA/CE</v>
          </cell>
          <cell r="C6251" t="str">
            <v>TUBO FoFo C/FLANGE E BOLSA DN 1000 PN10 L=500</v>
          </cell>
          <cell r="D6251" t="str">
            <v>UN</v>
          </cell>
          <cell r="E6251">
            <v>14435.01</v>
          </cell>
        </row>
        <row r="6252">
          <cell r="A6252" t="str">
            <v>I6664</v>
          </cell>
          <cell r="B6252" t="str">
            <v>SEINFRA/CE</v>
          </cell>
          <cell r="C6252" t="str">
            <v>TUBO FoFo C/FLANGE E BOLSA DN 1200 PN10 L=500</v>
          </cell>
          <cell r="D6252" t="str">
            <v>UN</v>
          </cell>
          <cell r="E6252">
            <v>17671.91</v>
          </cell>
        </row>
        <row r="6253">
          <cell r="A6253" t="str">
            <v>I6651</v>
          </cell>
          <cell r="B6253" t="str">
            <v>SEINFRA/CE</v>
          </cell>
          <cell r="C6253" t="str">
            <v>TUBO FoFo C/FLANGE E BOLSA DN 150 PN10 L=500</v>
          </cell>
          <cell r="D6253" t="str">
            <v>UN</v>
          </cell>
          <cell r="E6253">
            <v>507.41</v>
          </cell>
        </row>
        <row r="6254">
          <cell r="A6254" t="str">
            <v>I6652</v>
          </cell>
          <cell r="B6254" t="str">
            <v>SEINFRA/CE</v>
          </cell>
          <cell r="C6254" t="str">
            <v>TUBO FoFo C/FLANGE E BOLSA DN 200 PN10 L=500</v>
          </cell>
          <cell r="D6254" t="str">
            <v>UN</v>
          </cell>
          <cell r="E6254">
            <v>637.65</v>
          </cell>
        </row>
        <row r="6255">
          <cell r="A6255" t="str">
            <v>I6653</v>
          </cell>
          <cell r="B6255" t="str">
            <v>SEINFRA/CE</v>
          </cell>
          <cell r="C6255" t="str">
            <v>TUBO FoFo C/FLANGE E BOLSA DN 250 PN10 L=500</v>
          </cell>
          <cell r="D6255" t="str">
            <v>UN</v>
          </cell>
          <cell r="E6255">
            <v>841.86</v>
          </cell>
        </row>
        <row r="6256">
          <cell r="A6256" t="str">
            <v>I6654</v>
          </cell>
          <cell r="B6256" t="str">
            <v>SEINFRA/CE</v>
          </cell>
          <cell r="C6256" t="str">
            <v>TUBO FoFo C/FLANGE E BOLSA DN 300 PN10 L=500</v>
          </cell>
          <cell r="D6256" t="str">
            <v>UN</v>
          </cell>
          <cell r="E6256">
            <v>1025.83</v>
          </cell>
        </row>
        <row r="6257">
          <cell r="A6257" t="str">
            <v>I6655</v>
          </cell>
          <cell r="B6257" t="str">
            <v>SEINFRA/CE</v>
          </cell>
          <cell r="C6257" t="str">
            <v>TUBO FoFo C/FLANGE E BOLSA DN 350 PN10 L=500</v>
          </cell>
          <cell r="D6257" t="str">
            <v>UN</v>
          </cell>
          <cell r="E6257">
            <v>1302.6300000000001</v>
          </cell>
        </row>
        <row r="6258">
          <cell r="A6258" t="str">
            <v>I6656</v>
          </cell>
          <cell r="B6258" t="str">
            <v>SEINFRA/CE</v>
          </cell>
          <cell r="C6258" t="str">
            <v>TUBO FoFo C/FLANGE E BOLSA DN 400 PN10 L=500</v>
          </cell>
          <cell r="D6258" t="str">
            <v>UN</v>
          </cell>
          <cell r="E6258">
            <v>1401.73</v>
          </cell>
        </row>
        <row r="6259">
          <cell r="A6259" t="str">
            <v>I6657</v>
          </cell>
          <cell r="B6259" t="str">
            <v>SEINFRA/CE</v>
          </cell>
          <cell r="C6259" t="str">
            <v>TUBO FoFo C/FLANGE E BOLSA DN 450 PN10 L=500</v>
          </cell>
          <cell r="D6259" t="str">
            <v>UN</v>
          </cell>
          <cell r="E6259">
            <v>1808.9</v>
          </cell>
        </row>
        <row r="6260">
          <cell r="A6260" t="str">
            <v>I6658</v>
          </cell>
          <cell r="B6260" t="str">
            <v>SEINFRA/CE</v>
          </cell>
          <cell r="C6260" t="str">
            <v>TUBO FoFo C/FLANGE E BOLSA DN 500 PN10 L=500</v>
          </cell>
          <cell r="D6260" t="str">
            <v>UN</v>
          </cell>
          <cell r="E6260">
            <v>1857.08</v>
          </cell>
        </row>
        <row r="6261">
          <cell r="A6261" t="str">
            <v>I6659</v>
          </cell>
          <cell r="B6261" t="str">
            <v>SEINFRA/CE</v>
          </cell>
          <cell r="C6261" t="str">
            <v>TUBO FoFo C/FLANGE E BOLSA DN 600 PN10 L=500</v>
          </cell>
          <cell r="D6261" t="str">
            <v>UN</v>
          </cell>
          <cell r="E6261">
            <v>2358.23</v>
          </cell>
        </row>
        <row r="6262">
          <cell r="A6262" t="str">
            <v>I6660</v>
          </cell>
          <cell r="B6262" t="str">
            <v>SEINFRA/CE</v>
          </cell>
          <cell r="C6262" t="str">
            <v>TUBO FoFo C/FLANGE E BOLSA DN 700 PN10 L=500</v>
          </cell>
          <cell r="D6262" t="str">
            <v>UN</v>
          </cell>
          <cell r="E6262">
            <v>7183.66</v>
          </cell>
        </row>
        <row r="6263">
          <cell r="A6263" t="str">
            <v>I6661</v>
          </cell>
          <cell r="B6263" t="str">
            <v>SEINFRA/CE</v>
          </cell>
          <cell r="C6263" t="str">
            <v>TUBO FoFo C/FLANGE E BOLSA DN 800 PN10 L=500</v>
          </cell>
          <cell r="D6263" t="str">
            <v>UN</v>
          </cell>
          <cell r="E6263">
            <v>9391.11</v>
          </cell>
        </row>
        <row r="6264">
          <cell r="A6264" t="str">
            <v>I6662</v>
          </cell>
          <cell r="B6264" t="str">
            <v>SEINFRA/CE</v>
          </cell>
          <cell r="C6264" t="str">
            <v>TUBO FoFo C/FLANGE E BOLSA DN 900 PN10 L=500</v>
          </cell>
          <cell r="D6264" t="str">
            <v>UN</v>
          </cell>
          <cell r="E6264">
            <v>12749.98</v>
          </cell>
        </row>
        <row r="6265">
          <cell r="A6265" t="str">
            <v>I4272</v>
          </cell>
          <cell r="B6265" t="str">
            <v>SEINFRA/CE</v>
          </cell>
          <cell r="C6265" t="str">
            <v>TUBO FoFo C/FLANGE E BOLSA JE DN 100 PN10 - L=1000</v>
          </cell>
          <cell r="D6265" t="str">
            <v>UN</v>
          </cell>
          <cell r="E6265">
            <v>540.62</v>
          </cell>
        </row>
        <row r="6266">
          <cell r="A6266" t="str">
            <v>I4273</v>
          </cell>
          <cell r="B6266" t="str">
            <v>SEINFRA/CE</v>
          </cell>
          <cell r="C6266" t="str">
            <v>TUBO FoFo C/FLANGE E BOLSA JE DN 100 PN10 - L=1500</v>
          </cell>
          <cell r="D6266" t="str">
            <v>UN</v>
          </cell>
          <cell r="E6266">
            <v>661.42</v>
          </cell>
        </row>
        <row r="6267">
          <cell r="A6267" t="str">
            <v>I4274</v>
          </cell>
          <cell r="B6267" t="str">
            <v>SEINFRA/CE</v>
          </cell>
          <cell r="C6267" t="str">
            <v>TUBO FoFo C/FLANGE E BOLSA JE DN 100 PN10 - L=2000</v>
          </cell>
          <cell r="D6267" t="str">
            <v>UN</v>
          </cell>
          <cell r="E6267">
            <v>784.21</v>
          </cell>
        </row>
        <row r="6268">
          <cell r="A6268" t="str">
            <v>I4275</v>
          </cell>
          <cell r="B6268" t="str">
            <v>SEINFRA/CE</v>
          </cell>
          <cell r="C6268" t="str">
            <v>TUBO FoFo C/FLANGE E BOLSA JE DN 100 PN10 - L=2500</v>
          </cell>
          <cell r="D6268" t="str">
            <v>UN</v>
          </cell>
          <cell r="E6268">
            <v>893.55</v>
          </cell>
        </row>
        <row r="6269">
          <cell r="A6269" t="str">
            <v>I4276</v>
          </cell>
          <cell r="B6269" t="str">
            <v>SEINFRA/CE</v>
          </cell>
          <cell r="C6269" t="str">
            <v>TUBO FoFo C/FLANGE E BOLSA JE DN 100 PN10 - L=3000</v>
          </cell>
          <cell r="D6269" t="str">
            <v>UN</v>
          </cell>
          <cell r="E6269">
            <v>1013.07</v>
          </cell>
        </row>
        <row r="6270">
          <cell r="A6270" t="str">
            <v>I4277</v>
          </cell>
          <cell r="B6270" t="str">
            <v>SEINFRA/CE</v>
          </cell>
          <cell r="C6270" t="str">
            <v>TUBO FoFo C/FLANGE E BOLSA JE DN 100 PN10 - L=3500</v>
          </cell>
          <cell r="D6270" t="str">
            <v>UN</v>
          </cell>
          <cell r="E6270">
            <v>1142.27</v>
          </cell>
        </row>
        <row r="6271">
          <cell r="A6271" t="str">
            <v>I4278</v>
          </cell>
          <cell r="B6271" t="str">
            <v>SEINFRA/CE</v>
          </cell>
          <cell r="C6271" t="str">
            <v>TUBO FoFo C/FLANGE E BOLSA JE DN 100 PN10 - L=4000</v>
          </cell>
          <cell r="D6271" t="str">
            <v>UN</v>
          </cell>
          <cell r="E6271">
            <v>1263.3399999999999</v>
          </cell>
        </row>
        <row r="6272">
          <cell r="A6272" t="str">
            <v>I4279</v>
          </cell>
          <cell r="B6272" t="str">
            <v>SEINFRA/CE</v>
          </cell>
          <cell r="C6272" t="str">
            <v>TUBO FoFo C/FLANGE E BOLSA JE DN 100 PN10 - L=4500</v>
          </cell>
          <cell r="D6272" t="str">
            <v>UN</v>
          </cell>
          <cell r="E6272">
            <v>1374.93</v>
          </cell>
        </row>
        <row r="6273">
          <cell r="A6273" t="str">
            <v>I4280</v>
          </cell>
          <cell r="B6273" t="str">
            <v>SEINFRA/CE</v>
          </cell>
          <cell r="C6273" t="str">
            <v>TUBO FoFo C/FLANGE E BOLSA JE DN 100 PN10 - L=5000</v>
          </cell>
          <cell r="D6273" t="str">
            <v>UN</v>
          </cell>
          <cell r="E6273">
            <v>1505.3</v>
          </cell>
        </row>
        <row r="6274">
          <cell r="A6274" t="str">
            <v>I4281</v>
          </cell>
          <cell r="B6274" t="str">
            <v>SEINFRA/CE</v>
          </cell>
          <cell r="C6274" t="str">
            <v>TUBO FoFo C/FLANGE E BOLSA JE DN 100 PN10 - L=5500</v>
          </cell>
          <cell r="D6274" t="str">
            <v>UN</v>
          </cell>
          <cell r="E6274">
            <v>1622.53</v>
          </cell>
        </row>
        <row r="6275">
          <cell r="A6275" t="str">
            <v>I4282</v>
          </cell>
          <cell r="B6275" t="str">
            <v>SEINFRA/CE</v>
          </cell>
          <cell r="C6275" t="str">
            <v>TUBO FoFo C/FLANGE E BOLSA JE DN 100 PN10 - L=5800</v>
          </cell>
          <cell r="D6275" t="str">
            <v>UN</v>
          </cell>
          <cell r="E6275">
            <v>1692.2</v>
          </cell>
        </row>
        <row r="6276">
          <cell r="A6276" t="str">
            <v>I4421</v>
          </cell>
          <cell r="B6276" t="str">
            <v>SEINFRA/CE</v>
          </cell>
          <cell r="C6276" t="str">
            <v>TUBO FoFo C/FLANGE E BOLSA JE DN 1000 PN10 - L=1000</v>
          </cell>
          <cell r="D6276" t="str">
            <v>UN</v>
          </cell>
          <cell r="E6276">
            <v>20769.09</v>
          </cell>
        </row>
        <row r="6277">
          <cell r="A6277" t="str">
            <v>I4422</v>
          </cell>
          <cell r="B6277" t="str">
            <v>SEINFRA/CE</v>
          </cell>
          <cell r="C6277" t="str">
            <v>TUBO FoFo C/FLANGE E BOLSA JE DN 1000 PN10 - L=1500</v>
          </cell>
          <cell r="D6277" t="str">
            <v>UN</v>
          </cell>
          <cell r="E6277">
            <v>23005.84</v>
          </cell>
        </row>
        <row r="6278">
          <cell r="A6278" t="str">
            <v>I4423</v>
          </cell>
          <cell r="B6278" t="str">
            <v>SEINFRA/CE</v>
          </cell>
          <cell r="C6278" t="str">
            <v>TUBO FoFo C/FLANGE E BOLSA JE DN 1000 PN10 - L=2000</v>
          </cell>
          <cell r="D6278" t="str">
            <v>UN</v>
          </cell>
          <cell r="E6278">
            <v>24958.12</v>
          </cell>
        </row>
        <row r="6279">
          <cell r="A6279" t="str">
            <v>I4424</v>
          </cell>
          <cell r="B6279" t="str">
            <v>SEINFRA/CE</v>
          </cell>
          <cell r="C6279" t="str">
            <v>TUBO FoFo C/FLANGE E BOLSA JE DN 1000 PN10 - L=2500</v>
          </cell>
          <cell r="D6279" t="str">
            <v>UN</v>
          </cell>
          <cell r="E6279">
            <v>27188.77</v>
          </cell>
        </row>
        <row r="6280">
          <cell r="A6280" t="str">
            <v>I4425</v>
          </cell>
          <cell r="B6280" t="str">
            <v>SEINFRA/CE</v>
          </cell>
          <cell r="C6280" t="str">
            <v>TUBO FoFo C/FLANGE E BOLSA JE DN 1000 PN10 - L=3000</v>
          </cell>
          <cell r="D6280" t="str">
            <v>UN</v>
          </cell>
          <cell r="E6280">
            <v>29491.54</v>
          </cell>
        </row>
        <row r="6281">
          <cell r="A6281" t="str">
            <v>I4426</v>
          </cell>
          <cell r="B6281" t="str">
            <v>SEINFRA/CE</v>
          </cell>
          <cell r="C6281" t="str">
            <v>TUBO FoFo C/FLANGE E BOLSA JE DN 1000 PN10 - L=3500</v>
          </cell>
          <cell r="D6281" t="str">
            <v>UN</v>
          </cell>
          <cell r="E6281">
            <v>31362.09</v>
          </cell>
        </row>
        <row r="6282">
          <cell r="A6282" t="str">
            <v>I4427</v>
          </cell>
          <cell r="B6282" t="str">
            <v>SEINFRA/CE</v>
          </cell>
          <cell r="C6282" t="str">
            <v>TUBO FoFo C/FLANGE E BOLSA JE DN 1000 PN10 - L=4000</v>
          </cell>
          <cell r="D6282" t="str">
            <v>UN</v>
          </cell>
          <cell r="E6282">
            <v>33536.03</v>
          </cell>
        </row>
        <row r="6283">
          <cell r="A6283" t="str">
            <v>I4428</v>
          </cell>
          <cell r="B6283" t="str">
            <v>SEINFRA/CE</v>
          </cell>
          <cell r="C6283" t="str">
            <v>TUBO FoFo C/FLANGE E BOLSA JE DN 1000 PN10 - L=4500</v>
          </cell>
          <cell r="D6283" t="str">
            <v>UN</v>
          </cell>
          <cell r="E6283">
            <v>35811.51</v>
          </cell>
        </row>
        <row r="6284">
          <cell r="A6284" t="str">
            <v>I4429</v>
          </cell>
          <cell r="B6284" t="str">
            <v>SEINFRA/CE</v>
          </cell>
          <cell r="C6284" t="str">
            <v>TUBO FoFo C/FLANGE E BOLSA JE DN 1000 PN10 - L=5000</v>
          </cell>
          <cell r="D6284" t="str">
            <v>UN</v>
          </cell>
          <cell r="E6284">
            <v>37784.79</v>
          </cell>
        </row>
        <row r="6285">
          <cell r="A6285" t="str">
            <v>I4430</v>
          </cell>
          <cell r="B6285" t="str">
            <v>SEINFRA/CE</v>
          </cell>
          <cell r="C6285" t="str">
            <v>TUBO FoFo C/FLANGE E BOLSA JE DN 1000 PN10 - L=5500</v>
          </cell>
          <cell r="D6285" t="str">
            <v>UN</v>
          </cell>
          <cell r="E6285">
            <v>40113.11</v>
          </cell>
        </row>
        <row r="6286">
          <cell r="A6286" t="str">
            <v>I4431</v>
          </cell>
          <cell r="B6286" t="str">
            <v>SEINFRA/CE</v>
          </cell>
          <cell r="C6286" t="str">
            <v>TUBO FoFo C/FLANGE E BOLSA JE DN 1000 PN10 - L=6000</v>
          </cell>
          <cell r="D6286" t="str">
            <v>UN</v>
          </cell>
          <cell r="E6286">
            <v>42058.92</v>
          </cell>
        </row>
        <row r="6287">
          <cell r="A6287" t="str">
            <v>I4432</v>
          </cell>
          <cell r="B6287" t="str">
            <v>SEINFRA/CE</v>
          </cell>
          <cell r="C6287" t="str">
            <v>TUBO FoFo C/FLANGE E BOLSA JE DN 1000 PN10 - L=6500</v>
          </cell>
          <cell r="D6287" t="str">
            <v>UN</v>
          </cell>
          <cell r="E6287">
            <v>44212.17</v>
          </cell>
        </row>
        <row r="6288">
          <cell r="A6288" t="str">
            <v>I4433</v>
          </cell>
          <cell r="B6288" t="str">
            <v>SEINFRA/CE</v>
          </cell>
          <cell r="C6288" t="str">
            <v>TUBO FoFo C/FLANGE E BOLSA JE DN 1000 PN10 - L=6800</v>
          </cell>
          <cell r="D6288" t="str">
            <v>UN</v>
          </cell>
          <cell r="E6288">
            <v>45790.67</v>
          </cell>
        </row>
        <row r="6289">
          <cell r="A6289" t="str">
            <v>I4434</v>
          </cell>
          <cell r="B6289" t="str">
            <v>SEINFRA/CE</v>
          </cell>
          <cell r="C6289" t="str">
            <v>TUBO FoFo C/FLANGE E BOLSA JE DN 1200 PN10 - L=1000</v>
          </cell>
          <cell r="D6289" t="str">
            <v>UN</v>
          </cell>
          <cell r="E6289">
            <v>25449.33</v>
          </cell>
        </row>
        <row r="6290">
          <cell r="A6290" t="str">
            <v>I4435</v>
          </cell>
          <cell r="B6290" t="str">
            <v>SEINFRA/CE</v>
          </cell>
          <cell r="C6290" t="str">
            <v>TUBO FoFo C/FLANGE E BOLSA JE DN 1200 PN10 - L=1500</v>
          </cell>
          <cell r="D6290" t="str">
            <v>UN</v>
          </cell>
          <cell r="E6290">
            <v>28432.89</v>
          </cell>
        </row>
        <row r="6291">
          <cell r="A6291" t="str">
            <v>I4436</v>
          </cell>
          <cell r="B6291" t="str">
            <v>SEINFRA/CE</v>
          </cell>
          <cell r="C6291" t="str">
            <v>TUBO FoFo C/FLANGE E BOLSA JE DN 1200 PN10 - L=2000</v>
          </cell>
          <cell r="D6291" t="str">
            <v>UN</v>
          </cell>
          <cell r="E6291">
            <v>31350.53</v>
          </cell>
        </row>
        <row r="6292">
          <cell r="A6292" t="str">
            <v>I4437</v>
          </cell>
          <cell r="B6292" t="str">
            <v>SEINFRA/CE</v>
          </cell>
          <cell r="C6292" t="str">
            <v>TUBO FoFo C/FLANGE E BOLSA JE DN 1200 PN10 - L=2500</v>
          </cell>
          <cell r="D6292" t="str">
            <v>UN</v>
          </cell>
          <cell r="E6292">
            <v>34018.31</v>
          </cell>
        </row>
        <row r="6293">
          <cell r="A6293" t="str">
            <v>I4438</v>
          </cell>
          <cell r="B6293" t="str">
            <v>SEINFRA/CE</v>
          </cell>
          <cell r="C6293" t="str">
            <v>TUBO FoFo C/FLANGE E BOLSA JE DN 1200 PN10 - L=3000</v>
          </cell>
          <cell r="D6293" t="str">
            <v>UN</v>
          </cell>
          <cell r="E6293">
            <v>37149.040000000001</v>
          </cell>
        </row>
        <row r="6294">
          <cell r="A6294" t="str">
            <v>I4439</v>
          </cell>
          <cell r="B6294" t="str">
            <v>SEINFRA/CE</v>
          </cell>
          <cell r="C6294" t="str">
            <v>TUBO FoFo C/FLANGE E BOLSA JE DN 1200 PN10 - L=3500</v>
          </cell>
          <cell r="D6294" t="str">
            <v>UN</v>
          </cell>
          <cell r="E6294">
            <v>39965.5</v>
          </cell>
        </row>
        <row r="6295">
          <cell r="A6295" t="str">
            <v>I4440</v>
          </cell>
          <cell r="B6295" t="str">
            <v>SEINFRA/CE</v>
          </cell>
          <cell r="C6295" t="str">
            <v>TUBO FoFo C/FLANGE E BOLSA JE DN 1200 PN10 - L=4000</v>
          </cell>
          <cell r="D6295" t="str">
            <v>UN</v>
          </cell>
          <cell r="E6295">
            <v>42635.91</v>
          </cell>
        </row>
        <row r="6296">
          <cell r="A6296" t="str">
            <v>I4441</v>
          </cell>
          <cell r="B6296" t="str">
            <v>SEINFRA/CE</v>
          </cell>
          <cell r="C6296" t="str">
            <v>TUBO FoFo C/FLANGE E BOLSA JE DN 1200 PN10 - L=4500</v>
          </cell>
          <cell r="D6296" t="str">
            <v>UN</v>
          </cell>
          <cell r="E6296">
            <v>45158.03</v>
          </cell>
        </row>
        <row r="6297">
          <cell r="A6297" t="str">
            <v>I4442</v>
          </cell>
          <cell r="B6297" t="str">
            <v>SEINFRA/CE</v>
          </cell>
          <cell r="C6297" t="str">
            <v>TUBO FoFo C/FLANGE E BOLSA JE DN 1200 PN10 - L=5000</v>
          </cell>
          <cell r="D6297" t="str">
            <v>UN</v>
          </cell>
          <cell r="E6297">
            <v>48557.48</v>
          </cell>
        </row>
        <row r="6298">
          <cell r="A6298" t="str">
            <v>I4443</v>
          </cell>
          <cell r="B6298" t="str">
            <v>SEINFRA/CE</v>
          </cell>
          <cell r="C6298" t="str">
            <v>TUBO FoFo C/FLANGE E BOLSA JE DN 1200 PN10 - L=5500</v>
          </cell>
          <cell r="D6298" t="str">
            <v>UN</v>
          </cell>
          <cell r="E6298">
            <v>51368.81</v>
          </cell>
        </row>
        <row r="6299">
          <cell r="A6299" t="str">
            <v>I4444</v>
          </cell>
          <cell r="B6299" t="str">
            <v>SEINFRA/CE</v>
          </cell>
          <cell r="C6299" t="str">
            <v>TUBO FoFo C/FLANGE E BOLSA JE DN 1200 PN10 - L=6000</v>
          </cell>
          <cell r="D6299" t="str">
            <v>UN</v>
          </cell>
          <cell r="E6299">
            <v>54329.21</v>
          </cell>
        </row>
        <row r="6300">
          <cell r="A6300" t="str">
            <v>I4445</v>
          </cell>
          <cell r="B6300" t="str">
            <v>SEINFRA/CE</v>
          </cell>
          <cell r="C6300" t="str">
            <v>TUBO FoFo C/FLANGE E BOLSA JE DN 1200 PN10 - L=6500</v>
          </cell>
          <cell r="D6300" t="str">
            <v>UN</v>
          </cell>
          <cell r="E6300">
            <v>57171.47</v>
          </cell>
        </row>
        <row r="6301">
          <cell r="A6301" t="str">
            <v>I4446</v>
          </cell>
          <cell r="B6301" t="str">
            <v>SEINFRA/CE</v>
          </cell>
          <cell r="C6301" t="str">
            <v>TUBO FoFo C/FLANGE E BOLSA JE DN 1200 PN10 - L=6800</v>
          </cell>
          <cell r="D6301" t="str">
            <v>UN</v>
          </cell>
          <cell r="E6301">
            <v>58454.09</v>
          </cell>
        </row>
        <row r="6302">
          <cell r="A6302" t="str">
            <v>I4283</v>
          </cell>
          <cell r="B6302" t="str">
            <v>SEINFRA/CE</v>
          </cell>
          <cell r="C6302" t="str">
            <v>TUBO FoFo C/FLANGE E BOLSA JE DN 150 PN10 - L=1000</v>
          </cell>
          <cell r="D6302" t="str">
            <v>UN</v>
          </cell>
          <cell r="E6302">
            <v>730.52</v>
          </cell>
        </row>
        <row r="6303">
          <cell r="A6303" t="str">
            <v>I4284</v>
          </cell>
          <cell r="B6303" t="str">
            <v>SEINFRA/CE</v>
          </cell>
          <cell r="C6303" t="str">
            <v>TUBO FoFo C/FLANGE E BOLSA JE DN 150 PN10 - L=1500</v>
          </cell>
          <cell r="D6303" t="str">
            <v>UN</v>
          </cell>
          <cell r="E6303">
            <v>897.05</v>
          </cell>
        </row>
        <row r="6304">
          <cell r="A6304" t="str">
            <v>I4285</v>
          </cell>
          <cell r="B6304" t="str">
            <v>SEINFRA/CE</v>
          </cell>
          <cell r="C6304" t="str">
            <v>TUBO FoFo C/FLANGE E BOLSA JE DN 150 PN10 - L=2000</v>
          </cell>
          <cell r="D6304" t="str">
            <v>UN</v>
          </cell>
          <cell r="E6304">
            <v>1050.21</v>
          </cell>
        </row>
        <row r="6305">
          <cell r="A6305" t="str">
            <v>I4286</v>
          </cell>
          <cell r="B6305" t="str">
            <v>SEINFRA/CE</v>
          </cell>
          <cell r="C6305" t="str">
            <v>TUBO FoFo C/FLANGE E BOLSA JE DN 150 PN10 - L=2500</v>
          </cell>
          <cell r="D6305" t="str">
            <v>UN</v>
          </cell>
          <cell r="E6305">
            <v>1210.01</v>
          </cell>
        </row>
        <row r="6306">
          <cell r="A6306" t="str">
            <v>I4287</v>
          </cell>
          <cell r="B6306" t="str">
            <v>SEINFRA/CE</v>
          </cell>
          <cell r="C6306" t="str">
            <v>TUBO FoFo C/FLANGE E BOLSA JE DN 150 PN10 - L=3000</v>
          </cell>
          <cell r="D6306" t="str">
            <v>UN</v>
          </cell>
          <cell r="E6306">
            <v>1390.76</v>
          </cell>
        </row>
        <row r="6307">
          <cell r="A6307" t="str">
            <v>I4288</v>
          </cell>
          <cell r="B6307" t="str">
            <v>SEINFRA/CE</v>
          </cell>
          <cell r="C6307" t="str">
            <v>TUBO FoFo C/FLANGE E BOLSA JE DN 150 PN10 - L=3500</v>
          </cell>
          <cell r="D6307" t="str">
            <v>UN</v>
          </cell>
          <cell r="E6307">
            <v>1538.42</v>
          </cell>
        </row>
        <row r="6308">
          <cell r="A6308" t="str">
            <v>I4289</v>
          </cell>
          <cell r="B6308" t="str">
            <v>SEINFRA/CE</v>
          </cell>
          <cell r="C6308" t="str">
            <v>TUBO FoFo C/FLANGE E BOLSA JE DN 150 PN10 - L=4000</v>
          </cell>
          <cell r="D6308" t="str">
            <v>UN</v>
          </cell>
          <cell r="E6308">
            <v>1707.85</v>
          </cell>
        </row>
        <row r="6309">
          <cell r="A6309" t="str">
            <v>I4290</v>
          </cell>
          <cell r="B6309" t="str">
            <v>SEINFRA/CE</v>
          </cell>
          <cell r="C6309" t="str">
            <v>TUBO FoFo C/FLANGE E BOLSA JE DN 150 PN10 - L=4500</v>
          </cell>
          <cell r="D6309" t="str">
            <v>UN</v>
          </cell>
          <cell r="E6309">
            <v>1859.81</v>
          </cell>
        </row>
        <row r="6310">
          <cell r="A6310" t="str">
            <v>I4291</v>
          </cell>
          <cell r="B6310" t="str">
            <v>SEINFRA/CE</v>
          </cell>
          <cell r="C6310" t="str">
            <v>TUBO FoFo C/FLANGE E BOLSA JE DN 150 PN10 - L=5000</v>
          </cell>
          <cell r="D6310" t="str">
            <v>UN</v>
          </cell>
          <cell r="E6310">
            <v>2005.6</v>
          </cell>
        </row>
        <row r="6311">
          <cell r="A6311" t="str">
            <v>I4292</v>
          </cell>
          <cell r="B6311" t="str">
            <v>SEINFRA/CE</v>
          </cell>
          <cell r="C6311" t="str">
            <v>TUBO FoFo C/FLANGE E BOLSA JE DN 150 PN10 - L=5500</v>
          </cell>
          <cell r="D6311" t="str">
            <v>UN</v>
          </cell>
          <cell r="E6311">
            <v>2187.38</v>
          </cell>
        </row>
        <row r="6312">
          <cell r="A6312" t="str">
            <v>I4293</v>
          </cell>
          <cell r="B6312" t="str">
            <v>SEINFRA/CE</v>
          </cell>
          <cell r="C6312" t="str">
            <v>TUBO FoFo C/FLANGE E BOLSA JE DN 150 PN10 - L=5800</v>
          </cell>
          <cell r="D6312" t="str">
            <v>UN</v>
          </cell>
          <cell r="E6312">
            <v>2281.92</v>
          </cell>
        </row>
        <row r="6313">
          <cell r="A6313" t="str">
            <v>I4294</v>
          </cell>
          <cell r="B6313" t="str">
            <v>SEINFRA/CE</v>
          </cell>
          <cell r="C6313" t="str">
            <v>TUBO FoFo C/FLANGE E BOLSA JE DN 200 PN10 - L=1000</v>
          </cell>
          <cell r="D6313" t="str">
            <v>UN</v>
          </cell>
          <cell r="E6313">
            <v>924.96</v>
          </cell>
        </row>
        <row r="6314">
          <cell r="A6314" t="str">
            <v>I4295</v>
          </cell>
          <cell r="B6314" t="str">
            <v>SEINFRA/CE</v>
          </cell>
          <cell r="C6314" t="str">
            <v>TUBO FoFo C/FLANGE E BOLSA JE DN 200 PN10 - L=1500</v>
          </cell>
          <cell r="D6314" t="str">
            <v>UN</v>
          </cell>
          <cell r="E6314">
            <v>1125.74</v>
          </cell>
        </row>
        <row r="6315">
          <cell r="A6315" t="str">
            <v>I4296</v>
          </cell>
          <cell r="B6315" t="str">
            <v>SEINFRA/CE</v>
          </cell>
          <cell r="C6315" t="str">
            <v>TUBO FoFo C/FLANGE E BOLSA JE DN 200 PN10 - L=2000</v>
          </cell>
          <cell r="D6315" t="str">
            <v>UN</v>
          </cell>
          <cell r="E6315">
            <v>1343.46</v>
          </cell>
        </row>
        <row r="6316">
          <cell r="A6316" t="str">
            <v>I4297</v>
          </cell>
          <cell r="B6316" t="str">
            <v>SEINFRA/CE</v>
          </cell>
          <cell r="C6316" t="str">
            <v>TUBO FoFo C/FLANGE E BOLSA JE DN 200 PN10 - L=2500</v>
          </cell>
          <cell r="D6316" t="str">
            <v>UN</v>
          </cell>
          <cell r="E6316">
            <v>1550.15</v>
          </cell>
        </row>
        <row r="6317">
          <cell r="A6317" t="str">
            <v>I4298</v>
          </cell>
          <cell r="B6317" t="str">
            <v>SEINFRA/CE</v>
          </cell>
          <cell r="C6317" t="str">
            <v>TUBO FoFo C/FLANGE E BOLSA JE DN 200 PN10 - L=3000</v>
          </cell>
          <cell r="D6317" t="str">
            <v>UN</v>
          </cell>
          <cell r="E6317">
            <v>1753.24</v>
          </cell>
        </row>
        <row r="6318">
          <cell r="A6318" t="str">
            <v>I4299</v>
          </cell>
          <cell r="B6318" t="str">
            <v>SEINFRA/CE</v>
          </cell>
          <cell r="C6318" t="str">
            <v>TUBO FoFo C/FLANGE E BOLSA JE DN 200 PN10 - L=3500</v>
          </cell>
          <cell r="D6318" t="str">
            <v>UN</v>
          </cell>
          <cell r="E6318">
            <v>1961.86</v>
          </cell>
        </row>
        <row r="6319">
          <cell r="A6319" t="str">
            <v>I4300</v>
          </cell>
          <cell r="B6319" t="str">
            <v>SEINFRA/CE</v>
          </cell>
          <cell r="C6319" t="str">
            <v>TUBO FoFo C/FLANGE E BOLSA JE DN 200 PN10 - L=4000</v>
          </cell>
          <cell r="D6319" t="str">
            <v>UN</v>
          </cell>
          <cell r="E6319">
            <v>2168.1</v>
          </cell>
        </row>
        <row r="6320">
          <cell r="A6320" t="str">
            <v>I4301</v>
          </cell>
          <cell r="B6320" t="str">
            <v>SEINFRA/CE</v>
          </cell>
          <cell r="C6320" t="str">
            <v>TUBO FoFo C/FLANGE E BOLSA JE DN 200 PN10 - L=4500</v>
          </cell>
          <cell r="D6320" t="str">
            <v>UN</v>
          </cell>
          <cell r="E6320">
            <v>2381.81</v>
          </cell>
        </row>
        <row r="6321">
          <cell r="A6321" t="str">
            <v>I4302</v>
          </cell>
          <cell r="B6321" t="str">
            <v>SEINFRA/CE</v>
          </cell>
          <cell r="C6321" t="str">
            <v>TUBO FoFo C/FLANGE E BOLSA JE DN 200 PN10 - L=5000</v>
          </cell>
          <cell r="D6321" t="str">
            <v>UN</v>
          </cell>
          <cell r="E6321">
            <v>2582.92</v>
          </cell>
        </row>
        <row r="6322">
          <cell r="A6322" t="str">
            <v>I4303</v>
          </cell>
          <cell r="B6322" t="str">
            <v>SEINFRA/CE</v>
          </cell>
          <cell r="C6322" t="str">
            <v>TUBO FoFo C/FLANGE E BOLSA JE DN 200 PN10 - L=5500</v>
          </cell>
          <cell r="D6322" t="str">
            <v>UN</v>
          </cell>
          <cell r="E6322">
            <v>2791.71</v>
          </cell>
        </row>
        <row r="6323">
          <cell r="A6323" t="str">
            <v>I4304</v>
          </cell>
          <cell r="B6323" t="str">
            <v>SEINFRA/CE</v>
          </cell>
          <cell r="C6323" t="str">
            <v>TUBO FoFo C/FLANGE E BOLSA JE DN 200 PN10 - L=5800</v>
          </cell>
          <cell r="D6323" t="str">
            <v>UN</v>
          </cell>
          <cell r="E6323">
            <v>2915.98</v>
          </cell>
        </row>
        <row r="6324">
          <cell r="A6324" t="str">
            <v>I4305</v>
          </cell>
          <cell r="B6324" t="str">
            <v>SEINFRA/CE</v>
          </cell>
          <cell r="C6324" t="str">
            <v>TUBO FoFo C/FLANGE E BOLSA JE DN 250 PN10 - L=1000</v>
          </cell>
          <cell r="D6324" t="str">
            <v>UN</v>
          </cell>
          <cell r="E6324">
            <v>1219.8800000000001</v>
          </cell>
        </row>
        <row r="6325">
          <cell r="A6325" t="str">
            <v>I4306</v>
          </cell>
          <cell r="B6325" t="str">
            <v>SEINFRA/CE</v>
          </cell>
          <cell r="C6325" t="str">
            <v>TUBO FoFo C/FLANGE E BOLSA JE DN 250 PN10 - L=1500</v>
          </cell>
          <cell r="D6325" t="str">
            <v>UN</v>
          </cell>
          <cell r="E6325">
            <v>1502.36</v>
          </cell>
        </row>
        <row r="6326">
          <cell r="A6326" t="str">
            <v>I4307</v>
          </cell>
          <cell r="B6326" t="str">
            <v>SEINFRA/CE</v>
          </cell>
          <cell r="C6326" t="str">
            <v>TUBO FoFo C/FLANGE E BOLSA JE DN 250 PN10 - L=2000</v>
          </cell>
          <cell r="D6326" t="str">
            <v>UN</v>
          </cell>
          <cell r="E6326">
            <v>1774.32</v>
          </cell>
        </row>
        <row r="6327">
          <cell r="A6327" t="str">
            <v>I4308</v>
          </cell>
          <cell r="B6327" t="str">
            <v>SEINFRA/CE</v>
          </cell>
          <cell r="C6327" t="str">
            <v>TUBO FoFo C/FLANGE E BOLSA JE DN 250 PN10 - L=2500</v>
          </cell>
          <cell r="D6327" t="str">
            <v>UN</v>
          </cell>
          <cell r="E6327">
            <v>2062.79</v>
          </cell>
        </row>
        <row r="6328">
          <cell r="A6328" t="str">
            <v>I4309</v>
          </cell>
          <cell r="B6328" t="str">
            <v>SEINFRA/CE</v>
          </cell>
          <cell r="C6328" t="str">
            <v>TUBO FoFo C/FLANGE E BOLSA JE DN 250 PN10 - L=3000</v>
          </cell>
          <cell r="D6328" t="str">
            <v>UN</v>
          </cell>
          <cell r="E6328">
            <v>2339.13</v>
          </cell>
        </row>
        <row r="6329">
          <cell r="A6329" t="str">
            <v>I4310</v>
          </cell>
          <cell r="B6329" t="str">
            <v>SEINFRA/CE</v>
          </cell>
          <cell r="C6329" t="str">
            <v>TUBO FoFo C/FLANGE E BOLSA JE DN 250 PN10 - L=3500</v>
          </cell>
          <cell r="D6329" t="str">
            <v>UN</v>
          </cell>
          <cell r="E6329">
            <v>2618.41</v>
          </cell>
        </row>
        <row r="6330">
          <cell r="A6330" t="str">
            <v>I4311</v>
          </cell>
          <cell r="B6330" t="str">
            <v>SEINFRA/CE</v>
          </cell>
          <cell r="C6330" t="str">
            <v>TUBO FoFo C/FLANGE E BOLSA JE DN 250 PN10 - L=4000</v>
          </cell>
          <cell r="D6330" t="str">
            <v>UN</v>
          </cell>
          <cell r="E6330">
            <v>2908.4</v>
          </cell>
        </row>
        <row r="6331">
          <cell r="A6331" t="str">
            <v>I4312</v>
          </cell>
          <cell r="B6331" t="str">
            <v>SEINFRA/CE</v>
          </cell>
          <cell r="C6331" t="str">
            <v>TUBO FoFo C/FLANGE E BOLSA JE DN 250 PN10 - L=4500</v>
          </cell>
          <cell r="D6331" t="str">
            <v>UN</v>
          </cell>
          <cell r="E6331">
            <v>3200.6</v>
          </cell>
        </row>
        <row r="6332">
          <cell r="A6332" t="str">
            <v>I4313</v>
          </cell>
          <cell r="B6332" t="str">
            <v>SEINFRA/CE</v>
          </cell>
          <cell r="C6332" t="str">
            <v>TUBO FoFo C/FLANGE E BOLSA JE DN 250 PN10 - L=5000</v>
          </cell>
          <cell r="D6332" t="str">
            <v>UN</v>
          </cell>
          <cell r="E6332">
            <v>3461.07</v>
          </cell>
        </row>
        <row r="6333">
          <cell r="A6333" t="str">
            <v>I4314</v>
          </cell>
          <cell r="B6333" t="str">
            <v>SEINFRA/CE</v>
          </cell>
          <cell r="C6333" t="str">
            <v>TUBO FoFo C/FLANGE E BOLSA JE DN 250 PN10 - L=5500</v>
          </cell>
          <cell r="D6333" t="str">
            <v>UN</v>
          </cell>
          <cell r="E6333">
            <v>3734.84</v>
          </cell>
        </row>
        <row r="6334">
          <cell r="A6334" t="str">
            <v>I4315</v>
          </cell>
          <cell r="B6334" t="str">
            <v>SEINFRA/CE</v>
          </cell>
          <cell r="C6334" t="str">
            <v>TUBO FoFo C/FLANGE E BOLSA JE DN 250 PN10 - L=5800</v>
          </cell>
          <cell r="D6334" t="str">
            <v>UN</v>
          </cell>
          <cell r="E6334">
            <v>3872.73</v>
          </cell>
        </row>
        <row r="6335">
          <cell r="A6335" t="str">
            <v>I4316</v>
          </cell>
          <cell r="B6335" t="str">
            <v>SEINFRA/CE</v>
          </cell>
          <cell r="C6335" t="str">
            <v>TUBO FoFo C/FLANGE E BOLSA JE DN 300 PN10 - L=1000</v>
          </cell>
          <cell r="D6335" t="str">
            <v>UN</v>
          </cell>
          <cell r="E6335">
            <v>1488.29</v>
          </cell>
        </row>
        <row r="6336">
          <cell r="A6336" t="str">
            <v>I4317</v>
          </cell>
          <cell r="B6336" t="str">
            <v>SEINFRA/CE</v>
          </cell>
          <cell r="C6336" t="str">
            <v>TUBO FoFo C/FLANGE E BOLSA JE DN 300 PN10 - L=1500</v>
          </cell>
          <cell r="D6336" t="str">
            <v>UN</v>
          </cell>
          <cell r="E6336">
            <v>1826.57</v>
          </cell>
        </row>
        <row r="6337">
          <cell r="A6337" t="str">
            <v>I4318</v>
          </cell>
          <cell r="B6337" t="str">
            <v>SEINFRA/CE</v>
          </cell>
          <cell r="C6337" t="str">
            <v>TUBO FoFo C/FLANGE E BOLSA JE DN 300 PN10 - L=2000</v>
          </cell>
          <cell r="D6337" t="str">
            <v>UN</v>
          </cell>
          <cell r="E6337">
            <v>2164.37</v>
          </cell>
        </row>
        <row r="6338">
          <cell r="A6338" t="str">
            <v>I4319</v>
          </cell>
          <cell r="B6338" t="str">
            <v>SEINFRA/CE</v>
          </cell>
          <cell r="C6338" t="str">
            <v>TUBO FoFo C/FLANGE E BOLSA JE DN 300 PN10 - L=2500</v>
          </cell>
          <cell r="D6338" t="str">
            <v>UN</v>
          </cell>
          <cell r="E6338">
            <v>2507.4499999999998</v>
          </cell>
        </row>
        <row r="6339">
          <cell r="A6339" t="str">
            <v>I4320</v>
          </cell>
          <cell r="B6339" t="str">
            <v>SEINFRA/CE</v>
          </cell>
          <cell r="C6339" t="str">
            <v>TUBO FoFo C/FLANGE E BOLSA JE DN 300 PN10 - L=3000</v>
          </cell>
          <cell r="D6339" t="str">
            <v>UN</v>
          </cell>
          <cell r="E6339">
            <v>2869.35</v>
          </cell>
        </row>
        <row r="6340">
          <cell r="A6340" t="str">
            <v>I4321</v>
          </cell>
          <cell r="B6340" t="str">
            <v>SEINFRA/CE</v>
          </cell>
          <cell r="C6340" t="str">
            <v>TUBO FoFo C/FLANGE E BOLSA JE DN 300 PN10 - L=3500</v>
          </cell>
          <cell r="D6340" t="str">
            <v>UN</v>
          </cell>
          <cell r="E6340">
            <v>3201.73</v>
          </cell>
        </row>
        <row r="6341">
          <cell r="A6341" t="str">
            <v>I4322</v>
          </cell>
          <cell r="B6341" t="str">
            <v>SEINFRA/CE</v>
          </cell>
          <cell r="C6341" t="str">
            <v>TUBO FoFo C/FLANGE E BOLSA JE DN 300 PN10 - L=4000</v>
          </cell>
          <cell r="D6341" t="str">
            <v>UN</v>
          </cell>
          <cell r="E6341">
            <v>3553.09</v>
          </cell>
        </row>
        <row r="6342">
          <cell r="A6342" t="str">
            <v>I4323</v>
          </cell>
          <cell r="B6342" t="str">
            <v>SEINFRA/CE</v>
          </cell>
          <cell r="C6342" t="str">
            <v>TUBO FoFo C/FLANGE E BOLSA JE DN 300 PN10 - L=4500</v>
          </cell>
          <cell r="D6342" t="str">
            <v>UN</v>
          </cell>
          <cell r="E6342">
            <v>3913.49</v>
          </cell>
        </row>
        <row r="6343">
          <cell r="A6343" t="str">
            <v>I4324</v>
          </cell>
          <cell r="B6343" t="str">
            <v>SEINFRA/CE</v>
          </cell>
          <cell r="C6343" t="str">
            <v>TUBO FoFo C/FLANGE E BOLSA JE DN 300 PN10 - L=5000</v>
          </cell>
          <cell r="D6343" t="str">
            <v>UN</v>
          </cell>
          <cell r="E6343">
            <v>4212.7</v>
          </cell>
        </row>
        <row r="6344">
          <cell r="A6344" t="str">
            <v>I4325</v>
          </cell>
          <cell r="B6344" t="str">
            <v>SEINFRA/CE</v>
          </cell>
          <cell r="C6344" t="str">
            <v>TUBO FoFo C/FLANGE E BOLSA JE DN 300 PN10 - L=5500</v>
          </cell>
          <cell r="D6344" t="str">
            <v>UN</v>
          </cell>
          <cell r="E6344">
            <v>4602.3500000000004</v>
          </cell>
        </row>
        <row r="6345">
          <cell r="A6345" t="str">
            <v>I4326</v>
          </cell>
          <cell r="B6345" t="str">
            <v>SEINFRA/CE</v>
          </cell>
          <cell r="C6345" t="str">
            <v>TUBO FoFo C/FLANGE E BOLSA JE DN 300 PN10 - L=5800</v>
          </cell>
          <cell r="D6345" t="str">
            <v>UN</v>
          </cell>
          <cell r="E6345">
            <v>4803.2700000000004</v>
          </cell>
        </row>
        <row r="6346">
          <cell r="A6346" t="str">
            <v>I4327</v>
          </cell>
          <cell r="B6346" t="str">
            <v>SEINFRA/CE</v>
          </cell>
          <cell r="C6346" t="str">
            <v>TUBO FoFo C/FLANGE E BOLSA JE DN 350 PN10 - L=1000</v>
          </cell>
          <cell r="D6346" t="str">
            <v>UN</v>
          </cell>
          <cell r="E6346">
            <v>1890.27</v>
          </cell>
        </row>
        <row r="6347">
          <cell r="A6347" t="str">
            <v>I4328</v>
          </cell>
          <cell r="B6347" t="str">
            <v>SEINFRA/CE</v>
          </cell>
          <cell r="C6347" t="str">
            <v>TUBO FoFo C/FLANGE E BOLSA JE DN 350 PN10 - L=1500</v>
          </cell>
          <cell r="D6347" t="str">
            <v>UN</v>
          </cell>
          <cell r="E6347">
            <v>2284.38</v>
          </cell>
        </row>
        <row r="6348">
          <cell r="A6348" t="str">
            <v>I4329</v>
          </cell>
          <cell r="B6348" t="str">
            <v>SEINFRA/CE</v>
          </cell>
          <cell r="C6348" t="str">
            <v>TUBO FoFo C/FLANGE E BOLSA JE DN 350 PN10 - L=2000</v>
          </cell>
          <cell r="D6348" t="str">
            <v>UN</v>
          </cell>
          <cell r="E6348">
            <v>2683.69</v>
          </cell>
        </row>
        <row r="6349">
          <cell r="A6349" t="str">
            <v>I4330</v>
          </cell>
          <cell r="B6349" t="str">
            <v>SEINFRA/CE</v>
          </cell>
          <cell r="C6349" t="str">
            <v>TUBO FoFo C/FLANGE E BOLSA JE DN 350 PN10 - L=2500</v>
          </cell>
          <cell r="D6349" t="str">
            <v>UN</v>
          </cell>
          <cell r="E6349">
            <v>3099.18</v>
          </cell>
        </row>
        <row r="6350">
          <cell r="A6350" t="str">
            <v>I4331</v>
          </cell>
          <cell r="B6350" t="str">
            <v>SEINFRA/CE</v>
          </cell>
          <cell r="C6350" t="str">
            <v>TUBO FoFo C/FLANGE E BOLSA JE DN 350 PN10 - L=3000</v>
          </cell>
          <cell r="D6350" t="str">
            <v>UN</v>
          </cell>
          <cell r="E6350">
            <v>3488.25</v>
          </cell>
        </row>
        <row r="6351">
          <cell r="A6351" t="str">
            <v>I4332</v>
          </cell>
          <cell r="B6351" t="str">
            <v>SEINFRA/CE</v>
          </cell>
          <cell r="C6351" t="str">
            <v>TUBO FoFo C/FLANGE E BOLSA JE DN 350 PN10 - L=3500</v>
          </cell>
          <cell r="D6351" t="str">
            <v>UN</v>
          </cell>
          <cell r="E6351">
            <v>3888.24</v>
          </cell>
        </row>
        <row r="6352">
          <cell r="A6352" t="str">
            <v>I4333</v>
          </cell>
          <cell r="B6352" t="str">
            <v>SEINFRA/CE</v>
          </cell>
          <cell r="C6352" t="str">
            <v>TUBO FoFo C/FLANGE E BOLSA JE DN 350 PN10 - L=4000</v>
          </cell>
          <cell r="D6352" t="str">
            <v>UN</v>
          </cell>
          <cell r="E6352">
            <v>4312.2</v>
          </cell>
        </row>
        <row r="6353">
          <cell r="A6353" t="str">
            <v>I4334</v>
          </cell>
          <cell r="B6353" t="str">
            <v>SEINFRA/CE</v>
          </cell>
          <cell r="C6353" t="str">
            <v>TUBO FoFo C/FLANGE E BOLSA JE DN 350 PN10 - L=4500</v>
          </cell>
          <cell r="D6353" t="str">
            <v>UN</v>
          </cell>
          <cell r="E6353">
            <v>4688.82</v>
          </cell>
        </row>
        <row r="6354">
          <cell r="A6354" t="str">
            <v>I4335</v>
          </cell>
          <cell r="B6354" t="str">
            <v>SEINFRA/CE</v>
          </cell>
          <cell r="C6354" t="str">
            <v>TUBO FoFo C/FLANGE E BOLSA JE DN 350 PN10 - L=5000</v>
          </cell>
          <cell r="D6354" t="str">
            <v>UN</v>
          </cell>
          <cell r="E6354">
            <v>5109.6899999999996</v>
          </cell>
        </row>
        <row r="6355">
          <cell r="A6355" t="str">
            <v>I4336</v>
          </cell>
          <cell r="B6355" t="str">
            <v>SEINFRA/CE</v>
          </cell>
          <cell r="C6355" t="str">
            <v>TUBO FoFo C/FLANGE E BOLSA JE DN 350 PN10 - L=5500</v>
          </cell>
          <cell r="D6355" t="str">
            <v>UN</v>
          </cell>
          <cell r="E6355">
            <v>5538.92</v>
          </cell>
        </row>
        <row r="6356">
          <cell r="A6356" t="str">
            <v>I4337</v>
          </cell>
          <cell r="B6356" t="str">
            <v>SEINFRA/CE</v>
          </cell>
          <cell r="C6356" t="str">
            <v>TUBO FoFo C/FLANGE E BOLSA JE DN 350 PN10 - L=5800</v>
          </cell>
          <cell r="D6356" t="str">
            <v>UN</v>
          </cell>
          <cell r="E6356">
            <v>5781.99</v>
          </cell>
        </row>
        <row r="6357">
          <cell r="A6357" t="str">
            <v>I4338</v>
          </cell>
          <cell r="B6357" t="str">
            <v>SEINFRA/CE</v>
          </cell>
          <cell r="C6357" t="str">
            <v>TUBO FoFo C/FLANGE E BOLSA JE DN 400 PN10 - L=1000</v>
          </cell>
          <cell r="D6357" t="str">
            <v>UN</v>
          </cell>
          <cell r="E6357">
            <v>2027.36</v>
          </cell>
        </row>
        <row r="6358">
          <cell r="A6358" t="str">
            <v>I4339</v>
          </cell>
          <cell r="B6358" t="str">
            <v>SEINFRA/CE</v>
          </cell>
          <cell r="C6358" t="str">
            <v>TUBO FoFo C/FLANGE E BOLSA JE DN 400 PN10 - L=1500</v>
          </cell>
          <cell r="D6358" t="str">
            <v>UN</v>
          </cell>
          <cell r="E6358">
            <v>2479.91</v>
          </cell>
        </row>
        <row r="6359">
          <cell r="A6359" t="str">
            <v>I4340</v>
          </cell>
          <cell r="B6359" t="str">
            <v>SEINFRA/CE</v>
          </cell>
          <cell r="C6359" t="str">
            <v>TUBO FoFo C/FLANGE E BOLSA JE DN 400 PN10 - L=2000</v>
          </cell>
          <cell r="D6359" t="str">
            <v>UN</v>
          </cell>
          <cell r="E6359">
            <v>2968.69</v>
          </cell>
        </row>
        <row r="6360">
          <cell r="A6360" t="str">
            <v>I4341</v>
          </cell>
          <cell r="B6360" t="str">
            <v>SEINFRA/CE</v>
          </cell>
          <cell r="C6360" t="str">
            <v>TUBO FoFo C/FLANGE E BOLSA JE DN 400 PN10 - L=2500</v>
          </cell>
          <cell r="D6360" t="str">
            <v>UN</v>
          </cell>
          <cell r="E6360">
            <v>3433.19</v>
          </cell>
        </row>
        <row r="6361">
          <cell r="A6361" t="str">
            <v>I4342</v>
          </cell>
          <cell r="B6361" t="str">
            <v>SEINFRA/CE</v>
          </cell>
          <cell r="C6361" t="str">
            <v>TUBO FoFo C/FLANGE E BOLSA JE DN 400 PN10 - L=3000</v>
          </cell>
          <cell r="D6361" t="str">
            <v>UN</v>
          </cell>
          <cell r="E6361">
            <v>3908.56</v>
          </cell>
        </row>
        <row r="6362">
          <cell r="A6362" t="str">
            <v>I4343</v>
          </cell>
          <cell r="B6362" t="str">
            <v>SEINFRA/CE</v>
          </cell>
          <cell r="C6362" t="str">
            <v>TUBO FoFo C/FLANGE E BOLSA JE DN 400 PN10 - L=3500</v>
          </cell>
          <cell r="D6362" t="str">
            <v>UN</v>
          </cell>
          <cell r="E6362">
            <v>4406.13</v>
          </cell>
        </row>
        <row r="6363">
          <cell r="A6363" t="str">
            <v>I4344</v>
          </cell>
          <cell r="B6363" t="str">
            <v>SEINFRA/CE</v>
          </cell>
          <cell r="C6363" t="str">
            <v>TUBO FoFo C/FLANGE E BOLSA JE DN 400 PN10 - L=4000</v>
          </cell>
          <cell r="D6363" t="str">
            <v>UN</v>
          </cell>
          <cell r="E6363">
            <v>4805.3100000000004</v>
          </cell>
        </row>
        <row r="6364">
          <cell r="A6364" t="str">
            <v>I4345</v>
          </cell>
          <cell r="B6364" t="str">
            <v>SEINFRA/CE</v>
          </cell>
          <cell r="C6364" t="str">
            <v>TUBO FoFo C/FLANGE E BOLSA JE DN 400 PN10 - L=4500</v>
          </cell>
          <cell r="D6364" t="str">
            <v>UN</v>
          </cell>
          <cell r="E6364">
            <v>5273.98</v>
          </cell>
        </row>
        <row r="6365">
          <cell r="A6365" t="str">
            <v>I4346</v>
          </cell>
          <cell r="B6365" t="str">
            <v>SEINFRA/CE</v>
          </cell>
          <cell r="C6365" t="str">
            <v>TUBO FoFo C/FLANGE E BOLSA JE DN 400 PN10 - L=5000</v>
          </cell>
          <cell r="D6365" t="str">
            <v>UN</v>
          </cell>
          <cell r="E6365">
            <v>5750.94</v>
          </cell>
        </row>
        <row r="6366">
          <cell r="A6366" t="str">
            <v>I4347</v>
          </cell>
          <cell r="B6366" t="str">
            <v>SEINFRA/CE</v>
          </cell>
          <cell r="C6366" t="str">
            <v>TUBO FoFo C/FLANGE E BOLSA JE DN 400 PN10 - L=5500</v>
          </cell>
          <cell r="D6366" t="str">
            <v>UN</v>
          </cell>
          <cell r="E6366">
            <v>6225.75</v>
          </cell>
        </row>
        <row r="6367">
          <cell r="A6367" t="str">
            <v>I4348</v>
          </cell>
          <cell r="B6367" t="str">
            <v>SEINFRA/CE</v>
          </cell>
          <cell r="C6367" t="str">
            <v>TUBO FoFo C/FLANGE E BOLSA JE DN 400 PN10 - L=5800</v>
          </cell>
          <cell r="D6367" t="str">
            <v>UN</v>
          </cell>
          <cell r="E6367">
            <v>6539.36</v>
          </cell>
        </row>
        <row r="6368">
          <cell r="A6368" t="str">
            <v>I4349</v>
          </cell>
          <cell r="B6368" t="str">
            <v>SEINFRA/CE</v>
          </cell>
          <cell r="C6368" t="str">
            <v>TUBO FoFo C/FLANGE E BOLSA JE DN 450 PN10 - L=1000</v>
          </cell>
          <cell r="D6368" t="str">
            <v>UN</v>
          </cell>
          <cell r="E6368">
            <v>2627.87</v>
          </cell>
        </row>
        <row r="6369">
          <cell r="A6369" t="str">
            <v>I4350</v>
          </cell>
          <cell r="B6369" t="str">
            <v>SEINFRA/CE</v>
          </cell>
          <cell r="C6369" t="str">
            <v>TUBO FoFo C/FLANGE E BOLSA JE DN 450 PN10 - L=1500</v>
          </cell>
          <cell r="D6369" t="str">
            <v>UN</v>
          </cell>
          <cell r="E6369">
            <v>3134.22</v>
          </cell>
        </row>
        <row r="6370">
          <cell r="A6370" t="str">
            <v>I4351</v>
          </cell>
          <cell r="B6370" t="str">
            <v>SEINFRA/CE</v>
          </cell>
          <cell r="C6370" t="str">
            <v>TUBO FoFo C/FLANGE E BOLSA JE DN 450 PN10 - L=2000</v>
          </cell>
          <cell r="D6370" t="str">
            <v>UN</v>
          </cell>
          <cell r="E6370">
            <v>3690.82</v>
          </cell>
        </row>
        <row r="6371">
          <cell r="A6371" t="str">
            <v>I4352</v>
          </cell>
          <cell r="B6371" t="str">
            <v>SEINFRA/CE</v>
          </cell>
          <cell r="C6371" t="str">
            <v>TUBO FoFo C/FLANGE E BOLSA JE DN 450 PN10 - L=2500</v>
          </cell>
          <cell r="D6371" t="str">
            <v>UN</v>
          </cell>
          <cell r="E6371">
            <v>4253.67</v>
          </cell>
        </row>
        <row r="6372">
          <cell r="A6372" t="str">
            <v>I4353</v>
          </cell>
          <cell r="B6372" t="str">
            <v>SEINFRA/CE</v>
          </cell>
          <cell r="C6372" t="str">
            <v>TUBO FoFo C/FLANGE E BOLSA JE DN 450 PN10 - L=3000</v>
          </cell>
          <cell r="D6372" t="str">
            <v>UN</v>
          </cell>
          <cell r="E6372">
            <v>4801.21</v>
          </cell>
        </row>
        <row r="6373">
          <cell r="A6373" t="str">
            <v>I4354</v>
          </cell>
          <cell r="B6373" t="str">
            <v>SEINFRA/CE</v>
          </cell>
          <cell r="C6373" t="str">
            <v>TUBO FoFo C/FLANGE E BOLSA JE DN 450 PN10 - L=3500</v>
          </cell>
          <cell r="D6373" t="str">
            <v>UN</v>
          </cell>
          <cell r="E6373">
            <v>5329.52</v>
          </cell>
        </row>
        <row r="6374">
          <cell r="A6374" t="str">
            <v>I4355</v>
          </cell>
          <cell r="B6374" t="str">
            <v>SEINFRA/CE</v>
          </cell>
          <cell r="C6374" t="str">
            <v>TUBO FoFo C/FLANGE E BOLSA JE DN 450 PN10 - L=4000</v>
          </cell>
          <cell r="D6374" t="str">
            <v>UN</v>
          </cell>
          <cell r="E6374">
            <v>5859.69</v>
          </cell>
        </row>
        <row r="6375">
          <cell r="A6375" t="str">
            <v>I4356</v>
          </cell>
          <cell r="B6375" t="str">
            <v>SEINFRA/CE</v>
          </cell>
          <cell r="C6375" t="str">
            <v>TUBO FoFo C/FLANGE E BOLSA JE DN 450 PN10 - L=4500</v>
          </cell>
          <cell r="D6375" t="str">
            <v>UN</v>
          </cell>
          <cell r="E6375">
            <v>6410.79</v>
          </cell>
        </row>
        <row r="6376">
          <cell r="A6376" t="str">
            <v>I4357</v>
          </cell>
          <cell r="B6376" t="str">
            <v>SEINFRA/CE</v>
          </cell>
          <cell r="C6376" t="str">
            <v>TUBO FoFo C/FLANGE E BOLSA JE DN 450 PN10 - L=5000</v>
          </cell>
          <cell r="D6376" t="str">
            <v>UN</v>
          </cell>
          <cell r="E6376">
            <v>6920.05</v>
          </cell>
        </row>
        <row r="6377">
          <cell r="A6377" t="str">
            <v>I4358</v>
          </cell>
          <cell r="B6377" t="str">
            <v>SEINFRA/CE</v>
          </cell>
          <cell r="C6377" t="str">
            <v>TUBO FoFo C/FLANGE E BOLSA JE DN 450 PN10 - L=5500</v>
          </cell>
          <cell r="D6377" t="str">
            <v>UN</v>
          </cell>
          <cell r="E6377">
            <v>7537.65</v>
          </cell>
        </row>
        <row r="6378">
          <cell r="A6378" t="str">
            <v>I4359</v>
          </cell>
          <cell r="B6378" t="str">
            <v>SEINFRA/CE</v>
          </cell>
          <cell r="C6378" t="str">
            <v>TUBO FoFo C/FLANGE E BOLSA JE DN 450 PN10 - L=5800</v>
          </cell>
          <cell r="D6378" t="str">
            <v>UN</v>
          </cell>
          <cell r="E6378">
            <v>7818.66</v>
          </cell>
        </row>
        <row r="6379">
          <cell r="A6379" t="str">
            <v>I4360</v>
          </cell>
          <cell r="B6379" t="str">
            <v>SEINFRA/CE</v>
          </cell>
          <cell r="C6379" t="str">
            <v>TUBO FoFo C/FLANGE E BOLSA JE DN 500 PN10 - L=1000</v>
          </cell>
          <cell r="D6379" t="str">
            <v>UN</v>
          </cell>
          <cell r="E6379">
            <v>2680.52</v>
          </cell>
        </row>
        <row r="6380">
          <cell r="A6380" t="str">
            <v>I4361</v>
          </cell>
          <cell r="B6380" t="str">
            <v>SEINFRA/CE</v>
          </cell>
          <cell r="C6380" t="str">
            <v>TUBO FoFo C/FLANGE E BOLSA JE DN 500 PN10 - L=1500</v>
          </cell>
          <cell r="D6380" t="str">
            <v>UN</v>
          </cell>
          <cell r="E6380">
            <v>3310.6</v>
          </cell>
        </row>
        <row r="6381">
          <cell r="A6381" t="str">
            <v>I4362</v>
          </cell>
          <cell r="B6381" t="str">
            <v>SEINFRA/CE</v>
          </cell>
          <cell r="C6381" t="str">
            <v>TUBO FoFo C/FLANGE E BOLSA JE DN 500 PN10 - L=2000</v>
          </cell>
          <cell r="D6381" t="str">
            <v>UN</v>
          </cell>
          <cell r="E6381">
            <v>3923.06</v>
          </cell>
        </row>
        <row r="6382">
          <cell r="A6382" t="str">
            <v>I4363</v>
          </cell>
          <cell r="B6382" t="str">
            <v>SEINFRA/CE</v>
          </cell>
          <cell r="C6382" t="str">
            <v>TUBO FoFo C/FLANGE E BOLSA JE DN 500 PN10 - L=2500</v>
          </cell>
          <cell r="D6382" t="str">
            <v>UN</v>
          </cell>
          <cell r="E6382">
            <v>4556.7700000000004</v>
          </cell>
        </row>
        <row r="6383">
          <cell r="A6383" t="str">
            <v>I4364</v>
          </cell>
          <cell r="B6383" t="str">
            <v>SEINFRA/CE</v>
          </cell>
          <cell r="C6383" t="str">
            <v>TUBO FoFo C/FLANGE E BOLSA JE DN 500 PN10 - L=3000</v>
          </cell>
          <cell r="D6383" t="str">
            <v>UN</v>
          </cell>
          <cell r="E6383">
            <v>5179.0200000000004</v>
          </cell>
        </row>
        <row r="6384">
          <cell r="A6384" t="str">
            <v>I4365</v>
          </cell>
          <cell r="B6384" t="str">
            <v>SEINFRA/CE</v>
          </cell>
          <cell r="C6384" t="str">
            <v>TUBO FoFo C/FLANGE E BOLSA JE DN 500 PN10 - L=3500</v>
          </cell>
          <cell r="D6384" t="str">
            <v>UN</v>
          </cell>
          <cell r="E6384">
            <v>5742.83</v>
          </cell>
        </row>
        <row r="6385">
          <cell r="A6385" t="str">
            <v>I4366</v>
          </cell>
          <cell r="B6385" t="str">
            <v>SEINFRA/CE</v>
          </cell>
          <cell r="C6385" t="str">
            <v>TUBO FoFo C/FLANGE E BOLSA JE DN 500 PN10 - L=4000</v>
          </cell>
          <cell r="D6385" t="str">
            <v>UN</v>
          </cell>
          <cell r="E6385">
            <v>6419.74</v>
          </cell>
        </row>
        <row r="6386">
          <cell r="A6386" t="str">
            <v>I4367</v>
          </cell>
          <cell r="B6386" t="str">
            <v>SEINFRA/CE</v>
          </cell>
          <cell r="C6386" t="str">
            <v>TUBO FoFo C/FLANGE E BOLSA JE DN 500 PN10 - L=4500</v>
          </cell>
          <cell r="D6386" t="str">
            <v>UN</v>
          </cell>
          <cell r="E6386">
            <v>7009.28</v>
          </cell>
        </row>
        <row r="6387">
          <cell r="A6387" t="str">
            <v>I4368</v>
          </cell>
          <cell r="B6387" t="str">
            <v>SEINFRA/CE</v>
          </cell>
          <cell r="C6387" t="str">
            <v>TUBO FoFo C/FLANGE E BOLSA JE DN 500 PN10 - L=5000</v>
          </cell>
          <cell r="D6387" t="str">
            <v>UN</v>
          </cell>
          <cell r="E6387">
            <v>7603.19</v>
          </cell>
        </row>
        <row r="6388">
          <cell r="A6388" t="str">
            <v>I4369</v>
          </cell>
          <cell r="B6388" t="str">
            <v>SEINFRA/CE</v>
          </cell>
          <cell r="C6388" t="str">
            <v>TUBO FoFo C/FLANGE E BOLSA JE DN 500 PN10 - L=5500</v>
          </cell>
          <cell r="D6388" t="str">
            <v>UN</v>
          </cell>
          <cell r="E6388">
            <v>8237.65</v>
          </cell>
        </row>
        <row r="6389">
          <cell r="A6389" t="str">
            <v>I4370</v>
          </cell>
          <cell r="B6389" t="str">
            <v>SEINFRA/CE</v>
          </cell>
          <cell r="C6389" t="str">
            <v>TUBO FoFo C/FLANGE E BOLSA JE DN 500 PN10 - L=5800</v>
          </cell>
          <cell r="D6389" t="str">
            <v>UN</v>
          </cell>
          <cell r="E6389">
            <v>8668.84</v>
          </cell>
        </row>
        <row r="6390">
          <cell r="A6390" t="str">
            <v>I4371</v>
          </cell>
          <cell r="B6390" t="str">
            <v>SEINFRA/CE</v>
          </cell>
          <cell r="C6390" t="str">
            <v>TUBO FoFo C/FLANGE E BOLSA JE DN 600 PN10 - L=1000</v>
          </cell>
          <cell r="D6390" t="str">
            <v>UN</v>
          </cell>
          <cell r="E6390">
            <v>3380.51</v>
          </cell>
        </row>
        <row r="6391">
          <cell r="A6391" t="str">
            <v>I4372</v>
          </cell>
          <cell r="B6391" t="str">
            <v>SEINFRA/CE</v>
          </cell>
          <cell r="C6391" t="str">
            <v>TUBO FoFo C/FLANGE E BOLSA JE DN 600 PN10 - L=1500</v>
          </cell>
          <cell r="D6391" t="str">
            <v>UN</v>
          </cell>
          <cell r="E6391">
            <v>4167.37</v>
          </cell>
        </row>
        <row r="6392">
          <cell r="A6392" t="str">
            <v>I4373</v>
          </cell>
          <cell r="B6392" t="str">
            <v>SEINFRA/CE</v>
          </cell>
          <cell r="C6392" t="str">
            <v>TUBO FoFo C/FLANGE E BOLSA JE DN 600 PN10 - L=2000</v>
          </cell>
          <cell r="D6392" t="str">
            <v>UN</v>
          </cell>
          <cell r="E6392">
            <v>5039.6499999999996</v>
          </cell>
        </row>
        <row r="6393">
          <cell r="A6393" t="str">
            <v>I4374</v>
          </cell>
          <cell r="B6393" t="str">
            <v>SEINFRA/CE</v>
          </cell>
          <cell r="C6393" t="str">
            <v>TUBO FoFo C/FLANGE E BOLSA JE DN 600 PN10 - L=2500</v>
          </cell>
          <cell r="D6393" t="str">
            <v>UN</v>
          </cell>
          <cell r="E6393">
            <v>5814.99</v>
          </cell>
        </row>
        <row r="6394">
          <cell r="A6394" t="str">
            <v>I4375</v>
          </cell>
          <cell r="B6394" t="str">
            <v>SEINFRA/CE</v>
          </cell>
          <cell r="C6394" t="str">
            <v>TUBO FoFo C/FLANGE E BOLSA JE DN 600 PN10 - L=3000</v>
          </cell>
          <cell r="D6394" t="str">
            <v>UN</v>
          </cell>
          <cell r="E6394">
            <v>6638.12</v>
          </cell>
        </row>
        <row r="6395">
          <cell r="A6395" t="str">
            <v>I4376</v>
          </cell>
          <cell r="B6395" t="str">
            <v>SEINFRA/CE</v>
          </cell>
          <cell r="C6395" t="str">
            <v>TUBO FoFo C/FLANGE E BOLSA JE DN 600 PN10 - L=3500</v>
          </cell>
          <cell r="D6395" t="str">
            <v>UN</v>
          </cell>
          <cell r="E6395">
            <v>7457.4</v>
          </cell>
        </row>
        <row r="6396">
          <cell r="A6396" t="str">
            <v>I4377</v>
          </cell>
          <cell r="B6396" t="str">
            <v>SEINFRA/CE</v>
          </cell>
          <cell r="C6396" t="str">
            <v>TUBO FoFo C/FLANGE E BOLSA JE DN 600 PN10 - L=4000</v>
          </cell>
          <cell r="D6396" t="str">
            <v>UN</v>
          </cell>
          <cell r="E6396">
            <v>8307.66</v>
          </cell>
        </row>
        <row r="6397">
          <cell r="A6397" t="str">
            <v>I4378</v>
          </cell>
          <cell r="B6397" t="str">
            <v>SEINFRA/CE</v>
          </cell>
          <cell r="C6397" t="str">
            <v>TUBO FoFo C/FLANGE E BOLSA JE DN 600 PN10 - L=4500</v>
          </cell>
          <cell r="D6397" t="str">
            <v>UN</v>
          </cell>
          <cell r="E6397">
            <v>8996.52</v>
          </cell>
        </row>
        <row r="6398">
          <cell r="A6398" t="str">
            <v>I4379</v>
          </cell>
          <cell r="B6398" t="str">
            <v>SEINFRA/CE</v>
          </cell>
          <cell r="C6398" t="str">
            <v>TUBO FoFo C/FLANGE E BOLSA JE DN 600 PN10 - L=5000</v>
          </cell>
          <cell r="D6398" t="str">
            <v>UN</v>
          </cell>
          <cell r="E6398">
            <v>9839.1200000000008</v>
          </cell>
        </row>
        <row r="6399">
          <cell r="A6399" t="str">
            <v>I4380</v>
          </cell>
          <cell r="B6399" t="str">
            <v>SEINFRA/CE</v>
          </cell>
          <cell r="C6399" t="str">
            <v>TUBO FoFo C/FLANGE E BOLSA JE DN 600 PN10 - L=5500</v>
          </cell>
          <cell r="D6399" t="str">
            <v>UN</v>
          </cell>
          <cell r="E6399">
            <v>10601.06</v>
          </cell>
        </row>
        <row r="6400">
          <cell r="A6400" t="str">
            <v>I4381</v>
          </cell>
          <cell r="B6400" t="str">
            <v>SEINFRA/CE</v>
          </cell>
          <cell r="C6400" t="str">
            <v>TUBO FoFo C/FLANGE E BOLSA JE DN 600 PN10 - L=5800</v>
          </cell>
          <cell r="D6400" t="str">
            <v>UN</v>
          </cell>
          <cell r="E6400">
            <v>11101.83</v>
          </cell>
        </row>
        <row r="6401">
          <cell r="A6401" t="str">
            <v>I4382</v>
          </cell>
          <cell r="B6401" t="str">
            <v>SEINFRA/CE</v>
          </cell>
          <cell r="C6401" t="str">
            <v>TUBO FoFo C/FLANGE E BOLSA JE DN 700 PN10 - L=1000</v>
          </cell>
          <cell r="D6401" t="str">
            <v>UN</v>
          </cell>
          <cell r="E6401">
            <v>10293.66</v>
          </cell>
        </row>
        <row r="6402">
          <cell r="A6402" t="str">
            <v>I4383</v>
          </cell>
          <cell r="B6402" t="str">
            <v>SEINFRA/CE</v>
          </cell>
          <cell r="C6402" t="str">
            <v>TUBO FoFo C/FLANGE E BOLSA JE DN 700 PN10 - L=1500</v>
          </cell>
          <cell r="D6402" t="str">
            <v>UN</v>
          </cell>
          <cell r="E6402">
            <v>11669.27</v>
          </cell>
        </row>
        <row r="6403">
          <cell r="A6403" t="str">
            <v>I4384</v>
          </cell>
          <cell r="B6403" t="str">
            <v>SEINFRA/CE</v>
          </cell>
          <cell r="C6403" t="str">
            <v>TUBO FoFo C/FLANGE E BOLSA JE DN 700 PN10 - L=2000</v>
          </cell>
          <cell r="D6403" t="str">
            <v>UN</v>
          </cell>
          <cell r="E6403">
            <v>12815.56</v>
          </cell>
        </row>
        <row r="6404">
          <cell r="A6404" t="str">
            <v>I4385</v>
          </cell>
          <cell r="B6404" t="str">
            <v>SEINFRA/CE</v>
          </cell>
          <cell r="C6404" t="str">
            <v>TUBO FoFo C/FLANGE E BOLSA JE DN 700 PN10 - L=2500</v>
          </cell>
          <cell r="D6404" t="str">
            <v>UN</v>
          </cell>
          <cell r="E6404">
            <v>14015.52</v>
          </cell>
        </row>
        <row r="6405">
          <cell r="A6405" t="str">
            <v>I4386</v>
          </cell>
          <cell r="B6405" t="str">
            <v>SEINFRA/CE</v>
          </cell>
          <cell r="C6405" t="str">
            <v>TUBO FoFo C/FLANGE E BOLSA JE DN 700 PN10 - L=3000</v>
          </cell>
          <cell r="D6405" t="str">
            <v>UN</v>
          </cell>
          <cell r="E6405">
            <v>15301.04</v>
          </cell>
        </row>
        <row r="6406">
          <cell r="A6406" t="str">
            <v>I4387</v>
          </cell>
          <cell r="B6406" t="str">
            <v>SEINFRA/CE</v>
          </cell>
          <cell r="C6406" t="str">
            <v>TUBO FoFo C/FLANGE E BOLSA JE DN 700 PN10 - L=3500</v>
          </cell>
          <cell r="D6406" t="str">
            <v>UN</v>
          </cell>
          <cell r="E6406">
            <v>16606.259999999998</v>
          </cell>
        </row>
        <row r="6407">
          <cell r="A6407" t="str">
            <v>I4388</v>
          </cell>
          <cell r="B6407" t="str">
            <v>SEINFRA/CE</v>
          </cell>
          <cell r="C6407" t="str">
            <v>TUBO FoFo C/FLANGE E BOLSA JE DN 700 PN10 - L=4000</v>
          </cell>
          <cell r="D6407" t="str">
            <v>UN</v>
          </cell>
          <cell r="E6407">
            <v>17851.03</v>
          </cell>
        </row>
        <row r="6408">
          <cell r="A6408" t="str">
            <v>I4389</v>
          </cell>
          <cell r="B6408" t="str">
            <v>SEINFRA/CE</v>
          </cell>
          <cell r="C6408" t="str">
            <v>TUBO FoFo C/FLANGE E BOLSA JE DN 700 PN10 - L=4500</v>
          </cell>
          <cell r="D6408" t="str">
            <v>UN</v>
          </cell>
          <cell r="E6408">
            <v>19145.72</v>
          </cell>
        </row>
        <row r="6409">
          <cell r="A6409" t="str">
            <v>I4390</v>
          </cell>
          <cell r="B6409" t="str">
            <v>SEINFRA/CE</v>
          </cell>
          <cell r="C6409" t="str">
            <v>TUBO FoFo C/FLANGE E BOLSA JE DN 700 PN10 - L=5000</v>
          </cell>
          <cell r="D6409" t="str">
            <v>UN</v>
          </cell>
          <cell r="E6409">
            <v>20316.22</v>
          </cell>
        </row>
        <row r="6410">
          <cell r="A6410" t="str">
            <v>I4391</v>
          </cell>
          <cell r="B6410" t="str">
            <v>SEINFRA/CE</v>
          </cell>
          <cell r="C6410" t="str">
            <v>TUBO FoFo C/FLANGE E BOLSA JE DN 700 PN10 - L=5500</v>
          </cell>
          <cell r="D6410" t="str">
            <v>UN</v>
          </cell>
          <cell r="E6410">
            <v>21532.71</v>
          </cell>
        </row>
        <row r="6411">
          <cell r="A6411" t="str">
            <v>I4392</v>
          </cell>
          <cell r="B6411" t="str">
            <v>SEINFRA/CE</v>
          </cell>
          <cell r="C6411" t="str">
            <v>TUBO FoFo C/FLANGE E BOLSA JE DN 700 PN10 - L=6000</v>
          </cell>
          <cell r="D6411" t="str">
            <v>UN</v>
          </cell>
          <cell r="E6411">
            <v>22772.15</v>
          </cell>
        </row>
        <row r="6412">
          <cell r="A6412" t="str">
            <v>I4393</v>
          </cell>
          <cell r="B6412" t="str">
            <v>SEINFRA/CE</v>
          </cell>
          <cell r="C6412" t="str">
            <v>TUBO FoFo C/FLANGE E BOLSA JE DN 700 PN10 - L=6500</v>
          </cell>
          <cell r="D6412" t="str">
            <v>UN</v>
          </cell>
          <cell r="E6412">
            <v>24051.38</v>
          </cell>
        </row>
        <row r="6413">
          <cell r="A6413" t="str">
            <v>I4394</v>
          </cell>
          <cell r="B6413" t="str">
            <v>SEINFRA/CE</v>
          </cell>
          <cell r="C6413" t="str">
            <v>TUBO FoFo C/FLANGE E BOLSA JE DN 700 PN10 - L=6800</v>
          </cell>
          <cell r="D6413" t="str">
            <v>UN</v>
          </cell>
          <cell r="E6413">
            <v>24866.41</v>
          </cell>
        </row>
        <row r="6414">
          <cell r="A6414" t="str">
            <v>I4261</v>
          </cell>
          <cell r="B6414" t="str">
            <v>SEINFRA/CE</v>
          </cell>
          <cell r="C6414" t="str">
            <v>TUBO FoFo C/FLANGE E BOLSA JE DN 75 PN10 - L=1000</v>
          </cell>
          <cell r="D6414" t="str">
            <v>UN</v>
          </cell>
          <cell r="E6414">
            <v>504.25</v>
          </cell>
        </row>
        <row r="6415">
          <cell r="A6415" t="str">
            <v>I4262</v>
          </cell>
          <cell r="B6415" t="str">
            <v>SEINFRA/CE</v>
          </cell>
          <cell r="C6415" t="str">
            <v>TUBO FoFo C/FLANGE E BOLSA JE DN 75 PN10 - L=1500</v>
          </cell>
          <cell r="D6415" t="str">
            <v>UN</v>
          </cell>
          <cell r="E6415">
            <v>613.94000000000005</v>
          </cell>
        </row>
        <row r="6416">
          <cell r="A6416" t="str">
            <v>I4263</v>
          </cell>
          <cell r="B6416" t="str">
            <v>SEINFRA/CE</v>
          </cell>
          <cell r="C6416" t="str">
            <v>TUBO FoFo C/FLANGE E BOLSA JE DN 75 PN10 - L=2000</v>
          </cell>
          <cell r="D6416" t="str">
            <v>UN</v>
          </cell>
          <cell r="E6416">
            <v>716.35</v>
          </cell>
        </row>
        <row r="6417">
          <cell r="A6417" t="str">
            <v>I4264</v>
          </cell>
          <cell r="B6417" t="str">
            <v>SEINFRA/CE</v>
          </cell>
          <cell r="C6417" t="str">
            <v>TUBO FoFo C/FLANGE E BOLSA JE DN 75 PN10 - L=2500</v>
          </cell>
          <cell r="D6417" t="str">
            <v>UN</v>
          </cell>
          <cell r="E6417">
            <v>823.89</v>
          </cell>
        </row>
        <row r="6418">
          <cell r="A6418" t="str">
            <v>I4265</v>
          </cell>
          <cell r="B6418" t="str">
            <v>SEINFRA/CE</v>
          </cell>
          <cell r="C6418" t="str">
            <v>TUBO FoFo C/FLANGE E BOLSA JE DN 75 PN10 - L=3000</v>
          </cell>
          <cell r="D6418" t="str">
            <v>UN</v>
          </cell>
          <cell r="E6418">
            <v>929.74</v>
          </cell>
        </row>
        <row r="6419">
          <cell r="A6419" t="str">
            <v>I4266</v>
          </cell>
          <cell r="B6419" t="str">
            <v>SEINFRA/CE</v>
          </cell>
          <cell r="C6419" t="str">
            <v>TUBO FoFo C/FLANGE E BOLSA JE DN 75 PN10 - L=3500</v>
          </cell>
          <cell r="D6419" t="str">
            <v>UN</v>
          </cell>
          <cell r="E6419">
            <v>1039.68</v>
          </cell>
        </row>
        <row r="6420">
          <cell r="A6420" t="str">
            <v>I4267</v>
          </cell>
          <cell r="B6420" t="str">
            <v>SEINFRA/CE</v>
          </cell>
          <cell r="C6420" t="str">
            <v>TUBO FoFo C/FLANGE E BOLSA JE DN 75 PN10 - L=4000</v>
          </cell>
          <cell r="D6420" t="str">
            <v>UN</v>
          </cell>
          <cell r="E6420">
            <v>1147.5</v>
          </cell>
        </row>
        <row r="6421">
          <cell r="A6421" t="str">
            <v>I4268</v>
          </cell>
          <cell r="B6421" t="str">
            <v>SEINFRA/CE</v>
          </cell>
          <cell r="C6421" t="str">
            <v>TUBO FoFo C/FLANGE E BOLSA JE DN 75 PN10 - L=4500</v>
          </cell>
          <cell r="D6421" t="str">
            <v>UN</v>
          </cell>
          <cell r="E6421">
            <v>1256.08</v>
          </cell>
        </row>
        <row r="6422">
          <cell r="A6422" t="str">
            <v>I4269</v>
          </cell>
          <cell r="B6422" t="str">
            <v>SEINFRA/CE</v>
          </cell>
          <cell r="C6422" t="str">
            <v>TUBO FoFo C/FLANGE E BOLSA JE DN 75 PN10 - L=5000</v>
          </cell>
          <cell r="D6422" t="str">
            <v>UN</v>
          </cell>
          <cell r="E6422">
            <v>1359.36</v>
          </cell>
        </row>
        <row r="6423">
          <cell r="A6423" t="str">
            <v>I4270</v>
          </cell>
          <cell r="B6423" t="str">
            <v>SEINFRA/CE</v>
          </cell>
          <cell r="C6423" t="str">
            <v>TUBO FoFo C/FLANGE E BOLSA JE DN 75 PN10 - L=5500</v>
          </cell>
          <cell r="D6423" t="str">
            <v>UN</v>
          </cell>
          <cell r="E6423">
            <v>1459.17</v>
          </cell>
        </row>
        <row r="6424">
          <cell r="A6424" t="str">
            <v>I4271</v>
          </cell>
          <cell r="B6424" t="str">
            <v>SEINFRA/CE</v>
          </cell>
          <cell r="C6424" t="str">
            <v>TUBO FoFo C/FLANGE E BOLSA JE DN 75 PN10 - L=5800</v>
          </cell>
          <cell r="D6424" t="str">
            <v>UN</v>
          </cell>
          <cell r="E6424">
            <v>1535.46</v>
          </cell>
        </row>
        <row r="6425">
          <cell r="A6425" t="str">
            <v>I7194</v>
          </cell>
          <cell r="B6425" t="str">
            <v>SEINFRA/CE</v>
          </cell>
          <cell r="C6425" t="str">
            <v>TUBO FoFo C/FLANGE E BOLSA JE DN 80 PN10 - L=1000m</v>
          </cell>
          <cell r="D6425" t="str">
            <v>UN</v>
          </cell>
          <cell r="E6425">
            <v>504.25</v>
          </cell>
        </row>
        <row r="6426">
          <cell r="A6426" t="str">
            <v>I7195</v>
          </cell>
          <cell r="B6426" t="str">
            <v>SEINFRA/CE</v>
          </cell>
          <cell r="C6426" t="str">
            <v>TUBO FoFo C/FLANGE E BOLSA JE DN 80 PN10 - L=1500m</v>
          </cell>
          <cell r="D6426" t="str">
            <v>UN</v>
          </cell>
          <cell r="E6426">
            <v>613.94000000000005</v>
          </cell>
        </row>
        <row r="6427">
          <cell r="A6427" t="str">
            <v>I7196</v>
          </cell>
          <cell r="B6427" t="str">
            <v>SEINFRA/CE</v>
          </cell>
          <cell r="C6427" t="str">
            <v>TUBO FoFo C/FLANGE E BOLSA JE DN 80 PN10 - L=2000m</v>
          </cell>
          <cell r="D6427" t="str">
            <v>UN</v>
          </cell>
          <cell r="E6427">
            <v>716.35</v>
          </cell>
        </row>
        <row r="6428">
          <cell r="A6428" t="str">
            <v>I7197</v>
          </cell>
          <cell r="B6428" t="str">
            <v>SEINFRA/CE</v>
          </cell>
          <cell r="C6428" t="str">
            <v>TUBO FoFo C/FLANGE E BOLSA JE DN 80 PN10 - L=2500m</v>
          </cell>
          <cell r="D6428" t="str">
            <v>UN</v>
          </cell>
          <cell r="E6428">
            <v>823.89</v>
          </cell>
        </row>
        <row r="6429">
          <cell r="A6429" t="str">
            <v>I7198</v>
          </cell>
          <cell r="B6429" t="str">
            <v>SEINFRA/CE</v>
          </cell>
          <cell r="C6429" t="str">
            <v>TUBO FoFo C/FLANGE E BOLSA JE DN 80 PN10 - L=3000m</v>
          </cell>
          <cell r="D6429" t="str">
            <v>UN</v>
          </cell>
          <cell r="E6429">
            <v>929.74</v>
          </cell>
        </row>
        <row r="6430">
          <cell r="A6430" t="str">
            <v>I7199</v>
          </cell>
          <cell r="B6430" t="str">
            <v>SEINFRA/CE</v>
          </cell>
          <cell r="C6430" t="str">
            <v>TUBO FoFo C/FLANGE E BOLSA JE DN 80 PN10 - L=3500m</v>
          </cell>
          <cell r="D6430" t="str">
            <v>UN</v>
          </cell>
          <cell r="E6430">
            <v>1039.68</v>
          </cell>
        </row>
        <row r="6431">
          <cell r="A6431" t="str">
            <v>I7200</v>
          </cell>
          <cell r="B6431" t="str">
            <v>SEINFRA/CE</v>
          </cell>
          <cell r="C6431" t="str">
            <v>TUBO FoFo C/FLANGE E BOLSA JE DN 80 PN10 - L=4000m</v>
          </cell>
          <cell r="D6431" t="str">
            <v>UN</v>
          </cell>
          <cell r="E6431">
            <v>1147.5</v>
          </cell>
        </row>
        <row r="6432">
          <cell r="A6432" t="str">
            <v>I7201</v>
          </cell>
          <cell r="B6432" t="str">
            <v>SEINFRA/CE</v>
          </cell>
          <cell r="C6432" t="str">
            <v>TUBO FoFo C/FLANGE E BOLSA JE DN 80 PN10 - L=4500m</v>
          </cell>
          <cell r="D6432" t="str">
            <v>UN</v>
          </cell>
          <cell r="E6432">
            <v>1256.08</v>
          </cell>
        </row>
        <row r="6433">
          <cell r="A6433" t="str">
            <v>I7202</v>
          </cell>
          <cell r="B6433" t="str">
            <v>SEINFRA/CE</v>
          </cell>
          <cell r="C6433" t="str">
            <v>TUBO FoFo C/FLANGE E BOLSA JE DN 80 PN10 - L=5000m</v>
          </cell>
          <cell r="D6433" t="str">
            <v>UN</v>
          </cell>
          <cell r="E6433">
            <v>1359.36</v>
          </cell>
        </row>
        <row r="6434">
          <cell r="A6434" t="str">
            <v>I7203</v>
          </cell>
          <cell r="B6434" t="str">
            <v>SEINFRA/CE</v>
          </cell>
          <cell r="C6434" t="str">
            <v>TUBO FoFo C/FLANGE E BOLSA JE DN 80 PN10 - L=5500m</v>
          </cell>
          <cell r="D6434" t="str">
            <v>UN</v>
          </cell>
          <cell r="E6434">
            <v>1459.17</v>
          </cell>
        </row>
        <row r="6435">
          <cell r="A6435" t="str">
            <v>I7204</v>
          </cell>
          <cell r="B6435" t="str">
            <v>SEINFRA/CE</v>
          </cell>
          <cell r="C6435" t="str">
            <v>TUBO FoFo C/FLANGE E BOLSA JE DN 80 PN10 - L=5800m</v>
          </cell>
          <cell r="D6435" t="str">
            <v>UN</v>
          </cell>
          <cell r="E6435">
            <v>1535.46</v>
          </cell>
        </row>
        <row r="6436">
          <cell r="A6436" t="str">
            <v>I4395</v>
          </cell>
          <cell r="B6436" t="str">
            <v>SEINFRA/CE</v>
          </cell>
          <cell r="C6436" t="str">
            <v>TUBO FoFo C/FLANGE E BOLSA JE DN 800 PN10 - L=1000</v>
          </cell>
          <cell r="D6436" t="str">
            <v>UN</v>
          </cell>
          <cell r="E6436">
            <v>13532.54</v>
          </cell>
        </row>
        <row r="6437">
          <cell r="A6437" t="str">
            <v>I4396</v>
          </cell>
          <cell r="B6437" t="str">
            <v>SEINFRA/CE</v>
          </cell>
          <cell r="C6437" t="str">
            <v>TUBO FoFo C/FLANGE E BOLSA JE DN 800 PN10 - L=1500</v>
          </cell>
          <cell r="D6437" t="str">
            <v>UN</v>
          </cell>
          <cell r="E6437">
            <v>15045.83</v>
          </cell>
        </row>
        <row r="6438">
          <cell r="A6438" t="str">
            <v>I4397</v>
          </cell>
          <cell r="B6438" t="str">
            <v>SEINFRA/CE</v>
          </cell>
          <cell r="C6438" t="str">
            <v>TUBO FoFo C/FLANGE E BOLSA JE DN 800 PN10 - L=2000</v>
          </cell>
          <cell r="D6438" t="str">
            <v>UN</v>
          </cell>
          <cell r="E6438">
            <v>16657.29</v>
          </cell>
        </row>
        <row r="6439">
          <cell r="A6439" t="str">
            <v>I4398</v>
          </cell>
          <cell r="B6439" t="str">
            <v>SEINFRA/CE</v>
          </cell>
          <cell r="C6439" t="str">
            <v>TUBO FoFo C/FLANGE E BOLSA JE DN 800 PN10 - L=2500</v>
          </cell>
          <cell r="D6439" t="str">
            <v>UN</v>
          </cell>
          <cell r="E6439">
            <v>18114.98</v>
          </cell>
        </row>
        <row r="6440">
          <cell r="A6440" t="str">
            <v>I4399</v>
          </cell>
          <cell r="B6440" t="str">
            <v>SEINFRA/CE</v>
          </cell>
          <cell r="C6440" t="str">
            <v>TUBO FoFo C/FLANGE E BOLSA JE DN 800 PN10 - L=3000</v>
          </cell>
          <cell r="D6440" t="str">
            <v>UN</v>
          </cell>
          <cell r="E6440">
            <v>19606.43</v>
          </cell>
        </row>
        <row r="6441">
          <cell r="A6441" t="str">
            <v>I4400</v>
          </cell>
          <cell r="B6441" t="str">
            <v>SEINFRA/CE</v>
          </cell>
          <cell r="C6441" t="str">
            <v>TUBO FoFo C/FLANGE E BOLSA JE DN 800 PN10 - L=3500</v>
          </cell>
          <cell r="D6441" t="str">
            <v>UN</v>
          </cell>
          <cell r="E6441">
            <v>21169.58</v>
          </cell>
        </row>
        <row r="6442">
          <cell r="A6442" t="str">
            <v>I4401</v>
          </cell>
          <cell r="B6442" t="str">
            <v>SEINFRA/CE</v>
          </cell>
          <cell r="C6442" t="str">
            <v>TUBO FoFo C/FLANGE E BOLSA JE DN 800 PN10 - L=4000</v>
          </cell>
          <cell r="D6442" t="str">
            <v>UN</v>
          </cell>
          <cell r="E6442">
            <v>22851.439999999999</v>
          </cell>
        </row>
        <row r="6443">
          <cell r="A6443" t="str">
            <v>I4402</v>
          </cell>
          <cell r="B6443" t="str">
            <v>SEINFRA/CE</v>
          </cell>
          <cell r="C6443" t="str">
            <v>TUBO FoFo C/FLANGE E BOLSA JE DN 800 PN10 - L=4500</v>
          </cell>
          <cell r="D6443" t="str">
            <v>UN</v>
          </cell>
          <cell r="E6443">
            <v>24162.38</v>
          </cell>
        </row>
        <row r="6444">
          <cell r="A6444" t="str">
            <v>I4403</v>
          </cell>
          <cell r="B6444" t="str">
            <v>SEINFRA/CE</v>
          </cell>
          <cell r="C6444" t="str">
            <v>TUBO FoFo C/FLANGE E BOLSA JE DN 800 PN10 - L=5000</v>
          </cell>
          <cell r="D6444" t="str">
            <v>UN</v>
          </cell>
          <cell r="E6444">
            <v>25563.74</v>
          </cell>
        </row>
        <row r="6445">
          <cell r="A6445" t="str">
            <v>I4404</v>
          </cell>
          <cell r="B6445" t="str">
            <v>SEINFRA/CE</v>
          </cell>
          <cell r="C6445" t="str">
            <v>TUBO FoFo C/FLANGE E BOLSA JE DN 800 PN10 - L=5500</v>
          </cell>
          <cell r="D6445" t="str">
            <v>UN</v>
          </cell>
          <cell r="E6445">
            <v>27136.38</v>
          </cell>
        </row>
        <row r="6446">
          <cell r="A6446" t="str">
            <v>I4405</v>
          </cell>
          <cell r="B6446" t="str">
            <v>SEINFRA/CE</v>
          </cell>
          <cell r="C6446" t="str">
            <v>TUBO FoFo C/FLANGE E BOLSA JE DN 800 PN10 - L=6000</v>
          </cell>
          <cell r="D6446" t="str">
            <v>UN</v>
          </cell>
          <cell r="E6446">
            <v>28838.32</v>
          </cell>
        </row>
        <row r="6447">
          <cell r="A6447" t="str">
            <v>I4406</v>
          </cell>
          <cell r="B6447" t="str">
            <v>SEINFRA/CE</v>
          </cell>
          <cell r="C6447" t="str">
            <v>TUBO FoFo C/FLANGE E BOLSA JE DN 800 PN10 - L=6500</v>
          </cell>
          <cell r="D6447" t="str">
            <v>UN</v>
          </cell>
          <cell r="E6447">
            <v>30096.45</v>
          </cell>
        </row>
        <row r="6448">
          <cell r="A6448" t="str">
            <v>I4407</v>
          </cell>
          <cell r="B6448" t="str">
            <v>SEINFRA/CE</v>
          </cell>
          <cell r="C6448" t="str">
            <v>TUBO FoFo C/FLANGE E BOLSA JE DN 800 PN10 - L=6800</v>
          </cell>
          <cell r="D6448" t="str">
            <v>UN</v>
          </cell>
          <cell r="E6448">
            <v>31480.12</v>
          </cell>
        </row>
        <row r="6449">
          <cell r="A6449" t="str">
            <v>I4408</v>
          </cell>
          <cell r="B6449" t="str">
            <v>SEINFRA/CE</v>
          </cell>
          <cell r="C6449" t="str">
            <v>TUBO FoFo C/FLANGE E BOLSA JE DN 900 PN10 - L=1000</v>
          </cell>
          <cell r="D6449" t="str">
            <v>UN</v>
          </cell>
          <cell r="E6449">
            <v>18463.07</v>
          </cell>
        </row>
        <row r="6450">
          <cell r="A6450" t="str">
            <v>I4409</v>
          </cell>
          <cell r="B6450" t="str">
            <v>SEINFRA/CE</v>
          </cell>
          <cell r="C6450" t="str">
            <v>TUBO FoFo C/FLANGE E BOLSA JE DN 900 PN10 - L=1500</v>
          </cell>
          <cell r="D6450" t="str">
            <v>UN</v>
          </cell>
          <cell r="E6450">
            <v>20151.64</v>
          </cell>
        </row>
        <row r="6451">
          <cell r="A6451" t="str">
            <v>I4410</v>
          </cell>
          <cell r="B6451" t="str">
            <v>SEINFRA/CE</v>
          </cell>
          <cell r="C6451" t="str">
            <v>TUBO FoFo C/FLANGE E BOLSA JE DN 900 PN10 - L=2000</v>
          </cell>
          <cell r="D6451" t="str">
            <v>UN</v>
          </cell>
          <cell r="E6451">
            <v>22006.06</v>
          </cell>
        </row>
        <row r="6452">
          <cell r="A6452" t="str">
            <v>I4411</v>
          </cell>
          <cell r="B6452" t="str">
            <v>SEINFRA/CE</v>
          </cell>
          <cell r="C6452" t="str">
            <v>TUBO FoFo C/FLANGE E BOLSA JE DN 900 PN10 - L=2500</v>
          </cell>
          <cell r="D6452" t="str">
            <v>UN</v>
          </cell>
          <cell r="E6452">
            <v>23615.47</v>
          </cell>
        </row>
        <row r="6453">
          <cell r="A6453" t="str">
            <v>I4412</v>
          </cell>
          <cell r="B6453" t="str">
            <v>SEINFRA/CE</v>
          </cell>
          <cell r="C6453" t="str">
            <v>TUBO FoFo C/FLANGE E BOLSA JE DN 900 PN10 - L=3000</v>
          </cell>
          <cell r="D6453" t="str">
            <v>UN</v>
          </cell>
          <cell r="E6453">
            <v>25481.89</v>
          </cell>
        </row>
        <row r="6454">
          <cell r="A6454" t="str">
            <v>I4413</v>
          </cell>
          <cell r="B6454" t="str">
            <v>SEINFRA/CE</v>
          </cell>
          <cell r="C6454" t="str">
            <v>TUBO FoFo C/FLANGE E BOLSA JE DN 900 PN10 - L=3500</v>
          </cell>
          <cell r="D6454" t="str">
            <v>UN</v>
          </cell>
          <cell r="E6454">
            <v>27356.01</v>
          </cell>
        </row>
        <row r="6455">
          <cell r="A6455" t="str">
            <v>I4414</v>
          </cell>
          <cell r="B6455" t="str">
            <v>SEINFRA/CE</v>
          </cell>
          <cell r="C6455" t="str">
            <v>TUBO FoFo C/FLANGE E BOLSA JE DN 900 PN10 - L=4000</v>
          </cell>
          <cell r="D6455" t="str">
            <v>UN</v>
          </cell>
          <cell r="E6455">
            <v>29517.06</v>
          </cell>
        </row>
        <row r="6456">
          <cell r="A6456" t="str">
            <v>I4415</v>
          </cell>
          <cell r="B6456" t="str">
            <v>SEINFRA/CE</v>
          </cell>
          <cell r="C6456" t="str">
            <v>TUBO FoFo C/FLANGE E BOLSA JE DN 900 PN10 - L=4500</v>
          </cell>
          <cell r="D6456" t="str">
            <v>UN</v>
          </cell>
          <cell r="E6456">
            <v>31214.58</v>
          </cell>
        </row>
        <row r="6457">
          <cell r="A6457" t="str">
            <v>I4416</v>
          </cell>
          <cell r="B6457" t="str">
            <v>SEINFRA/CE</v>
          </cell>
          <cell r="C6457" t="str">
            <v>TUBO FoFo C/FLANGE E BOLSA JE DN 900 PN10 - L=5000</v>
          </cell>
          <cell r="D6457" t="str">
            <v>UN</v>
          </cell>
          <cell r="E6457">
            <v>33001.21</v>
          </cell>
        </row>
        <row r="6458">
          <cell r="A6458" t="str">
            <v>I4417</v>
          </cell>
          <cell r="B6458" t="str">
            <v>SEINFRA/CE</v>
          </cell>
          <cell r="C6458" t="str">
            <v>TUBO FoFo C/FLANGE E BOLSA JE DN 900 PN10 - L=5500</v>
          </cell>
          <cell r="D6458" t="str">
            <v>UN</v>
          </cell>
          <cell r="E6458">
            <v>34567.4</v>
          </cell>
        </row>
        <row r="6459">
          <cell r="A6459" t="str">
            <v>I4418</v>
          </cell>
          <cell r="B6459" t="str">
            <v>SEINFRA/CE</v>
          </cell>
          <cell r="C6459" t="str">
            <v>TUBO FoFo C/FLANGE E BOLSA JE DN 900 PN10 - L=6000</v>
          </cell>
          <cell r="D6459" t="str">
            <v>UN</v>
          </cell>
          <cell r="E6459">
            <v>36546.33</v>
          </cell>
        </row>
        <row r="6460">
          <cell r="A6460" t="str">
            <v>I4419</v>
          </cell>
          <cell r="B6460" t="str">
            <v>SEINFRA/CE</v>
          </cell>
          <cell r="C6460" t="str">
            <v>TUBO FoFo C/FLANGE E BOLSA JE DN 900 PN10 - L=6500</v>
          </cell>
          <cell r="D6460" t="str">
            <v>UN</v>
          </cell>
          <cell r="E6460">
            <v>38246.879999999997</v>
          </cell>
        </row>
        <row r="6461">
          <cell r="A6461" t="str">
            <v>I4420</v>
          </cell>
          <cell r="B6461" t="str">
            <v>SEINFRA/CE</v>
          </cell>
          <cell r="C6461" t="str">
            <v>TUBO FoFo C/FLANGE E BOLSA JE DN 900 PN10 - L=6800</v>
          </cell>
          <cell r="D6461" t="str">
            <v>UN</v>
          </cell>
          <cell r="E6461">
            <v>39051.96</v>
          </cell>
        </row>
        <row r="6462">
          <cell r="A6462" t="str">
            <v>I4644</v>
          </cell>
          <cell r="B6462" t="str">
            <v>SEINFRA/CE</v>
          </cell>
          <cell r="C6462" t="str">
            <v>TUBO FoFo C/FLANGE E PONTA DN 100 PN10 - L=1000</v>
          </cell>
          <cell r="D6462" t="str">
            <v>UN</v>
          </cell>
          <cell r="E6462">
            <v>514.04999999999995</v>
          </cell>
        </row>
        <row r="6463">
          <cell r="A6463" t="str">
            <v>I4645</v>
          </cell>
          <cell r="B6463" t="str">
            <v>SEINFRA/CE</v>
          </cell>
          <cell r="C6463" t="str">
            <v>TUBO FoFo C/FLANGE E PONTA DN 100 PN10 - L=1500</v>
          </cell>
          <cell r="D6463" t="str">
            <v>UN</v>
          </cell>
          <cell r="E6463">
            <v>635.05999999999995</v>
          </cell>
        </row>
        <row r="6464">
          <cell r="A6464" t="str">
            <v>I4646</v>
          </cell>
          <cell r="B6464" t="str">
            <v>SEINFRA/CE</v>
          </cell>
          <cell r="C6464" t="str">
            <v>TUBO FoFo C/FLANGE E PONTA DN 100 PN10 - L=2000</v>
          </cell>
          <cell r="D6464" t="str">
            <v>UN</v>
          </cell>
          <cell r="E6464">
            <v>746.49</v>
          </cell>
        </row>
        <row r="6465">
          <cell r="A6465" t="str">
            <v>I4647</v>
          </cell>
          <cell r="B6465" t="str">
            <v>SEINFRA/CE</v>
          </cell>
          <cell r="C6465" t="str">
            <v>TUBO FoFo C/FLANGE E PONTA DN 100 PN10 - L=2500</v>
          </cell>
          <cell r="D6465" t="str">
            <v>UN</v>
          </cell>
          <cell r="E6465">
            <v>871.32</v>
          </cell>
        </row>
        <row r="6466">
          <cell r="A6466" t="str">
            <v>I4648</v>
          </cell>
          <cell r="B6466" t="str">
            <v>SEINFRA/CE</v>
          </cell>
          <cell r="C6466" t="str">
            <v>TUBO FoFo C/FLANGE E PONTA DN 100 PN10 - L=3000</v>
          </cell>
          <cell r="D6466" t="str">
            <v>UN</v>
          </cell>
          <cell r="E6466">
            <v>997.67</v>
          </cell>
        </row>
        <row r="6467">
          <cell r="A6467" t="str">
            <v>I4649</v>
          </cell>
          <cell r="B6467" t="str">
            <v>SEINFRA/CE</v>
          </cell>
          <cell r="C6467" t="str">
            <v>TUBO FoFo C/FLANGE E PONTA DN 100 PN10 - L=3500</v>
          </cell>
          <cell r="D6467" t="str">
            <v>UN</v>
          </cell>
          <cell r="E6467">
            <v>1107.67</v>
          </cell>
        </row>
        <row r="6468">
          <cell r="A6468" t="str">
            <v>I4650</v>
          </cell>
          <cell r="B6468" t="str">
            <v>SEINFRA/CE</v>
          </cell>
          <cell r="C6468" t="str">
            <v>TUBO FoFo C/FLANGE E PONTA DN 100 PN10 - L=4000</v>
          </cell>
          <cell r="D6468" t="str">
            <v>UN</v>
          </cell>
          <cell r="E6468">
            <v>1231.43</v>
          </cell>
        </row>
        <row r="6469">
          <cell r="A6469" t="str">
            <v>I4651</v>
          </cell>
          <cell r="B6469" t="str">
            <v>SEINFRA/CE</v>
          </cell>
          <cell r="C6469" t="str">
            <v>TUBO FoFo C/FLANGE E PONTA DN 100 PN10 - L=4500</v>
          </cell>
          <cell r="D6469" t="str">
            <v>UN</v>
          </cell>
          <cell r="E6469">
            <v>1343.55</v>
          </cell>
        </row>
        <row r="6470">
          <cell r="A6470" t="str">
            <v>I4652</v>
          </cell>
          <cell r="B6470" t="str">
            <v>SEINFRA/CE</v>
          </cell>
          <cell r="C6470" t="str">
            <v>TUBO FoFo C/FLANGE E PONTA DN 100 PN10 - L=5000</v>
          </cell>
          <cell r="D6470" t="str">
            <v>UN</v>
          </cell>
          <cell r="E6470">
            <v>1467.59</v>
          </cell>
        </row>
        <row r="6471">
          <cell r="A6471" t="str">
            <v>I4653</v>
          </cell>
          <cell r="B6471" t="str">
            <v>SEINFRA/CE</v>
          </cell>
          <cell r="C6471" t="str">
            <v>TUBO FoFo C/FLANGE E PONTA DN 100 PN10 - L=5500</v>
          </cell>
          <cell r="D6471" t="str">
            <v>UN</v>
          </cell>
          <cell r="E6471">
            <v>1602.12</v>
          </cell>
        </row>
        <row r="6472">
          <cell r="A6472" t="str">
            <v>I4654</v>
          </cell>
          <cell r="B6472" t="str">
            <v>SEINFRA/CE</v>
          </cell>
          <cell r="C6472" t="str">
            <v>TUBO FoFo C/FLANGE E PONTA DN 100 PN10 - L=5800</v>
          </cell>
          <cell r="D6472" t="str">
            <v>UN</v>
          </cell>
          <cell r="E6472">
            <v>1674.62</v>
          </cell>
        </row>
        <row r="6473">
          <cell r="A6473" t="str">
            <v>I6666</v>
          </cell>
          <cell r="B6473" t="str">
            <v>SEINFRA/CE</v>
          </cell>
          <cell r="C6473" t="str">
            <v>TUBO FoFo C/FLANGE E PONTA DN 100 PN10 L=500</v>
          </cell>
          <cell r="D6473" t="str">
            <v>UN</v>
          </cell>
          <cell r="E6473">
            <v>356.83</v>
          </cell>
        </row>
        <row r="6474">
          <cell r="A6474" t="str">
            <v>I4793</v>
          </cell>
          <cell r="B6474" t="str">
            <v>SEINFRA/CE</v>
          </cell>
          <cell r="C6474" t="str">
            <v>TUBO FoFo C/FLANGE E PONTA DN 1000 PN10 - L=1000</v>
          </cell>
          <cell r="D6474" t="str">
            <v>UN</v>
          </cell>
          <cell r="E6474">
            <v>19873.82</v>
          </cell>
        </row>
        <row r="6475">
          <cell r="A6475" t="str">
            <v>I4794</v>
          </cell>
          <cell r="B6475" t="str">
            <v>SEINFRA/CE</v>
          </cell>
          <cell r="C6475" t="str">
            <v>TUBO FoFo C/FLANGE E PONTA DN 1000 PN10 - L=1500</v>
          </cell>
          <cell r="D6475" t="str">
            <v>UN</v>
          </cell>
          <cell r="E6475">
            <v>21950.63</v>
          </cell>
        </row>
        <row r="6476">
          <cell r="A6476" t="str">
            <v>I4795</v>
          </cell>
          <cell r="B6476" t="str">
            <v>SEINFRA/CE</v>
          </cell>
          <cell r="C6476" t="str">
            <v>TUBO FoFo C/FLANGE E PONTA DN 1000 PN10 - L=2000</v>
          </cell>
          <cell r="D6476" t="str">
            <v>UN</v>
          </cell>
          <cell r="E6476">
            <v>23985.56</v>
          </cell>
        </row>
        <row r="6477">
          <cell r="A6477" t="str">
            <v>I4796</v>
          </cell>
          <cell r="B6477" t="str">
            <v>SEINFRA/CE</v>
          </cell>
          <cell r="C6477" t="str">
            <v>TUBO FoFo C/FLANGE E PONTA DN 1000 PN10 - L=2500</v>
          </cell>
          <cell r="D6477" t="str">
            <v>UN</v>
          </cell>
          <cell r="E6477">
            <v>26429.34</v>
          </cell>
        </row>
        <row r="6478">
          <cell r="A6478" t="str">
            <v>I4797</v>
          </cell>
          <cell r="B6478" t="str">
            <v>SEINFRA/CE</v>
          </cell>
          <cell r="C6478" t="str">
            <v>TUBO FoFo C/FLANGE E PONTA DN 1000 PN10 - L=3000</v>
          </cell>
          <cell r="D6478" t="str">
            <v>UN</v>
          </cell>
          <cell r="E6478">
            <v>28553.29</v>
          </cell>
        </row>
        <row r="6479">
          <cell r="A6479" t="str">
            <v>I4798</v>
          </cell>
          <cell r="B6479" t="str">
            <v>SEINFRA/CE</v>
          </cell>
          <cell r="C6479" t="str">
            <v>TUBO FoFo C/FLANGE E PONTA DN 1000 PN10 - L=3500</v>
          </cell>
          <cell r="D6479" t="str">
            <v>UN</v>
          </cell>
          <cell r="E6479">
            <v>30489.09</v>
          </cell>
        </row>
        <row r="6480">
          <cell r="A6480" t="str">
            <v>I4799</v>
          </cell>
          <cell r="B6480" t="str">
            <v>SEINFRA/CE</v>
          </cell>
          <cell r="C6480" t="str">
            <v>TUBO FoFo C/FLANGE E PONTA DN 1000 PN10 - L=4000</v>
          </cell>
          <cell r="D6480" t="str">
            <v>UN</v>
          </cell>
          <cell r="E6480">
            <v>32775.129999999997</v>
          </cell>
        </row>
        <row r="6481">
          <cell r="A6481" t="str">
            <v>I4800</v>
          </cell>
          <cell r="B6481" t="str">
            <v>SEINFRA/CE</v>
          </cell>
          <cell r="C6481" t="str">
            <v>TUBO FoFo C/FLANGE E PONTA DN 1000 PN10 - L=4500</v>
          </cell>
          <cell r="D6481" t="str">
            <v>UN</v>
          </cell>
          <cell r="E6481">
            <v>34582.080000000002</v>
          </cell>
        </row>
        <row r="6482">
          <cell r="A6482" t="str">
            <v>I4801</v>
          </cell>
          <cell r="B6482" t="str">
            <v>SEINFRA/CE</v>
          </cell>
          <cell r="C6482" t="str">
            <v>TUBO FoFo C/FLANGE E PONTA DN 1000 PN10 - L=5000</v>
          </cell>
          <cell r="D6482" t="str">
            <v>UN</v>
          </cell>
          <cell r="E6482">
            <v>37343.61</v>
          </cell>
        </row>
        <row r="6483">
          <cell r="A6483" t="str">
            <v>I4802</v>
          </cell>
          <cell r="B6483" t="str">
            <v>SEINFRA/CE</v>
          </cell>
          <cell r="C6483" t="str">
            <v>TUBO FoFo C/FLANGE E PONTA DN 1000 PN10 - L=5500</v>
          </cell>
          <cell r="D6483" t="str">
            <v>UN</v>
          </cell>
          <cell r="E6483">
            <v>38847.449999999997</v>
          </cell>
        </row>
        <row r="6484">
          <cell r="A6484" t="str">
            <v>I4803</v>
          </cell>
          <cell r="B6484" t="str">
            <v>SEINFRA/CE</v>
          </cell>
          <cell r="C6484" t="str">
            <v>TUBO FoFo C/FLANGE E PONTA DN 1000 PN10 - L=6000</v>
          </cell>
          <cell r="D6484" t="str">
            <v>UN</v>
          </cell>
          <cell r="E6484">
            <v>41226.79</v>
          </cell>
        </row>
        <row r="6485">
          <cell r="A6485" t="str">
            <v>I4804</v>
          </cell>
          <cell r="B6485" t="str">
            <v>SEINFRA/CE</v>
          </cell>
          <cell r="C6485" t="str">
            <v>TUBO FoFo C/FLANGE E PONTA DN 1000 PN10 - L=6500</v>
          </cell>
          <cell r="D6485" t="str">
            <v>UN</v>
          </cell>
          <cell r="E6485">
            <v>43152.99</v>
          </cell>
        </row>
        <row r="6486">
          <cell r="A6486" t="str">
            <v>I4805</v>
          </cell>
          <cell r="B6486" t="str">
            <v>SEINFRA/CE</v>
          </cell>
          <cell r="C6486" t="str">
            <v>TUBO FoFo C/FLANGE E PONTA DN 1000 PN10 - L=6800</v>
          </cell>
          <cell r="D6486" t="str">
            <v>UN</v>
          </cell>
          <cell r="E6486">
            <v>45003.78</v>
          </cell>
        </row>
        <row r="6487">
          <cell r="A6487" t="str">
            <v>I6679</v>
          </cell>
          <cell r="B6487" t="str">
            <v>SEINFRA/CE</v>
          </cell>
          <cell r="C6487" t="str">
            <v>TUBO FoFo C/FLANGE E PONTA DN 1000 PN10 L=500</v>
          </cell>
          <cell r="D6487" t="str">
            <v>UN</v>
          </cell>
          <cell r="E6487">
            <v>13810.77</v>
          </cell>
        </row>
        <row r="6488">
          <cell r="A6488" t="str">
            <v>I4806</v>
          </cell>
          <cell r="B6488" t="str">
            <v>SEINFRA/CE</v>
          </cell>
          <cell r="C6488" t="str">
            <v>TUBO FoFo C/FLANGE E PONTA DN 1200 PN10 - L=1000</v>
          </cell>
          <cell r="D6488" t="str">
            <v>UN</v>
          </cell>
          <cell r="E6488">
            <v>23989.83</v>
          </cell>
        </row>
        <row r="6489">
          <cell r="A6489" t="str">
            <v>I4807</v>
          </cell>
          <cell r="B6489" t="str">
            <v>SEINFRA/CE</v>
          </cell>
          <cell r="C6489" t="str">
            <v>TUBO FoFo C/FLANGE E PONTA DN 1200 PN10 - L=1500</v>
          </cell>
          <cell r="D6489" t="str">
            <v>UN</v>
          </cell>
          <cell r="E6489">
            <v>26711.39</v>
          </cell>
        </row>
        <row r="6490">
          <cell r="A6490" t="str">
            <v>I4808</v>
          </cell>
          <cell r="B6490" t="str">
            <v>SEINFRA/CE</v>
          </cell>
          <cell r="C6490" t="str">
            <v>TUBO FoFo C/FLANGE E PONTA DN 1200 PN10 - L=2000</v>
          </cell>
          <cell r="D6490" t="str">
            <v>UN</v>
          </cell>
          <cell r="E6490">
            <v>29515.77</v>
          </cell>
        </row>
        <row r="6491">
          <cell r="A6491" t="str">
            <v>I4809</v>
          </cell>
          <cell r="B6491" t="str">
            <v>SEINFRA/CE</v>
          </cell>
          <cell r="C6491" t="str">
            <v>TUBO FoFo C/FLANGE E PONTA DN 1200 PN10 - L=2500</v>
          </cell>
          <cell r="D6491" t="str">
            <v>UN</v>
          </cell>
          <cell r="E6491">
            <v>32402.89</v>
          </cell>
        </row>
        <row r="6492">
          <cell r="A6492" t="str">
            <v>I4810</v>
          </cell>
          <cell r="B6492" t="str">
            <v>SEINFRA/CE</v>
          </cell>
          <cell r="C6492" t="str">
            <v>TUBO FoFo C/FLANGE E PONTA DN 1200 PN10 - L=3000</v>
          </cell>
          <cell r="D6492" t="str">
            <v>UN</v>
          </cell>
          <cell r="E6492">
            <v>35430.370000000003</v>
          </cell>
        </row>
        <row r="6493">
          <cell r="A6493" t="str">
            <v>I4811</v>
          </cell>
          <cell r="B6493" t="str">
            <v>SEINFRA/CE</v>
          </cell>
          <cell r="C6493" t="str">
            <v>TUBO FoFo C/FLANGE E PONTA DN 1200 PN10 - L=3500</v>
          </cell>
          <cell r="D6493" t="str">
            <v>UN</v>
          </cell>
          <cell r="E6493">
            <v>38449.379999999997</v>
          </cell>
        </row>
        <row r="6494">
          <cell r="A6494" t="str">
            <v>I4812</v>
          </cell>
          <cell r="B6494" t="str">
            <v>SEINFRA/CE</v>
          </cell>
          <cell r="C6494" t="str">
            <v>TUBO FoFo C/FLANGE E PONTA DN 1200 PN10 - L=4000</v>
          </cell>
          <cell r="D6494" t="str">
            <v>UN</v>
          </cell>
          <cell r="E6494">
            <v>40952.269999999997</v>
          </cell>
        </row>
        <row r="6495">
          <cell r="A6495" t="str">
            <v>I4813</v>
          </cell>
          <cell r="B6495" t="str">
            <v>SEINFRA/CE</v>
          </cell>
          <cell r="C6495" t="str">
            <v>TUBO FoFo C/FLANGE E PONTA DN 1200 PN10 - L=4500</v>
          </cell>
          <cell r="D6495" t="str">
            <v>UN</v>
          </cell>
          <cell r="E6495">
            <v>44126.97</v>
          </cell>
        </row>
        <row r="6496">
          <cell r="A6496" t="str">
            <v>I4814</v>
          </cell>
          <cell r="B6496" t="str">
            <v>SEINFRA/CE</v>
          </cell>
          <cell r="C6496" t="str">
            <v>TUBO FoFo C/FLANGE E PONTA DN 1200 PN10 - L=5000</v>
          </cell>
          <cell r="D6496" t="str">
            <v>UN</v>
          </cell>
          <cell r="E6496">
            <v>46919.839999999997</v>
          </cell>
        </row>
        <row r="6497">
          <cell r="A6497" t="str">
            <v>I4815</v>
          </cell>
          <cell r="B6497" t="str">
            <v>SEINFRA/CE</v>
          </cell>
          <cell r="C6497" t="str">
            <v>TUBO FoFo C/FLANGE E PONTA DN 1200 PN10 - L=5500</v>
          </cell>
          <cell r="D6497" t="str">
            <v>UN</v>
          </cell>
          <cell r="E6497">
            <v>49955.28</v>
          </cell>
        </row>
        <row r="6498">
          <cell r="A6498" t="str">
            <v>I4816</v>
          </cell>
          <cell r="B6498" t="str">
            <v>SEINFRA/CE</v>
          </cell>
          <cell r="C6498" t="str">
            <v>TUBO FoFo C/FLANGE E PONTA DN 1200 PN10 - L=6000</v>
          </cell>
          <cell r="D6498" t="str">
            <v>UN</v>
          </cell>
          <cell r="E6498">
            <v>53028.02</v>
          </cell>
        </row>
        <row r="6499">
          <cell r="A6499" t="str">
            <v>I4817</v>
          </cell>
          <cell r="B6499" t="str">
            <v>SEINFRA/CE</v>
          </cell>
          <cell r="C6499" t="str">
            <v>TUBO FoFo C/FLANGE E PONTA DN 1200 PN10 - L=6500</v>
          </cell>
          <cell r="D6499" t="str">
            <v>UN</v>
          </cell>
          <cell r="E6499">
            <v>55188.83</v>
          </cell>
        </row>
        <row r="6500">
          <cell r="A6500" t="str">
            <v>I4818</v>
          </cell>
          <cell r="B6500" t="str">
            <v>SEINFRA/CE</v>
          </cell>
          <cell r="C6500" t="str">
            <v>TUBO FoFo C/FLANGE E PONTA DN 1200 PN10 - L=6800</v>
          </cell>
          <cell r="D6500" t="str">
            <v>UN</v>
          </cell>
          <cell r="E6500">
            <v>57624.23</v>
          </cell>
        </row>
        <row r="6501">
          <cell r="A6501" t="str">
            <v>I6680</v>
          </cell>
          <cell r="B6501" t="str">
            <v>SEINFRA/CE</v>
          </cell>
          <cell r="C6501" t="str">
            <v>TUBO FoFo C/FLANGE E PONTA DN 1200 PN10 L=500</v>
          </cell>
          <cell r="D6501" t="str">
            <v>UN</v>
          </cell>
          <cell r="E6501">
            <v>16590.650000000001</v>
          </cell>
        </row>
        <row r="6502">
          <cell r="A6502" t="str">
            <v>I4655</v>
          </cell>
          <cell r="B6502" t="str">
            <v>SEINFRA/CE</v>
          </cell>
          <cell r="C6502" t="str">
            <v>TUBO FoFo C/FLANGE E PONTA DN 150 PN10 - L=1000</v>
          </cell>
          <cell r="D6502" t="str">
            <v>UN</v>
          </cell>
          <cell r="E6502">
            <v>690.18</v>
          </cell>
        </row>
        <row r="6503">
          <cell r="A6503" t="str">
            <v>I4656</v>
          </cell>
          <cell r="B6503" t="str">
            <v>SEINFRA/CE</v>
          </cell>
          <cell r="C6503" t="str">
            <v>TUBO FoFo C/FLANGE E PONTA DN 150 PN10 - L=1500</v>
          </cell>
          <cell r="D6503" t="str">
            <v>UN</v>
          </cell>
          <cell r="E6503">
            <v>850.55</v>
          </cell>
        </row>
        <row r="6504">
          <cell r="A6504" t="str">
            <v>I4657</v>
          </cell>
          <cell r="B6504" t="str">
            <v>SEINFRA/CE</v>
          </cell>
          <cell r="C6504" t="str">
            <v>TUBO FoFo C/FLANGE E PONTA DN 150 PN10 - L=2000</v>
          </cell>
          <cell r="D6504" t="str">
            <v>UN</v>
          </cell>
          <cell r="E6504">
            <v>1016.95</v>
          </cell>
        </row>
        <row r="6505">
          <cell r="A6505" t="str">
            <v>I4658</v>
          </cell>
          <cell r="B6505" t="str">
            <v>SEINFRA/CE</v>
          </cell>
          <cell r="C6505" t="str">
            <v>TUBO FoFo C/FLANGE E PONTA DN 150 PN10 - L=2500</v>
          </cell>
          <cell r="D6505" t="str">
            <v>UN</v>
          </cell>
          <cell r="E6505">
            <v>1174.81</v>
          </cell>
        </row>
        <row r="6506">
          <cell r="A6506" t="str">
            <v>I4659</v>
          </cell>
          <cell r="B6506" t="str">
            <v>SEINFRA/CE</v>
          </cell>
          <cell r="C6506" t="str">
            <v>TUBO FoFo C/FLANGE E PONTA DN 150 PN10 - L=3000</v>
          </cell>
          <cell r="D6506" t="str">
            <v>UN</v>
          </cell>
          <cell r="E6506">
            <v>1338.55</v>
          </cell>
        </row>
        <row r="6507">
          <cell r="A6507" t="str">
            <v>I4660</v>
          </cell>
          <cell r="B6507" t="str">
            <v>SEINFRA/CE</v>
          </cell>
          <cell r="C6507" t="str">
            <v>TUBO FoFo C/FLANGE E PONTA DN 150 PN10 - L=3500</v>
          </cell>
          <cell r="D6507" t="str">
            <v>UN</v>
          </cell>
          <cell r="E6507">
            <v>1494.38</v>
          </cell>
        </row>
        <row r="6508">
          <cell r="A6508" t="str">
            <v>I4661</v>
          </cell>
          <cell r="B6508" t="str">
            <v>SEINFRA/CE</v>
          </cell>
          <cell r="C6508" t="str">
            <v>TUBO FoFo C/FLANGE E PONTA DN 150 PN10 - L=4000</v>
          </cell>
          <cell r="D6508" t="str">
            <v>UN</v>
          </cell>
          <cell r="E6508">
            <v>1669.61</v>
          </cell>
        </row>
        <row r="6509">
          <cell r="A6509" t="str">
            <v>I4662</v>
          </cell>
          <cell r="B6509" t="str">
            <v>SEINFRA/CE</v>
          </cell>
          <cell r="C6509" t="str">
            <v>TUBO FoFo C/FLANGE E PONTA DN 150 PN10 - L=4500</v>
          </cell>
          <cell r="D6509" t="str">
            <v>UN</v>
          </cell>
          <cell r="E6509">
            <v>1830.92</v>
          </cell>
        </row>
        <row r="6510">
          <cell r="A6510" t="str">
            <v>I4663</v>
          </cell>
          <cell r="B6510" t="str">
            <v>SEINFRA/CE</v>
          </cell>
          <cell r="C6510" t="str">
            <v>TUBO FoFo C/FLANGE E PONTA DN 150 PN10 - L=5000</v>
          </cell>
          <cell r="D6510" t="str">
            <v>UN</v>
          </cell>
          <cell r="E6510">
            <v>1996.9</v>
          </cell>
        </row>
        <row r="6511">
          <cell r="A6511" t="str">
            <v>I4664</v>
          </cell>
          <cell r="B6511" t="str">
            <v>SEINFRA/CE</v>
          </cell>
          <cell r="C6511" t="str">
            <v>TUBO FoFo C/FLANGE E PONTA DN 150 PN10 - L=5500</v>
          </cell>
          <cell r="D6511" t="str">
            <v>UN</v>
          </cell>
          <cell r="E6511">
            <v>2150.5300000000002</v>
          </cell>
        </row>
        <row r="6512">
          <cell r="A6512" t="str">
            <v>I4665</v>
          </cell>
          <cell r="B6512" t="str">
            <v>SEINFRA/CE</v>
          </cell>
          <cell r="C6512" t="str">
            <v>TUBO FoFo C/FLANGE E PONTA DN 150 PN10 - L=5800</v>
          </cell>
          <cell r="D6512" t="str">
            <v>UN</v>
          </cell>
          <cell r="E6512">
            <v>2244.14</v>
          </cell>
        </row>
        <row r="6513">
          <cell r="A6513" t="str">
            <v>I6667</v>
          </cell>
          <cell r="B6513" t="str">
            <v>SEINFRA/CE</v>
          </cell>
          <cell r="C6513" t="str">
            <v>TUBO FoFo C/FLANGE E PONTA DN 150 PN10 L=500</v>
          </cell>
          <cell r="D6513" t="str">
            <v>UN</v>
          </cell>
          <cell r="E6513">
            <v>477.64</v>
          </cell>
        </row>
        <row r="6514">
          <cell r="A6514" t="str">
            <v>I4666</v>
          </cell>
          <cell r="B6514" t="str">
            <v>SEINFRA/CE</v>
          </cell>
          <cell r="C6514" t="str">
            <v>TUBO FoFo C/FLANGE E PONTA DN 200 PN10 - L=1000</v>
          </cell>
          <cell r="D6514" t="str">
            <v>UN</v>
          </cell>
          <cell r="E6514">
            <v>858.02</v>
          </cell>
        </row>
        <row r="6515">
          <cell r="A6515" t="str">
            <v>I4667</v>
          </cell>
          <cell r="B6515" t="str">
            <v>SEINFRA/CE</v>
          </cell>
          <cell r="C6515" t="str">
            <v>TUBO FoFo C/FLANGE E PONTA DN 200 PN10 - L=1500</v>
          </cell>
          <cell r="D6515" t="str">
            <v>UN</v>
          </cell>
          <cell r="E6515">
            <v>1060.82</v>
          </cell>
        </row>
        <row r="6516">
          <cell r="A6516" t="str">
            <v>I4668</v>
          </cell>
          <cell r="B6516" t="str">
            <v>SEINFRA/CE</v>
          </cell>
          <cell r="C6516" t="str">
            <v>TUBO FoFo C/FLANGE E PONTA DN 200 PN10 - L=2000</v>
          </cell>
          <cell r="D6516" t="str">
            <v>UN</v>
          </cell>
          <cell r="E6516">
            <v>1281.08</v>
          </cell>
        </row>
        <row r="6517">
          <cell r="A6517" t="str">
            <v>I4669</v>
          </cell>
          <cell r="B6517" t="str">
            <v>SEINFRA/CE</v>
          </cell>
          <cell r="C6517" t="str">
            <v>TUBO FoFo C/FLANGE E PONTA DN 200 PN10 - L=2500</v>
          </cell>
          <cell r="D6517" t="str">
            <v>UN</v>
          </cell>
          <cell r="E6517">
            <v>1487.66</v>
          </cell>
        </row>
        <row r="6518">
          <cell r="A6518" t="str">
            <v>I4670</v>
          </cell>
          <cell r="B6518" t="str">
            <v>SEINFRA/CE</v>
          </cell>
          <cell r="C6518" t="str">
            <v>TUBO FoFo C/FLANGE E PONTA DN 200 PN10 - L=3000</v>
          </cell>
          <cell r="D6518" t="str">
            <v>UN</v>
          </cell>
          <cell r="E6518">
            <v>1699.59</v>
          </cell>
        </row>
        <row r="6519">
          <cell r="A6519" t="str">
            <v>I4671</v>
          </cell>
          <cell r="B6519" t="str">
            <v>SEINFRA/CE</v>
          </cell>
          <cell r="C6519" t="str">
            <v>TUBO FoFo C/FLANGE E PONTA DN 200 PN10 - L=3500</v>
          </cell>
          <cell r="D6519" t="str">
            <v>UN</v>
          </cell>
          <cell r="E6519">
            <v>1904.21</v>
          </cell>
        </row>
        <row r="6520">
          <cell r="A6520" t="str">
            <v>I4672</v>
          </cell>
          <cell r="B6520" t="str">
            <v>SEINFRA/CE</v>
          </cell>
          <cell r="C6520" t="str">
            <v>TUBO FoFo C/FLANGE E PONTA DN 200 PN10 - L=4000</v>
          </cell>
          <cell r="D6520" t="str">
            <v>UN</v>
          </cell>
          <cell r="E6520">
            <v>2115.0100000000002</v>
          </cell>
        </row>
        <row r="6521">
          <cell r="A6521" t="str">
            <v>I4673</v>
          </cell>
          <cell r="B6521" t="str">
            <v>SEINFRA/CE</v>
          </cell>
          <cell r="C6521" t="str">
            <v>TUBO FoFo C/FLANGE E PONTA DN 200 PN10 - L=4500</v>
          </cell>
          <cell r="D6521" t="str">
            <v>UN</v>
          </cell>
          <cell r="E6521">
            <v>2313.16</v>
          </cell>
        </row>
        <row r="6522">
          <cell r="A6522" t="str">
            <v>I4674</v>
          </cell>
          <cell r="B6522" t="str">
            <v>SEINFRA/CE</v>
          </cell>
          <cell r="C6522" t="str">
            <v>TUBO FoFo C/FLANGE E PONTA DN 200 PN10 - L=5000</v>
          </cell>
          <cell r="D6522" t="str">
            <v>UN</v>
          </cell>
          <cell r="E6522">
            <v>2525.6</v>
          </cell>
        </row>
        <row r="6523">
          <cell r="A6523" t="str">
            <v>I4675</v>
          </cell>
          <cell r="B6523" t="str">
            <v>SEINFRA/CE</v>
          </cell>
          <cell r="C6523" t="str">
            <v>TUBO FoFo C/FLANGE E PONTA DN 200 PN10 - L=5500</v>
          </cell>
          <cell r="D6523" t="str">
            <v>UN</v>
          </cell>
          <cell r="E6523">
            <v>2732.33</v>
          </cell>
        </row>
        <row r="6524">
          <cell r="A6524" t="str">
            <v>I4676</v>
          </cell>
          <cell r="B6524" t="str">
            <v>SEINFRA/CE</v>
          </cell>
          <cell r="C6524" t="str">
            <v>TUBO FoFo C/FLANGE E PONTA DN 200 PN10 - L=5800</v>
          </cell>
          <cell r="D6524" t="str">
            <v>UN</v>
          </cell>
          <cell r="E6524">
            <v>2847.53</v>
          </cell>
        </row>
        <row r="6525">
          <cell r="A6525" t="str">
            <v>I6668</v>
          </cell>
          <cell r="B6525" t="str">
            <v>SEINFRA/CE</v>
          </cell>
          <cell r="C6525" t="str">
            <v>TUBO FoFo C/FLANGE E PONTA DN 200 PN10 L=500</v>
          </cell>
          <cell r="D6525" t="str">
            <v>UN</v>
          </cell>
          <cell r="E6525">
            <v>596.99</v>
          </cell>
        </row>
        <row r="6526">
          <cell r="A6526" t="str">
            <v>I4677</v>
          </cell>
          <cell r="B6526" t="str">
            <v>SEINFRA/CE</v>
          </cell>
          <cell r="C6526" t="str">
            <v>TUBO FoFo C/FLANGE E PONTA DN 250 PN10 - L=1000</v>
          </cell>
          <cell r="D6526" t="str">
            <v>UN</v>
          </cell>
          <cell r="E6526">
            <v>1134.9000000000001</v>
          </cell>
        </row>
        <row r="6527">
          <cell r="A6527" t="str">
            <v>I4678</v>
          </cell>
          <cell r="B6527" t="str">
            <v>SEINFRA/CE</v>
          </cell>
          <cell r="C6527" t="str">
            <v>TUBO FoFo C/FLANGE E PONTA DN 250 PN10 - L=1500</v>
          </cell>
          <cell r="D6527" t="str">
            <v>UN</v>
          </cell>
          <cell r="E6527">
            <v>1411.75</v>
          </cell>
        </row>
        <row r="6528">
          <cell r="A6528" t="str">
            <v>I4679</v>
          </cell>
          <cell r="B6528" t="str">
            <v>SEINFRA/CE</v>
          </cell>
          <cell r="C6528" t="str">
            <v>TUBO FoFo C/FLANGE E PONTA DN 250 PN10 - L=2000</v>
          </cell>
          <cell r="D6528" t="str">
            <v>UN</v>
          </cell>
          <cell r="E6528">
            <v>1682.07</v>
          </cell>
        </row>
        <row r="6529">
          <cell r="A6529" t="str">
            <v>I4680</v>
          </cell>
          <cell r="B6529" t="str">
            <v>SEINFRA/CE</v>
          </cell>
          <cell r="C6529" t="str">
            <v>TUBO FoFo C/FLANGE E PONTA DN 250 PN10 - L=2500</v>
          </cell>
          <cell r="D6529" t="str">
            <v>UN</v>
          </cell>
          <cell r="E6529">
            <v>1993.73</v>
          </cell>
        </row>
        <row r="6530">
          <cell r="A6530" t="str">
            <v>I4681</v>
          </cell>
          <cell r="B6530" t="str">
            <v>SEINFRA/CE</v>
          </cell>
          <cell r="C6530" t="str">
            <v>TUBO FoFo C/FLANGE E PONTA DN 250 PN10 - L=3000</v>
          </cell>
          <cell r="D6530" t="str">
            <v>UN</v>
          </cell>
          <cell r="E6530">
            <v>2267.3200000000002</v>
          </cell>
        </row>
        <row r="6531">
          <cell r="A6531" t="str">
            <v>I4682</v>
          </cell>
          <cell r="B6531" t="str">
            <v>SEINFRA/CE</v>
          </cell>
          <cell r="C6531" t="str">
            <v>TUBO FoFo C/FLANGE E PONTA DN 250 PN10 - L=3500</v>
          </cell>
          <cell r="D6531" t="str">
            <v>UN</v>
          </cell>
          <cell r="E6531">
            <v>2566.09</v>
          </cell>
        </row>
        <row r="6532">
          <cell r="A6532" t="str">
            <v>I4683</v>
          </cell>
          <cell r="B6532" t="str">
            <v>SEINFRA/CE</v>
          </cell>
          <cell r="C6532" t="str">
            <v>TUBO FoFo C/FLANGE E PONTA DN 250 PN10 - L=4000</v>
          </cell>
          <cell r="D6532" t="str">
            <v>UN</v>
          </cell>
          <cell r="E6532">
            <v>2831.51</v>
          </cell>
        </row>
        <row r="6533">
          <cell r="A6533" t="str">
            <v>I4684</v>
          </cell>
          <cell r="B6533" t="str">
            <v>SEINFRA/CE</v>
          </cell>
          <cell r="C6533" t="str">
            <v>TUBO FoFo C/FLANGE E PONTA DN 250 PN10 - L=4500</v>
          </cell>
          <cell r="D6533" t="str">
            <v>UN</v>
          </cell>
          <cell r="E6533">
            <v>3103.93</v>
          </cell>
        </row>
        <row r="6534">
          <cell r="A6534" t="str">
            <v>I4685</v>
          </cell>
          <cell r="B6534" t="str">
            <v>SEINFRA/CE</v>
          </cell>
          <cell r="C6534" t="str">
            <v>TUBO FoFo C/FLANGE E PONTA DN 250 PN10 - L=5000</v>
          </cell>
          <cell r="D6534" t="str">
            <v>UN</v>
          </cell>
          <cell r="E6534">
            <v>3377.67</v>
          </cell>
        </row>
        <row r="6535">
          <cell r="A6535" t="str">
            <v>I4686</v>
          </cell>
          <cell r="B6535" t="str">
            <v>SEINFRA/CE</v>
          </cell>
          <cell r="C6535" t="str">
            <v>TUBO FoFo C/FLANGE E PONTA DN 250 PN10 - L=5500</v>
          </cell>
          <cell r="D6535" t="str">
            <v>UN</v>
          </cell>
          <cell r="E6535">
            <v>3655.53</v>
          </cell>
        </row>
        <row r="6536">
          <cell r="A6536" t="str">
            <v>I4687</v>
          </cell>
          <cell r="B6536" t="str">
            <v>SEINFRA/CE</v>
          </cell>
          <cell r="C6536" t="str">
            <v>TUBO FoFo C/FLANGE E PONTA DN 250 PN10 - L=5800</v>
          </cell>
          <cell r="D6536" t="str">
            <v>UN</v>
          </cell>
          <cell r="E6536">
            <v>3848.03</v>
          </cell>
        </row>
        <row r="6537">
          <cell r="A6537" t="str">
            <v>I6669</v>
          </cell>
          <cell r="B6537" t="str">
            <v>SEINFRA/CE</v>
          </cell>
          <cell r="C6537" t="str">
            <v>TUBO FoFo C/FLANGE E PONTA DN 250 PN10 L=500</v>
          </cell>
          <cell r="D6537" t="str">
            <v>UN</v>
          </cell>
          <cell r="E6537">
            <v>785.29</v>
          </cell>
        </row>
        <row r="6538">
          <cell r="A6538" t="str">
            <v>I4688</v>
          </cell>
          <cell r="B6538" t="str">
            <v>SEINFRA/CE</v>
          </cell>
          <cell r="C6538" t="str">
            <v>TUBO FoFo C/FLANGE E PONTA DN 300 PN10 - L=1000</v>
          </cell>
          <cell r="D6538" t="str">
            <v>UN</v>
          </cell>
          <cell r="E6538">
            <v>1367.55</v>
          </cell>
        </row>
        <row r="6539">
          <cell r="A6539" t="str">
            <v>I4689</v>
          </cell>
          <cell r="B6539" t="str">
            <v>SEINFRA/CE</v>
          </cell>
          <cell r="C6539" t="str">
            <v>TUBO FoFo C/FLANGE E PONTA DN 300 PN10 - L=1500</v>
          </cell>
          <cell r="D6539" t="str">
            <v>UN</v>
          </cell>
          <cell r="E6539">
            <v>1712.19</v>
          </cell>
        </row>
        <row r="6540">
          <cell r="A6540" t="str">
            <v>I4690</v>
          </cell>
          <cell r="B6540" t="str">
            <v>SEINFRA/CE</v>
          </cell>
          <cell r="C6540" t="str">
            <v>TUBO FoFo C/FLANGE E PONTA DN 300 PN10 - L=2000</v>
          </cell>
          <cell r="D6540" t="str">
            <v>UN</v>
          </cell>
          <cell r="E6540">
            <v>2068.5</v>
          </cell>
        </row>
        <row r="6541">
          <cell r="A6541" t="str">
            <v>I4691</v>
          </cell>
          <cell r="B6541" t="str">
            <v>SEINFRA/CE</v>
          </cell>
          <cell r="C6541" t="str">
            <v>TUBO FoFo C/FLANGE E PONTA DN 300 PN10 - L=2500</v>
          </cell>
          <cell r="D6541" t="str">
            <v>UN</v>
          </cell>
          <cell r="E6541">
            <v>2407.37</v>
          </cell>
        </row>
        <row r="6542">
          <cell r="A6542" t="str">
            <v>I4692</v>
          </cell>
          <cell r="B6542" t="str">
            <v>SEINFRA/CE</v>
          </cell>
          <cell r="C6542" t="str">
            <v>TUBO FoFo C/FLANGE E PONTA DN 300 PN10 - L=3000</v>
          </cell>
          <cell r="D6542" t="str">
            <v>UN</v>
          </cell>
          <cell r="E6542">
            <v>2758.35</v>
          </cell>
        </row>
        <row r="6543">
          <cell r="A6543" t="str">
            <v>I4693</v>
          </cell>
          <cell r="B6543" t="str">
            <v>SEINFRA/CE</v>
          </cell>
          <cell r="C6543" t="str">
            <v>TUBO FoFo C/FLANGE E PONTA DN 300 PN10 - L=3500</v>
          </cell>
          <cell r="D6543" t="str">
            <v>UN</v>
          </cell>
          <cell r="E6543">
            <v>3090.84</v>
          </cell>
        </row>
        <row r="6544">
          <cell r="A6544" t="str">
            <v>I4694</v>
          </cell>
          <cell r="B6544" t="str">
            <v>SEINFRA/CE</v>
          </cell>
          <cell r="C6544" t="str">
            <v>TUBO FoFo C/FLANGE E PONTA DN 300 PN10 - L=4000</v>
          </cell>
          <cell r="D6544" t="str">
            <v>UN</v>
          </cell>
          <cell r="E6544">
            <v>3410.39</v>
          </cell>
        </row>
        <row r="6545">
          <cell r="A6545" t="str">
            <v>I4695</v>
          </cell>
          <cell r="B6545" t="str">
            <v>SEINFRA/CE</v>
          </cell>
          <cell r="C6545" t="str">
            <v>TUBO FoFo C/FLANGE E PONTA DN 300 PN10 - L=4500</v>
          </cell>
          <cell r="D6545" t="str">
            <v>UN</v>
          </cell>
          <cell r="E6545">
            <v>3770.44</v>
          </cell>
        </row>
        <row r="6546">
          <cell r="A6546" t="str">
            <v>I4696</v>
          </cell>
          <cell r="B6546" t="str">
            <v>SEINFRA/CE</v>
          </cell>
          <cell r="C6546" t="str">
            <v>TUBO FoFo C/FLANGE E PONTA DN 300 PN10 - L=5000</v>
          </cell>
          <cell r="D6546" t="str">
            <v>UN</v>
          </cell>
          <cell r="E6546">
            <v>4096.63</v>
          </cell>
        </row>
        <row r="6547">
          <cell r="A6547" t="str">
            <v>I4697</v>
          </cell>
          <cell r="B6547" t="str">
            <v>SEINFRA/CE</v>
          </cell>
          <cell r="C6547" t="str">
            <v>TUBO FoFo C/FLANGE E PONTA DN 300 PN10 - L=5500</v>
          </cell>
          <cell r="D6547" t="str">
            <v>UN</v>
          </cell>
          <cell r="E6547">
            <v>4481.17</v>
          </cell>
        </row>
        <row r="6548">
          <cell r="A6548" t="str">
            <v>I4698</v>
          </cell>
          <cell r="B6548" t="str">
            <v>SEINFRA/CE</v>
          </cell>
          <cell r="C6548" t="str">
            <v>TUBO FoFo C/FLANGE E PONTA DN 300 PN10 - L=5800</v>
          </cell>
          <cell r="D6548" t="str">
            <v>UN</v>
          </cell>
          <cell r="E6548">
            <v>4676.88</v>
          </cell>
        </row>
        <row r="6549">
          <cell r="A6549" t="str">
            <v>I6670</v>
          </cell>
          <cell r="B6549" t="str">
            <v>SEINFRA/CE</v>
          </cell>
          <cell r="C6549" t="str">
            <v>TUBO FoFo C/FLANGE E PONTA DN 300 PN10 L=500</v>
          </cell>
          <cell r="D6549" t="str">
            <v>UN</v>
          </cell>
          <cell r="E6549">
            <v>954.65</v>
          </cell>
        </row>
        <row r="6550">
          <cell r="A6550" t="str">
            <v>I4699</v>
          </cell>
          <cell r="B6550" t="str">
            <v>SEINFRA/CE</v>
          </cell>
          <cell r="C6550" t="str">
            <v>TUBO FoFo C/FLANGE E PONTA DN 350 PN10 - L=1000</v>
          </cell>
          <cell r="D6550" t="str">
            <v>UN</v>
          </cell>
          <cell r="E6550">
            <v>1728.12</v>
          </cell>
        </row>
        <row r="6551">
          <cell r="A6551" t="str">
            <v>I4700</v>
          </cell>
          <cell r="B6551" t="str">
            <v>SEINFRA/CE</v>
          </cell>
          <cell r="C6551" t="str">
            <v>TUBO FoFo C/FLANGE E PONTA DN 350 PN10 - L=1500</v>
          </cell>
          <cell r="D6551" t="str">
            <v>UN</v>
          </cell>
          <cell r="E6551">
            <v>2119.13</v>
          </cell>
        </row>
        <row r="6552">
          <cell r="A6552" t="str">
            <v>I4701</v>
          </cell>
          <cell r="B6552" t="str">
            <v>SEINFRA/CE</v>
          </cell>
          <cell r="C6552" t="str">
            <v>TUBO FoFo C/FLANGE E PONTA DN 350 PN10 - L=2000</v>
          </cell>
          <cell r="D6552" t="str">
            <v>UN</v>
          </cell>
          <cell r="E6552">
            <v>2536.36</v>
          </cell>
        </row>
        <row r="6553">
          <cell r="A6553" t="str">
            <v>I4702</v>
          </cell>
          <cell r="B6553" t="str">
            <v>SEINFRA/CE</v>
          </cell>
          <cell r="C6553" t="str">
            <v>TUBO FoFo C/FLANGE E PONTA DN 350 PN10 - L=2500</v>
          </cell>
          <cell r="D6553" t="str">
            <v>UN</v>
          </cell>
          <cell r="E6553">
            <v>2919.66</v>
          </cell>
        </row>
        <row r="6554">
          <cell r="A6554" t="str">
            <v>I4703</v>
          </cell>
          <cell r="B6554" t="str">
            <v>SEINFRA/CE</v>
          </cell>
          <cell r="C6554" t="str">
            <v>TUBO FoFo C/FLANGE E PONTA DN 350 PN10 - L=3000</v>
          </cell>
          <cell r="D6554" t="str">
            <v>UN</v>
          </cell>
          <cell r="E6554">
            <v>3333.25</v>
          </cell>
        </row>
        <row r="6555">
          <cell r="A6555" t="str">
            <v>I4704</v>
          </cell>
          <cell r="B6555" t="str">
            <v>SEINFRA/CE</v>
          </cell>
          <cell r="C6555" t="str">
            <v>TUBO FoFo C/FLANGE E PONTA DN 350 PN10 - L=3500</v>
          </cell>
          <cell r="D6555" t="str">
            <v>UN</v>
          </cell>
          <cell r="E6555">
            <v>3755.49</v>
          </cell>
        </row>
        <row r="6556">
          <cell r="A6556" t="str">
            <v>I4705</v>
          </cell>
          <cell r="B6556" t="str">
            <v>SEINFRA/CE</v>
          </cell>
          <cell r="C6556" t="str">
            <v>TUBO FoFo C/FLANGE E PONTA DN 350 PN10 - L=4000</v>
          </cell>
          <cell r="D6556" t="str">
            <v>UN</v>
          </cell>
          <cell r="E6556">
            <v>4171.63</v>
          </cell>
        </row>
        <row r="6557">
          <cell r="A6557" t="str">
            <v>I4706</v>
          </cell>
          <cell r="B6557" t="str">
            <v>SEINFRA/CE</v>
          </cell>
          <cell r="C6557" t="str">
            <v>TUBO FoFo C/FLANGE E PONTA DN 350 PN10 - L=4500</v>
          </cell>
          <cell r="D6557" t="str">
            <v>UN</v>
          </cell>
          <cell r="E6557">
            <v>4606.7</v>
          </cell>
        </row>
        <row r="6558">
          <cell r="A6558" t="str">
            <v>I4707</v>
          </cell>
          <cell r="B6558" t="str">
            <v>SEINFRA/CE</v>
          </cell>
          <cell r="C6558" t="str">
            <v>TUBO FoFo C/FLANGE E PONTA DN 350 PN10 - L=5000</v>
          </cell>
          <cell r="D6558" t="str">
            <v>UN</v>
          </cell>
          <cell r="E6558">
            <v>4943</v>
          </cell>
        </row>
        <row r="6559">
          <cell r="A6559" t="str">
            <v>I4708</v>
          </cell>
          <cell r="B6559" t="str">
            <v>SEINFRA/CE</v>
          </cell>
          <cell r="C6559" t="str">
            <v>TUBO FoFo C/FLANGE E PONTA DN 350 PN10 - L=5500</v>
          </cell>
          <cell r="D6559" t="str">
            <v>UN</v>
          </cell>
          <cell r="E6559">
            <v>5327.66</v>
          </cell>
        </row>
        <row r="6560">
          <cell r="A6560" t="str">
            <v>I4709</v>
          </cell>
          <cell r="B6560" t="str">
            <v>SEINFRA/CE</v>
          </cell>
          <cell r="C6560" t="str">
            <v>TUBO FoFo C/FLANGE E PONTA DN 350 PN10 - L=5800</v>
          </cell>
          <cell r="D6560" t="str">
            <v>UN</v>
          </cell>
          <cell r="E6560">
            <v>5592.36</v>
          </cell>
        </row>
        <row r="6561">
          <cell r="A6561" t="str">
            <v>I6671</v>
          </cell>
          <cell r="B6561" t="str">
            <v>SEINFRA/CE</v>
          </cell>
          <cell r="C6561" t="str">
            <v>TUBO FoFo C/FLANGE E PONTA DN 350 PN10 L=500</v>
          </cell>
          <cell r="D6561" t="str">
            <v>UN</v>
          </cell>
          <cell r="E6561">
            <v>1199.3900000000001</v>
          </cell>
        </row>
        <row r="6562">
          <cell r="A6562" t="str">
            <v>I4710</v>
          </cell>
          <cell r="B6562" t="str">
            <v>SEINFRA/CE</v>
          </cell>
          <cell r="C6562" t="str">
            <v>TUBO FoFo C/FLANGE E PONTA DN 400 PN10 - L=1000</v>
          </cell>
          <cell r="D6562" t="str">
            <v>UN</v>
          </cell>
          <cell r="E6562">
            <v>1859.59</v>
          </cell>
        </row>
        <row r="6563">
          <cell r="A6563" t="str">
            <v>I4711</v>
          </cell>
          <cell r="B6563" t="str">
            <v>SEINFRA/CE</v>
          </cell>
          <cell r="C6563" t="str">
            <v>TUBO FoFo C/FLANGE E PONTA DN 400 PN10 - L=1500</v>
          </cell>
          <cell r="D6563" t="str">
            <v>UN</v>
          </cell>
          <cell r="E6563">
            <v>2314.64</v>
          </cell>
        </row>
        <row r="6564">
          <cell r="A6564" t="str">
            <v>I4712</v>
          </cell>
          <cell r="B6564" t="str">
            <v>SEINFRA/CE</v>
          </cell>
          <cell r="C6564" t="str">
            <v>TUBO FoFo C/FLANGE E PONTA DN 400 PN10 - L=2000</v>
          </cell>
          <cell r="D6564" t="str">
            <v>UN</v>
          </cell>
          <cell r="E6564">
            <v>2816.25</v>
          </cell>
        </row>
        <row r="6565">
          <cell r="A6565" t="str">
            <v>I4713</v>
          </cell>
          <cell r="B6565" t="str">
            <v>SEINFRA/CE</v>
          </cell>
          <cell r="C6565" t="str">
            <v>TUBO FoFo C/FLANGE E PONTA DN 400 PN10 - L=2500</v>
          </cell>
          <cell r="D6565" t="str">
            <v>UN</v>
          </cell>
          <cell r="E6565">
            <v>3242.03</v>
          </cell>
        </row>
        <row r="6566">
          <cell r="A6566" t="str">
            <v>I4714</v>
          </cell>
          <cell r="B6566" t="str">
            <v>SEINFRA/CE</v>
          </cell>
          <cell r="C6566" t="str">
            <v>TUBO FoFo C/FLANGE E PONTA DN 400 PN10 - L=3000</v>
          </cell>
          <cell r="D6566" t="str">
            <v>UN</v>
          </cell>
          <cell r="E6566">
            <v>3737.92</v>
          </cell>
        </row>
        <row r="6567">
          <cell r="A6567" t="str">
            <v>I4715</v>
          </cell>
          <cell r="B6567" t="str">
            <v>SEINFRA/CE</v>
          </cell>
          <cell r="C6567" t="str">
            <v>TUBO FoFo C/FLANGE E PONTA DN 400 PN10 - L=3500</v>
          </cell>
          <cell r="D6567" t="str">
            <v>UN</v>
          </cell>
          <cell r="E6567">
            <v>4195.4399999999996</v>
          </cell>
        </row>
        <row r="6568">
          <cell r="A6568" t="str">
            <v>I4716</v>
          </cell>
          <cell r="B6568" t="str">
            <v>SEINFRA/CE</v>
          </cell>
          <cell r="C6568" t="str">
            <v>TUBO FoFo C/FLANGE E PONTA DN 400 PN10 - L=4000</v>
          </cell>
          <cell r="D6568" t="str">
            <v>UN</v>
          </cell>
          <cell r="E6568">
            <v>4651.53</v>
          </cell>
        </row>
        <row r="6569">
          <cell r="A6569" t="str">
            <v>I4717</v>
          </cell>
          <cell r="B6569" t="str">
            <v>SEINFRA/CE</v>
          </cell>
          <cell r="C6569" t="str">
            <v>TUBO FoFo C/FLANGE E PONTA DN 400 PN10 - L=4500</v>
          </cell>
          <cell r="D6569" t="str">
            <v>UN</v>
          </cell>
          <cell r="E6569">
            <v>5118.33</v>
          </cell>
        </row>
        <row r="6570">
          <cell r="A6570" t="str">
            <v>I4718</v>
          </cell>
          <cell r="B6570" t="str">
            <v>SEINFRA/CE</v>
          </cell>
          <cell r="C6570" t="str">
            <v>TUBO FoFo C/FLANGE E PONTA DN 400 PN10 - L=5000</v>
          </cell>
          <cell r="D6570" t="str">
            <v>UN</v>
          </cell>
          <cell r="E6570">
            <v>5603.27</v>
          </cell>
        </row>
        <row r="6571">
          <cell r="A6571" t="str">
            <v>I4719</v>
          </cell>
          <cell r="B6571" t="str">
            <v>SEINFRA/CE</v>
          </cell>
          <cell r="C6571" t="str">
            <v>TUBO FoFo C/FLANGE E PONTA DN 400 PN10 - L=5500</v>
          </cell>
          <cell r="D6571" t="str">
            <v>UN</v>
          </cell>
          <cell r="E6571">
            <v>6083.46</v>
          </cell>
        </row>
        <row r="6572">
          <cell r="A6572" t="str">
            <v>I4720</v>
          </cell>
          <cell r="B6572" t="str">
            <v>SEINFRA/CE</v>
          </cell>
          <cell r="C6572" t="str">
            <v>TUBO FoFo C/FLANGE E PONTA DN 400 PN10 - L=5800</v>
          </cell>
          <cell r="D6572" t="str">
            <v>UN</v>
          </cell>
          <cell r="E6572">
            <v>6333.65</v>
          </cell>
        </row>
        <row r="6573">
          <cell r="A6573" t="str">
            <v>I6672</v>
          </cell>
          <cell r="B6573" t="str">
            <v>SEINFRA/CE</v>
          </cell>
          <cell r="C6573" t="str">
            <v>TUBO FoFo C/FLANGE E PONTA DN 400 PN10 L=500</v>
          </cell>
          <cell r="D6573" t="str">
            <v>UN</v>
          </cell>
          <cell r="E6573">
            <v>1290.8</v>
          </cell>
        </row>
        <row r="6574">
          <cell r="A6574" t="str">
            <v>I4721</v>
          </cell>
          <cell r="B6574" t="str">
            <v>SEINFRA/CE</v>
          </cell>
          <cell r="C6574" t="str">
            <v>TUBO FoFo C/FLANGE E PONTA DN 450 PN10 - L=1000</v>
          </cell>
          <cell r="D6574" t="str">
            <v>UN</v>
          </cell>
          <cell r="E6574">
            <v>2382.59</v>
          </cell>
        </row>
        <row r="6575">
          <cell r="A6575" t="str">
            <v>I4722</v>
          </cell>
          <cell r="B6575" t="str">
            <v>SEINFRA/CE</v>
          </cell>
          <cell r="C6575" t="str">
            <v>TUBO FoFo C/FLANGE E PONTA DN 450 PN10 - L=1500</v>
          </cell>
          <cell r="D6575" t="str">
            <v>UN</v>
          </cell>
          <cell r="E6575">
            <v>2932.19</v>
          </cell>
        </row>
        <row r="6576">
          <cell r="A6576" t="str">
            <v>I4723</v>
          </cell>
          <cell r="B6576" t="str">
            <v>SEINFRA/CE</v>
          </cell>
          <cell r="C6576" t="str">
            <v>TUBO FoFo C/FLANGE E PONTA DN 450 PN10 - L=2000</v>
          </cell>
          <cell r="D6576" t="str">
            <v>UN</v>
          </cell>
          <cell r="E6576">
            <v>3507.1</v>
          </cell>
        </row>
        <row r="6577">
          <cell r="A6577" t="str">
            <v>I4724</v>
          </cell>
          <cell r="B6577" t="str">
            <v>SEINFRA/CE</v>
          </cell>
          <cell r="C6577" t="str">
            <v>TUBO FoFo C/FLANGE E PONTA DN 450 PN10 - L=2500</v>
          </cell>
          <cell r="D6577" t="str">
            <v>UN</v>
          </cell>
          <cell r="E6577">
            <v>3990.97</v>
          </cell>
        </row>
        <row r="6578">
          <cell r="A6578" t="str">
            <v>I4725</v>
          </cell>
          <cell r="B6578" t="str">
            <v>SEINFRA/CE</v>
          </cell>
          <cell r="C6578" t="str">
            <v>TUBO FoFo C/FLANGE E PONTA DN 450 PN10 - L=3000</v>
          </cell>
          <cell r="D6578" t="str">
            <v>UN</v>
          </cell>
          <cell r="E6578">
            <v>4573.42</v>
          </cell>
        </row>
        <row r="6579">
          <cell r="A6579" t="str">
            <v>I4726</v>
          </cell>
          <cell r="B6579" t="str">
            <v>SEINFRA/CE</v>
          </cell>
          <cell r="C6579" t="str">
            <v>TUBO FoFo C/FLANGE E PONTA DN 450 PN10 - L=3500</v>
          </cell>
          <cell r="D6579" t="str">
            <v>UN</v>
          </cell>
          <cell r="E6579">
            <v>5113.9799999999996</v>
          </cell>
        </row>
        <row r="6580">
          <cell r="A6580" t="str">
            <v>I4727</v>
          </cell>
          <cell r="B6580" t="str">
            <v>SEINFRA/CE</v>
          </cell>
          <cell r="C6580" t="str">
            <v>TUBO FoFo C/FLANGE E PONTA DN 450 PN10 - L=4000</v>
          </cell>
          <cell r="D6580" t="str">
            <v>UN</v>
          </cell>
          <cell r="E6580">
            <v>5668.07</v>
          </cell>
        </row>
        <row r="6581">
          <cell r="A6581" t="str">
            <v>I4728</v>
          </cell>
          <cell r="B6581" t="str">
            <v>SEINFRA/CE</v>
          </cell>
          <cell r="C6581" t="str">
            <v>TUBO FoFo C/FLANGE E PONTA DN 450 PN10 - L=4500</v>
          </cell>
          <cell r="D6581" t="str">
            <v>UN</v>
          </cell>
          <cell r="E6581">
            <v>6221.69</v>
          </cell>
        </row>
        <row r="6582">
          <cell r="A6582" t="str">
            <v>I4729</v>
          </cell>
          <cell r="B6582" t="str">
            <v>SEINFRA/CE</v>
          </cell>
          <cell r="C6582" t="str">
            <v>TUBO FoFo C/FLANGE E PONTA DN 450 PN10 - L=5000</v>
          </cell>
          <cell r="D6582" t="str">
            <v>UN</v>
          </cell>
          <cell r="E6582">
            <v>6785.36</v>
          </cell>
        </row>
        <row r="6583">
          <cell r="A6583" t="str">
            <v>I4730</v>
          </cell>
          <cell r="B6583" t="str">
            <v>SEINFRA/CE</v>
          </cell>
          <cell r="C6583" t="str">
            <v>TUBO FoFo C/FLANGE E PONTA DN 450 PN10 - L=5500</v>
          </cell>
          <cell r="D6583" t="str">
            <v>UN</v>
          </cell>
          <cell r="E6583">
            <v>7300.96</v>
          </cell>
        </row>
        <row r="6584">
          <cell r="A6584" t="str">
            <v>I4731</v>
          </cell>
          <cell r="B6584" t="str">
            <v>SEINFRA/CE</v>
          </cell>
          <cell r="C6584" t="str">
            <v>TUBO FoFo C/FLANGE E PONTA DN 450 PN10 - L=5800</v>
          </cell>
          <cell r="D6584" t="str">
            <v>UN</v>
          </cell>
          <cell r="E6584">
            <v>7681.19</v>
          </cell>
        </row>
        <row r="6585">
          <cell r="A6585" t="str">
            <v>I6673</v>
          </cell>
          <cell r="B6585" t="str">
            <v>SEINFRA/CE</v>
          </cell>
          <cell r="C6585" t="str">
            <v>TUBO FoFo C/FLANGE E PONTA DN 450 PN10 L=500</v>
          </cell>
          <cell r="D6585" t="str">
            <v>UN</v>
          </cell>
          <cell r="E6585">
            <v>1656.65</v>
          </cell>
        </row>
        <row r="6586">
          <cell r="A6586" t="str">
            <v>I4732</v>
          </cell>
          <cell r="B6586" t="str">
            <v>SEINFRA/CE</v>
          </cell>
          <cell r="C6586" t="str">
            <v>TUBO FoFo C/FLANGE E PONTA DN 500 PN10 - L=1000</v>
          </cell>
          <cell r="D6586" t="str">
            <v>UN</v>
          </cell>
          <cell r="E6586">
            <v>2440.8000000000002</v>
          </cell>
        </row>
        <row r="6587">
          <cell r="A6587" t="str">
            <v>I4733</v>
          </cell>
          <cell r="B6587" t="str">
            <v>SEINFRA/CE</v>
          </cell>
          <cell r="C6587" t="str">
            <v>TUBO FoFo C/FLANGE E PONTA DN 500 PN10 - L=1500</v>
          </cell>
          <cell r="D6587" t="str">
            <v>UN</v>
          </cell>
          <cell r="E6587">
            <v>1709.98</v>
          </cell>
        </row>
        <row r="6588">
          <cell r="A6588" t="str">
            <v>I4734</v>
          </cell>
          <cell r="B6588" t="str">
            <v>SEINFRA/CE</v>
          </cell>
          <cell r="C6588" t="str">
            <v>TUBO FoFo C/FLANGE E PONTA DN 500 PN10 - L=2000</v>
          </cell>
          <cell r="D6588" t="str">
            <v>UN</v>
          </cell>
          <cell r="E6588">
            <v>3683.13</v>
          </cell>
        </row>
        <row r="6589">
          <cell r="A6589" t="str">
            <v>I4735</v>
          </cell>
          <cell r="B6589" t="str">
            <v>SEINFRA/CE</v>
          </cell>
          <cell r="C6589" t="str">
            <v>TUBO FoFo C/FLANGE E PONTA DN 500 PN10 - L=2500</v>
          </cell>
          <cell r="D6589" t="str">
            <v>UN</v>
          </cell>
          <cell r="E6589">
            <v>4318.22</v>
          </cell>
        </row>
        <row r="6590">
          <cell r="A6590" t="str">
            <v>I4736</v>
          </cell>
          <cell r="B6590" t="str">
            <v>SEINFRA/CE</v>
          </cell>
          <cell r="C6590" t="str">
            <v>TUBO FoFo C/FLANGE E PONTA DN 500 PN10 - L=3000</v>
          </cell>
          <cell r="D6590" t="str">
            <v>UN</v>
          </cell>
          <cell r="E6590">
            <v>4913.74</v>
          </cell>
        </row>
        <row r="6591">
          <cell r="A6591" t="str">
            <v>I4737</v>
          </cell>
          <cell r="B6591" t="str">
            <v>SEINFRA/CE</v>
          </cell>
          <cell r="C6591" t="str">
            <v>TUBO FoFo C/FLANGE E PONTA DN 500 PN10 - L=3500</v>
          </cell>
          <cell r="D6591" t="str">
            <v>UN</v>
          </cell>
          <cell r="E6591">
            <v>5560.17</v>
          </cell>
        </row>
        <row r="6592">
          <cell r="A6592" t="str">
            <v>I4738</v>
          </cell>
          <cell r="B6592" t="str">
            <v>SEINFRA/CE</v>
          </cell>
          <cell r="C6592" t="str">
            <v>TUBO FoFo C/FLANGE E PONTA DN 500 PN10 - L=4000</v>
          </cell>
          <cell r="D6592" t="str">
            <v>UN</v>
          </cell>
          <cell r="E6592">
            <v>6186.09</v>
          </cell>
        </row>
        <row r="6593">
          <cell r="A6593" t="str">
            <v>I4739</v>
          </cell>
          <cell r="B6593" t="str">
            <v>SEINFRA/CE</v>
          </cell>
          <cell r="C6593" t="str">
            <v>TUBO FoFo C/FLANGE E PONTA DN 500 PN10 - L=4500</v>
          </cell>
          <cell r="D6593" t="str">
            <v>UN</v>
          </cell>
          <cell r="E6593">
            <v>6775.13</v>
          </cell>
        </row>
        <row r="6594">
          <cell r="A6594" t="str">
            <v>I4740</v>
          </cell>
          <cell r="B6594" t="str">
            <v>SEINFRA/CE</v>
          </cell>
          <cell r="C6594" t="str">
            <v>TUBO FoFo C/FLANGE E PONTA DN 500 PN10 - L=5000</v>
          </cell>
          <cell r="D6594" t="str">
            <v>UN</v>
          </cell>
          <cell r="E6594">
            <v>7342.08</v>
          </cell>
        </row>
        <row r="6595">
          <cell r="A6595" t="str">
            <v>I4741</v>
          </cell>
          <cell r="B6595" t="str">
            <v>SEINFRA/CE</v>
          </cell>
          <cell r="C6595" t="str">
            <v>TUBO FoFo C/FLANGE E PONTA DN 500 PN10 - L=5500</v>
          </cell>
          <cell r="D6595" t="str">
            <v>UN</v>
          </cell>
          <cell r="E6595">
            <v>7964.3</v>
          </cell>
        </row>
        <row r="6596">
          <cell r="A6596" t="str">
            <v>I4742</v>
          </cell>
          <cell r="B6596" t="str">
            <v>SEINFRA/CE</v>
          </cell>
          <cell r="C6596" t="str">
            <v>TUBO FoFo C/FLANGE E PONTA DN 500 PN10 - L=5800</v>
          </cell>
          <cell r="D6596" t="str">
            <v>UN</v>
          </cell>
          <cell r="E6596">
            <v>8354.56</v>
          </cell>
        </row>
        <row r="6597">
          <cell r="A6597" t="str">
            <v>I6674</v>
          </cell>
          <cell r="B6597" t="str">
            <v>SEINFRA/CE</v>
          </cell>
          <cell r="C6597" t="str">
            <v>TUBO FoFo C/FLANGE E PONTA DN 500 PN10 L=500</v>
          </cell>
          <cell r="D6597" t="str">
            <v>UN</v>
          </cell>
          <cell r="E6597">
            <v>1695.76</v>
          </cell>
        </row>
        <row r="6598">
          <cell r="A6598" t="str">
            <v>I4743</v>
          </cell>
          <cell r="B6598" t="str">
            <v>SEINFRA/CE</v>
          </cell>
          <cell r="C6598" t="str">
            <v>TUBO FoFo C/FLANGE E PONTA DN 600 PN10 - L=1000</v>
          </cell>
          <cell r="D6598" t="str">
            <v>UN</v>
          </cell>
          <cell r="E6598">
            <v>3072.65</v>
          </cell>
        </row>
        <row r="6599">
          <cell r="A6599" t="str">
            <v>I4744</v>
          </cell>
          <cell r="B6599" t="str">
            <v>SEINFRA/CE</v>
          </cell>
          <cell r="C6599" t="str">
            <v>TUBO FoFo C/FLANGE E PONTA DN 600 PN10 - L=1500</v>
          </cell>
          <cell r="D6599" t="str">
            <v>UN</v>
          </cell>
          <cell r="E6599">
            <v>3901.54</v>
          </cell>
        </row>
        <row r="6600">
          <cell r="A6600" t="str">
            <v>I4745</v>
          </cell>
          <cell r="B6600" t="str">
            <v>SEINFRA/CE</v>
          </cell>
          <cell r="C6600" t="str">
            <v>TUBO FoFo C/FLANGE E PONTA DN 600 PN10 - L=2000</v>
          </cell>
          <cell r="D6600" t="str">
            <v>UN</v>
          </cell>
          <cell r="E6600">
            <v>4693.67</v>
          </cell>
        </row>
        <row r="6601">
          <cell r="A6601" t="str">
            <v>I4746</v>
          </cell>
          <cell r="B6601" t="str">
            <v>SEINFRA/CE</v>
          </cell>
          <cell r="C6601" t="str">
            <v>TUBO FoFo C/FLANGE E PONTA DN 600 PN10 - L=2500</v>
          </cell>
          <cell r="D6601" t="str">
            <v>UN</v>
          </cell>
          <cell r="E6601">
            <v>5544.28</v>
          </cell>
        </row>
        <row r="6602">
          <cell r="A6602" t="str">
            <v>I4747</v>
          </cell>
          <cell r="B6602" t="str">
            <v>SEINFRA/CE</v>
          </cell>
          <cell r="C6602" t="str">
            <v>TUBO FoFo C/FLANGE E PONTA DN 600 PN10 - L=3000</v>
          </cell>
          <cell r="D6602" t="str">
            <v>UN</v>
          </cell>
          <cell r="E6602">
            <v>6269.2</v>
          </cell>
        </row>
        <row r="6603">
          <cell r="A6603" t="str">
            <v>I4748</v>
          </cell>
          <cell r="B6603" t="str">
            <v>SEINFRA/CE</v>
          </cell>
          <cell r="C6603" t="str">
            <v>TUBO FoFo C/FLANGE E PONTA DN 600 PN10 - L=3500</v>
          </cell>
          <cell r="D6603" t="str">
            <v>UN</v>
          </cell>
          <cell r="E6603">
            <v>7118.67</v>
          </cell>
        </row>
        <row r="6604">
          <cell r="A6604" t="str">
            <v>I4749</v>
          </cell>
          <cell r="B6604" t="str">
            <v>SEINFRA/CE</v>
          </cell>
          <cell r="C6604" t="str">
            <v>TUBO FoFo C/FLANGE E PONTA DN 600 PN10 - L=4000</v>
          </cell>
          <cell r="D6604" t="str">
            <v>UN</v>
          </cell>
          <cell r="E6604">
            <v>7903.79</v>
          </cell>
        </row>
        <row r="6605">
          <cell r="A6605" t="str">
            <v>I4750</v>
          </cell>
          <cell r="B6605" t="str">
            <v>SEINFRA/CE</v>
          </cell>
          <cell r="C6605" t="str">
            <v>TUBO FoFo C/FLANGE E PONTA DN 600 PN10 - L=4500</v>
          </cell>
          <cell r="D6605" t="str">
            <v>UN</v>
          </cell>
          <cell r="E6605">
            <v>8697.7999999999993</v>
          </cell>
        </row>
        <row r="6606">
          <cell r="A6606" t="str">
            <v>I4751</v>
          </cell>
          <cell r="B6606" t="str">
            <v>SEINFRA/CE</v>
          </cell>
          <cell r="C6606" t="str">
            <v>TUBO FoFo C/FLANGE E PONTA DN 600 PN10 - L=5000</v>
          </cell>
          <cell r="D6606" t="str">
            <v>UN</v>
          </cell>
          <cell r="E6606">
            <v>9506.26</v>
          </cell>
        </row>
        <row r="6607">
          <cell r="A6607" t="str">
            <v>I4752</v>
          </cell>
          <cell r="B6607" t="str">
            <v>SEINFRA/CE</v>
          </cell>
          <cell r="C6607" t="str">
            <v>TUBO FoFo C/FLANGE E PONTA DN 600 PN10 - L=5500</v>
          </cell>
          <cell r="D6607" t="str">
            <v>UN</v>
          </cell>
          <cell r="E6607">
            <v>10279.84</v>
          </cell>
        </row>
        <row r="6608">
          <cell r="A6608" t="str">
            <v>I4753</v>
          </cell>
          <cell r="B6608" t="str">
            <v>SEINFRA/CE</v>
          </cell>
          <cell r="C6608" t="str">
            <v>TUBO FoFo C/FLANGE E PONTA DN 600 PN10 - L=5800</v>
          </cell>
          <cell r="D6608" t="str">
            <v>UN</v>
          </cell>
          <cell r="E6608">
            <v>10832.28</v>
          </cell>
        </row>
        <row r="6609">
          <cell r="A6609" t="str">
            <v>I6675</v>
          </cell>
          <cell r="B6609" t="str">
            <v>SEINFRA/CE</v>
          </cell>
          <cell r="C6609" t="str">
            <v>TUBO FoFo C/FLANGE E PONTA DN 600 PN10 L=500</v>
          </cell>
          <cell r="D6609" t="str">
            <v>UN</v>
          </cell>
          <cell r="E6609">
            <v>2139.58</v>
          </cell>
        </row>
        <row r="6610">
          <cell r="A6610" t="str">
            <v>I4754</v>
          </cell>
          <cell r="B6610" t="str">
            <v>SEINFRA/CE</v>
          </cell>
          <cell r="C6610" t="str">
            <v>TUBO FoFo C/FLANGE E PONTA DN 700 PN10 - L=1000</v>
          </cell>
          <cell r="D6610" t="str">
            <v>UN</v>
          </cell>
          <cell r="E6610">
            <v>9809.11</v>
          </cell>
        </row>
        <row r="6611">
          <cell r="A6611" t="str">
            <v>I4755</v>
          </cell>
          <cell r="B6611" t="str">
            <v>SEINFRA/CE</v>
          </cell>
          <cell r="C6611" t="str">
            <v>TUBO FoFo C/FLANGE E PONTA DN 700 PN10 - L=1500</v>
          </cell>
          <cell r="D6611" t="str">
            <v>UN</v>
          </cell>
          <cell r="E6611">
            <v>10992.33</v>
          </cell>
        </row>
        <row r="6612">
          <cell r="A6612" t="str">
            <v>I4756</v>
          </cell>
          <cell r="B6612" t="str">
            <v>SEINFRA/CE</v>
          </cell>
          <cell r="C6612" t="str">
            <v>TUBO FoFo C/FLANGE E PONTA DN 700 PN10 - L=2000</v>
          </cell>
          <cell r="D6612" t="str">
            <v>UN</v>
          </cell>
          <cell r="E6612">
            <v>12274</v>
          </cell>
        </row>
        <row r="6613">
          <cell r="A6613" t="str">
            <v>I4757</v>
          </cell>
          <cell r="B6613" t="str">
            <v>SEINFRA/CE</v>
          </cell>
          <cell r="C6613" t="str">
            <v>TUBO FoFo C/FLANGE E PONTA DN 700 PN10 - L=2500</v>
          </cell>
          <cell r="D6613" t="str">
            <v>UN</v>
          </cell>
          <cell r="E6613">
            <v>13496.71</v>
          </cell>
        </row>
        <row r="6614">
          <cell r="A6614" t="str">
            <v>I4758</v>
          </cell>
          <cell r="B6614" t="str">
            <v>SEINFRA/CE</v>
          </cell>
          <cell r="C6614" t="str">
            <v>TUBO FoFo C/FLANGE E PONTA DN 700 PN10 - L=3000</v>
          </cell>
          <cell r="D6614" t="str">
            <v>UN</v>
          </cell>
          <cell r="E6614">
            <v>14850.65</v>
          </cell>
        </row>
        <row r="6615">
          <cell r="A6615" t="str">
            <v>I4759</v>
          </cell>
          <cell r="B6615" t="str">
            <v>SEINFRA/CE</v>
          </cell>
          <cell r="C6615" t="str">
            <v>TUBO FoFo C/FLANGE E PONTA DN 700 PN10 - L=3500</v>
          </cell>
          <cell r="D6615" t="str">
            <v>UN</v>
          </cell>
          <cell r="E6615">
            <v>15971.84</v>
          </cell>
        </row>
        <row r="6616">
          <cell r="A6616" t="str">
            <v>I4760</v>
          </cell>
          <cell r="B6616" t="str">
            <v>SEINFRA/CE</v>
          </cell>
          <cell r="C6616" t="str">
            <v>TUBO FoFo C/FLANGE E PONTA DN 700 PN10 - L=4000</v>
          </cell>
          <cell r="D6616" t="str">
            <v>UN</v>
          </cell>
          <cell r="E6616">
            <v>17266.509999999998</v>
          </cell>
        </row>
        <row r="6617">
          <cell r="A6617" t="str">
            <v>I4761</v>
          </cell>
          <cell r="B6617" t="str">
            <v>SEINFRA/CE</v>
          </cell>
          <cell r="C6617" t="str">
            <v>TUBO FoFo C/FLANGE E PONTA DN 700 PN10 - L=4500</v>
          </cell>
          <cell r="D6617" t="str">
            <v>UN</v>
          </cell>
          <cell r="E6617">
            <v>18629.23</v>
          </cell>
        </row>
        <row r="6618">
          <cell r="A6618" t="str">
            <v>I4762</v>
          </cell>
          <cell r="B6618" t="str">
            <v>SEINFRA/CE</v>
          </cell>
          <cell r="C6618" t="str">
            <v>TUBO FoFo C/FLANGE E PONTA DN 700 PN10 - L=5000</v>
          </cell>
          <cell r="D6618" t="str">
            <v>UN</v>
          </cell>
          <cell r="E6618">
            <v>19639.98</v>
          </cell>
        </row>
        <row r="6619">
          <cell r="A6619" t="str">
            <v>I4763</v>
          </cell>
          <cell r="B6619" t="str">
            <v>SEINFRA/CE</v>
          </cell>
          <cell r="C6619" t="str">
            <v>TUBO FoFo C/FLANGE E PONTA DN 700 PN10 - L=5500</v>
          </cell>
          <cell r="D6619" t="str">
            <v>UN</v>
          </cell>
          <cell r="E6619">
            <v>21031.33</v>
          </cell>
        </row>
        <row r="6620">
          <cell r="A6620" t="str">
            <v>I4764</v>
          </cell>
          <cell r="B6620" t="str">
            <v>SEINFRA/CE</v>
          </cell>
          <cell r="C6620" t="str">
            <v>TUBO FoFo C/FLANGE E PONTA DN 700 PN10 - L=6000</v>
          </cell>
          <cell r="D6620" t="str">
            <v>UN</v>
          </cell>
          <cell r="E6620">
            <v>22232.07</v>
          </cell>
        </row>
        <row r="6621">
          <cell r="A6621" t="str">
            <v>I4765</v>
          </cell>
          <cell r="B6621" t="str">
            <v>SEINFRA/CE</v>
          </cell>
          <cell r="C6621" t="str">
            <v>TUBO FoFo C/FLANGE E PONTA DN 700 PN10 - L=6500</v>
          </cell>
          <cell r="D6621" t="str">
            <v>UN</v>
          </cell>
          <cell r="E6621">
            <v>23414.5</v>
          </cell>
        </row>
        <row r="6622">
          <cell r="A6622" t="str">
            <v>I4766</v>
          </cell>
          <cell r="B6622" t="str">
            <v>SEINFRA/CE</v>
          </cell>
          <cell r="C6622" t="str">
            <v>TUBO FoFo C/FLANGE E PONTA DN 700 PN10 - L=6800</v>
          </cell>
          <cell r="D6622" t="str">
            <v>UN</v>
          </cell>
          <cell r="E6622">
            <v>24280.83</v>
          </cell>
        </row>
        <row r="6623">
          <cell r="A6623" t="str">
            <v>I6676</v>
          </cell>
          <cell r="B6623" t="str">
            <v>SEINFRA/CE</v>
          </cell>
          <cell r="C6623" t="str">
            <v>TUBO FoFo C/FLANGE E PONTA DN 700 PN10 L=500</v>
          </cell>
          <cell r="D6623" t="str">
            <v>UN</v>
          </cell>
          <cell r="E6623">
            <v>6819.05</v>
          </cell>
        </row>
        <row r="6624">
          <cell r="A6624" t="str">
            <v>I4633</v>
          </cell>
          <cell r="B6624" t="str">
            <v>SEINFRA/CE</v>
          </cell>
          <cell r="C6624" t="str">
            <v>TUBO FoFo C/FLANGE E PONTA DN 75 PN10 - L=1000</v>
          </cell>
          <cell r="D6624" t="str">
            <v>UN</v>
          </cell>
          <cell r="E6624">
            <v>486.4</v>
          </cell>
        </row>
        <row r="6625">
          <cell r="A6625" t="str">
            <v>I4634</v>
          </cell>
          <cell r="B6625" t="str">
            <v>SEINFRA/CE</v>
          </cell>
          <cell r="C6625" t="str">
            <v>TUBO FoFo C/FLANGE E PONTA DN 75 PN10 - L=1500</v>
          </cell>
          <cell r="D6625" t="str">
            <v>UN</v>
          </cell>
          <cell r="E6625">
            <v>600.66</v>
          </cell>
        </row>
        <row r="6626">
          <cell r="A6626" t="str">
            <v>I4635</v>
          </cell>
          <cell r="B6626" t="str">
            <v>SEINFRA/CE</v>
          </cell>
          <cell r="C6626" t="str">
            <v>TUBO FoFo C/FLANGE E PONTA DN 75 PN10 - L=2000</v>
          </cell>
          <cell r="D6626" t="str">
            <v>UN</v>
          </cell>
          <cell r="E6626">
            <v>709.82</v>
          </cell>
        </row>
        <row r="6627">
          <cell r="A6627" t="str">
            <v>I4636</v>
          </cell>
          <cell r="B6627" t="str">
            <v>SEINFRA/CE</v>
          </cell>
          <cell r="C6627" t="str">
            <v>TUBO FoFo C/FLANGE E PONTA DN 75 PN10 - L=2500</v>
          </cell>
          <cell r="D6627" t="str">
            <v>UN</v>
          </cell>
          <cell r="E6627">
            <v>806.15</v>
          </cell>
        </row>
        <row r="6628">
          <cell r="A6628" t="str">
            <v>I4637</v>
          </cell>
          <cell r="B6628" t="str">
            <v>SEINFRA/CE</v>
          </cell>
          <cell r="C6628" t="str">
            <v>TUBO FoFo C/FLANGE E PONTA DN 75 PN10 - L=3000</v>
          </cell>
          <cell r="D6628" t="str">
            <v>UN</v>
          </cell>
          <cell r="E6628">
            <v>922.06</v>
          </cell>
        </row>
        <row r="6629">
          <cell r="A6629" t="str">
            <v>I4638</v>
          </cell>
          <cell r="B6629" t="str">
            <v>SEINFRA/CE</v>
          </cell>
          <cell r="C6629" t="str">
            <v>TUBO FoFo C/FLANGE E PONTA DN 75 PN10 - L=3500</v>
          </cell>
          <cell r="D6629" t="str">
            <v>UN</v>
          </cell>
          <cell r="E6629">
            <v>1028.3599999999999</v>
          </cell>
        </row>
        <row r="6630">
          <cell r="A6630" t="str">
            <v>I4639</v>
          </cell>
          <cell r="B6630" t="str">
            <v>SEINFRA/CE</v>
          </cell>
          <cell r="C6630" t="str">
            <v>TUBO FoFo C/FLANGE E PONTA DN 75 PN10 - L=4000</v>
          </cell>
          <cell r="D6630" t="str">
            <v>UN</v>
          </cell>
          <cell r="E6630">
            <v>1134.3800000000001</v>
          </cell>
        </row>
        <row r="6631">
          <cell r="A6631" t="str">
            <v>I4640</v>
          </cell>
          <cell r="B6631" t="str">
            <v>SEINFRA/CE</v>
          </cell>
          <cell r="C6631" t="str">
            <v>TUBO FoFo C/FLANGE E PONTA DN 75 PN10 - L=4500</v>
          </cell>
          <cell r="D6631" t="str">
            <v>UN</v>
          </cell>
          <cell r="E6631">
            <v>1236.04</v>
          </cell>
        </row>
        <row r="6632">
          <cell r="A6632" t="str">
            <v>I4641</v>
          </cell>
          <cell r="B6632" t="str">
            <v>SEINFRA/CE</v>
          </cell>
          <cell r="C6632" t="str">
            <v>TUBO FoFo C/FLANGE E PONTA DN 75 PN10 - L=5000</v>
          </cell>
          <cell r="D6632" t="str">
            <v>UN</v>
          </cell>
          <cell r="E6632">
            <v>1347.6</v>
          </cell>
        </row>
        <row r="6633">
          <cell r="A6633" t="str">
            <v>I4642</v>
          </cell>
          <cell r="B6633" t="str">
            <v>SEINFRA/CE</v>
          </cell>
          <cell r="C6633" t="str">
            <v>TUBO FoFo C/FLANGE E PONTA DN 75 PN10 - L=5500</v>
          </cell>
          <cell r="D6633" t="str">
            <v>UN</v>
          </cell>
          <cell r="E6633">
            <v>1445.02</v>
          </cell>
        </row>
        <row r="6634">
          <cell r="A6634" t="str">
            <v>I4643</v>
          </cell>
          <cell r="B6634" t="str">
            <v>SEINFRA/CE</v>
          </cell>
          <cell r="C6634" t="str">
            <v>TUBO FoFo C/FLANGE E PONTA DN 75 PN10 - L=5800</v>
          </cell>
          <cell r="D6634" t="str">
            <v>UN</v>
          </cell>
          <cell r="E6634">
            <v>1527.46</v>
          </cell>
        </row>
        <row r="6635">
          <cell r="A6635" t="str">
            <v>I6665</v>
          </cell>
          <cell r="B6635" t="str">
            <v>SEINFRA/CE</v>
          </cell>
          <cell r="C6635" t="str">
            <v>TUBO FoFo C/FLANGE E PONTA DN 75 PN10 L=500</v>
          </cell>
          <cell r="D6635" t="str">
            <v>UN</v>
          </cell>
          <cell r="E6635">
            <v>339.06</v>
          </cell>
        </row>
        <row r="6636">
          <cell r="A6636" t="str">
            <v>I7205</v>
          </cell>
          <cell r="B6636" t="str">
            <v>SEINFRA/CE</v>
          </cell>
          <cell r="C6636" t="str">
            <v>TUBO FoFo C/FLANGE E PONTA DN 80 PN10 - L=1000</v>
          </cell>
          <cell r="D6636" t="str">
            <v>UN</v>
          </cell>
          <cell r="E6636">
            <v>486.4</v>
          </cell>
        </row>
        <row r="6637">
          <cell r="A6637" t="str">
            <v>I7206</v>
          </cell>
          <cell r="B6637" t="str">
            <v>SEINFRA/CE</v>
          </cell>
          <cell r="C6637" t="str">
            <v>TUBO FoFo C/FLANGE E PONTA DN 80 PN10 - L=1500</v>
          </cell>
          <cell r="D6637" t="str">
            <v>UN</v>
          </cell>
          <cell r="E6637">
            <v>600.66</v>
          </cell>
        </row>
        <row r="6638">
          <cell r="A6638" t="str">
            <v>I7207</v>
          </cell>
          <cell r="B6638" t="str">
            <v>SEINFRA/CE</v>
          </cell>
          <cell r="C6638" t="str">
            <v>TUBO FoFo C/FLANGE E PONTA DN 80 PN10 - L=2000</v>
          </cell>
          <cell r="D6638" t="str">
            <v>UN</v>
          </cell>
          <cell r="E6638">
            <v>709.82</v>
          </cell>
        </row>
        <row r="6639">
          <cell r="A6639" t="str">
            <v>I7208</v>
          </cell>
          <cell r="B6639" t="str">
            <v>SEINFRA/CE</v>
          </cell>
          <cell r="C6639" t="str">
            <v>TUBO FoFo C/FLANGE E PONTA DN 80 PN10 - L=2500</v>
          </cell>
          <cell r="D6639" t="str">
            <v>UN</v>
          </cell>
          <cell r="E6639">
            <v>806.15</v>
          </cell>
        </row>
        <row r="6640">
          <cell r="A6640" t="str">
            <v>I7209</v>
          </cell>
          <cell r="B6640" t="str">
            <v>SEINFRA/CE</v>
          </cell>
          <cell r="C6640" t="str">
            <v>TUBO FoFo C/FLANGE E PONTA DN 80 PN10 - L=3000</v>
          </cell>
          <cell r="D6640" t="str">
            <v>UN</v>
          </cell>
          <cell r="E6640">
            <v>922.06</v>
          </cell>
        </row>
        <row r="6641">
          <cell r="A6641" t="str">
            <v>I7210</v>
          </cell>
          <cell r="B6641" t="str">
            <v>SEINFRA/CE</v>
          </cell>
          <cell r="C6641" t="str">
            <v>TUBO FoFo C/FLANGE E PONTA DN 80 PN10 - L=3500</v>
          </cell>
          <cell r="D6641" t="str">
            <v>UN</v>
          </cell>
          <cell r="E6641">
            <v>1028.3599999999999</v>
          </cell>
        </row>
        <row r="6642">
          <cell r="A6642" t="str">
            <v>I7211</v>
          </cell>
          <cell r="B6642" t="str">
            <v>SEINFRA/CE</v>
          </cell>
          <cell r="C6642" t="str">
            <v>TUBO FoFo C/FLANGE E PONTA DN 80 PN10 - L=4000</v>
          </cell>
          <cell r="D6642" t="str">
            <v>UN</v>
          </cell>
          <cell r="E6642">
            <v>1134.3800000000001</v>
          </cell>
        </row>
        <row r="6643">
          <cell r="A6643" t="str">
            <v>I7212</v>
          </cell>
          <cell r="B6643" t="str">
            <v>SEINFRA/CE</v>
          </cell>
          <cell r="C6643" t="str">
            <v>TUBO FoFo C/FLANGE E PONTA DN 80 PN10 - L=4500</v>
          </cell>
          <cell r="D6643" t="str">
            <v>UN</v>
          </cell>
          <cell r="E6643">
            <v>1236.04</v>
          </cell>
        </row>
        <row r="6644">
          <cell r="A6644" t="str">
            <v>I7213</v>
          </cell>
          <cell r="B6644" t="str">
            <v>SEINFRA/CE</v>
          </cell>
          <cell r="C6644" t="str">
            <v>TUBO FoFo C/FLANGE E PONTA DN 80 PN10 - L=5000</v>
          </cell>
          <cell r="D6644" t="str">
            <v>UN</v>
          </cell>
          <cell r="E6644">
            <v>1347.6</v>
          </cell>
        </row>
        <row r="6645">
          <cell r="A6645" t="str">
            <v>I7214</v>
          </cell>
          <cell r="B6645" t="str">
            <v>SEINFRA/CE</v>
          </cell>
          <cell r="C6645" t="str">
            <v>TUBO FoFo C/FLANGE E PONTA DN 80 PN10 - L=5500</v>
          </cell>
          <cell r="D6645" t="str">
            <v>UN</v>
          </cell>
          <cell r="E6645">
            <v>1445.02</v>
          </cell>
        </row>
        <row r="6646">
          <cell r="A6646" t="str">
            <v>I7215</v>
          </cell>
          <cell r="B6646" t="str">
            <v>SEINFRA/CE</v>
          </cell>
          <cell r="C6646" t="str">
            <v>TUBO FoFo C/FLANGE E PONTA DN 80 PN10 - L=5800</v>
          </cell>
          <cell r="D6646" t="str">
            <v>UN</v>
          </cell>
          <cell r="E6646">
            <v>1527.46</v>
          </cell>
        </row>
        <row r="6647">
          <cell r="A6647" t="str">
            <v>I4767</v>
          </cell>
          <cell r="B6647" t="str">
            <v>SEINFRA/CE</v>
          </cell>
          <cell r="C6647" t="str">
            <v>TUBO FoFo C/FLANGE E PONTA DN 800 PN10 - L=1000</v>
          </cell>
          <cell r="D6647" t="str">
            <v>UN</v>
          </cell>
          <cell r="E6647">
            <v>13009.38</v>
          </cell>
        </row>
        <row r="6648">
          <cell r="A6648" t="str">
            <v>I4768</v>
          </cell>
          <cell r="B6648" t="str">
            <v>SEINFRA/CE</v>
          </cell>
          <cell r="C6648" t="str">
            <v>TUBO FoFo C/FLANGE E PONTA DN 800 PN10 - L=1500mm</v>
          </cell>
          <cell r="D6648" t="str">
            <v>UN</v>
          </cell>
          <cell r="E6648">
            <v>14384.32</v>
          </cell>
        </row>
        <row r="6649">
          <cell r="A6649" t="str">
            <v>I4769</v>
          </cell>
          <cell r="B6649" t="str">
            <v>SEINFRA/CE</v>
          </cell>
          <cell r="C6649" t="str">
            <v>TUBO FoFo C/FLANGE E PONTA DN 800 PN10 - L=2000</v>
          </cell>
          <cell r="D6649" t="str">
            <v>UN</v>
          </cell>
          <cell r="E6649">
            <v>15827.74</v>
          </cell>
        </row>
        <row r="6650">
          <cell r="A6650" t="str">
            <v>I4770</v>
          </cell>
          <cell r="B6650" t="str">
            <v>SEINFRA/CE</v>
          </cell>
          <cell r="C6650" t="str">
            <v>TUBO FoFo C/FLANGE E PONTA DN 800 PN10 - L=2500</v>
          </cell>
          <cell r="D6650" t="str">
            <v>UN</v>
          </cell>
          <cell r="E6650">
            <v>17551.14</v>
          </cell>
        </row>
        <row r="6651">
          <cell r="A6651" t="str">
            <v>I4771</v>
          </cell>
          <cell r="B6651" t="str">
            <v>SEINFRA/CE</v>
          </cell>
          <cell r="C6651" t="str">
            <v>TUBO FoFo C/FLANGE E PONTA DN 800 PN10 - L=3000</v>
          </cell>
          <cell r="D6651" t="str">
            <v>UN</v>
          </cell>
          <cell r="E6651">
            <v>19062.71</v>
          </cell>
        </row>
        <row r="6652">
          <cell r="A6652" t="str">
            <v>I4772</v>
          </cell>
          <cell r="B6652" t="str">
            <v>SEINFRA/CE</v>
          </cell>
          <cell r="C6652" t="str">
            <v>TUBO FoFo C/FLANGE E PONTA DN 800 PN10 - L=3500</v>
          </cell>
          <cell r="D6652" t="str">
            <v>UN</v>
          </cell>
          <cell r="E6652">
            <v>20565.48</v>
          </cell>
        </row>
        <row r="6653">
          <cell r="A6653" t="str">
            <v>I4773</v>
          </cell>
          <cell r="B6653" t="str">
            <v>SEINFRA/CE</v>
          </cell>
          <cell r="C6653" t="str">
            <v>TUBO FoFo C/FLANGE E PONTA DN 800 PN10 - L=4000</v>
          </cell>
          <cell r="D6653" t="str">
            <v>UN</v>
          </cell>
          <cell r="E6653">
            <v>22002.9</v>
          </cell>
        </row>
        <row r="6654">
          <cell r="A6654" t="str">
            <v>I4774</v>
          </cell>
          <cell r="B6654" t="str">
            <v>SEINFRA/CE</v>
          </cell>
          <cell r="C6654" t="str">
            <v>TUBO FoFo C/FLANGE E PONTA DN 800 PN10 - L=4500</v>
          </cell>
          <cell r="D6654" t="str">
            <v>UN</v>
          </cell>
          <cell r="E6654">
            <v>23690.91</v>
          </cell>
        </row>
        <row r="6655">
          <cell r="A6655" t="str">
            <v>I4775</v>
          </cell>
          <cell r="B6655" t="str">
            <v>SEINFRA/CE</v>
          </cell>
          <cell r="C6655" t="str">
            <v>TUBO FoFo C/FLANGE E PONTA DN 800 PN10 - L=5000</v>
          </cell>
          <cell r="D6655" t="str">
            <v>UN</v>
          </cell>
          <cell r="E6655">
            <v>24989.55</v>
          </cell>
        </row>
        <row r="6656">
          <cell r="A6656" t="str">
            <v>I4776</v>
          </cell>
          <cell r="B6656" t="str">
            <v>SEINFRA/CE</v>
          </cell>
          <cell r="C6656" t="str">
            <v>TUBO FoFo C/FLANGE E PONTA DN 800 PN10 - L=5500</v>
          </cell>
          <cell r="D6656" t="str">
            <v>UN</v>
          </cell>
          <cell r="E6656">
            <v>26793.200000000001</v>
          </cell>
        </row>
        <row r="6657">
          <cell r="A6657" t="str">
            <v>I4777</v>
          </cell>
          <cell r="B6657" t="str">
            <v>SEINFRA/CE</v>
          </cell>
          <cell r="C6657" t="str">
            <v>TUBO FoFo C/FLANGE E PONTA DN 800 PN10 - L=6000</v>
          </cell>
          <cell r="D6657" t="str">
            <v>UN</v>
          </cell>
          <cell r="E6657">
            <v>28206.1</v>
          </cell>
        </row>
        <row r="6658">
          <cell r="A6658" t="str">
            <v>I4778</v>
          </cell>
          <cell r="B6658" t="str">
            <v>SEINFRA/CE</v>
          </cell>
          <cell r="C6658" t="str">
            <v>TUBO FoFo C/FLANGE E PONTA DN 800 PN10 - L=6500</v>
          </cell>
          <cell r="D6658" t="str">
            <v>UN</v>
          </cell>
          <cell r="E6658">
            <v>29724.9</v>
          </cell>
        </row>
        <row r="6659">
          <cell r="A6659" t="str">
            <v>I4779</v>
          </cell>
          <cell r="B6659" t="str">
            <v>SEINFRA/CE</v>
          </cell>
          <cell r="C6659" t="str">
            <v>TUBO FoFo C/FLANGE E PONTA DN 800 PN10 - L=6800</v>
          </cell>
          <cell r="D6659" t="str">
            <v>UN</v>
          </cell>
          <cell r="E6659">
            <v>30485.58</v>
          </cell>
        </row>
        <row r="6660">
          <cell r="A6660" t="str">
            <v>I6677</v>
          </cell>
          <cell r="B6660" t="str">
            <v>SEINFRA/CE</v>
          </cell>
          <cell r="C6660" t="str">
            <v>TUBO FoFo C/FLANGE E PONTA DN 800 PN10 L=500</v>
          </cell>
          <cell r="D6660" t="str">
            <v>UN</v>
          </cell>
          <cell r="E6660">
            <v>8991.8799999999992</v>
          </cell>
        </row>
        <row r="6661">
          <cell r="A6661" t="str">
            <v>I4780</v>
          </cell>
          <cell r="B6661" t="str">
            <v>SEINFRA/CE</v>
          </cell>
          <cell r="C6661" t="str">
            <v>TUBO FoFo C/FLANGE E PONTA DN 900 PN10 - L=1000</v>
          </cell>
          <cell r="D6661" t="str">
            <v>UN</v>
          </cell>
          <cell r="E6661">
            <v>17505.689999999999</v>
          </cell>
        </row>
        <row r="6662">
          <cell r="A6662" t="str">
            <v>I4781</v>
          </cell>
          <cell r="B6662" t="str">
            <v>SEINFRA/CE</v>
          </cell>
          <cell r="C6662" t="str">
            <v>TUBO FoFo C/FLANGE E PONTA DN 900 PN10 - L=1500</v>
          </cell>
          <cell r="D6662" t="str">
            <v>UN</v>
          </cell>
          <cell r="E6662">
            <v>19314.54</v>
          </cell>
        </row>
        <row r="6663">
          <cell r="A6663" t="str">
            <v>I4782</v>
          </cell>
          <cell r="B6663" t="str">
            <v>SEINFRA/CE</v>
          </cell>
          <cell r="C6663" t="str">
            <v>TUBO FoFo C/FLANGE E PONTA DN 900 PN10 - L=2000</v>
          </cell>
          <cell r="D6663" t="str">
            <v>UN</v>
          </cell>
          <cell r="E6663">
            <v>21152.77</v>
          </cell>
        </row>
        <row r="6664">
          <cell r="A6664" t="str">
            <v>I4783</v>
          </cell>
          <cell r="B6664" t="str">
            <v>SEINFRA/CE</v>
          </cell>
          <cell r="C6664" t="str">
            <v>TUBO FoFo C/FLANGE E PONTA DN 900 PN10 - L=2500</v>
          </cell>
          <cell r="D6664" t="str">
            <v>UN</v>
          </cell>
          <cell r="E6664">
            <v>23003.279999999999</v>
          </cell>
        </row>
        <row r="6665">
          <cell r="A6665" t="str">
            <v>I4784</v>
          </cell>
          <cell r="B6665" t="str">
            <v>SEINFRA/CE</v>
          </cell>
          <cell r="C6665" t="str">
            <v>TUBO FoFo C/FLANGE E PONTA DN 900 PN10 - L=3000</v>
          </cell>
          <cell r="D6665" t="str">
            <v>UN</v>
          </cell>
          <cell r="E6665">
            <v>24999.41</v>
          </cell>
        </row>
        <row r="6666">
          <cell r="A6666" t="str">
            <v>I4785</v>
          </cell>
          <cell r="B6666" t="str">
            <v>SEINFRA/CE</v>
          </cell>
          <cell r="C6666" t="str">
            <v>TUBO FoFo C/FLANGE E PONTA DN 900 PN10 - L=3500</v>
          </cell>
          <cell r="D6666" t="str">
            <v>UN</v>
          </cell>
          <cell r="E6666">
            <v>26529.45</v>
          </cell>
        </row>
        <row r="6667">
          <cell r="A6667" t="str">
            <v>I4786</v>
          </cell>
          <cell r="B6667" t="str">
            <v>SEINFRA/CE</v>
          </cell>
          <cell r="C6667" t="str">
            <v>TUBO FoFo C/FLANGE E PONTA DN 900 PN10 - L=4000</v>
          </cell>
          <cell r="D6667" t="str">
            <v>UN</v>
          </cell>
          <cell r="E6667">
            <v>28517.15</v>
          </cell>
        </row>
        <row r="6668">
          <cell r="A6668" t="str">
            <v>I4787</v>
          </cell>
          <cell r="B6668" t="str">
            <v>SEINFRA/CE</v>
          </cell>
          <cell r="C6668" t="str">
            <v>TUBO FoFo C/FLANGE E PONTA DN 900 PN10 - L=4500</v>
          </cell>
          <cell r="D6668" t="str">
            <v>UN</v>
          </cell>
          <cell r="E6668">
            <v>30330.43</v>
          </cell>
        </row>
        <row r="6669">
          <cell r="A6669" t="str">
            <v>I4788</v>
          </cell>
          <cell r="B6669" t="str">
            <v>SEINFRA/CE</v>
          </cell>
          <cell r="C6669" t="str">
            <v>TUBO FoFo C/FLANGE E PONTA DN 900 PN10 - L=5000</v>
          </cell>
          <cell r="D6669" t="str">
            <v>UN</v>
          </cell>
          <cell r="E6669">
            <v>32170.3</v>
          </cell>
        </row>
        <row r="6670">
          <cell r="A6670" t="str">
            <v>I4789</v>
          </cell>
          <cell r="B6670" t="str">
            <v>SEINFRA/CE</v>
          </cell>
          <cell r="C6670" t="str">
            <v>TUBO FoFo C/FLANGE E PONTA DN 900 PN10 - L=5500</v>
          </cell>
          <cell r="D6670" t="str">
            <v>UN</v>
          </cell>
          <cell r="E6670">
            <v>33893.9</v>
          </cell>
        </row>
        <row r="6671">
          <cell r="A6671" t="str">
            <v>I4790</v>
          </cell>
          <cell r="B6671" t="str">
            <v>SEINFRA/CE</v>
          </cell>
          <cell r="C6671" t="str">
            <v>TUBO FoFo C/FLANGE E PONTA DN 900 PN10 - L=6000</v>
          </cell>
          <cell r="D6671" t="str">
            <v>UN</v>
          </cell>
          <cell r="E6671">
            <v>35516.31</v>
          </cell>
        </row>
        <row r="6672">
          <cell r="A6672" t="str">
            <v>I4791</v>
          </cell>
          <cell r="B6672" t="str">
            <v>SEINFRA/CE</v>
          </cell>
          <cell r="C6672" t="str">
            <v>TUBO FoFo C/FLANGE E PONTA DN 900 PN10 - L=6500</v>
          </cell>
          <cell r="D6672" t="str">
            <v>UN</v>
          </cell>
          <cell r="E6672">
            <v>37815.760000000002</v>
          </cell>
        </row>
        <row r="6673">
          <cell r="A6673" t="str">
            <v>I4792</v>
          </cell>
          <cell r="B6673" t="str">
            <v>SEINFRA/CE</v>
          </cell>
          <cell r="C6673" t="str">
            <v>TUBO FoFo C/FLANGE E PONTA DN 900 PN10 - L=6800</v>
          </cell>
          <cell r="D6673" t="str">
            <v>UN</v>
          </cell>
          <cell r="E6673">
            <v>38393.760000000002</v>
          </cell>
        </row>
        <row r="6674">
          <cell r="A6674" t="str">
            <v>I6678</v>
          </cell>
          <cell r="B6674" t="str">
            <v>SEINFRA/CE</v>
          </cell>
          <cell r="C6674" t="str">
            <v>TUBO FoFo C/FLANGE E PONTA DN 900 PN10 L=500</v>
          </cell>
          <cell r="D6674" t="str">
            <v>UN</v>
          </cell>
          <cell r="E6674">
            <v>12185.52</v>
          </cell>
        </row>
        <row r="6675">
          <cell r="A6675" t="str">
            <v>I3986</v>
          </cell>
          <cell r="B6675" t="str">
            <v>SEINFRA/CE</v>
          </cell>
          <cell r="C6675" t="str">
            <v>TUBO FoFo C/FLANGES DN 1000  PN10 - L=250</v>
          </cell>
          <cell r="D6675" t="str">
            <v>UN</v>
          </cell>
          <cell r="E6675">
            <v>6431.99</v>
          </cell>
        </row>
        <row r="6676">
          <cell r="A6676" t="str">
            <v>I8700</v>
          </cell>
          <cell r="B6676" t="str">
            <v>SEINFRA/CE</v>
          </cell>
          <cell r="C6676" t="str">
            <v>TUBO FoFo C/FLANGES DN 400 PN10 - L=500</v>
          </cell>
          <cell r="D6676" t="str">
            <v>UN</v>
          </cell>
          <cell r="E6676">
            <v>2269.8200000000002</v>
          </cell>
        </row>
        <row r="6677">
          <cell r="A6677" t="str">
            <v>I8039</v>
          </cell>
          <cell r="B6677" t="str">
            <v>SEINFRA/CE</v>
          </cell>
          <cell r="C6677" t="str">
            <v>TUBO FoFo CILÍNDRICO P/ ÁGUA DN 100, L = 5800mm</v>
          </cell>
          <cell r="D6677" t="str">
            <v>UN</v>
          </cell>
          <cell r="E6677">
            <v>2220.5700000000002</v>
          </cell>
        </row>
        <row r="6678">
          <cell r="A6678" t="str">
            <v>I8052</v>
          </cell>
          <cell r="B6678" t="str">
            <v>SEINFRA/CE</v>
          </cell>
          <cell r="C6678" t="str">
            <v>TUBO FoFo CILÍNDRICO P/ ÁGUA DN 1000, L = 6800mm</v>
          </cell>
          <cell r="D6678" t="str">
            <v>UN</v>
          </cell>
          <cell r="E6678">
            <v>42889.19</v>
          </cell>
        </row>
        <row r="6679">
          <cell r="A6679" t="str">
            <v>I8053</v>
          </cell>
          <cell r="B6679" t="str">
            <v>SEINFRA/CE</v>
          </cell>
          <cell r="C6679" t="str">
            <v>TUBO FoFo CILÍNDRICO P/ ÁGUA DN 1200, L = 6800mm</v>
          </cell>
          <cell r="D6679" t="str">
            <v>UN</v>
          </cell>
          <cell r="E6679">
            <v>55596.55</v>
          </cell>
        </row>
        <row r="6680">
          <cell r="A6680" t="str">
            <v>I8040</v>
          </cell>
          <cell r="B6680" t="str">
            <v>SEINFRA/CE</v>
          </cell>
          <cell r="C6680" t="str">
            <v>TUBO FoFo CILÍNDRICO P/ ÁGUA DN 150, L = 5800mm</v>
          </cell>
          <cell r="D6680" t="str">
            <v>UN</v>
          </cell>
          <cell r="E6680">
            <v>2837.99</v>
          </cell>
        </row>
        <row r="6681">
          <cell r="A6681" t="str">
            <v>I8041</v>
          </cell>
          <cell r="B6681" t="str">
            <v>SEINFRA/CE</v>
          </cell>
          <cell r="C6681" t="str">
            <v>TUBO FoFo CILÍNDRICO P/ ÁGUA DN 200, L = 5800mm</v>
          </cell>
          <cell r="D6681" t="str">
            <v>UN</v>
          </cell>
          <cell r="E6681">
            <v>3621.58</v>
          </cell>
        </row>
        <row r="6682">
          <cell r="A6682" t="str">
            <v>I8042</v>
          </cell>
          <cell r="B6682" t="str">
            <v>SEINFRA/CE</v>
          </cell>
          <cell r="C6682" t="str">
            <v>TUBO FoFo CILÍNDRICO P/ ÁGUA DN 250, L = 5800mm</v>
          </cell>
          <cell r="D6682" t="str">
            <v>UN</v>
          </cell>
          <cell r="E6682">
            <v>4681.0200000000004</v>
          </cell>
        </row>
        <row r="6683">
          <cell r="A6683" t="str">
            <v>I8043</v>
          </cell>
          <cell r="B6683" t="str">
            <v>SEINFRA/CE</v>
          </cell>
          <cell r="C6683" t="str">
            <v>TUBO FoFo CILÍNDRICO P/ ÁGUA DN 300, L = 5800mm</v>
          </cell>
          <cell r="D6683" t="str">
            <v>UN</v>
          </cell>
          <cell r="E6683">
            <v>5564.65</v>
          </cell>
        </row>
        <row r="6684">
          <cell r="A6684" t="str">
            <v>I8044</v>
          </cell>
          <cell r="B6684" t="str">
            <v>SEINFRA/CE</v>
          </cell>
          <cell r="C6684" t="str">
            <v>TUBO FoFo CILÍNDRICO P/ ÁGUA DN 350, L = 5800mm</v>
          </cell>
          <cell r="D6684" t="str">
            <v>UN</v>
          </cell>
          <cell r="E6684">
            <v>6547.88</v>
          </cell>
        </row>
        <row r="6685">
          <cell r="A6685" t="str">
            <v>I8045</v>
          </cell>
          <cell r="B6685" t="str">
            <v>SEINFRA/CE</v>
          </cell>
          <cell r="C6685" t="str">
            <v>TUBO FoFo CILÍNDRICO P/ ÁGUA DN 400, L = 5800mm</v>
          </cell>
          <cell r="D6685" t="str">
            <v>UN</v>
          </cell>
          <cell r="E6685">
            <v>7668.68</v>
          </cell>
        </row>
        <row r="6686">
          <cell r="A6686" t="str">
            <v>I8046</v>
          </cell>
          <cell r="B6686" t="str">
            <v>SEINFRA/CE</v>
          </cell>
          <cell r="C6686" t="str">
            <v>TUBO FoFo CILÍNDRICO P/ ÁGUA DN 450, L = 5800mm</v>
          </cell>
          <cell r="D6686" t="str">
            <v>UN</v>
          </cell>
          <cell r="E6686">
            <v>8718.2800000000007</v>
          </cell>
        </row>
        <row r="6687">
          <cell r="A6687" t="str">
            <v>I8047</v>
          </cell>
          <cell r="B6687" t="str">
            <v>SEINFRA/CE</v>
          </cell>
          <cell r="C6687" t="str">
            <v>TUBO FoFo CILÍNDRICO P/ ÁGUA DN 500, L = 5800mm</v>
          </cell>
          <cell r="D6687" t="str">
            <v>UN</v>
          </cell>
          <cell r="E6687">
            <v>9977.77</v>
          </cell>
        </row>
        <row r="6688">
          <cell r="A6688" t="str">
            <v>I8048</v>
          </cell>
          <cell r="B6688" t="str">
            <v>SEINFRA/CE</v>
          </cell>
          <cell r="C6688" t="str">
            <v>TUBO FoFo CILÍNDRICO P/ ÁGUA DN 600, L = 5800mm</v>
          </cell>
          <cell r="D6688" t="str">
            <v>UN</v>
          </cell>
          <cell r="E6688">
            <v>12859.55</v>
          </cell>
        </row>
        <row r="6689">
          <cell r="A6689" t="str">
            <v>I8049</v>
          </cell>
          <cell r="B6689" t="str">
            <v>SEINFRA/CE</v>
          </cell>
          <cell r="C6689" t="str">
            <v>TUBO FoFo CILÍNDRICO P/ ÁGUA DN 700, L = 6800mm</v>
          </cell>
          <cell r="D6689" t="str">
            <v>UN</v>
          </cell>
          <cell r="E6689">
            <v>25170.09</v>
          </cell>
        </row>
        <row r="6690">
          <cell r="A6690" t="str">
            <v>I8038</v>
          </cell>
          <cell r="B6690" t="str">
            <v>SEINFRA/CE</v>
          </cell>
          <cell r="C6690" t="str">
            <v>TUBO FoFo CILÍNDRICO P/ ÁGUA DN 80, L = 5800mm</v>
          </cell>
          <cell r="D6690" t="str">
            <v>UN</v>
          </cell>
          <cell r="E6690">
            <v>2030.79</v>
          </cell>
        </row>
        <row r="6691">
          <cell r="A6691" t="str">
            <v>I8050</v>
          </cell>
          <cell r="B6691" t="str">
            <v>SEINFRA/CE</v>
          </cell>
          <cell r="C6691" t="str">
            <v>TUBO FoFo CILÍNDRICO P/ ÁGUA DN 800, L = 6800mm</v>
          </cell>
          <cell r="D6691" t="str">
            <v>UN</v>
          </cell>
          <cell r="E6691">
            <v>29880.79</v>
          </cell>
        </row>
        <row r="6692">
          <cell r="A6692" t="str">
            <v>I8051</v>
          </cell>
          <cell r="B6692" t="str">
            <v>SEINFRA/CE</v>
          </cell>
          <cell r="C6692" t="str">
            <v>TUBO FoFo CILÍNDRICO P/ ÁGUA DN 900, L = 6800mm</v>
          </cell>
          <cell r="D6692" t="str">
            <v>UN</v>
          </cell>
          <cell r="E6692">
            <v>37309.35</v>
          </cell>
        </row>
        <row r="6693">
          <cell r="A6693" t="str">
            <v>I8055</v>
          </cell>
          <cell r="B6693" t="str">
            <v>SEINFRA/CE</v>
          </cell>
          <cell r="C6693" t="str">
            <v>TUBO FoFo CILÍNDRICO P/ ESGOTO DN 100, L = 5800mm</v>
          </cell>
          <cell r="D6693" t="str">
            <v>UN</v>
          </cell>
          <cell r="E6693">
            <v>2407.66</v>
          </cell>
        </row>
        <row r="6694">
          <cell r="A6694" t="str">
            <v>I8068</v>
          </cell>
          <cell r="B6694" t="str">
            <v>SEINFRA/CE</v>
          </cell>
          <cell r="C6694" t="str">
            <v>TUBO FoFo CILÍNDRICO P/ ESGOTO DN 1000, L = 6800mm</v>
          </cell>
          <cell r="D6694" t="str">
            <v>UN</v>
          </cell>
          <cell r="E6694">
            <v>39254.44</v>
          </cell>
        </row>
        <row r="6695">
          <cell r="A6695" t="str">
            <v>I8069</v>
          </cell>
          <cell r="B6695" t="str">
            <v>SEINFRA/CE</v>
          </cell>
          <cell r="C6695" t="str">
            <v>TUBO FoFo CILÍNDRICO P/ ESGOTO DN 1200, L = 6800mm</v>
          </cell>
          <cell r="D6695" t="str">
            <v>UN</v>
          </cell>
          <cell r="E6695">
            <v>50302.239999999998</v>
          </cell>
        </row>
        <row r="6696">
          <cell r="A6696" t="str">
            <v>I8056</v>
          </cell>
          <cell r="B6696" t="str">
            <v>SEINFRA/CE</v>
          </cell>
          <cell r="C6696" t="str">
            <v>TUBO FoFo CILÍNDRICO P/ ESGOTO DN 150, L = 5800mm</v>
          </cell>
          <cell r="D6696" t="str">
            <v>UN</v>
          </cell>
          <cell r="E6696">
            <v>3164.58</v>
          </cell>
        </row>
        <row r="6697">
          <cell r="A6697" t="str">
            <v>I8057</v>
          </cell>
          <cell r="B6697" t="str">
            <v>SEINFRA/CE</v>
          </cell>
          <cell r="C6697" t="str">
            <v>TUBO FoFo CILÍNDRICO P/ ESGOTO DN 200, L = 5800mm</v>
          </cell>
          <cell r="D6697" t="str">
            <v>UN</v>
          </cell>
          <cell r="E6697">
            <v>3994.15</v>
          </cell>
        </row>
        <row r="6698">
          <cell r="A6698" t="str">
            <v>I8058</v>
          </cell>
          <cell r="B6698" t="str">
            <v>SEINFRA/CE</v>
          </cell>
          <cell r="C6698" t="str">
            <v>TUBO FoFo CILÍNDRICO P/ ESGOTO DN 250, L = 5800mm</v>
          </cell>
          <cell r="D6698" t="str">
            <v>UN</v>
          </cell>
          <cell r="E6698">
            <v>5168.21</v>
          </cell>
        </row>
        <row r="6699">
          <cell r="A6699" t="str">
            <v>I8059</v>
          </cell>
          <cell r="B6699" t="str">
            <v>SEINFRA/CE</v>
          </cell>
          <cell r="C6699" t="str">
            <v>TUBO FoFo CILÍNDRICO P/ ESGOTO DN 300, L = 5800mm</v>
          </cell>
          <cell r="D6699" t="str">
            <v>UN</v>
          </cell>
          <cell r="E6699">
            <v>6435.48</v>
          </cell>
        </row>
        <row r="6700">
          <cell r="A6700" t="str">
            <v>I8060</v>
          </cell>
          <cell r="B6700" t="str">
            <v>SEINFRA/CE</v>
          </cell>
          <cell r="C6700" t="str">
            <v>TUBO FoFo CILÍNDRICO P/ ESGOTO DN 350, L = 5800mm</v>
          </cell>
          <cell r="D6700" t="str">
            <v>UN</v>
          </cell>
          <cell r="E6700">
            <v>7152.25</v>
          </cell>
        </row>
        <row r="6701">
          <cell r="A6701" t="str">
            <v>I8061</v>
          </cell>
          <cell r="B6701" t="str">
            <v>SEINFRA/CE</v>
          </cell>
          <cell r="C6701" t="str">
            <v>TUBO FoFo CILÍNDRICO P/ ESGOTO DN 400, L = 5800mm</v>
          </cell>
          <cell r="D6701" t="str">
            <v>UN</v>
          </cell>
          <cell r="E6701">
            <v>8410.42</v>
          </cell>
        </row>
        <row r="6702">
          <cell r="A6702" t="str">
            <v>I8062</v>
          </cell>
          <cell r="B6702" t="str">
            <v>SEINFRA/CE</v>
          </cell>
          <cell r="C6702" t="str">
            <v>TUBO FoFo CILÍNDRICO P/ ESGOTO DN 450, L = 5800mm</v>
          </cell>
          <cell r="D6702" t="str">
            <v>UN</v>
          </cell>
          <cell r="E6702">
            <v>7443.08</v>
          </cell>
        </row>
        <row r="6703">
          <cell r="A6703" t="str">
            <v>I8063</v>
          </cell>
          <cell r="B6703" t="str">
            <v>SEINFRA/CE</v>
          </cell>
          <cell r="C6703" t="str">
            <v>TUBO FoFo CILÍNDRICO P/ ESGOTO DN 500, L = 5800mm</v>
          </cell>
          <cell r="D6703" t="str">
            <v>UN</v>
          </cell>
          <cell r="E6703">
            <v>10872.59</v>
          </cell>
        </row>
        <row r="6704">
          <cell r="A6704" t="str">
            <v>I8064</v>
          </cell>
          <cell r="B6704" t="str">
            <v>SEINFRA/CE</v>
          </cell>
          <cell r="C6704" t="str">
            <v>TUBO FoFo CILÍNDRICO P/ ESGOTO DN 600, L = 5800mm</v>
          </cell>
          <cell r="D6704" t="str">
            <v>UN</v>
          </cell>
          <cell r="E6704">
            <v>14662</v>
          </cell>
        </row>
        <row r="6705">
          <cell r="A6705" t="str">
            <v>I8065</v>
          </cell>
          <cell r="B6705" t="str">
            <v>SEINFRA/CE</v>
          </cell>
          <cell r="C6705" t="str">
            <v>TUBO FoFo CILÍNDRICO P/ ESGOTO DN 700, L = 6800mm</v>
          </cell>
          <cell r="D6705" t="str">
            <v>UN</v>
          </cell>
          <cell r="E6705">
            <v>22763.8</v>
          </cell>
        </row>
        <row r="6706">
          <cell r="A6706" t="str">
            <v>I8054</v>
          </cell>
          <cell r="B6706" t="str">
            <v>SEINFRA/CE</v>
          </cell>
          <cell r="C6706" t="str">
            <v>TUBO FoFo CILÍNDRICO P/ ESGOTO DN 80, L = 5800mm</v>
          </cell>
          <cell r="D6706" t="str">
            <v>UN</v>
          </cell>
          <cell r="E6706">
            <v>2215.92</v>
          </cell>
        </row>
        <row r="6707">
          <cell r="A6707" t="str">
            <v>I8066</v>
          </cell>
          <cell r="B6707" t="str">
            <v>SEINFRA/CE</v>
          </cell>
          <cell r="C6707" t="str">
            <v>TUBO FoFo CILÍNDRICO P/ ESGOTO DN 800, L = 6800mm</v>
          </cell>
          <cell r="D6707" t="str">
            <v>UN</v>
          </cell>
          <cell r="E6707">
            <v>27600.59</v>
          </cell>
        </row>
        <row r="6708">
          <cell r="A6708" t="str">
            <v>I8067</v>
          </cell>
          <cell r="B6708" t="str">
            <v>SEINFRA/CE</v>
          </cell>
          <cell r="C6708" t="str">
            <v>TUBO FoFo CILÍNDRICO P/ ESGOTO DN 900, L = 6800mm</v>
          </cell>
          <cell r="D6708" t="str">
            <v>UN</v>
          </cell>
          <cell r="E6708">
            <v>34836.14</v>
          </cell>
        </row>
        <row r="6709">
          <cell r="A6709" t="str">
            <v>I8537</v>
          </cell>
          <cell r="B6709" t="str">
            <v>SEINFRA/CE</v>
          </cell>
          <cell r="C6709" t="str">
            <v>TUBO FoFo DÚCTIL 2GS JE INTEGRAL K-7 P/ ESGOTO DN 100</v>
          </cell>
          <cell r="D6709" t="str">
            <v>M</v>
          </cell>
          <cell r="E6709">
            <v>180.08</v>
          </cell>
        </row>
        <row r="6710">
          <cell r="A6710" t="str">
            <v>I8550</v>
          </cell>
          <cell r="B6710" t="str">
            <v>SEINFRA/CE</v>
          </cell>
          <cell r="C6710" t="str">
            <v>TUBO FoFo DÚCTIL 2GS JE INTEGRAL K-7 P/ ESGOTO DN 1000</v>
          </cell>
          <cell r="D6710" t="str">
            <v>M</v>
          </cell>
          <cell r="E6710">
            <v>2668.04</v>
          </cell>
        </row>
        <row r="6711">
          <cell r="A6711" t="str">
            <v>I8551</v>
          </cell>
          <cell r="B6711" t="str">
            <v>SEINFRA/CE</v>
          </cell>
          <cell r="C6711" t="str">
            <v>TUBO FoFo DÚCTIL 2GS JE INTEGRAL K-7 P/ ESGOTO DN 1200</v>
          </cell>
          <cell r="D6711" t="str">
            <v>M</v>
          </cell>
          <cell r="E6711">
            <v>3737.64</v>
          </cell>
        </row>
        <row r="6712">
          <cell r="A6712" t="str">
            <v>I8538</v>
          </cell>
          <cell r="B6712" t="str">
            <v>SEINFRA/CE</v>
          </cell>
          <cell r="C6712" t="str">
            <v>TUBO FoFo DÚCTIL 2GS JE INTEGRAL K-7 P/ ESGOTO DN 150</v>
          </cell>
          <cell r="D6712" t="str">
            <v>M</v>
          </cell>
          <cell r="E6712">
            <v>223.33</v>
          </cell>
        </row>
        <row r="6713">
          <cell r="A6713" t="str">
            <v>I8539</v>
          </cell>
          <cell r="B6713" t="str">
            <v>SEINFRA/CE</v>
          </cell>
          <cell r="C6713" t="str">
            <v>TUBO FoFo DÚCTIL 2GS JE INTEGRAL K-7 P/ ESGOTO DN 200</v>
          </cell>
          <cell r="D6713" t="str">
            <v>M</v>
          </cell>
          <cell r="E6713">
            <v>292.31</v>
          </cell>
        </row>
        <row r="6714">
          <cell r="A6714" t="str">
            <v>I8540</v>
          </cell>
          <cell r="B6714" t="str">
            <v>SEINFRA/CE</v>
          </cell>
          <cell r="C6714" t="str">
            <v>TUBO FoFo DÚCTIL 2GS JE INTEGRAL K-7 P/ ESGOTO DN 250</v>
          </cell>
          <cell r="D6714" t="str">
            <v>M</v>
          </cell>
          <cell r="E6714">
            <v>385.79</v>
          </cell>
        </row>
        <row r="6715">
          <cell r="A6715" t="str">
            <v>I8541</v>
          </cell>
          <cell r="B6715" t="str">
            <v>SEINFRA/CE</v>
          </cell>
          <cell r="C6715" t="str">
            <v>TUBO FoFo DÚCTIL 2GS JE INTEGRAL K-7 P/ ESGOTO DN 300</v>
          </cell>
          <cell r="D6715" t="str">
            <v>M</v>
          </cell>
          <cell r="E6715">
            <v>453.75</v>
          </cell>
        </row>
        <row r="6716">
          <cell r="A6716" t="str">
            <v>I8542</v>
          </cell>
          <cell r="B6716" t="str">
            <v>SEINFRA/CE</v>
          </cell>
          <cell r="C6716" t="str">
            <v>TUBO FoFo DÚCTIL 2GS JE INTEGRAL K-7 P/ ESGOTO DN 350</v>
          </cell>
          <cell r="D6716" t="str">
            <v>M</v>
          </cell>
          <cell r="E6716">
            <v>511.12</v>
          </cell>
        </row>
        <row r="6717">
          <cell r="A6717" t="str">
            <v>I8543</v>
          </cell>
          <cell r="B6717" t="str">
            <v>SEINFRA/CE</v>
          </cell>
          <cell r="C6717" t="str">
            <v>TUBO FoFo DÚCTIL 2GS JE INTEGRAL K-7 P/ ESGOTO DN 400</v>
          </cell>
          <cell r="D6717" t="str">
            <v>M</v>
          </cell>
          <cell r="E6717">
            <v>594.32000000000005</v>
          </cell>
        </row>
        <row r="6718">
          <cell r="A6718" t="str">
            <v>I8544</v>
          </cell>
          <cell r="B6718" t="str">
            <v>SEINFRA/CE</v>
          </cell>
          <cell r="C6718" t="str">
            <v>TUBO FoFo DÚCTIL 2GS JE INTEGRAL K-7 P/ ESGOTO DN 450</v>
          </cell>
          <cell r="D6718" t="str">
            <v>M</v>
          </cell>
          <cell r="E6718">
            <v>685.15</v>
          </cell>
        </row>
        <row r="6719">
          <cell r="A6719" t="str">
            <v>I8545</v>
          </cell>
          <cell r="B6719" t="str">
            <v>SEINFRA/CE</v>
          </cell>
          <cell r="C6719" t="str">
            <v>TUBO FoFo DÚCTIL 2GS JE INTEGRAL K-7 P/ ESGOTO DN 500</v>
          </cell>
          <cell r="D6719" t="str">
            <v>M</v>
          </cell>
          <cell r="E6719">
            <v>790.1</v>
          </cell>
        </row>
        <row r="6720">
          <cell r="A6720" t="str">
            <v>I8546</v>
          </cell>
          <cell r="B6720" t="str">
            <v>SEINFRA/CE</v>
          </cell>
          <cell r="C6720" t="str">
            <v>TUBO FoFo DÚCTIL 2GS JE INTEGRAL K-7 P/ ESGOTO DN 600</v>
          </cell>
          <cell r="D6720" t="str">
            <v>M</v>
          </cell>
          <cell r="E6720">
            <v>1017.22</v>
          </cell>
        </row>
        <row r="6721">
          <cell r="A6721" t="str">
            <v>I8547</v>
          </cell>
          <cell r="B6721" t="str">
            <v>SEINFRA/CE</v>
          </cell>
          <cell r="C6721" t="str">
            <v>TUBO FoFo DÚCTIL 2GS JE INTEGRAL K-7 P/ ESGOTO DN 700</v>
          </cell>
          <cell r="D6721" t="str">
            <v>M</v>
          </cell>
          <cell r="E6721">
            <v>1648.55</v>
          </cell>
        </row>
        <row r="6722">
          <cell r="A6722" t="str">
            <v>I8536</v>
          </cell>
          <cell r="B6722" t="str">
            <v>SEINFRA/CE</v>
          </cell>
          <cell r="C6722" t="str">
            <v>TUBO FoFo DÚCTIL 2GS JE INTEGRAL K-7 P/ ESGOTO DN 80</v>
          </cell>
          <cell r="D6722" t="str">
            <v>M</v>
          </cell>
          <cell r="E6722">
            <v>162.94999999999999</v>
          </cell>
        </row>
        <row r="6723">
          <cell r="A6723" t="str">
            <v>I8548</v>
          </cell>
          <cell r="B6723" t="str">
            <v>SEINFRA/CE</v>
          </cell>
          <cell r="C6723" t="str">
            <v>TUBO FoFo DÚCTIL 2GS JE INTEGRAL K-7 P/ ESGOTO DN 800</v>
          </cell>
          <cell r="D6723" t="str">
            <v>M</v>
          </cell>
          <cell r="E6723">
            <v>2060.86</v>
          </cell>
        </row>
        <row r="6724">
          <cell r="A6724" t="str">
            <v>I8549</v>
          </cell>
          <cell r="B6724" t="str">
            <v>SEINFRA/CE</v>
          </cell>
          <cell r="C6724" t="str">
            <v>TUBO FoFo DÚCTIL 2GS JE INTEGRAL K-7 P/ ESGOTO DN 900</v>
          </cell>
          <cell r="D6724" t="str">
            <v>M</v>
          </cell>
          <cell r="E6724">
            <v>2333.5100000000002</v>
          </cell>
        </row>
        <row r="6725">
          <cell r="A6725" t="str">
            <v>I3220</v>
          </cell>
          <cell r="B6725" t="str">
            <v>SEINFRA/CE</v>
          </cell>
          <cell r="C6725" t="str">
            <v>TUBO FoFo DÚCTIL 2GS JE K-7 P/ ÁGUA DN 1000</v>
          </cell>
          <cell r="D6725" t="str">
            <v>M</v>
          </cell>
          <cell r="E6725">
            <v>2543.67</v>
          </cell>
        </row>
        <row r="6726">
          <cell r="A6726" t="str">
            <v>I3222</v>
          </cell>
          <cell r="B6726" t="str">
            <v>SEINFRA/CE</v>
          </cell>
          <cell r="C6726" t="str">
            <v>TUBO FoFo DÚCTIL 2GS JE K-7 P/ ÁGUA DN 1200</v>
          </cell>
          <cell r="D6726" t="str">
            <v>M</v>
          </cell>
          <cell r="E6726">
            <v>3409.22</v>
          </cell>
        </row>
        <row r="6727">
          <cell r="A6727" t="str">
            <v>I3208</v>
          </cell>
          <cell r="B6727" t="str">
            <v>SEINFRA/CE</v>
          </cell>
          <cell r="C6727" t="str">
            <v>TUBO FoFo DÚCTIL 2GS JE K-7 P/ ÁGUA DN 150</v>
          </cell>
          <cell r="D6727" t="str">
            <v>M</v>
          </cell>
          <cell r="E6727">
            <v>213.46</v>
          </cell>
        </row>
        <row r="6728">
          <cell r="A6728" t="str">
            <v>I3209</v>
          </cell>
          <cell r="B6728" t="str">
            <v>SEINFRA/CE</v>
          </cell>
          <cell r="C6728" t="str">
            <v>TUBO FoFo DÚCTIL 2GS JE K-7 P/ ÁGUA DN 200</v>
          </cell>
          <cell r="D6728" t="str">
            <v>M</v>
          </cell>
          <cell r="E6728">
            <v>275.01</v>
          </cell>
        </row>
        <row r="6729">
          <cell r="A6729" t="str">
            <v>I3210</v>
          </cell>
          <cell r="B6729" t="str">
            <v>SEINFRA/CE</v>
          </cell>
          <cell r="C6729" t="str">
            <v>TUBO FoFo DÚCTIL 2GS JE K-7 P/ ÁGUA DN 250</v>
          </cell>
          <cell r="D6729" t="str">
            <v>M</v>
          </cell>
          <cell r="E6729">
            <v>345.16</v>
          </cell>
        </row>
        <row r="6730">
          <cell r="A6730" t="str">
            <v>I3211</v>
          </cell>
          <cell r="B6730" t="str">
            <v>SEINFRA/CE</v>
          </cell>
          <cell r="C6730" t="str">
            <v>TUBO FoFo DÚCTIL 2GS JE K-7 P/ ÁGUA DN 300</v>
          </cell>
          <cell r="D6730" t="str">
            <v>M</v>
          </cell>
          <cell r="E6730">
            <v>417.86</v>
          </cell>
        </row>
        <row r="6731">
          <cell r="A6731" t="str">
            <v>I3212</v>
          </cell>
          <cell r="B6731" t="str">
            <v>SEINFRA/CE</v>
          </cell>
          <cell r="C6731" t="str">
            <v>TUBO FoFo DÚCTIL 2GS JE K-7 P/ ÁGUA DN 350</v>
          </cell>
          <cell r="D6731" t="str">
            <v>M</v>
          </cell>
          <cell r="E6731">
            <v>482.13</v>
          </cell>
        </row>
        <row r="6732">
          <cell r="A6732" t="str">
            <v>I3213</v>
          </cell>
          <cell r="B6732" t="str">
            <v>SEINFRA/CE</v>
          </cell>
          <cell r="C6732" t="str">
            <v>TUBO FoFo DÚCTIL 2GS JE K-7 P/ ÁGUA DN 400</v>
          </cell>
          <cell r="D6732" t="str">
            <v>M</v>
          </cell>
          <cell r="E6732">
            <v>556.41</v>
          </cell>
        </row>
        <row r="6733">
          <cell r="A6733" t="str">
            <v>I3214</v>
          </cell>
          <cell r="B6733" t="str">
            <v>SEINFRA/CE</v>
          </cell>
          <cell r="C6733" t="str">
            <v>TUBO FoFo DÚCTIL 2GS JE K-7 P/ ÁGUA DN 450</v>
          </cell>
          <cell r="D6733" t="str">
            <v>M</v>
          </cell>
          <cell r="E6733">
            <v>659.96</v>
          </cell>
        </row>
        <row r="6734">
          <cell r="A6734" t="str">
            <v>I3215</v>
          </cell>
          <cell r="B6734" t="str">
            <v>SEINFRA/CE</v>
          </cell>
          <cell r="C6734" t="str">
            <v>TUBO FoFo DÚCTIL 2GS JE K-7 P/ ÁGUA DN 500</v>
          </cell>
          <cell r="D6734" t="str">
            <v>M</v>
          </cell>
          <cell r="E6734">
            <v>750.76</v>
          </cell>
        </row>
        <row r="6735">
          <cell r="A6735" t="str">
            <v>I3216</v>
          </cell>
          <cell r="B6735" t="str">
            <v>SEINFRA/CE</v>
          </cell>
          <cell r="C6735" t="str">
            <v>TUBO FoFo DÚCTIL 2GS JE K-7 P/ ÁGUA DN 600</v>
          </cell>
          <cell r="D6735" t="str">
            <v>M</v>
          </cell>
          <cell r="E6735">
            <v>980.84</v>
          </cell>
        </row>
        <row r="6736">
          <cell r="A6736" t="str">
            <v>I3217</v>
          </cell>
          <cell r="B6736" t="str">
            <v>SEINFRA/CE</v>
          </cell>
          <cell r="C6736" t="str">
            <v>TUBO FoFo DÚCTIL 2GS JE K-7 P/ ÁGUA DN 700</v>
          </cell>
          <cell r="D6736" t="str">
            <v>M</v>
          </cell>
          <cell r="E6736">
            <v>1504.47</v>
          </cell>
        </row>
        <row r="6737">
          <cell r="A6737" t="str">
            <v>I3218</v>
          </cell>
          <cell r="B6737" t="str">
            <v>SEINFRA/CE</v>
          </cell>
          <cell r="C6737" t="str">
            <v>TUBO FoFo DÚCTIL 2GS JE K-7 P/ ÁGUA DN 800</v>
          </cell>
          <cell r="D6737" t="str">
            <v>M</v>
          </cell>
          <cell r="E6737">
            <v>1925.13</v>
          </cell>
        </row>
        <row r="6738">
          <cell r="A6738" t="str">
            <v>I3219</v>
          </cell>
          <cell r="B6738" t="str">
            <v>SEINFRA/CE</v>
          </cell>
          <cell r="C6738" t="str">
            <v>TUBO FoFo DÚCTIL 2GS JE K-7 P/ ÁGUA DN 900</v>
          </cell>
          <cell r="D6738" t="str">
            <v>M</v>
          </cell>
          <cell r="E6738">
            <v>2197.66</v>
          </cell>
        </row>
        <row r="6739">
          <cell r="A6739" t="str">
            <v>I7093</v>
          </cell>
          <cell r="B6739" t="str">
            <v>SEINFRA/CE</v>
          </cell>
          <cell r="C6739" t="str">
            <v>TUBO FoFo JTE TRAVADA K-9 DN 1000</v>
          </cell>
          <cell r="D6739" t="str">
            <v>M</v>
          </cell>
          <cell r="E6739">
            <v>4033.01</v>
          </cell>
        </row>
        <row r="6740">
          <cell r="A6740" t="str">
            <v>I7094</v>
          </cell>
          <cell r="B6740" t="str">
            <v>SEINFRA/CE</v>
          </cell>
          <cell r="C6740" t="str">
            <v>TUBO FoFo JTE TRAVADA K-9 DN 1200</v>
          </cell>
          <cell r="D6740" t="str">
            <v>M</v>
          </cell>
          <cell r="E6740">
            <v>4929.72</v>
          </cell>
        </row>
        <row r="6741">
          <cell r="A6741" t="str">
            <v>I7087</v>
          </cell>
          <cell r="B6741" t="str">
            <v>SEINFRA/CE</v>
          </cell>
          <cell r="C6741" t="str">
            <v>TUBO FoFo JTE TRAVADA K-9 DN 300</v>
          </cell>
          <cell r="D6741" t="str">
            <v>M</v>
          </cell>
          <cell r="E6741">
            <v>638.41999999999996</v>
          </cell>
        </row>
        <row r="6742">
          <cell r="A6742" t="str">
            <v>I7088</v>
          </cell>
          <cell r="B6742" t="str">
            <v>SEINFRA/CE</v>
          </cell>
          <cell r="C6742" t="str">
            <v>TUBO FoFo JTE TRAVADA K-9 DN 350</v>
          </cell>
          <cell r="D6742" t="str">
            <v>M</v>
          </cell>
          <cell r="E6742">
            <v>765.86</v>
          </cell>
        </row>
        <row r="6743">
          <cell r="A6743" t="str">
            <v>I7089</v>
          </cell>
          <cell r="B6743" t="str">
            <v>SEINFRA/CE</v>
          </cell>
          <cell r="C6743" t="str">
            <v>TUBO FoFo JTE TRAVADA K-9 DN 400</v>
          </cell>
          <cell r="D6743" t="str">
            <v>M</v>
          </cell>
          <cell r="E6743">
            <v>852.15</v>
          </cell>
        </row>
        <row r="6744">
          <cell r="A6744" t="str">
            <v>I7886</v>
          </cell>
          <cell r="B6744" t="str">
            <v>SEINFRA/CE</v>
          </cell>
          <cell r="C6744" t="str">
            <v>TUBO FoFo JTE TRAVADA K-9 DN 500</v>
          </cell>
          <cell r="D6744" t="str">
            <v>M</v>
          </cell>
          <cell r="E6744">
            <v>1173.3800000000001</v>
          </cell>
        </row>
        <row r="6745">
          <cell r="A6745" t="str">
            <v>I7887</v>
          </cell>
          <cell r="B6745" t="str">
            <v>SEINFRA/CE</v>
          </cell>
          <cell r="C6745" t="str">
            <v>TUBO FoFo JTE TRAVADA K-9 DN 600</v>
          </cell>
          <cell r="D6745" t="str">
            <v>M</v>
          </cell>
          <cell r="E6745">
            <v>1580.83</v>
          </cell>
        </row>
        <row r="6746">
          <cell r="A6746" t="str">
            <v>I7090</v>
          </cell>
          <cell r="B6746" t="str">
            <v>SEINFRA/CE</v>
          </cell>
          <cell r="C6746" t="str">
            <v>TUBO FoFo JTE TRAVADA K-9 DN 700</v>
          </cell>
          <cell r="D6746" t="str">
            <v>M</v>
          </cell>
          <cell r="E6746">
            <v>2428.02</v>
          </cell>
        </row>
        <row r="6747">
          <cell r="A6747" t="str">
            <v>I7091</v>
          </cell>
          <cell r="B6747" t="str">
            <v>SEINFRA/CE</v>
          </cell>
          <cell r="C6747" t="str">
            <v>TUBO FoFo JTE TRAVADA K-9 DN 800</v>
          </cell>
          <cell r="D6747" t="str">
            <v>M</v>
          </cell>
          <cell r="E6747">
            <v>2880.74</v>
          </cell>
        </row>
        <row r="6748">
          <cell r="A6748" t="str">
            <v>I7092</v>
          </cell>
          <cell r="B6748" t="str">
            <v>SEINFRA/CE</v>
          </cell>
          <cell r="C6748" t="str">
            <v>TUBO FoFo JTE TRAVADA K-9 DN 900</v>
          </cell>
          <cell r="D6748" t="str">
            <v>M</v>
          </cell>
          <cell r="E6748">
            <v>3286.4</v>
          </cell>
        </row>
        <row r="6749">
          <cell r="A6749" t="str">
            <v>I7085</v>
          </cell>
          <cell r="B6749" t="str">
            <v>SEINFRA/CE</v>
          </cell>
          <cell r="C6749" t="str">
            <v>TUBO FoFo JTI TRAVADA K-9 DN 250</v>
          </cell>
          <cell r="D6749" t="str">
            <v>M</v>
          </cell>
          <cell r="E6749">
            <v>531.95000000000005</v>
          </cell>
        </row>
        <row r="6750">
          <cell r="A6750" t="str">
            <v>I7086</v>
          </cell>
          <cell r="B6750" t="str">
            <v>SEINFRA/CE</v>
          </cell>
          <cell r="C6750" t="str">
            <v>TUBO FoFo JTI TRAVADA K-9 DN 300</v>
          </cell>
          <cell r="D6750" t="str">
            <v>M</v>
          </cell>
          <cell r="E6750">
            <v>590.55999999999995</v>
          </cell>
        </row>
        <row r="6751">
          <cell r="A6751" t="str">
            <v>I3225</v>
          </cell>
          <cell r="B6751" t="str">
            <v>SEINFRA/CE</v>
          </cell>
          <cell r="C6751" t="str">
            <v>TUBO FoFo PB JE K-9 P/ ÁGUA DN 100</v>
          </cell>
          <cell r="D6751" t="str">
            <v>M</v>
          </cell>
          <cell r="E6751">
            <v>183.24</v>
          </cell>
        </row>
        <row r="6752">
          <cell r="A6752" t="str">
            <v>I3238</v>
          </cell>
          <cell r="B6752" t="str">
            <v>SEINFRA/CE</v>
          </cell>
          <cell r="C6752" t="str">
            <v>TUBO FoFo PB JE K-9 P/ ÁGUA DN 1000</v>
          </cell>
          <cell r="D6752" t="str">
            <v>M</v>
          </cell>
          <cell r="E6752">
            <v>3066.84</v>
          </cell>
        </row>
        <row r="6753">
          <cell r="A6753" t="str">
            <v>I3240</v>
          </cell>
          <cell r="B6753" t="str">
            <v>SEINFRA/CE</v>
          </cell>
          <cell r="C6753" t="str">
            <v>TUBO FoFo PB JE K-9 P/ ÁGUA DN 1200</v>
          </cell>
          <cell r="D6753" t="str">
            <v>M</v>
          </cell>
          <cell r="E6753">
            <v>4094.15</v>
          </cell>
        </row>
        <row r="6754">
          <cell r="A6754" t="str">
            <v>I3226</v>
          </cell>
          <cell r="B6754" t="str">
            <v>SEINFRA/CE</v>
          </cell>
          <cell r="C6754" t="str">
            <v>TUBO FoFo PB JE K-9 P/ ÁGUA DN 150</v>
          </cell>
          <cell r="D6754" t="str">
            <v>M</v>
          </cell>
          <cell r="E6754">
            <v>233.71</v>
          </cell>
        </row>
        <row r="6755">
          <cell r="A6755" t="str">
            <v>I3227</v>
          </cell>
          <cell r="B6755" t="str">
            <v>SEINFRA/CE</v>
          </cell>
          <cell r="C6755" t="str">
            <v>TUBO FoFo PB JE K-9 P/ ÁGUA DN 200</v>
          </cell>
          <cell r="D6755" t="str">
            <v>M</v>
          </cell>
          <cell r="E6755">
            <v>303.26</v>
          </cell>
        </row>
        <row r="6756">
          <cell r="A6756" t="str">
            <v>I3228</v>
          </cell>
          <cell r="B6756" t="str">
            <v>SEINFRA/CE</v>
          </cell>
          <cell r="C6756" t="str">
            <v>TUBO FoFo PB JE K-9 P/ ÁGUA DN 250</v>
          </cell>
          <cell r="D6756" t="str">
            <v>M</v>
          </cell>
          <cell r="E6756">
            <v>389.95</v>
          </cell>
        </row>
        <row r="6757">
          <cell r="A6757" t="str">
            <v>I3229</v>
          </cell>
          <cell r="B6757" t="str">
            <v>SEINFRA/CE</v>
          </cell>
          <cell r="C6757" t="str">
            <v>TUBO FoFo PB JE K-9 P/ ÁGUA DN 300</v>
          </cell>
          <cell r="D6757" t="str">
            <v>M</v>
          </cell>
          <cell r="E6757">
            <v>476.36</v>
          </cell>
        </row>
        <row r="6758">
          <cell r="A6758" t="str">
            <v>I3230</v>
          </cell>
          <cell r="B6758" t="str">
            <v>SEINFRA/CE</v>
          </cell>
          <cell r="C6758" t="str">
            <v>TUBO FoFo PB JE K-9 P/ ÁGUA DN 350</v>
          </cell>
          <cell r="D6758" t="str">
            <v>M</v>
          </cell>
          <cell r="E6758">
            <v>557.35</v>
          </cell>
        </row>
        <row r="6759">
          <cell r="A6759" t="str">
            <v>I3231</v>
          </cell>
          <cell r="B6759" t="str">
            <v>SEINFRA/CE</v>
          </cell>
          <cell r="C6759" t="str">
            <v>TUBO FoFo PB JE K-9 P/ ÁGUA DN 400</v>
          </cell>
          <cell r="D6759" t="str">
            <v>M</v>
          </cell>
          <cell r="E6759">
            <v>642.26</v>
          </cell>
        </row>
        <row r="6760">
          <cell r="A6760" t="str">
            <v>I3232</v>
          </cell>
          <cell r="B6760" t="str">
            <v>SEINFRA/CE</v>
          </cell>
          <cell r="C6760" t="str">
            <v>TUBO FoFo PB JE K-9 P/ ÁGUA DN 450</v>
          </cell>
          <cell r="D6760" t="str">
            <v>M</v>
          </cell>
          <cell r="E6760">
            <v>774.58</v>
          </cell>
        </row>
        <row r="6761">
          <cell r="A6761" t="str">
            <v>I3233</v>
          </cell>
          <cell r="B6761" t="str">
            <v>SEINFRA/CE</v>
          </cell>
          <cell r="C6761" t="str">
            <v>TUBO FoFo PB JE K-9 P/ ÁGUA DN 500</v>
          </cell>
          <cell r="D6761" t="str">
            <v>M</v>
          </cell>
          <cell r="E6761">
            <v>883.58</v>
          </cell>
        </row>
        <row r="6762">
          <cell r="A6762" t="str">
            <v>I3234</v>
          </cell>
          <cell r="B6762" t="str">
            <v>SEINFRA/CE</v>
          </cell>
          <cell r="C6762" t="str">
            <v>TUBO FoFo PB JE K-9 P/ ÁGUA DN 600</v>
          </cell>
          <cell r="D6762" t="str">
            <v>M</v>
          </cell>
          <cell r="E6762">
            <v>1176.29</v>
          </cell>
        </row>
        <row r="6763">
          <cell r="A6763" t="str">
            <v>I3235</v>
          </cell>
          <cell r="B6763" t="str">
            <v>SEINFRA/CE</v>
          </cell>
          <cell r="C6763" t="str">
            <v>TUBO FoFo PB JE K-9 P/ ÁGUA DN 700</v>
          </cell>
          <cell r="D6763" t="str">
            <v>M</v>
          </cell>
          <cell r="E6763">
            <v>1765.53</v>
          </cell>
        </row>
        <row r="6764">
          <cell r="A6764" t="str">
            <v>I7262</v>
          </cell>
          <cell r="B6764" t="str">
            <v>SEINFRA/CE</v>
          </cell>
          <cell r="C6764" t="str">
            <v>TUBO FoFo PB JE K-9 P/ ÁGUA DN 80</v>
          </cell>
          <cell r="D6764" t="str">
            <v>M</v>
          </cell>
          <cell r="E6764">
            <v>157.91999999999999</v>
          </cell>
        </row>
        <row r="6765">
          <cell r="A6765" t="str">
            <v>I3236</v>
          </cell>
          <cell r="B6765" t="str">
            <v>SEINFRA/CE</v>
          </cell>
          <cell r="C6765" t="str">
            <v>TUBO FoFo PB JE K-9 P/ ÁGUA DN 800</v>
          </cell>
          <cell r="D6765" t="str">
            <v>M</v>
          </cell>
          <cell r="E6765">
            <v>2269.06</v>
          </cell>
        </row>
        <row r="6766">
          <cell r="A6766" t="str">
            <v>I3237</v>
          </cell>
          <cell r="B6766" t="str">
            <v>SEINFRA/CE</v>
          </cell>
          <cell r="C6766" t="str">
            <v>TUBO FoFo PB JE K-9 P/ ÁGUA DN 900</v>
          </cell>
          <cell r="D6766" t="str">
            <v>M</v>
          </cell>
          <cell r="E6766">
            <v>2629.7</v>
          </cell>
        </row>
        <row r="6767">
          <cell r="A6767" t="str">
            <v>I7264</v>
          </cell>
          <cell r="B6767" t="str">
            <v>SEINFRA/CE</v>
          </cell>
          <cell r="C6767" t="str">
            <v>TUBO FoFo PB JE K-9 P/ ESGOTO DN 1000</v>
          </cell>
          <cell r="D6767" t="str">
            <v>M</v>
          </cell>
          <cell r="E6767">
            <v>3362.19</v>
          </cell>
        </row>
        <row r="6768">
          <cell r="A6768" t="str">
            <v>I7265</v>
          </cell>
          <cell r="B6768" t="str">
            <v>SEINFRA/CE</v>
          </cell>
          <cell r="C6768" t="str">
            <v>TUBO FoFo PB JE K-9 P/ ESGOTO DN 1200</v>
          </cell>
          <cell r="D6768" t="str">
            <v>M</v>
          </cell>
          <cell r="E6768">
            <v>4470.62</v>
          </cell>
        </row>
        <row r="6769">
          <cell r="A6769" t="str">
            <v>I7266</v>
          </cell>
          <cell r="B6769" t="str">
            <v>SEINFRA/CE</v>
          </cell>
          <cell r="C6769" t="str">
            <v>TUBO FoFo PB JE K-9 P/ ESGOTO DN 150</v>
          </cell>
          <cell r="D6769" t="str">
            <v>M</v>
          </cell>
          <cell r="E6769">
            <v>275.31</v>
          </cell>
        </row>
        <row r="6770">
          <cell r="A6770" t="str">
            <v>I7267</v>
          </cell>
          <cell r="B6770" t="str">
            <v>SEINFRA/CE</v>
          </cell>
          <cell r="C6770" t="str">
            <v>TUBO FoFo PB JE K-9 P/ ESGOTO DN 200</v>
          </cell>
          <cell r="D6770" t="str">
            <v>M</v>
          </cell>
          <cell r="E6770">
            <v>357.42</v>
          </cell>
        </row>
        <row r="6771">
          <cell r="A6771" t="str">
            <v>I7268</v>
          </cell>
          <cell r="B6771" t="str">
            <v>SEINFRA/CE</v>
          </cell>
          <cell r="C6771" t="str">
            <v>TUBO FoFo PB JE K-9 P/ ESGOTO DN 250</v>
          </cell>
          <cell r="D6771" t="str">
            <v>M</v>
          </cell>
          <cell r="E6771">
            <v>438.68</v>
          </cell>
        </row>
        <row r="6772">
          <cell r="A6772" t="str">
            <v>I7269</v>
          </cell>
          <cell r="B6772" t="str">
            <v>SEINFRA/CE</v>
          </cell>
          <cell r="C6772" t="str">
            <v>TUBO FoFo PB JE K-9 P/ ESGOTO DN 300</v>
          </cell>
          <cell r="D6772" t="str">
            <v>M</v>
          </cell>
          <cell r="E6772">
            <v>545.07000000000005</v>
          </cell>
        </row>
        <row r="6773">
          <cell r="A6773" t="str">
            <v>I7270</v>
          </cell>
          <cell r="B6773" t="str">
            <v>SEINFRA/CE</v>
          </cell>
          <cell r="C6773" t="str">
            <v>TUBO FoFo PB JE K-9 P/ ESGOTO DN 350</v>
          </cell>
          <cell r="D6773" t="str">
            <v>M</v>
          </cell>
          <cell r="E6773">
            <v>633.01</v>
          </cell>
        </row>
        <row r="6774">
          <cell r="A6774" t="str">
            <v>I7271</v>
          </cell>
          <cell r="B6774" t="str">
            <v>SEINFRA/CE</v>
          </cell>
          <cell r="C6774" t="str">
            <v>TUBO FoFo PB JE K-9 P/ ESGOTO DN 400</v>
          </cell>
          <cell r="D6774" t="str">
            <v>M</v>
          </cell>
          <cell r="E6774">
            <v>736.36</v>
          </cell>
        </row>
        <row r="6775">
          <cell r="A6775" t="str">
            <v>I7272</v>
          </cell>
          <cell r="B6775" t="str">
            <v>SEINFRA/CE</v>
          </cell>
          <cell r="C6775" t="str">
            <v>TUBO FoFo PB JE K-9 P/ ESGOTO DN 450</v>
          </cell>
          <cell r="D6775" t="str">
            <v>M</v>
          </cell>
          <cell r="E6775">
            <v>844.38</v>
          </cell>
        </row>
        <row r="6776">
          <cell r="A6776" t="str">
            <v>I7273</v>
          </cell>
          <cell r="B6776" t="str">
            <v>SEINFRA/CE</v>
          </cell>
          <cell r="C6776" t="str">
            <v>TUBO FoFo PB JE K-9 P/ ESGOTO DN 500</v>
          </cell>
          <cell r="D6776" t="str">
            <v>M</v>
          </cell>
          <cell r="E6776">
            <v>987.01</v>
          </cell>
        </row>
        <row r="6777">
          <cell r="A6777" t="str">
            <v>I7274</v>
          </cell>
          <cell r="B6777" t="str">
            <v>SEINFRA/CE</v>
          </cell>
          <cell r="C6777" t="str">
            <v>TUBO FoFo PB JE K-9 P/ ESGOTO DN 600</v>
          </cell>
          <cell r="D6777" t="str">
            <v>M</v>
          </cell>
          <cell r="E6777">
            <v>1273.93</v>
          </cell>
        </row>
        <row r="6778">
          <cell r="A6778" t="str">
            <v>I7275</v>
          </cell>
          <cell r="B6778" t="str">
            <v>SEINFRA/CE</v>
          </cell>
          <cell r="C6778" t="str">
            <v>TUBO FoFo PB JE K-9 P/ ESGOTO DN 700</v>
          </cell>
          <cell r="D6778" t="str">
            <v>M</v>
          </cell>
          <cell r="E6778">
            <v>2125.34</v>
          </cell>
        </row>
        <row r="6779">
          <cell r="A6779" t="str">
            <v>I7279</v>
          </cell>
          <cell r="B6779" t="str">
            <v>SEINFRA/CE</v>
          </cell>
          <cell r="C6779" t="str">
            <v>TUBO FoFo PB JE K-9 P/ ESGOTO DN 800</v>
          </cell>
          <cell r="D6779" t="str">
            <v>M</v>
          </cell>
          <cell r="E6779">
            <v>2531.0300000000002</v>
          </cell>
        </row>
        <row r="6780">
          <cell r="A6780" t="str">
            <v>I7278</v>
          </cell>
          <cell r="B6780" t="str">
            <v>SEINFRA/CE</v>
          </cell>
          <cell r="C6780" t="str">
            <v>TUBO FoFo PB JE K-9 P/ ESGOTO DN 900</v>
          </cell>
          <cell r="D6780" t="str">
            <v>M</v>
          </cell>
          <cell r="E6780">
            <v>2911.46</v>
          </cell>
        </row>
        <row r="6781">
          <cell r="A6781" t="str">
            <v>I6938</v>
          </cell>
          <cell r="B6781" t="str">
            <v>SEINFRA/CE</v>
          </cell>
          <cell r="C6781" t="str">
            <v>TUBO PE 80 DIN  CLASSE PN10 DE 63 mm</v>
          </cell>
          <cell r="D6781" t="str">
            <v>M</v>
          </cell>
          <cell r="E6781">
            <v>20.09</v>
          </cell>
        </row>
        <row r="6782">
          <cell r="A6782" t="str">
            <v>I6939</v>
          </cell>
          <cell r="B6782" t="str">
            <v>SEINFRA/CE</v>
          </cell>
          <cell r="C6782" t="str">
            <v>TUBO PE 80 DIN  CLASSE PN10 DE 75 mm</v>
          </cell>
          <cell r="D6782" t="str">
            <v>M</v>
          </cell>
          <cell r="E6782">
            <v>32.97</v>
          </cell>
        </row>
        <row r="6783">
          <cell r="A6783" t="str">
            <v>I6934</v>
          </cell>
          <cell r="B6783" t="str">
            <v>SEINFRA/CE</v>
          </cell>
          <cell r="C6783" t="str">
            <v>TUBO PE 80 DIN CLASSE PN10 DE 110 mm</v>
          </cell>
          <cell r="D6783" t="str">
            <v>M</v>
          </cell>
          <cell r="E6783">
            <v>60.85</v>
          </cell>
        </row>
        <row r="6784">
          <cell r="A6784" t="str">
            <v>I6935</v>
          </cell>
          <cell r="B6784" t="str">
            <v>SEINFRA/CE</v>
          </cell>
          <cell r="C6784" t="str">
            <v>TUBO PE 80 DIN CLASSE PN10 DE 160 mm</v>
          </cell>
          <cell r="D6784" t="str">
            <v>M</v>
          </cell>
          <cell r="E6784">
            <v>129.9</v>
          </cell>
        </row>
        <row r="6785">
          <cell r="A6785" t="str">
            <v>I6936</v>
          </cell>
          <cell r="B6785" t="str">
            <v>SEINFRA/CE</v>
          </cell>
          <cell r="C6785" t="str">
            <v>TUBO PE 80 DIN CLASSE PN10 DE 180 mm</v>
          </cell>
          <cell r="D6785" t="str">
            <v>M</v>
          </cell>
          <cell r="E6785">
            <v>164.01</v>
          </cell>
        </row>
        <row r="6786">
          <cell r="A6786" t="str">
            <v>I6937</v>
          </cell>
          <cell r="B6786" t="str">
            <v>SEINFRA/CE</v>
          </cell>
          <cell r="C6786" t="str">
            <v>TUBO PE 80 DIN CLASSE PN10 DE 200 mm</v>
          </cell>
          <cell r="D6786" t="str">
            <v>M</v>
          </cell>
          <cell r="E6786">
            <v>202.16</v>
          </cell>
        </row>
        <row r="6787">
          <cell r="A6787" t="str">
            <v>I6940</v>
          </cell>
          <cell r="B6787" t="str">
            <v>SEINFRA/CE</v>
          </cell>
          <cell r="C6787" t="str">
            <v>TUBO PE 80 DIN CLASSE PN10 DE 90 mm</v>
          </cell>
          <cell r="D6787" t="str">
            <v>M</v>
          </cell>
          <cell r="E6787">
            <v>41.36</v>
          </cell>
        </row>
        <row r="6788">
          <cell r="A6788" t="str">
            <v>I3300</v>
          </cell>
          <cell r="B6788" t="str">
            <v>SEINFRA/CE</v>
          </cell>
          <cell r="C6788" t="str">
            <v>TUBO PEAD DE=140mm PN 10 C/FLANGES TRAMO 12m</v>
          </cell>
          <cell r="D6788" t="str">
            <v>UN</v>
          </cell>
          <cell r="E6788">
            <v>634.29999999999995</v>
          </cell>
        </row>
        <row r="6789">
          <cell r="A6789" t="str">
            <v>I3301</v>
          </cell>
          <cell r="B6789" t="str">
            <v>SEINFRA/CE</v>
          </cell>
          <cell r="C6789" t="str">
            <v>TUBO PEAD DE=160mm PN 10 C/FLANGES TRAMO 12m</v>
          </cell>
          <cell r="D6789" t="str">
            <v>UN</v>
          </cell>
          <cell r="E6789">
            <v>791.71</v>
          </cell>
        </row>
        <row r="6790">
          <cell r="A6790" t="str">
            <v>I3302</v>
          </cell>
          <cell r="B6790" t="str">
            <v>SEINFRA/CE</v>
          </cell>
          <cell r="C6790" t="str">
            <v>TUBO PEAD DE=180mm PN 10 C/FLANGES TRAMO 12m</v>
          </cell>
          <cell r="D6790" t="str">
            <v>UN</v>
          </cell>
          <cell r="E6790">
            <v>1104.6099999999999</v>
          </cell>
        </row>
        <row r="6791">
          <cell r="A6791" t="str">
            <v>I3303</v>
          </cell>
          <cell r="B6791" t="str">
            <v>SEINFRA/CE</v>
          </cell>
          <cell r="C6791" t="str">
            <v>TUBO PEAD DE=225mm PN 10 C/FLANGES TRAMO 12m</v>
          </cell>
          <cell r="D6791" t="str">
            <v>UN</v>
          </cell>
          <cell r="E6791">
            <v>1671.96</v>
          </cell>
        </row>
        <row r="6792">
          <cell r="A6792" t="str">
            <v>I3304</v>
          </cell>
          <cell r="B6792" t="str">
            <v>SEINFRA/CE</v>
          </cell>
          <cell r="C6792" t="str">
            <v>TUBO PEAD DE=250mm PN10 C/FLANGES TRAMO 12m</v>
          </cell>
          <cell r="D6792" t="str">
            <v>UN</v>
          </cell>
          <cell r="E6792">
            <v>2120.09</v>
          </cell>
        </row>
        <row r="6793">
          <cell r="A6793" t="str">
            <v>I3305</v>
          </cell>
          <cell r="B6793" t="str">
            <v>SEINFRA/CE</v>
          </cell>
          <cell r="C6793" t="str">
            <v>TUBO PEAD DE=315mm PN 10 C/FLANGES TRAMO 12m</v>
          </cell>
          <cell r="D6793" t="str">
            <v>UN</v>
          </cell>
          <cell r="E6793">
            <v>3349.95</v>
          </cell>
        </row>
        <row r="6794">
          <cell r="A6794" t="str">
            <v>I3306</v>
          </cell>
          <cell r="B6794" t="str">
            <v>SEINFRA/CE</v>
          </cell>
          <cell r="C6794" t="str">
            <v>TUBO PEAD DE=355mm PN 10 C/FLANGES TRAMO 12m</v>
          </cell>
          <cell r="D6794" t="str">
            <v>UN</v>
          </cell>
          <cell r="E6794">
            <v>4143.95</v>
          </cell>
        </row>
        <row r="6795">
          <cell r="A6795" t="str">
            <v>I6957</v>
          </cell>
          <cell r="B6795" t="str">
            <v>SEINFRA/CE</v>
          </cell>
          <cell r="C6795" t="str">
            <v>TUBO PRFV CL 10 JE PB CLASSE DE RIGIDEZ 5.000 N/m² DN 150</v>
          </cell>
          <cell r="D6795" t="str">
            <v>M</v>
          </cell>
          <cell r="E6795">
            <v>142.97999999999999</v>
          </cell>
        </row>
        <row r="6796">
          <cell r="A6796" t="str">
            <v>I6958</v>
          </cell>
          <cell r="B6796" t="str">
            <v>SEINFRA/CE</v>
          </cell>
          <cell r="C6796" t="str">
            <v>TUBO PRFV CL 10 JE PB CLASSE DE RIGIDEZ 5.000 N/m² DN 200</v>
          </cell>
          <cell r="D6796" t="str">
            <v>M</v>
          </cell>
          <cell r="E6796">
            <v>173.99</v>
          </cell>
        </row>
        <row r="6797">
          <cell r="A6797" t="str">
            <v>I6959</v>
          </cell>
          <cell r="B6797" t="str">
            <v>SEINFRA/CE</v>
          </cell>
          <cell r="C6797" t="str">
            <v>TUBO PRFV CL 10 JE PB CLASSE DE RIGIDEZ 5.000 N/m² DN 250</v>
          </cell>
          <cell r="D6797" t="str">
            <v>M</v>
          </cell>
          <cell r="E6797">
            <v>211.01</v>
          </cell>
        </row>
        <row r="6798">
          <cell r="A6798" t="str">
            <v>I6960</v>
          </cell>
          <cell r="B6798" t="str">
            <v>SEINFRA/CE</v>
          </cell>
          <cell r="C6798" t="str">
            <v>TUBO PRFV CL 10 JE PB CLASSE DE RIGIDEZ 5.000 N/m² DN 300</v>
          </cell>
          <cell r="D6798" t="str">
            <v>M</v>
          </cell>
          <cell r="E6798">
            <v>295.95</v>
          </cell>
        </row>
        <row r="6799">
          <cell r="A6799" t="str">
            <v>I6961</v>
          </cell>
          <cell r="B6799" t="str">
            <v>SEINFRA/CE</v>
          </cell>
          <cell r="C6799" t="str">
            <v>TUBO PRFV CL 12 JE PB CLASSE DE RIGIDEZ 5.000 N/m² DN 150</v>
          </cell>
          <cell r="D6799" t="str">
            <v>M</v>
          </cell>
          <cell r="E6799">
            <v>142.97999999999999</v>
          </cell>
        </row>
        <row r="6800">
          <cell r="A6800" t="str">
            <v>I6962</v>
          </cell>
          <cell r="B6800" t="str">
            <v>SEINFRA/CE</v>
          </cell>
          <cell r="C6800" t="str">
            <v>TUBO PRFV CL 12 JE PB CLASSE DE RIGIDEZ 5.000 N/m² DN 200</v>
          </cell>
          <cell r="D6800" t="str">
            <v>M</v>
          </cell>
          <cell r="E6800">
            <v>173.99</v>
          </cell>
        </row>
        <row r="6801">
          <cell r="A6801" t="str">
            <v>I6963</v>
          </cell>
          <cell r="B6801" t="str">
            <v>SEINFRA/CE</v>
          </cell>
          <cell r="C6801" t="str">
            <v>TUBO PRFV CL 12 JE PB CLASSE DE RIGIDEZ 5.000 N/m² DN 250</v>
          </cell>
          <cell r="D6801" t="str">
            <v>M</v>
          </cell>
          <cell r="E6801">
            <v>211.01</v>
          </cell>
        </row>
        <row r="6802">
          <cell r="A6802" t="str">
            <v>I6964</v>
          </cell>
          <cell r="B6802" t="str">
            <v>SEINFRA/CE</v>
          </cell>
          <cell r="C6802" t="str">
            <v>TUBO PRFV CL 12 JE PB CLASSE DE RIGIDEZ 5.000 N/m² DN 300</v>
          </cell>
          <cell r="D6802" t="str">
            <v>M</v>
          </cell>
          <cell r="E6802">
            <v>261.02999999999997</v>
          </cell>
        </row>
        <row r="6803">
          <cell r="A6803" t="str">
            <v>I6965</v>
          </cell>
          <cell r="B6803" t="str">
            <v>SEINFRA/CE</v>
          </cell>
          <cell r="C6803" t="str">
            <v>TUBO PRFV CL 16 JE PB CLASSE DE RIGIDEZ 5.000 N/m² DN 150</v>
          </cell>
          <cell r="D6803" t="str">
            <v>M</v>
          </cell>
          <cell r="E6803">
            <v>142.97999999999999</v>
          </cell>
        </row>
        <row r="6804">
          <cell r="A6804" t="str">
            <v>I6966</v>
          </cell>
          <cell r="B6804" t="str">
            <v>SEINFRA/CE</v>
          </cell>
          <cell r="C6804" t="str">
            <v>TUBO PRFV CL 16 JE PB CLASSE DE RIGIDEZ 5.000 N/m² DN 200</v>
          </cell>
          <cell r="D6804" t="str">
            <v>M</v>
          </cell>
          <cell r="E6804">
            <v>173.99</v>
          </cell>
        </row>
        <row r="6805">
          <cell r="A6805" t="str">
            <v>I6967</v>
          </cell>
          <cell r="B6805" t="str">
            <v>SEINFRA/CE</v>
          </cell>
          <cell r="C6805" t="str">
            <v>TUBO PRFV CL 16 JE PB CLASSE DE RIGIDEZ 5.000 N/m² DN 250</v>
          </cell>
          <cell r="D6805" t="str">
            <v>M</v>
          </cell>
          <cell r="E6805">
            <v>211.01</v>
          </cell>
        </row>
        <row r="6806">
          <cell r="A6806" t="str">
            <v>I6968</v>
          </cell>
          <cell r="B6806" t="str">
            <v>SEINFRA/CE</v>
          </cell>
          <cell r="C6806" t="str">
            <v>TUBO PRFV CL 16 JE PB CLASSE DE RIGIDEZ 5.000 N/m² DN 300</v>
          </cell>
          <cell r="D6806" t="str">
            <v>M</v>
          </cell>
          <cell r="E6806">
            <v>261.02999999999997</v>
          </cell>
        </row>
        <row r="6807">
          <cell r="A6807" t="str">
            <v>I6969</v>
          </cell>
          <cell r="B6807" t="str">
            <v>SEINFRA/CE</v>
          </cell>
          <cell r="C6807" t="str">
            <v>TUBO PRFV CL 16 JE PB CLASSE DE RIGIDEZ 5.000 N/m² DN 400</v>
          </cell>
          <cell r="D6807" t="str">
            <v>M</v>
          </cell>
          <cell r="E6807">
            <v>355.32</v>
          </cell>
        </row>
        <row r="6808">
          <cell r="A6808" t="str">
            <v>I6970</v>
          </cell>
          <cell r="B6808" t="str">
            <v>SEINFRA/CE</v>
          </cell>
          <cell r="C6808" t="str">
            <v>TUBO PRFV CL 16 JE PB CLASSE DE RIGIDEZ 5.000 N/m² DN 500</v>
          </cell>
          <cell r="D6808" t="str">
            <v>M</v>
          </cell>
          <cell r="E6808">
            <v>430.71</v>
          </cell>
        </row>
        <row r="6809">
          <cell r="A6809" t="str">
            <v>I6971</v>
          </cell>
          <cell r="B6809" t="str">
            <v>SEINFRA/CE</v>
          </cell>
          <cell r="C6809" t="str">
            <v>TUBO PRFV CL 18 JE PB CLASSE DE RIGIDEZ 5.000 N/m² DN 150</v>
          </cell>
          <cell r="D6809" t="str">
            <v>M</v>
          </cell>
          <cell r="E6809">
            <v>142.97999999999999</v>
          </cell>
        </row>
        <row r="6810">
          <cell r="A6810" t="str">
            <v>I6972</v>
          </cell>
          <cell r="B6810" t="str">
            <v>SEINFRA/CE</v>
          </cell>
          <cell r="C6810" t="str">
            <v>TUBO PRFV CL 18 JE PB CLASSE DE RIGIDEZ 5.000 N/m² DN 200</v>
          </cell>
          <cell r="D6810" t="str">
            <v>M</v>
          </cell>
          <cell r="E6810">
            <v>173.99</v>
          </cell>
        </row>
        <row r="6811">
          <cell r="A6811" t="str">
            <v>I6973</v>
          </cell>
          <cell r="B6811" t="str">
            <v>SEINFRA/CE</v>
          </cell>
          <cell r="C6811" t="str">
            <v>TUBO PRFV CL 18 JE PB CLASSE DE RIGIDEZ 5.000 N/m² DN 250</v>
          </cell>
          <cell r="D6811" t="str">
            <v>M</v>
          </cell>
          <cell r="E6811">
            <v>211.01</v>
          </cell>
        </row>
        <row r="6812">
          <cell r="A6812" t="str">
            <v>I6974</v>
          </cell>
          <cell r="B6812" t="str">
            <v>SEINFRA/CE</v>
          </cell>
          <cell r="C6812" t="str">
            <v>TUBO PRFV CL 18 JE PB CLASSE DE RIGIDEZ 5.000 N/m² DN 300</v>
          </cell>
          <cell r="D6812" t="str">
            <v>M</v>
          </cell>
          <cell r="E6812">
            <v>268.01</v>
          </cell>
        </row>
        <row r="6813">
          <cell r="A6813" t="str">
            <v>I6990</v>
          </cell>
          <cell r="B6813" t="str">
            <v>SEINFRA/CE</v>
          </cell>
          <cell r="C6813" t="str">
            <v>TUBO PRFV CL 20 JE PB CLASSE DE RIGIDEZ 5.000 N/m² DN 600</v>
          </cell>
          <cell r="D6813" t="str">
            <v>M</v>
          </cell>
          <cell r="E6813">
            <v>892.1</v>
          </cell>
        </row>
        <row r="6814">
          <cell r="A6814" t="str">
            <v>I6991</v>
          </cell>
          <cell r="B6814" t="str">
            <v>SEINFRA/CE</v>
          </cell>
          <cell r="C6814" t="str">
            <v>TUBO PRFV CL 20 JE PB CLASSE DE RIGIDEZ 5.000 N/m² DN 700</v>
          </cell>
          <cell r="D6814" t="str">
            <v>M</v>
          </cell>
          <cell r="E6814">
            <v>1201.8699999999999</v>
          </cell>
        </row>
        <row r="6815">
          <cell r="A6815" t="str">
            <v>I6992</v>
          </cell>
          <cell r="B6815" t="str">
            <v>SEINFRA/CE</v>
          </cell>
          <cell r="C6815" t="str">
            <v>TUBO PRFV CL 20 JE PB CLASSE DE RIGIDEZ 5.000 N/m² DN 800</v>
          </cell>
          <cell r="D6815" t="str">
            <v>M</v>
          </cell>
          <cell r="E6815">
            <v>1416.74</v>
          </cell>
        </row>
        <row r="6816">
          <cell r="A6816" t="str">
            <v>I6993</v>
          </cell>
          <cell r="B6816" t="str">
            <v>SEINFRA/CE</v>
          </cell>
          <cell r="C6816" t="str">
            <v>TUBO PRFV CL 20 JE PB CLASSE DE RIGIDEZ 5.000 N/m² DN 900</v>
          </cell>
          <cell r="D6816" t="str">
            <v>M</v>
          </cell>
          <cell r="E6816">
            <v>1785.43</v>
          </cell>
        </row>
        <row r="6817">
          <cell r="A6817" t="str">
            <v>I6975</v>
          </cell>
          <cell r="B6817" t="str">
            <v>SEINFRA/CE</v>
          </cell>
          <cell r="C6817" t="str">
            <v>TUBO PRFV CL 6 JE PB CLASSE DE RIGIDEZ 5.000 N/m² DN 400</v>
          </cell>
          <cell r="D6817" t="str">
            <v>M</v>
          </cell>
          <cell r="E6817">
            <v>353.75</v>
          </cell>
        </row>
        <row r="6818">
          <cell r="A6818" t="str">
            <v>I6976</v>
          </cell>
          <cell r="B6818" t="str">
            <v>SEINFRA/CE</v>
          </cell>
          <cell r="C6818" t="str">
            <v>TUBO PRFV CL 6 JE PB CLASSE DE RIGIDEZ 5.000 N/m² DN 500</v>
          </cell>
          <cell r="D6818" t="str">
            <v>M</v>
          </cell>
          <cell r="E6818">
            <v>395.12</v>
          </cell>
        </row>
        <row r="6819">
          <cell r="A6819" t="str">
            <v>I6977</v>
          </cell>
          <cell r="B6819" t="str">
            <v>SEINFRA/CE</v>
          </cell>
          <cell r="C6819" t="str">
            <v>TUBO PRFV CL 6 JE PB CLASSE DE RIGIDEZ 5.000 N/m² DN 600</v>
          </cell>
          <cell r="D6819" t="str">
            <v>M</v>
          </cell>
          <cell r="E6819">
            <v>485</v>
          </cell>
        </row>
        <row r="6820">
          <cell r="A6820" t="str">
            <v>I2208</v>
          </cell>
          <cell r="B6820" t="str">
            <v>SEINFRA/CE</v>
          </cell>
          <cell r="C6820" t="str">
            <v>TUBO PVC BRANCO RÍGIDO ESGOTO D=200MM (8')</v>
          </cell>
          <cell r="D6820" t="str">
            <v>M</v>
          </cell>
          <cell r="E6820">
            <v>42</v>
          </cell>
        </row>
        <row r="6821">
          <cell r="A6821" t="str">
            <v>I2209</v>
          </cell>
          <cell r="B6821" t="str">
            <v>SEINFRA/CE</v>
          </cell>
          <cell r="C6821" t="str">
            <v>TUBO PVC BRANCO RÍGIDO ESGOTO D=250MM (10')</v>
          </cell>
          <cell r="D6821" t="str">
            <v>M</v>
          </cell>
          <cell r="E6821">
            <v>55.74</v>
          </cell>
        </row>
        <row r="6822">
          <cell r="A6822" t="str">
            <v>I2210</v>
          </cell>
          <cell r="B6822" t="str">
            <v>SEINFRA/CE</v>
          </cell>
          <cell r="C6822" t="str">
            <v>TUBO PVC BRANCO RÍGIDO ESGOTO D=300MM (12')</v>
          </cell>
          <cell r="D6822" t="str">
            <v>M</v>
          </cell>
          <cell r="E6822">
            <v>70.400000000000006</v>
          </cell>
        </row>
        <row r="6823">
          <cell r="A6823" t="str">
            <v>I3180</v>
          </cell>
          <cell r="B6823" t="str">
            <v>SEINFRA/CE</v>
          </cell>
          <cell r="C6823" t="str">
            <v>TUBO PVC CORRUGADO E PERFURADO DN 100</v>
          </cell>
          <cell r="D6823" t="str">
            <v>M</v>
          </cell>
          <cell r="E6823">
            <v>29.95</v>
          </cell>
        </row>
        <row r="6824">
          <cell r="A6824" t="str">
            <v>I3181</v>
          </cell>
          <cell r="B6824" t="str">
            <v>SEINFRA/CE</v>
          </cell>
          <cell r="C6824" t="str">
            <v>TUBO PVC CORRUGADO E PERFURADO DN 150</v>
          </cell>
          <cell r="D6824" t="str">
            <v>M</v>
          </cell>
          <cell r="E6824">
            <v>44.87</v>
          </cell>
        </row>
        <row r="6825">
          <cell r="A6825" t="str">
            <v>I2211</v>
          </cell>
          <cell r="B6825" t="str">
            <v>SEINFRA/CE</v>
          </cell>
          <cell r="C6825" t="str">
            <v>TUBO PVC CORRUGADO PERFURADO D=10cm</v>
          </cell>
          <cell r="D6825" t="str">
            <v>M</v>
          </cell>
          <cell r="E6825">
            <v>19.91</v>
          </cell>
        </row>
        <row r="6826">
          <cell r="A6826" t="str">
            <v>I2212</v>
          </cell>
          <cell r="B6826" t="str">
            <v>SEINFRA/CE</v>
          </cell>
          <cell r="C6826" t="str">
            <v>TUBO PVC CORRUGADO PERFURADO D=15cm</v>
          </cell>
          <cell r="D6826" t="str">
            <v>M</v>
          </cell>
          <cell r="E6826">
            <v>33.06</v>
          </cell>
        </row>
        <row r="6827">
          <cell r="A6827" t="str">
            <v>I2213</v>
          </cell>
          <cell r="B6827" t="str">
            <v>SEINFRA/CE</v>
          </cell>
          <cell r="C6827" t="str">
            <v>TUBO PVC CORRUGADO PERFURADO D=20cm</v>
          </cell>
          <cell r="D6827" t="str">
            <v>M</v>
          </cell>
          <cell r="E6827">
            <v>34.49</v>
          </cell>
        </row>
        <row r="6828">
          <cell r="A6828" t="str">
            <v>I6523</v>
          </cell>
          <cell r="B6828" t="str">
            <v>SEINFRA/CE</v>
          </cell>
          <cell r="C6828" t="str">
            <v>TUBO PVC DEFoFo DÚCTIL JEI 1MPa DN 100 (NBR-7665-07/03/07)</v>
          </cell>
          <cell r="D6828" t="str">
            <v>M</v>
          </cell>
          <cell r="E6828">
            <v>27.59</v>
          </cell>
        </row>
        <row r="6829">
          <cell r="A6829" t="str">
            <v>I6524</v>
          </cell>
          <cell r="B6829" t="str">
            <v>SEINFRA/CE</v>
          </cell>
          <cell r="C6829" t="str">
            <v>TUBO PVC DEFoFo DÚCTIL JEI 1MPa DN 150 (NBR-7665-07/03/07)</v>
          </cell>
          <cell r="D6829" t="str">
            <v>M</v>
          </cell>
          <cell r="E6829">
            <v>57.44</v>
          </cell>
        </row>
        <row r="6830">
          <cell r="A6830" t="str">
            <v>I6525</v>
          </cell>
          <cell r="B6830" t="str">
            <v>SEINFRA/CE</v>
          </cell>
          <cell r="C6830" t="str">
            <v>TUBO PVC DEFoFo DÚCTIL JEI 1MPa DN 200 (NBR-7665-07/03/07)</v>
          </cell>
          <cell r="D6830" t="str">
            <v>M</v>
          </cell>
          <cell r="E6830">
            <v>99.23</v>
          </cell>
        </row>
        <row r="6831">
          <cell r="A6831" t="str">
            <v>I6527</v>
          </cell>
          <cell r="B6831" t="str">
            <v>SEINFRA/CE</v>
          </cell>
          <cell r="C6831" t="str">
            <v>TUBO PVC DEFoFo DÚCTIL JEI 1MPa DN 250 (NBR-7665-07/03/07)</v>
          </cell>
          <cell r="D6831" t="str">
            <v>M</v>
          </cell>
          <cell r="E6831">
            <v>148.46</v>
          </cell>
        </row>
        <row r="6832">
          <cell r="A6832" t="str">
            <v>I6528</v>
          </cell>
          <cell r="B6832" t="str">
            <v>SEINFRA/CE</v>
          </cell>
          <cell r="C6832" t="str">
            <v>TUBO PVC DEFoFo DÚCTIL JEI 1MPa DN 300 (NBR-7665-07/03/07)</v>
          </cell>
          <cell r="D6832" t="str">
            <v>M</v>
          </cell>
          <cell r="E6832">
            <v>209.87</v>
          </cell>
        </row>
        <row r="6833">
          <cell r="A6833" t="str">
            <v>I8552</v>
          </cell>
          <cell r="B6833" t="str">
            <v>SEINFRA/CE</v>
          </cell>
          <cell r="C6833" t="str">
            <v>TUBO PVC DEFoFo DÚCTIL JEI 1MPa DN 400 (NBR-7665-07/03/07)</v>
          </cell>
          <cell r="D6833" t="str">
            <v>M</v>
          </cell>
          <cell r="E6833">
            <v>404.31</v>
          </cell>
        </row>
        <row r="6834">
          <cell r="A6834" t="str">
            <v>I8553</v>
          </cell>
          <cell r="B6834" t="str">
            <v>SEINFRA/CE</v>
          </cell>
          <cell r="C6834" t="str">
            <v>TUBO PVC DEFoFo DÚCTIL JEI 1MPa DN 500 (NBR-7665-07/03/07)</v>
          </cell>
          <cell r="D6834" t="str">
            <v>M</v>
          </cell>
          <cell r="E6834">
            <v>628.74</v>
          </cell>
        </row>
        <row r="6835">
          <cell r="A6835" t="str">
            <v>I2456</v>
          </cell>
          <cell r="B6835" t="str">
            <v>SEINFRA/CE</v>
          </cell>
          <cell r="C6835" t="str">
            <v>TUBO PVC ESGOTO PRIMÁRIO DN 100 (NBR 5688)</v>
          </cell>
          <cell r="D6835" t="str">
            <v>M</v>
          </cell>
          <cell r="E6835">
            <v>11.14</v>
          </cell>
        </row>
        <row r="6836">
          <cell r="A6836" t="str">
            <v>I6204</v>
          </cell>
          <cell r="B6836" t="str">
            <v>SEINFRA/CE</v>
          </cell>
          <cell r="C6836" t="str">
            <v>TUBO PVC ESGOTO PRIMARIO DN 150 (NBR 5688)</v>
          </cell>
          <cell r="D6836" t="str">
            <v>M</v>
          </cell>
          <cell r="E6836">
            <v>24.99</v>
          </cell>
        </row>
        <row r="6837">
          <cell r="A6837" t="str">
            <v>I2457</v>
          </cell>
          <cell r="B6837" t="str">
            <v>SEINFRA/CE</v>
          </cell>
          <cell r="C6837" t="str">
            <v>TUBO PVC ESGOTO PRIMÁRIO DN 50 (NBR 5688)</v>
          </cell>
          <cell r="D6837" t="str">
            <v>M</v>
          </cell>
          <cell r="E6837">
            <v>4.8899999999999997</v>
          </cell>
        </row>
        <row r="6838">
          <cell r="A6838" t="str">
            <v>I6203</v>
          </cell>
          <cell r="B6838" t="str">
            <v>SEINFRA/CE</v>
          </cell>
          <cell r="C6838" t="str">
            <v>TUBO PVC ESGOTO PRIMARIO DN 75 (NBR 5688)</v>
          </cell>
          <cell r="D6838" t="str">
            <v>M</v>
          </cell>
          <cell r="E6838">
            <v>7.83</v>
          </cell>
        </row>
        <row r="6839">
          <cell r="A6839" t="str">
            <v>I2458</v>
          </cell>
          <cell r="B6839" t="str">
            <v>SEINFRA/CE</v>
          </cell>
          <cell r="C6839" t="str">
            <v>TUBO PVC ESGOTO SECUNDÁRIO DN 40 (NBR 5688)</v>
          </cell>
          <cell r="D6839" t="str">
            <v>M</v>
          </cell>
          <cell r="E6839">
            <v>2.91</v>
          </cell>
        </row>
        <row r="6840">
          <cell r="A6840" t="str">
            <v>I6205</v>
          </cell>
          <cell r="B6840" t="str">
            <v>SEINFRA/CE</v>
          </cell>
          <cell r="C6840" t="str">
            <v>TUBO PVC ESGOTO SERIE R DN 100</v>
          </cell>
          <cell r="D6840" t="str">
            <v>M</v>
          </cell>
          <cell r="E6840">
            <v>16.22</v>
          </cell>
        </row>
        <row r="6841">
          <cell r="A6841" t="str">
            <v>I6206</v>
          </cell>
          <cell r="B6841" t="str">
            <v>SEINFRA/CE</v>
          </cell>
          <cell r="C6841" t="str">
            <v>TUBO PVC ESGOTO SERIE R DN 150</v>
          </cell>
          <cell r="D6841" t="str">
            <v>M</v>
          </cell>
          <cell r="E6841">
            <v>33.94</v>
          </cell>
        </row>
        <row r="6842">
          <cell r="A6842" t="str">
            <v>I7590</v>
          </cell>
          <cell r="B6842" t="str">
            <v>SEINFRA/CE</v>
          </cell>
          <cell r="C6842" t="str">
            <v>TUBO PVC NERVURADO LEVE DN 154x2m</v>
          </cell>
          <cell r="D6842" t="str">
            <v>UN</v>
          </cell>
          <cell r="E6842">
            <v>147.13</v>
          </cell>
        </row>
        <row r="6843">
          <cell r="A6843" t="str">
            <v>I7591</v>
          </cell>
          <cell r="B6843" t="str">
            <v>SEINFRA/CE</v>
          </cell>
          <cell r="C6843" t="str">
            <v>TUBO PVC NERVURADO LEVE DN 154x4m</v>
          </cell>
          <cell r="D6843" t="str">
            <v>UN</v>
          </cell>
          <cell r="E6843">
            <v>283.26</v>
          </cell>
        </row>
        <row r="6844">
          <cell r="A6844" t="str">
            <v>I7596</v>
          </cell>
          <cell r="B6844" t="str">
            <v>SEINFRA/CE</v>
          </cell>
          <cell r="C6844" t="str">
            <v>TUBO PVC NERVURADO REFORÇADO DN 200x2m</v>
          </cell>
          <cell r="D6844" t="str">
            <v>UN</v>
          </cell>
          <cell r="E6844">
            <v>453.34</v>
          </cell>
        </row>
        <row r="6845">
          <cell r="A6845" t="str">
            <v>I7597</v>
          </cell>
          <cell r="B6845" t="str">
            <v>SEINFRA/CE</v>
          </cell>
          <cell r="C6845" t="str">
            <v>TUBO PVC NERVURADO REFORÇADO DN 200x4m</v>
          </cell>
          <cell r="D6845" t="str">
            <v>UN</v>
          </cell>
          <cell r="E6845">
            <v>882.68</v>
          </cell>
        </row>
        <row r="6846">
          <cell r="A6846" t="str">
            <v>I7592</v>
          </cell>
          <cell r="B6846" t="str">
            <v>SEINFRA/CE</v>
          </cell>
          <cell r="C6846" t="str">
            <v>TUBO PVC NERVURADO STANDARD DN 154x2m</v>
          </cell>
          <cell r="D6846" t="str">
            <v>UN</v>
          </cell>
          <cell r="E6846">
            <v>208.02</v>
          </cell>
        </row>
        <row r="6847">
          <cell r="A6847" t="str">
            <v>I7593</v>
          </cell>
          <cell r="B6847" t="str">
            <v>SEINFRA/CE</v>
          </cell>
          <cell r="C6847" t="str">
            <v>TUBO PVC NERVURADO STANDARD DN 154x4m</v>
          </cell>
          <cell r="D6847" t="str">
            <v>UN</v>
          </cell>
          <cell r="E6847">
            <v>412.05</v>
          </cell>
        </row>
        <row r="6848">
          <cell r="A6848" t="str">
            <v>I7594</v>
          </cell>
          <cell r="B6848" t="str">
            <v>SEINFRA/CE</v>
          </cell>
          <cell r="C6848" t="str">
            <v>TUBO PVC NERVURADO STANDARD DN 206x2m</v>
          </cell>
          <cell r="D6848" t="str">
            <v>UN</v>
          </cell>
          <cell r="E6848">
            <v>744.22</v>
          </cell>
        </row>
        <row r="6849">
          <cell r="A6849" t="str">
            <v>I7595</v>
          </cell>
          <cell r="B6849" t="str">
            <v>SEINFRA/CE</v>
          </cell>
          <cell r="C6849" t="str">
            <v>TUBO PVC NERVURADO STANDARD DN 206x4m</v>
          </cell>
          <cell r="D6849" t="str">
            <v>UN</v>
          </cell>
          <cell r="E6849">
            <v>377.08</v>
          </cell>
        </row>
        <row r="6850">
          <cell r="A6850" t="str">
            <v>I3070</v>
          </cell>
          <cell r="B6850" t="str">
            <v>SEINFRA/CE</v>
          </cell>
          <cell r="C6850" t="str">
            <v>TUBO PVC OCRE PAREDE DUPLA JE DN 150(NBR-7362-3)</v>
          </cell>
          <cell r="D6850" t="str">
            <v>M</v>
          </cell>
          <cell r="E6850">
            <v>115.47</v>
          </cell>
        </row>
        <row r="6851">
          <cell r="A6851" t="str">
            <v>I2193</v>
          </cell>
          <cell r="B6851" t="str">
            <v>SEINFRA/CE</v>
          </cell>
          <cell r="C6851" t="str">
            <v>TUBO PVC PARA ESGOTO DE 100MM (4')</v>
          </cell>
          <cell r="D6851" t="str">
            <v>M</v>
          </cell>
          <cell r="E6851">
            <v>11.14</v>
          </cell>
        </row>
        <row r="6852">
          <cell r="A6852" t="str">
            <v>I2194</v>
          </cell>
          <cell r="B6852" t="str">
            <v>SEINFRA/CE</v>
          </cell>
          <cell r="C6852" t="str">
            <v>TUBO PVC PARA ESGOTO DE 40MM (1 1/2')</v>
          </cell>
          <cell r="D6852" t="str">
            <v>M</v>
          </cell>
          <cell r="E6852">
            <v>2.91</v>
          </cell>
        </row>
        <row r="6853">
          <cell r="A6853" t="str">
            <v>I2195</v>
          </cell>
          <cell r="B6853" t="str">
            <v>SEINFRA/CE</v>
          </cell>
          <cell r="C6853" t="str">
            <v>TUBO PVC PARA ESGOTO DE 50MM (2')</v>
          </cell>
          <cell r="D6853" t="str">
            <v>M</v>
          </cell>
          <cell r="E6853">
            <v>4.8899999999999997</v>
          </cell>
        </row>
        <row r="6854">
          <cell r="A6854" t="str">
            <v>I2196</v>
          </cell>
          <cell r="B6854" t="str">
            <v>SEINFRA/CE</v>
          </cell>
          <cell r="C6854" t="str">
            <v>TUBO PVC PARA ESGOTO DE 75MM (3')</v>
          </cell>
          <cell r="D6854" t="str">
            <v>M</v>
          </cell>
          <cell r="E6854">
            <v>7.83</v>
          </cell>
        </row>
        <row r="6855">
          <cell r="A6855" t="str">
            <v>I3152</v>
          </cell>
          <cell r="B6855" t="str">
            <v>SEINFRA/CE</v>
          </cell>
          <cell r="C6855" t="str">
            <v>TUBO PVC PBA JE CL-12 DN 100 (NBR-5647)</v>
          </cell>
          <cell r="D6855" t="str">
            <v>M</v>
          </cell>
          <cell r="E6855">
            <v>26.53</v>
          </cell>
        </row>
        <row r="6856">
          <cell r="A6856" t="str">
            <v>I3150</v>
          </cell>
          <cell r="B6856" t="str">
            <v>SEINFRA/CE</v>
          </cell>
          <cell r="C6856" t="str">
            <v>TUBO PVC PBA JE CL-12 DN 50 (NBR-5647)</v>
          </cell>
          <cell r="D6856" t="str">
            <v>M</v>
          </cell>
          <cell r="E6856">
            <v>8.16</v>
          </cell>
        </row>
        <row r="6857">
          <cell r="A6857" t="str">
            <v>I3151</v>
          </cell>
          <cell r="B6857" t="str">
            <v>SEINFRA/CE</v>
          </cell>
          <cell r="C6857" t="str">
            <v>TUBO PVC PBA JE CL-12 DN 75 (NBR-5647)</v>
          </cell>
          <cell r="D6857" t="str">
            <v>M</v>
          </cell>
          <cell r="E6857">
            <v>15.77</v>
          </cell>
        </row>
        <row r="6858">
          <cell r="A6858" t="str">
            <v>I3155</v>
          </cell>
          <cell r="B6858" t="str">
            <v>SEINFRA/CE</v>
          </cell>
          <cell r="C6858" t="str">
            <v>TUBO PVC PBA JE CL-15 DN 100 (NBR-5647)</v>
          </cell>
          <cell r="D6858" t="str">
            <v>M</v>
          </cell>
          <cell r="E6858">
            <v>31.92</v>
          </cell>
        </row>
        <row r="6859">
          <cell r="A6859" t="str">
            <v>I3153</v>
          </cell>
          <cell r="B6859" t="str">
            <v>SEINFRA/CE</v>
          </cell>
          <cell r="C6859" t="str">
            <v>TUBO PVC PBA JE CL-15 DN 50 (NBR-5647)</v>
          </cell>
          <cell r="D6859" t="str">
            <v>M</v>
          </cell>
          <cell r="E6859">
            <v>9.7799999999999994</v>
          </cell>
        </row>
        <row r="6860">
          <cell r="A6860" t="str">
            <v>I3154</v>
          </cell>
          <cell r="B6860" t="str">
            <v>SEINFRA/CE</v>
          </cell>
          <cell r="C6860" t="str">
            <v>TUBO PVC PBA JE CL-15 DN 75 (NBR-5647)</v>
          </cell>
          <cell r="D6860" t="str">
            <v>M</v>
          </cell>
          <cell r="E6860">
            <v>19.12</v>
          </cell>
        </row>
        <row r="6861">
          <cell r="A6861" t="str">
            <v>I3158</v>
          </cell>
          <cell r="B6861" t="str">
            <v>SEINFRA/CE</v>
          </cell>
          <cell r="C6861" t="str">
            <v>TUBO PVC PBA JE CL-20 DN 100 (NBR-5647)</v>
          </cell>
          <cell r="D6861" t="str">
            <v>M</v>
          </cell>
          <cell r="E6861">
            <v>40.450000000000003</v>
          </cell>
        </row>
        <row r="6862">
          <cell r="A6862" t="str">
            <v>I3156</v>
          </cell>
          <cell r="B6862" t="str">
            <v>SEINFRA/CE</v>
          </cell>
          <cell r="C6862" t="str">
            <v>TUBO PVC PBA JE CL-20 DN 50 (NBR-5647)</v>
          </cell>
          <cell r="D6862" t="str">
            <v>M</v>
          </cell>
          <cell r="E6862">
            <v>12.29</v>
          </cell>
        </row>
        <row r="6863">
          <cell r="A6863" t="str">
            <v>I3157</v>
          </cell>
          <cell r="B6863" t="str">
            <v>SEINFRA/CE</v>
          </cell>
          <cell r="C6863" t="str">
            <v>TUBO PVC PBA JE CL-20 DN 75 (NBR-5647)</v>
          </cell>
          <cell r="D6863" t="str">
            <v>M</v>
          </cell>
          <cell r="E6863">
            <v>24.18</v>
          </cell>
        </row>
        <row r="6864">
          <cell r="A6864" t="str">
            <v>I3161</v>
          </cell>
          <cell r="B6864" t="str">
            <v>SEINFRA/CE</v>
          </cell>
          <cell r="C6864" t="str">
            <v>TUBO PVC PBA JEI CL-12 DN 100 (NBR-5647)</v>
          </cell>
          <cell r="D6864" t="str">
            <v>M</v>
          </cell>
          <cell r="E6864">
            <v>24.59</v>
          </cell>
        </row>
        <row r="6865">
          <cell r="A6865" t="str">
            <v>I3159</v>
          </cell>
          <cell r="B6865" t="str">
            <v>SEINFRA/CE</v>
          </cell>
          <cell r="C6865" t="str">
            <v>TUBO PVC PBA JEI CL-12 DN 50 (NBR-5647)</v>
          </cell>
          <cell r="D6865" t="str">
            <v>M</v>
          </cell>
          <cell r="E6865">
            <v>7.53</v>
          </cell>
        </row>
        <row r="6866">
          <cell r="A6866" t="str">
            <v>I3160</v>
          </cell>
          <cell r="B6866" t="str">
            <v>SEINFRA/CE</v>
          </cell>
          <cell r="C6866" t="str">
            <v>TUBO PVC PBA JEI CL-12 DN 75 (NBR-5647)</v>
          </cell>
          <cell r="D6866" t="str">
            <v>M</v>
          </cell>
          <cell r="E6866">
            <v>14.85</v>
          </cell>
        </row>
        <row r="6867">
          <cell r="A6867" t="str">
            <v>I3164</v>
          </cell>
          <cell r="B6867" t="str">
            <v>SEINFRA/CE</v>
          </cell>
          <cell r="C6867" t="str">
            <v>TUBO PVC PBA JEI CL-15 DN 100 (NBR-5647)</v>
          </cell>
          <cell r="D6867" t="str">
            <v>M</v>
          </cell>
          <cell r="E6867">
            <v>29.05</v>
          </cell>
        </row>
        <row r="6868">
          <cell r="A6868" t="str">
            <v>I3162</v>
          </cell>
          <cell r="B6868" t="str">
            <v>SEINFRA/CE</v>
          </cell>
          <cell r="C6868" t="str">
            <v>TUBO PVC PBA JEI CL-15 DN 50 (NBR-5647)</v>
          </cell>
          <cell r="D6868" t="str">
            <v>M</v>
          </cell>
          <cell r="E6868">
            <v>8.75</v>
          </cell>
        </row>
        <row r="6869">
          <cell r="A6869" t="str">
            <v>I3163</v>
          </cell>
          <cell r="B6869" t="str">
            <v>SEINFRA/CE</v>
          </cell>
          <cell r="C6869" t="str">
            <v>TUBO PVC PBA JEI CL-15 DN 75 (NBR-5647)</v>
          </cell>
          <cell r="D6869" t="str">
            <v>M</v>
          </cell>
          <cell r="E6869">
            <v>17.72</v>
          </cell>
        </row>
        <row r="6870">
          <cell r="A6870" t="str">
            <v>I3167</v>
          </cell>
          <cell r="B6870" t="str">
            <v>SEINFRA/CE</v>
          </cell>
          <cell r="C6870" t="str">
            <v>TUBO PVC PBA JEI CL-20 DN 100 (NBR-5647)</v>
          </cell>
          <cell r="D6870" t="str">
            <v>M</v>
          </cell>
          <cell r="E6870">
            <v>36.200000000000003</v>
          </cell>
        </row>
        <row r="6871">
          <cell r="A6871" t="str">
            <v>I3165</v>
          </cell>
          <cell r="B6871" t="str">
            <v>SEINFRA/CE</v>
          </cell>
          <cell r="C6871" t="str">
            <v>TUBO PVC PBA JEI CL-20 DN 50 (NBR-5647)</v>
          </cell>
          <cell r="D6871" t="str">
            <v>M</v>
          </cell>
          <cell r="E6871">
            <v>11</v>
          </cell>
        </row>
        <row r="6872">
          <cell r="A6872" t="str">
            <v>I3166</v>
          </cell>
          <cell r="B6872" t="str">
            <v>SEINFRA/CE</v>
          </cell>
          <cell r="C6872" t="str">
            <v>TUBO PVC PBA JEI CL-20 DN 75 (NBR-5647)</v>
          </cell>
          <cell r="D6872" t="str">
            <v>M</v>
          </cell>
          <cell r="E6872">
            <v>21.97</v>
          </cell>
        </row>
        <row r="6873">
          <cell r="A6873" t="str">
            <v>I6941</v>
          </cell>
          <cell r="B6873" t="str">
            <v>SEINFRA/CE</v>
          </cell>
          <cell r="C6873" t="str">
            <v>TUBO PVC PBS CLASSE CL-12 DN 150</v>
          </cell>
          <cell r="D6873" t="str">
            <v>M</v>
          </cell>
          <cell r="E6873">
            <v>63.56</v>
          </cell>
        </row>
        <row r="6874">
          <cell r="A6874" t="str">
            <v>I6942</v>
          </cell>
          <cell r="B6874" t="str">
            <v>SEINFRA/CE</v>
          </cell>
          <cell r="C6874" t="str">
            <v>TUBO PVC PBS CLASSE CL-12 DN 200</v>
          </cell>
          <cell r="D6874" t="str">
            <v>M</v>
          </cell>
          <cell r="E6874">
            <v>102.52</v>
          </cell>
        </row>
        <row r="6875">
          <cell r="A6875" t="str">
            <v>I6943</v>
          </cell>
          <cell r="B6875" t="str">
            <v>SEINFRA/CE</v>
          </cell>
          <cell r="C6875" t="str">
            <v>TUBO PVC PBS CLASSE CL-15 DN 150</v>
          </cell>
          <cell r="D6875" t="str">
            <v>M</v>
          </cell>
          <cell r="E6875">
            <v>76.069999999999993</v>
          </cell>
        </row>
        <row r="6876">
          <cell r="A6876" t="str">
            <v>I6944</v>
          </cell>
          <cell r="B6876" t="str">
            <v>SEINFRA/CE</v>
          </cell>
          <cell r="C6876" t="str">
            <v>TUBO PVC PBS CLASSE CL-15 DN 200</v>
          </cell>
          <cell r="D6876" t="str">
            <v>M</v>
          </cell>
          <cell r="E6876">
            <v>120.82</v>
          </cell>
        </row>
        <row r="6877">
          <cell r="A6877" t="str">
            <v>I6945</v>
          </cell>
          <cell r="B6877" t="str">
            <v>SEINFRA/CE</v>
          </cell>
          <cell r="C6877" t="str">
            <v>TUBO PVC PBS CLASSE CL-20 DN 100</v>
          </cell>
          <cell r="D6877" t="str">
            <v>M</v>
          </cell>
          <cell r="E6877">
            <v>57.56</v>
          </cell>
        </row>
        <row r="6878">
          <cell r="A6878" t="str">
            <v>I6946</v>
          </cell>
          <cell r="B6878" t="str">
            <v>SEINFRA/CE</v>
          </cell>
          <cell r="C6878" t="str">
            <v>TUBO PVC PBS CLASSE CL-20 DN 150</v>
          </cell>
          <cell r="D6878" t="str">
            <v>M</v>
          </cell>
          <cell r="E6878">
            <v>94.51</v>
          </cell>
        </row>
        <row r="6879">
          <cell r="A6879" t="str">
            <v>I6947</v>
          </cell>
          <cell r="B6879" t="str">
            <v>SEINFRA/CE</v>
          </cell>
          <cell r="C6879" t="str">
            <v>TUBO PVC PBS CLASSE CL-20 DN 200</v>
          </cell>
          <cell r="D6879" t="str">
            <v>M</v>
          </cell>
          <cell r="E6879">
            <v>147</v>
          </cell>
        </row>
        <row r="6880">
          <cell r="A6880" t="str">
            <v>I6948</v>
          </cell>
          <cell r="B6880" t="str">
            <v>SEINFRA/CE</v>
          </cell>
          <cell r="C6880" t="str">
            <v>TUBO PVC PBS CLASSE CL-20 DN 50</v>
          </cell>
          <cell r="D6880" t="str">
            <v>M</v>
          </cell>
          <cell r="E6880">
            <v>17.37</v>
          </cell>
        </row>
        <row r="6881">
          <cell r="A6881" t="str">
            <v>I6949</v>
          </cell>
          <cell r="B6881" t="str">
            <v>SEINFRA/CE</v>
          </cell>
          <cell r="C6881" t="str">
            <v>TUBO PVC PBS CLASSE CL-20 DN 75</v>
          </cell>
          <cell r="D6881" t="str">
            <v>M</v>
          </cell>
          <cell r="E6881">
            <v>36</v>
          </cell>
        </row>
        <row r="6882">
          <cell r="A6882" t="str">
            <v>I2214</v>
          </cell>
          <cell r="B6882" t="str">
            <v>SEINFRA/CE</v>
          </cell>
          <cell r="C6882" t="str">
            <v>TUBO PVC RÍG.CINZA P/ESGOTO. DIÂMETRO 150MM (6')</v>
          </cell>
          <cell r="D6882" t="str">
            <v>M</v>
          </cell>
          <cell r="E6882">
            <v>41.8</v>
          </cell>
        </row>
        <row r="6883">
          <cell r="A6883" t="str">
            <v>I6207</v>
          </cell>
          <cell r="B6883" t="str">
            <v>SEINFRA/CE</v>
          </cell>
          <cell r="C6883" t="str">
            <v>TUBO PVC RIGIDO LEVES DN 125</v>
          </cell>
          <cell r="D6883" t="str">
            <v>M</v>
          </cell>
          <cell r="E6883">
            <v>11.49</v>
          </cell>
        </row>
        <row r="6884">
          <cell r="A6884" t="str">
            <v>I2459</v>
          </cell>
          <cell r="B6884" t="str">
            <v>SEINFRA/CE</v>
          </cell>
          <cell r="C6884" t="str">
            <v>TUBO PVC RÍGIDO LEVES DN 150</v>
          </cell>
          <cell r="D6884" t="str">
            <v>M</v>
          </cell>
          <cell r="E6884">
            <v>27.3</v>
          </cell>
        </row>
        <row r="6885">
          <cell r="A6885" t="str">
            <v>I6208</v>
          </cell>
          <cell r="B6885" t="str">
            <v>SEINFRA/CE</v>
          </cell>
          <cell r="C6885" t="str">
            <v>TUBO PVC RIGIDO LEVES DN 150</v>
          </cell>
          <cell r="D6885" t="str">
            <v>M</v>
          </cell>
          <cell r="E6885">
            <v>12.7</v>
          </cell>
        </row>
        <row r="6886">
          <cell r="A6886" t="str">
            <v>I6209</v>
          </cell>
          <cell r="B6886" t="str">
            <v>SEINFRA/CE</v>
          </cell>
          <cell r="C6886" t="str">
            <v>TUBO PVC RIGIDO LEVES DN 200</v>
          </cell>
          <cell r="D6886" t="str">
            <v>M</v>
          </cell>
          <cell r="E6886">
            <v>26.04</v>
          </cell>
        </row>
        <row r="6887">
          <cell r="A6887" t="str">
            <v>I6210</v>
          </cell>
          <cell r="B6887" t="str">
            <v>SEINFRA/CE</v>
          </cell>
          <cell r="C6887" t="str">
            <v>TUBO PVC RIGIDO LEVES DN 250</v>
          </cell>
          <cell r="D6887" t="str">
            <v>M</v>
          </cell>
          <cell r="E6887">
            <v>37.9</v>
          </cell>
        </row>
        <row r="6888">
          <cell r="A6888" t="str">
            <v>I2460</v>
          </cell>
          <cell r="B6888" t="str">
            <v>SEINFRA/CE</v>
          </cell>
          <cell r="C6888" t="str">
            <v>TUBO PVC RÍGIDO LEVES DN 300</v>
          </cell>
          <cell r="D6888" t="str">
            <v>M</v>
          </cell>
          <cell r="E6888">
            <v>79.2</v>
          </cell>
        </row>
        <row r="6889">
          <cell r="A6889" t="str">
            <v>I6211</v>
          </cell>
          <cell r="B6889" t="str">
            <v>SEINFRA/CE</v>
          </cell>
          <cell r="C6889" t="str">
            <v>TUBO PVC RIGIDO LEVES DN 300</v>
          </cell>
          <cell r="D6889" t="str">
            <v>M</v>
          </cell>
          <cell r="E6889">
            <v>54.09</v>
          </cell>
        </row>
        <row r="6890">
          <cell r="A6890" t="str">
            <v>I6212</v>
          </cell>
          <cell r="B6890" t="str">
            <v>SEINFRA/CE</v>
          </cell>
          <cell r="C6890" t="str">
            <v>TUBO PVC RIGIDO LEVES DN 400</v>
          </cell>
          <cell r="D6890" t="str">
            <v>M</v>
          </cell>
          <cell r="E6890">
            <v>91.37</v>
          </cell>
        </row>
        <row r="6891">
          <cell r="A6891" t="str">
            <v>I6213</v>
          </cell>
          <cell r="B6891" t="str">
            <v>SEINFRA/CE</v>
          </cell>
          <cell r="C6891" t="str">
            <v>TUBO PVC RIGIDO LEVES DN 450</v>
          </cell>
          <cell r="D6891" t="str">
            <v>M</v>
          </cell>
          <cell r="E6891">
            <v>112.52</v>
          </cell>
        </row>
        <row r="6892">
          <cell r="A6892" t="str">
            <v>I3062</v>
          </cell>
          <cell r="B6892" t="str">
            <v>SEINFRA/CE</v>
          </cell>
          <cell r="C6892" t="str">
            <v>TUBO PVC RIGIDO OCRE JE DN 100 (NBR-7362)</v>
          </cell>
          <cell r="D6892" t="str">
            <v>M</v>
          </cell>
          <cell r="E6892">
            <v>13.18</v>
          </cell>
        </row>
        <row r="6893">
          <cell r="A6893" t="str">
            <v>I3063</v>
          </cell>
          <cell r="B6893" t="str">
            <v>SEINFRA/CE</v>
          </cell>
          <cell r="C6893" t="str">
            <v>TUBO PVC RIGIDO OCRE JE DN 125 (NBR-7362)</v>
          </cell>
          <cell r="D6893" t="str">
            <v>M</v>
          </cell>
          <cell r="E6893">
            <v>17.13</v>
          </cell>
        </row>
        <row r="6894">
          <cell r="A6894" t="str">
            <v>I3064</v>
          </cell>
          <cell r="B6894" t="str">
            <v>SEINFRA/CE</v>
          </cell>
          <cell r="C6894" t="str">
            <v>TUBO PVC RIGIDO OCRE JE DN 150 (NBR-7362)</v>
          </cell>
          <cell r="D6894" t="str">
            <v>M</v>
          </cell>
          <cell r="E6894">
            <v>27.03</v>
          </cell>
        </row>
        <row r="6895">
          <cell r="A6895" t="str">
            <v>I3065</v>
          </cell>
          <cell r="B6895" t="str">
            <v>SEINFRA/CE</v>
          </cell>
          <cell r="C6895" t="str">
            <v>TUBO PVC RIGIDO OCRE JE DN 200 (NBR-7362)</v>
          </cell>
          <cell r="D6895" t="str">
            <v>M</v>
          </cell>
          <cell r="E6895">
            <v>41.54</v>
          </cell>
        </row>
        <row r="6896">
          <cell r="A6896" t="str">
            <v>I3066</v>
          </cell>
          <cell r="B6896" t="str">
            <v>SEINFRA/CE</v>
          </cell>
          <cell r="C6896" t="str">
            <v>TUBO PVC RIGIDO OCRE JE DN 250 (NBR-7362)</v>
          </cell>
          <cell r="D6896" t="str">
            <v>M</v>
          </cell>
          <cell r="E6896">
            <v>69.87</v>
          </cell>
        </row>
        <row r="6897">
          <cell r="A6897" t="str">
            <v>I3067</v>
          </cell>
          <cell r="B6897" t="str">
            <v>SEINFRA/CE</v>
          </cell>
          <cell r="C6897" t="str">
            <v>TUBO PVC RIGIDO OCRE JE DN 300 (NBR-7362)</v>
          </cell>
          <cell r="D6897" t="str">
            <v>M</v>
          </cell>
          <cell r="E6897">
            <v>108.27</v>
          </cell>
        </row>
        <row r="6898">
          <cell r="A6898" t="str">
            <v>I3068</v>
          </cell>
          <cell r="B6898" t="str">
            <v>SEINFRA/CE</v>
          </cell>
          <cell r="C6898" t="str">
            <v>TUBO PVC RIGIDO OCRE JE DN 350 (NBR-7362)</v>
          </cell>
          <cell r="D6898" t="str">
            <v>M</v>
          </cell>
          <cell r="E6898">
            <v>152.21</v>
          </cell>
        </row>
        <row r="6899">
          <cell r="A6899" t="str">
            <v>I3069</v>
          </cell>
          <cell r="B6899" t="str">
            <v>SEINFRA/CE</v>
          </cell>
          <cell r="C6899" t="str">
            <v>TUBO PVC RIGIDO OCRE JE DN 400 (NBR-7362)</v>
          </cell>
          <cell r="D6899" t="str">
            <v>M</v>
          </cell>
          <cell r="E6899">
            <v>177.69</v>
          </cell>
        </row>
        <row r="6900">
          <cell r="A6900" t="str">
            <v>I6950</v>
          </cell>
          <cell r="B6900" t="str">
            <v>SEINFRA/CE</v>
          </cell>
          <cell r="C6900" t="str">
            <v>TUBO PVC RÍGIDO OCRE JEI DN 100 (NBR-7362)</v>
          </cell>
          <cell r="D6900" t="str">
            <v>M</v>
          </cell>
          <cell r="E6900">
            <v>12.24</v>
          </cell>
        </row>
        <row r="6901">
          <cell r="A6901" t="str">
            <v>I6951</v>
          </cell>
          <cell r="B6901" t="str">
            <v>SEINFRA/CE</v>
          </cell>
          <cell r="C6901" t="str">
            <v>TUBO PVC RÍGIDO OCRE JEI DN 150 (NBR-7362)</v>
          </cell>
          <cell r="D6901" t="str">
            <v>M</v>
          </cell>
          <cell r="E6901">
            <v>25.93</v>
          </cell>
        </row>
        <row r="6902">
          <cell r="A6902" t="str">
            <v>I6952</v>
          </cell>
          <cell r="B6902" t="str">
            <v>SEINFRA/CE</v>
          </cell>
          <cell r="C6902" t="str">
            <v>TUBO PVC RÍGIDO OCRE JEI DN 200 (NBR-7362)</v>
          </cell>
          <cell r="D6902" t="str">
            <v>M</v>
          </cell>
          <cell r="E6902">
            <v>40.47</v>
          </cell>
        </row>
        <row r="6903">
          <cell r="A6903" t="str">
            <v>I6953</v>
          </cell>
          <cell r="B6903" t="str">
            <v>SEINFRA/CE</v>
          </cell>
          <cell r="C6903" t="str">
            <v>TUBO PVC RÍGIDO OCRE JEI DN 250 (NBR-7362)</v>
          </cell>
          <cell r="D6903" t="str">
            <v>M</v>
          </cell>
          <cell r="E6903">
            <v>70.150000000000006</v>
          </cell>
        </row>
        <row r="6904">
          <cell r="A6904" t="str">
            <v>I6954</v>
          </cell>
          <cell r="B6904" t="str">
            <v>SEINFRA/CE</v>
          </cell>
          <cell r="C6904" t="str">
            <v>TUBO PVC RÍGIDO OCRE JEI DN 300 (NBR-7362)</v>
          </cell>
          <cell r="D6904" t="str">
            <v>M</v>
          </cell>
          <cell r="E6904">
            <v>108.93</v>
          </cell>
        </row>
        <row r="6905">
          <cell r="A6905" t="str">
            <v>I6955</v>
          </cell>
          <cell r="B6905" t="str">
            <v>SEINFRA/CE</v>
          </cell>
          <cell r="C6905" t="str">
            <v>TUBO PVC RÍGIDO OCRE JEI DN 350 (NBR-7362)</v>
          </cell>
          <cell r="D6905" t="str">
            <v>M</v>
          </cell>
          <cell r="E6905">
            <v>145.56</v>
          </cell>
        </row>
        <row r="6906">
          <cell r="A6906" t="str">
            <v>I6956</v>
          </cell>
          <cell r="B6906" t="str">
            <v>SEINFRA/CE</v>
          </cell>
          <cell r="C6906" t="str">
            <v>TUBO PVC RÍGIDO OCRE JEI DN 400 (NBR-7362)</v>
          </cell>
          <cell r="D6906" t="str">
            <v>M</v>
          </cell>
          <cell r="E6906">
            <v>179.97</v>
          </cell>
        </row>
        <row r="6907">
          <cell r="A6907" t="str">
            <v>I2215</v>
          </cell>
          <cell r="B6907" t="str">
            <v>SEINFRA/CE</v>
          </cell>
          <cell r="C6907" t="str">
            <v>TUBO PVC RÍGIDO P/PROTEÇÃO CORDOALHA 2'X3M</v>
          </cell>
          <cell r="D6907" t="str">
            <v>UN</v>
          </cell>
          <cell r="E6907">
            <v>19.34</v>
          </cell>
        </row>
        <row r="6908">
          <cell r="A6908" t="str">
            <v>I2197</v>
          </cell>
          <cell r="B6908" t="str">
            <v>SEINFRA/CE</v>
          </cell>
          <cell r="C6908" t="str">
            <v>TUBO PVC RÍGIDO PARA ESGOTO - 150MM (6')</v>
          </cell>
          <cell r="D6908" t="str">
            <v>M</v>
          </cell>
          <cell r="E6908">
            <v>24.99</v>
          </cell>
        </row>
        <row r="6909">
          <cell r="A6909" t="str">
            <v>I8203</v>
          </cell>
          <cell r="B6909" t="str">
            <v>SEINFRA/CE</v>
          </cell>
          <cell r="C6909" t="str">
            <v>TUBO PVC RÍGIDO PBA DEFoFo, INCL. CONEXÕES EM FoFo - DN 100</v>
          </cell>
          <cell r="D6909" t="str">
            <v>M</v>
          </cell>
          <cell r="E6909">
            <v>59.4</v>
          </cell>
        </row>
        <row r="6910">
          <cell r="A6910" t="str">
            <v>I8204</v>
          </cell>
          <cell r="B6910" t="str">
            <v>SEINFRA/CE</v>
          </cell>
          <cell r="C6910" t="str">
            <v>TUBO PVC RÍGIDO PBA DEFoFo, INCL. CONEXÕES EM FoFo - DN 150</v>
          </cell>
          <cell r="D6910" t="str">
            <v>M</v>
          </cell>
          <cell r="E6910">
            <v>66</v>
          </cell>
        </row>
        <row r="6911">
          <cell r="A6911" t="str">
            <v>I2216</v>
          </cell>
          <cell r="B6911" t="str">
            <v>SEINFRA/CE</v>
          </cell>
          <cell r="C6911" t="str">
            <v>TUBO PVC RÍGIDO ROSCÁVEL DE 1 1/2'</v>
          </cell>
          <cell r="D6911" t="str">
            <v>M</v>
          </cell>
          <cell r="E6911">
            <v>21.03</v>
          </cell>
        </row>
        <row r="6912">
          <cell r="A6912" t="str">
            <v>I2217</v>
          </cell>
          <cell r="B6912" t="str">
            <v>SEINFRA/CE</v>
          </cell>
          <cell r="C6912" t="str">
            <v>TUBO PVC RÍGIDO ROSCÁVEL DE 1 1/4'</v>
          </cell>
          <cell r="D6912" t="str">
            <v>M</v>
          </cell>
          <cell r="E6912">
            <v>16.18</v>
          </cell>
        </row>
        <row r="6913">
          <cell r="A6913" t="str">
            <v>I2218</v>
          </cell>
          <cell r="B6913" t="str">
            <v>SEINFRA/CE</v>
          </cell>
          <cell r="C6913" t="str">
            <v>TUBO PVC RÍGIDO ROSCÁVEL DE 1'</v>
          </cell>
          <cell r="D6913" t="str">
            <v>M</v>
          </cell>
          <cell r="E6913">
            <v>10.73</v>
          </cell>
        </row>
        <row r="6914">
          <cell r="A6914" t="str">
            <v>I2219</v>
          </cell>
          <cell r="B6914" t="str">
            <v>SEINFRA/CE</v>
          </cell>
          <cell r="C6914" t="str">
            <v>TUBO PVC RÍGIDO ROSCÁVEL DE 1/2'</v>
          </cell>
          <cell r="D6914" t="str">
            <v>M</v>
          </cell>
          <cell r="E6914">
            <v>3.74</v>
          </cell>
        </row>
        <row r="6915">
          <cell r="A6915" t="str">
            <v>I2220</v>
          </cell>
          <cell r="B6915" t="str">
            <v>SEINFRA/CE</v>
          </cell>
          <cell r="C6915" t="str">
            <v>TUBO PVC RÍGIDO ROSCÁVEL DE 2 1/2'</v>
          </cell>
          <cell r="D6915" t="str">
            <v>M</v>
          </cell>
          <cell r="E6915">
            <v>38.76</v>
          </cell>
        </row>
        <row r="6916">
          <cell r="A6916" t="str">
            <v>I2221</v>
          </cell>
          <cell r="B6916" t="str">
            <v>SEINFRA/CE</v>
          </cell>
          <cell r="C6916" t="str">
            <v>TUBO PVC RÍGIDO ROSCÁVEL DE 2'</v>
          </cell>
          <cell r="D6916" t="str">
            <v>M</v>
          </cell>
          <cell r="E6916">
            <v>27.26</v>
          </cell>
        </row>
        <row r="6917">
          <cell r="A6917" t="str">
            <v>I2222</v>
          </cell>
          <cell r="B6917" t="str">
            <v>SEINFRA/CE</v>
          </cell>
          <cell r="C6917" t="str">
            <v>TUBO PVC RÍGIDO ROSCÁVEL DE 3"</v>
          </cell>
          <cell r="D6917" t="str">
            <v>M</v>
          </cell>
          <cell r="E6917">
            <v>49.13</v>
          </cell>
        </row>
        <row r="6918">
          <cell r="A6918" t="str">
            <v>I2223</v>
          </cell>
          <cell r="B6918" t="str">
            <v>SEINFRA/CE</v>
          </cell>
          <cell r="C6918" t="str">
            <v>TUBO PVC RÍGIDO ROSCÁVEL DE 3/4'</v>
          </cell>
          <cell r="D6918" t="str">
            <v>M</v>
          </cell>
          <cell r="E6918">
            <v>5.09</v>
          </cell>
        </row>
        <row r="6919">
          <cell r="A6919" t="str">
            <v>I2224</v>
          </cell>
          <cell r="B6919" t="str">
            <v>SEINFRA/CE</v>
          </cell>
          <cell r="C6919" t="str">
            <v>TUBO PVC RÍGIDO ROSCÁVEL DE 4'</v>
          </cell>
          <cell r="D6919" t="str">
            <v>M</v>
          </cell>
          <cell r="E6919">
            <v>60.58</v>
          </cell>
        </row>
        <row r="6920">
          <cell r="A6920" t="str">
            <v>I2461</v>
          </cell>
          <cell r="B6920" t="str">
            <v>SEINFRA/CE</v>
          </cell>
          <cell r="C6920" t="str">
            <v>TUBO PVC RÍGIDO VINILFORT JE DN 100 (NBR-7362)</v>
          </cell>
          <cell r="D6920" t="str">
            <v>M</v>
          </cell>
          <cell r="E6920">
            <v>19.079999999999998</v>
          </cell>
        </row>
        <row r="6921">
          <cell r="A6921" t="str">
            <v>I2198</v>
          </cell>
          <cell r="B6921" t="str">
            <v>SEINFRA/CE</v>
          </cell>
          <cell r="C6921" t="str">
            <v>TUBO PVC SOLDÁVEL DE 110MM (4')</v>
          </cell>
          <cell r="D6921" t="str">
            <v>M</v>
          </cell>
          <cell r="E6921">
            <v>49.79</v>
          </cell>
        </row>
        <row r="6922">
          <cell r="A6922" t="str">
            <v>I2199</v>
          </cell>
          <cell r="B6922" t="str">
            <v>SEINFRA/CE</v>
          </cell>
          <cell r="C6922" t="str">
            <v>TUBO PVC SOLDÁVEL DE 20MM (1/2')</v>
          </cell>
          <cell r="D6922" t="str">
            <v>M</v>
          </cell>
          <cell r="E6922">
            <v>2.23</v>
          </cell>
        </row>
        <row r="6923">
          <cell r="A6923" t="str">
            <v>I2200</v>
          </cell>
          <cell r="B6923" t="str">
            <v>SEINFRA/CE</v>
          </cell>
          <cell r="C6923" t="str">
            <v>TUBO PVC SOLDÁVEL DE 25MM (3/4')</v>
          </cell>
          <cell r="D6923" t="str">
            <v>M</v>
          </cell>
          <cell r="E6923">
            <v>2.5099999999999998</v>
          </cell>
        </row>
        <row r="6924">
          <cell r="A6924" t="str">
            <v>I2201</v>
          </cell>
          <cell r="B6924" t="str">
            <v>SEINFRA/CE</v>
          </cell>
          <cell r="C6924" t="str">
            <v>TUBO PVC SOLDÁVEL DE 32MM (1')</v>
          </cell>
          <cell r="D6924" t="str">
            <v>M</v>
          </cell>
          <cell r="E6924">
            <v>5.9</v>
          </cell>
        </row>
        <row r="6925">
          <cell r="A6925" t="str">
            <v>I2202</v>
          </cell>
          <cell r="B6925" t="str">
            <v>SEINFRA/CE</v>
          </cell>
          <cell r="C6925" t="str">
            <v>TUBO PVC SOLDÁVEL DE 40MM (1 1/4')</v>
          </cell>
          <cell r="D6925" t="str">
            <v>M</v>
          </cell>
          <cell r="E6925">
            <v>7.85</v>
          </cell>
        </row>
        <row r="6926">
          <cell r="A6926" t="str">
            <v>I2203</v>
          </cell>
          <cell r="B6926" t="str">
            <v>SEINFRA/CE</v>
          </cell>
          <cell r="C6926" t="str">
            <v>TUBO PVC SOLDÁVEL DE 50MM (1 1/2')</v>
          </cell>
          <cell r="D6926" t="str">
            <v>M</v>
          </cell>
          <cell r="E6926">
            <v>9.17</v>
          </cell>
        </row>
        <row r="6927">
          <cell r="A6927" t="str">
            <v>I2204</v>
          </cell>
          <cell r="B6927" t="str">
            <v>SEINFRA/CE</v>
          </cell>
          <cell r="C6927" t="str">
            <v>TUBO PVC SOLDÁVEL DE 60MM (2')</v>
          </cell>
          <cell r="D6927" t="str">
            <v>M</v>
          </cell>
          <cell r="E6927">
            <v>15.31</v>
          </cell>
        </row>
        <row r="6928">
          <cell r="A6928" t="str">
            <v>I2205</v>
          </cell>
          <cell r="B6928" t="str">
            <v>SEINFRA/CE</v>
          </cell>
          <cell r="C6928" t="str">
            <v>TUBO PVC SOLDÁVEL DE 75MM (2 1/2')</v>
          </cell>
          <cell r="D6928" t="str">
            <v>M</v>
          </cell>
          <cell r="E6928">
            <v>24.02</v>
          </cell>
        </row>
        <row r="6929">
          <cell r="A6929" t="str">
            <v>I2206</v>
          </cell>
          <cell r="B6929" t="str">
            <v>SEINFRA/CE</v>
          </cell>
          <cell r="C6929" t="str">
            <v>TUBO PVC SOLDÁVEL DE 85MM (3')</v>
          </cell>
          <cell r="D6929" t="str">
            <v>M</v>
          </cell>
          <cell r="E6929">
            <v>30.44</v>
          </cell>
        </row>
        <row r="6930">
          <cell r="A6930" t="str">
            <v>I2225</v>
          </cell>
          <cell r="B6930" t="str">
            <v>SEINFRA/CE</v>
          </cell>
          <cell r="C6930" t="str">
            <v>TUBO RADIAL C/INSPEÇÃO DE PVC DE 6'</v>
          </cell>
          <cell r="D6930" t="str">
            <v>UN</v>
          </cell>
          <cell r="E6930">
            <v>423.92</v>
          </cell>
        </row>
        <row r="6931">
          <cell r="A6931" t="str">
            <v>I7953</v>
          </cell>
          <cell r="B6931" t="str">
            <v>SEINFRA/CE</v>
          </cell>
          <cell r="C6931" t="str">
            <v>TUBO TREIMING</v>
          </cell>
          <cell r="D6931" t="str">
            <v>PÇ</v>
          </cell>
          <cell r="E6931">
            <v>15224.27</v>
          </cell>
        </row>
        <row r="6932">
          <cell r="A6932" t="str">
            <v>I2227</v>
          </cell>
          <cell r="B6932" t="str">
            <v>SEINFRA/CE</v>
          </cell>
          <cell r="C6932" t="str">
            <v>UNIÃO DE PVC ROSCÁVEL DE 1/2'</v>
          </cell>
          <cell r="D6932" t="str">
            <v>UN</v>
          </cell>
          <cell r="E6932">
            <v>4.12</v>
          </cell>
        </row>
        <row r="6933">
          <cell r="A6933" t="str">
            <v>I2228</v>
          </cell>
          <cell r="B6933" t="str">
            <v>SEINFRA/CE</v>
          </cell>
          <cell r="C6933" t="str">
            <v>UNIÃO DE PVC SOLDÁVEL DE 110MM</v>
          </cell>
          <cell r="D6933" t="str">
            <v>UN</v>
          </cell>
          <cell r="E6933">
            <v>277.83999999999997</v>
          </cell>
        </row>
        <row r="6934">
          <cell r="A6934" t="str">
            <v>I2229</v>
          </cell>
          <cell r="B6934" t="str">
            <v>SEINFRA/CE</v>
          </cell>
          <cell r="C6934" t="str">
            <v>UNIÃO DE PVC SOLDÁVEL DE 20MM</v>
          </cell>
          <cell r="D6934" t="str">
            <v>UN</v>
          </cell>
          <cell r="E6934">
            <v>3.73</v>
          </cell>
        </row>
        <row r="6935">
          <cell r="A6935" t="str">
            <v>I2230</v>
          </cell>
          <cell r="B6935" t="str">
            <v>SEINFRA/CE</v>
          </cell>
          <cell r="C6935" t="str">
            <v>UNIÃO DE PVC SOLDÁVEL DE 25MM</v>
          </cell>
          <cell r="D6935" t="str">
            <v>UN</v>
          </cell>
          <cell r="E6935">
            <v>4.88</v>
          </cell>
        </row>
        <row r="6936">
          <cell r="A6936" t="str">
            <v>I2231</v>
          </cell>
          <cell r="B6936" t="str">
            <v>SEINFRA/CE</v>
          </cell>
          <cell r="C6936" t="str">
            <v>UNIÃO DE PVC SOLDÁVEL DE 32MM</v>
          </cell>
          <cell r="D6936" t="str">
            <v>UN</v>
          </cell>
          <cell r="E6936">
            <v>8.98</v>
          </cell>
        </row>
        <row r="6937">
          <cell r="A6937" t="str">
            <v>I2232</v>
          </cell>
          <cell r="B6937" t="str">
            <v>SEINFRA/CE</v>
          </cell>
          <cell r="C6937" t="str">
            <v>UNIÃO DE PVC SOLDÁVEL DE 40MM</v>
          </cell>
          <cell r="D6937" t="str">
            <v>UN</v>
          </cell>
          <cell r="E6937">
            <v>16.8</v>
          </cell>
        </row>
        <row r="6938">
          <cell r="A6938" t="str">
            <v>I2233</v>
          </cell>
          <cell r="B6938" t="str">
            <v>SEINFRA/CE</v>
          </cell>
          <cell r="C6938" t="str">
            <v>UNIÃO DE PVC SOLDÁVEL DE 50MM</v>
          </cell>
          <cell r="D6938" t="str">
            <v>UN</v>
          </cell>
          <cell r="E6938">
            <v>17.12</v>
          </cell>
        </row>
        <row r="6939">
          <cell r="A6939" t="str">
            <v>I2234</v>
          </cell>
          <cell r="B6939" t="str">
            <v>SEINFRA/CE</v>
          </cell>
          <cell r="C6939" t="str">
            <v>UNIÃO DE PVC SOLDÁVEL DE 60MM</v>
          </cell>
          <cell r="D6939" t="str">
            <v>UN</v>
          </cell>
          <cell r="E6939">
            <v>44.52</v>
          </cell>
        </row>
        <row r="6940">
          <cell r="A6940" t="str">
            <v>I2235</v>
          </cell>
          <cell r="B6940" t="str">
            <v>SEINFRA/CE</v>
          </cell>
          <cell r="C6940" t="str">
            <v>UNIÃO DE PVC SOLDÁVEL DE 75MM</v>
          </cell>
          <cell r="D6940" t="str">
            <v>UN</v>
          </cell>
          <cell r="E6940">
            <v>121.1</v>
          </cell>
        </row>
        <row r="6941">
          <cell r="A6941" t="str">
            <v>I2236</v>
          </cell>
          <cell r="B6941" t="str">
            <v>SEINFRA/CE</v>
          </cell>
          <cell r="C6941" t="str">
            <v>UNIÃO DE PVC SOLDÁVEL DE 85MM</v>
          </cell>
          <cell r="D6941" t="str">
            <v>UN</v>
          </cell>
          <cell r="E6941">
            <v>130.41</v>
          </cell>
        </row>
        <row r="6942">
          <cell r="A6942" t="str">
            <v>I2963</v>
          </cell>
          <cell r="B6942" t="str">
            <v>SEINFRA/CE</v>
          </cell>
          <cell r="C6942" t="str">
            <v>UNIÃO P/ POLIETILENO 20</v>
          </cell>
          <cell r="D6942" t="str">
            <v>UN</v>
          </cell>
          <cell r="E6942">
            <v>5.75</v>
          </cell>
        </row>
        <row r="6943">
          <cell r="A6943" t="str">
            <v>I2237</v>
          </cell>
          <cell r="B6943" t="str">
            <v>SEINFRA/CE</v>
          </cell>
          <cell r="C6943" t="str">
            <v>UNIÃO PVC ROSCÁVEL DE 1 1/2'</v>
          </cell>
          <cell r="D6943" t="str">
            <v>UN</v>
          </cell>
          <cell r="E6943">
            <v>19.52</v>
          </cell>
        </row>
        <row r="6944">
          <cell r="A6944" t="str">
            <v>I2238</v>
          </cell>
          <cell r="B6944" t="str">
            <v>SEINFRA/CE</v>
          </cell>
          <cell r="C6944" t="str">
            <v>UNIÃO PVC ROSCÁVEL DE 1 1/4'</v>
          </cell>
          <cell r="D6944" t="str">
            <v>UN</v>
          </cell>
          <cell r="E6944">
            <v>19.21</v>
          </cell>
        </row>
        <row r="6945">
          <cell r="A6945" t="str">
            <v>I2239</v>
          </cell>
          <cell r="B6945" t="str">
            <v>SEINFRA/CE</v>
          </cell>
          <cell r="C6945" t="str">
            <v>UNIÃO PVC ROSCÁVEL DE 1'</v>
          </cell>
          <cell r="D6945" t="str">
            <v>UN</v>
          </cell>
          <cell r="E6945">
            <v>11.19</v>
          </cell>
        </row>
        <row r="6946">
          <cell r="A6946" t="str">
            <v>I2240</v>
          </cell>
          <cell r="B6946" t="str">
            <v>SEINFRA/CE</v>
          </cell>
          <cell r="C6946" t="str">
            <v>UNIÃO PVC ROSCÁVEL DE 2 1/2'</v>
          </cell>
          <cell r="D6946" t="str">
            <v>UN</v>
          </cell>
          <cell r="E6946">
            <v>82.72</v>
          </cell>
        </row>
        <row r="6947">
          <cell r="A6947" t="str">
            <v>I2241</v>
          </cell>
          <cell r="B6947" t="str">
            <v>SEINFRA/CE</v>
          </cell>
          <cell r="C6947" t="str">
            <v>UNIÃO PVC ROSCÁVEL DE 2'</v>
          </cell>
          <cell r="D6947" t="str">
            <v>UN</v>
          </cell>
          <cell r="E6947">
            <v>38.880000000000003</v>
          </cell>
        </row>
        <row r="6948">
          <cell r="A6948" t="str">
            <v>I2242</v>
          </cell>
          <cell r="B6948" t="str">
            <v>SEINFRA/CE</v>
          </cell>
          <cell r="C6948" t="str">
            <v>UNIÃO PVC ROSCÁVEL DE 3'</v>
          </cell>
          <cell r="D6948" t="str">
            <v>UN</v>
          </cell>
          <cell r="E6948">
            <v>99.91</v>
          </cell>
        </row>
        <row r="6949">
          <cell r="A6949" t="str">
            <v>I2243</v>
          </cell>
          <cell r="B6949" t="str">
            <v>SEINFRA/CE</v>
          </cell>
          <cell r="C6949" t="str">
            <v>UNIÃO PVC ROSCÁVEL DE 3/4'</v>
          </cell>
          <cell r="D6949" t="str">
            <v>UN</v>
          </cell>
          <cell r="E6949">
            <v>5.17</v>
          </cell>
        </row>
        <row r="6950">
          <cell r="A6950" t="str">
            <v>I2244</v>
          </cell>
          <cell r="B6950" t="str">
            <v>SEINFRA/CE</v>
          </cell>
          <cell r="C6950" t="str">
            <v>UNIÃO PVC ROSCÁVEL DE 4'</v>
          </cell>
          <cell r="D6950" t="str">
            <v>UN</v>
          </cell>
          <cell r="E6950">
            <v>175.19</v>
          </cell>
        </row>
        <row r="6951">
          <cell r="A6951" t="str">
            <v>I6325</v>
          </cell>
          <cell r="B6951" t="str">
            <v>SEINFRA/CE</v>
          </cell>
          <cell r="C6951" t="str">
            <v>UNIDADE DE PRÉ-TRATAMENTO EM FIBRA E ELEVATÓRIA SEM CONJUNTO MOTOBOMBA CAPACIDADE 138  a 204 m3/DIA</v>
          </cell>
          <cell r="D6951" t="str">
            <v>UN</v>
          </cell>
          <cell r="E6951">
            <v>69571.37</v>
          </cell>
        </row>
        <row r="6952">
          <cell r="A6952" t="str">
            <v>I6326</v>
          </cell>
          <cell r="B6952" t="str">
            <v>SEINFRA/CE</v>
          </cell>
          <cell r="C6952" t="str">
            <v>UNIDADE DE PRÉ-TRATAMENTO EM FIBRA E ELEVATÓRIA SEM CONJUNTO MOTOBOMBA CAPACIDADE 205  a 360 m3/DIA</v>
          </cell>
          <cell r="D6952" t="str">
            <v>UN</v>
          </cell>
          <cell r="E6952">
            <v>85352.19</v>
          </cell>
        </row>
        <row r="6953">
          <cell r="A6953" t="str">
            <v>I6321</v>
          </cell>
          <cell r="B6953" t="str">
            <v>SEINFRA/CE</v>
          </cell>
          <cell r="C6953" t="str">
            <v>UNIDADE DE PRÉ-TRATAMENTO EM FIBRA E ELEVATÓRIA SEM CONJUNTO MOTOBOMBA CAPACIDADE 24  a 36 m3/DIA</v>
          </cell>
          <cell r="D6953" t="str">
            <v>UN</v>
          </cell>
          <cell r="E6953">
            <v>57489.01</v>
          </cell>
        </row>
        <row r="6954">
          <cell r="A6954" t="str">
            <v>I6327</v>
          </cell>
          <cell r="B6954" t="str">
            <v>SEINFRA/CE</v>
          </cell>
          <cell r="C6954" t="str">
            <v>UNIDADE DE PRÉ-TRATAMENTO EM FIBRA E ELEVATÓRIA SEM CONJUNTO MOTOBOMBA CAPACIDADE 361  a 451 m3/DIA</v>
          </cell>
          <cell r="D6954" t="str">
            <v>UN</v>
          </cell>
          <cell r="E6954">
            <v>95041.87</v>
          </cell>
        </row>
        <row r="6955">
          <cell r="A6955" t="str">
            <v>I6322</v>
          </cell>
          <cell r="B6955" t="str">
            <v>SEINFRA/CE</v>
          </cell>
          <cell r="C6955" t="str">
            <v>UNIDADE DE PRÉ-TRATAMENTO EM FIBRA E ELEVATÓRIA SEM CONJUNTO MOTOBOMBA CAPACIDADE 37  a 65 m3/DIA</v>
          </cell>
          <cell r="D6955" t="str">
            <v>UN</v>
          </cell>
          <cell r="E6955">
            <v>57489.87</v>
          </cell>
        </row>
        <row r="6956">
          <cell r="A6956" t="str">
            <v>I6328</v>
          </cell>
          <cell r="B6956" t="str">
            <v>SEINFRA/CE</v>
          </cell>
          <cell r="C6956" t="str">
            <v>UNIDADE DE PRÉ-TRATAMENTO EM FIBRA E ELEVATÓRIA SEM CONJUNTO MOTOBOMBA CAPACIDADE 452  a 569 m3/DIA</v>
          </cell>
          <cell r="D6956" t="str">
            <v>UN</v>
          </cell>
          <cell r="E6956">
            <v>123066.68</v>
          </cell>
        </row>
        <row r="6957">
          <cell r="A6957" t="str">
            <v>I6329</v>
          </cell>
          <cell r="B6957" t="str">
            <v>SEINFRA/CE</v>
          </cell>
          <cell r="C6957" t="str">
            <v>UNIDADE DE PRÉ-TRATAMENTO EM FIBRA E ELEVATÓRIA SEM CONJUNTO MOTOBOMBA CAPACIDADE 570  a 852 m3/DIA</v>
          </cell>
          <cell r="D6957" t="str">
            <v>UN</v>
          </cell>
          <cell r="E6957">
            <v>162147.26</v>
          </cell>
        </row>
        <row r="6958">
          <cell r="A6958" t="str">
            <v>I6323</v>
          </cell>
          <cell r="B6958" t="str">
            <v>SEINFRA/CE</v>
          </cell>
          <cell r="C6958" t="str">
            <v>UNIDADE DE PRÉ-TRATAMENTO EM FIBRA E ELEVATÓRIA SEM CONJUNTO MOTOBOMBA CAPACIDADE 66  a 96 m3/DIA</v>
          </cell>
          <cell r="D6958" t="str">
            <v>UN</v>
          </cell>
          <cell r="E6958">
            <v>66124.08</v>
          </cell>
        </row>
        <row r="6959">
          <cell r="A6959" t="str">
            <v>I6324</v>
          </cell>
          <cell r="B6959" t="str">
            <v>SEINFRA/CE</v>
          </cell>
          <cell r="C6959" t="str">
            <v>UNIDADE DE PRÉ-TRATAMENTO EM FIBRA E ELEVATÓRIA SEM CONJUNTO MOTOBOMBA CAPACIDADE 97  a 137 m3/DIA</v>
          </cell>
          <cell r="D6959" t="str">
            <v>UN</v>
          </cell>
          <cell r="E6959">
            <v>64583.75</v>
          </cell>
        </row>
        <row r="6960">
          <cell r="A6960" t="str">
            <v>I7061</v>
          </cell>
          <cell r="B6960" t="str">
            <v>SEINFRA/CE</v>
          </cell>
          <cell r="C6960" t="str">
            <v>UNIDADE DE PRÉ-TRATAMENTO EM FIBRA E ELEVATÓRIA SEM CONJUNTO MOTOBOMBA CAPACIDADE DE 852 A 1428 m³/DIA</v>
          </cell>
          <cell r="D6960" t="str">
            <v>UN</v>
          </cell>
          <cell r="E6960">
            <v>213176.59</v>
          </cell>
        </row>
        <row r="6961">
          <cell r="A6961" t="str">
            <v>I8396</v>
          </cell>
          <cell r="B6961" t="str">
            <v>SEINFRA/CE</v>
          </cell>
          <cell r="C6961" t="str">
            <v>USINA DE MICRO-REVESTIMENTO</v>
          </cell>
          <cell r="D6961" t="str">
            <v>UN</v>
          </cell>
          <cell r="E6961">
            <v>892500</v>
          </cell>
        </row>
        <row r="6962">
          <cell r="A6962" t="str">
            <v>I8399</v>
          </cell>
          <cell r="B6962" t="str">
            <v>SEINFRA/CE</v>
          </cell>
          <cell r="C6962" t="str">
            <v>USINA DE MICRO-REVESTIMENTO (CHI)</v>
          </cell>
          <cell r="D6962" t="str">
            <v>H</v>
          </cell>
          <cell r="E6962">
            <v>77.112499999999997</v>
          </cell>
        </row>
        <row r="6963">
          <cell r="A6963" t="str">
            <v>I8400</v>
          </cell>
          <cell r="B6963" t="str">
            <v>SEINFRA/CE</v>
          </cell>
          <cell r="C6963" t="str">
            <v>USINA DE MICRO-REVESTIMENTO (CHP)</v>
          </cell>
          <cell r="D6963" t="str">
            <v>H</v>
          </cell>
          <cell r="E6963">
            <v>302.19</v>
          </cell>
        </row>
        <row r="6964">
          <cell r="A6964" t="str">
            <v>I0669</v>
          </cell>
          <cell r="B6964" t="str">
            <v>SEINFRA/CE</v>
          </cell>
          <cell r="C6964" t="str">
            <v>USINA DE MISTURA BETUM. A QUENTE (CHI)</v>
          </cell>
          <cell r="D6964" t="str">
            <v>H</v>
          </cell>
          <cell r="E6964">
            <v>51.55</v>
          </cell>
        </row>
        <row r="6965">
          <cell r="A6965" t="str">
            <v>I0782</v>
          </cell>
          <cell r="B6965" t="str">
            <v>SEINFRA/CE</v>
          </cell>
          <cell r="C6965" t="str">
            <v>USINA DE MISTURA BETUM. A QUENTE (CHP)</v>
          </cell>
          <cell r="D6965" t="str">
            <v>H</v>
          </cell>
          <cell r="E6965">
            <v>737.55</v>
          </cell>
        </row>
        <row r="6966">
          <cell r="A6966" t="str">
            <v>I2658</v>
          </cell>
          <cell r="B6966" t="str">
            <v>SEINFRA/CE</v>
          </cell>
          <cell r="C6966" t="str">
            <v>USINA DE MISTURA BETUMINOSA A FRIO</v>
          </cell>
          <cell r="D6966" t="str">
            <v>UN</v>
          </cell>
          <cell r="E6966">
            <v>178500</v>
          </cell>
        </row>
        <row r="6967">
          <cell r="A6967" t="str">
            <v>I2659</v>
          </cell>
          <cell r="B6967" t="str">
            <v>SEINFRA/CE</v>
          </cell>
          <cell r="C6967" t="str">
            <v>USINA DE MISTURA BETUMINOSA A QUENTE</v>
          </cell>
          <cell r="D6967" t="str">
            <v>UN</v>
          </cell>
          <cell r="E6967">
            <v>945000</v>
          </cell>
        </row>
        <row r="6968">
          <cell r="A6968" t="str">
            <v>I0670</v>
          </cell>
          <cell r="B6968" t="str">
            <v>SEINFRA/CE</v>
          </cell>
          <cell r="C6968" t="str">
            <v>USINA DE MISTURAS BETUMINOSAS A FRIO (CHI)</v>
          </cell>
          <cell r="D6968" t="str">
            <v>H</v>
          </cell>
          <cell r="E6968">
            <v>17.483333333333334</v>
          </cell>
        </row>
        <row r="6969">
          <cell r="A6969" t="str">
            <v>I0783</v>
          </cell>
          <cell r="B6969" t="str">
            <v>SEINFRA/CE</v>
          </cell>
          <cell r="C6969" t="str">
            <v>USINA DE MISTURAS BETUMINOSAS A FRIO (CHP)</v>
          </cell>
          <cell r="D6969" t="str">
            <v>H</v>
          </cell>
          <cell r="E6969">
            <v>45.25</v>
          </cell>
        </row>
        <row r="6970">
          <cell r="A6970" t="str">
            <v>I2660</v>
          </cell>
          <cell r="B6970" t="str">
            <v>SEINFRA/CE</v>
          </cell>
          <cell r="C6970" t="str">
            <v>USINA MISTURADORA DE SOLOS</v>
          </cell>
          <cell r="D6970" t="str">
            <v>UN</v>
          </cell>
          <cell r="E6970">
            <v>525000</v>
          </cell>
        </row>
        <row r="6971">
          <cell r="A6971" t="str">
            <v>I0671</v>
          </cell>
          <cell r="B6971" t="str">
            <v>SEINFRA/CE</v>
          </cell>
          <cell r="C6971" t="str">
            <v>USINA MISTURADORA DE SOLOS (CHI)</v>
          </cell>
          <cell r="D6971" t="str">
            <v>H</v>
          </cell>
          <cell r="E6971">
            <v>32.883333333333333</v>
          </cell>
        </row>
        <row r="6972">
          <cell r="A6972" t="str">
            <v>I0784</v>
          </cell>
          <cell r="B6972" t="str">
            <v>SEINFRA/CE</v>
          </cell>
          <cell r="C6972" t="str">
            <v>USINA MISTURADORA DE SOLOS (CHP)</v>
          </cell>
          <cell r="D6972" t="str">
            <v>H</v>
          </cell>
          <cell r="E6972">
            <v>118.4388888888889</v>
          </cell>
        </row>
        <row r="6973">
          <cell r="A6973" t="str">
            <v>I2463</v>
          </cell>
          <cell r="B6973" t="str">
            <v>SEINFRA/CE</v>
          </cell>
          <cell r="C6973" t="str">
            <v>VALE REFEIÇÃO</v>
          </cell>
          <cell r="D6973" t="str">
            <v>UN</v>
          </cell>
          <cell r="E6973">
            <v>10</v>
          </cell>
        </row>
        <row r="6974">
          <cell r="A6974" t="str">
            <v>I8605</v>
          </cell>
          <cell r="B6974" t="str">
            <v>SEINFRA/CE</v>
          </cell>
          <cell r="C6974" t="str">
            <v>VALE TRANSPORTE</v>
          </cell>
          <cell r="D6974" t="str">
            <v>UN</v>
          </cell>
          <cell r="E6974">
            <v>2.2000000000000002</v>
          </cell>
        </row>
        <row r="6975">
          <cell r="A6975" t="str">
            <v>I5599</v>
          </cell>
          <cell r="B6975" t="str">
            <v>SEINFRA/CE</v>
          </cell>
          <cell r="C6975" t="str">
            <v>VALV. BORB. AWWA MEC/V PORCA VIAJ. DN 600 PN16</v>
          </cell>
          <cell r="D6975" t="str">
            <v>UN</v>
          </cell>
          <cell r="E6975">
            <v>9514.1200000000008</v>
          </cell>
        </row>
        <row r="6976">
          <cell r="A6976" t="str">
            <v>I5689</v>
          </cell>
          <cell r="B6976" t="str">
            <v>SEINFRA/CE</v>
          </cell>
          <cell r="C6976" t="str">
            <v>VALV.RET. PORT. UNICA FLANGE C/BY-PASS DN 100 PN16</v>
          </cell>
          <cell r="D6976" t="str">
            <v>UN</v>
          </cell>
          <cell r="E6976">
            <v>877.46</v>
          </cell>
        </row>
        <row r="6977">
          <cell r="A6977" t="str">
            <v>I5690</v>
          </cell>
          <cell r="B6977" t="str">
            <v>SEINFRA/CE</v>
          </cell>
          <cell r="C6977" t="str">
            <v>VALV.RET. PORT. UNICA FLANGE C/BY-PASS DN 150 PN16</v>
          </cell>
          <cell r="D6977" t="str">
            <v>UN</v>
          </cell>
          <cell r="E6977">
            <v>1764.4</v>
          </cell>
        </row>
        <row r="6978">
          <cell r="A6978" t="str">
            <v>I5679</v>
          </cell>
          <cell r="B6978" t="str">
            <v>SEINFRA/CE</v>
          </cell>
          <cell r="C6978" t="str">
            <v>VALV.RET. PORT. UNICA FLANGE C/BY-PASS DN 200 PN10</v>
          </cell>
          <cell r="D6978" t="str">
            <v>UN</v>
          </cell>
          <cell r="E6978">
            <v>2615.52</v>
          </cell>
        </row>
        <row r="6979">
          <cell r="A6979" t="str">
            <v>I5691</v>
          </cell>
          <cell r="B6979" t="str">
            <v>SEINFRA/CE</v>
          </cell>
          <cell r="C6979" t="str">
            <v>VALV.RET. PORT. UNICA FLANGE C/BY-PASS DN 200 PN16</v>
          </cell>
          <cell r="D6979" t="str">
            <v>UN</v>
          </cell>
          <cell r="E6979">
            <v>2615.52</v>
          </cell>
        </row>
        <row r="6980">
          <cell r="A6980" t="str">
            <v>I5680</v>
          </cell>
          <cell r="B6980" t="str">
            <v>SEINFRA/CE</v>
          </cell>
          <cell r="C6980" t="str">
            <v>VALV.RET. PORT. UNICA FLANGE C/BY-PASS DN 250 PN10</v>
          </cell>
          <cell r="D6980" t="str">
            <v>UN</v>
          </cell>
          <cell r="E6980">
            <v>4236.66</v>
          </cell>
        </row>
        <row r="6981">
          <cell r="A6981" t="str">
            <v>I5692</v>
          </cell>
          <cell r="B6981" t="str">
            <v>SEINFRA/CE</v>
          </cell>
          <cell r="C6981" t="str">
            <v>VALV.RET. PORT. UNICA FLANGE C/BY-PASS DN 250 PN16</v>
          </cell>
          <cell r="D6981" t="str">
            <v>UN</v>
          </cell>
          <cell r="E6981">
            <v>4236.66</v>
          </cell>
        </row>
        <row r="6982">
          <cell r="A6982" t="str">
            <v>I5681</v>
          </cell>
          <cell r="B6982" t="str">
            <v>SEINFRA/CE</v>
          </cell>
          <cell r="C6982" t="str">
            <v>VALV.RET. PORT. UNICA FLANGE C/BY-PASS DN 300 PN10</v>
          </cell>
          <cell r="D6982" t="str">
            <v>UN</v>
          </cell>
          <cell r="E6982">
            <v>6284.41</v>
          </cell>
        </row>
        <row r="6983">
          <cell r="A6983" t="str">
            <v>I5693</v>
          </cell>
          <cell r="B6983" t="str">
            <v>SEINFRA/CE</v>
          </cell>
          <cell r="C6983" t="str">
            <v>VALV.RET. PORT. UNICA FLANGE C/BY-PASS DN 300 PN16</v>
          </cell>
          <cell r="D6983" t="str">
            <v>UN</v>
          </cell>
          <cell r="E6983">
            <v>8694.52</v>
          </cell>
        </row>
        <row r="6984">
          <cell r="A6984" t="str">
            <v>I5683</v>
          </cell>
          <cell r="B6984" t="str">
            <v>SEINFRA/CE</v>
          </cell>
          <cell r="C6984" t="str">
            <v>VALV.RET. PORT. UNICA FLANGE C/BY-PASS DN 400 PN10</v>
          </cell>
          <cell r="D6984" t="str">
            <v>UN</v>
          </cell>
          <cell r="E6984">
            <v>8978.94</v>
          </cell>
        </row>
        <row r="6985">
          <cell r="A6985" t="str">
            <v>I5695</v>
          </cell>
          <cell r="B6985" t="str">
            <v>SEINFRA/CE</v>
          </cell>
          <cell r="C6985" t="str">
            <v>VALV.RET. PORT. UNICA FLANGE C/BY-PASS DN 400 PN16</v>
          </cell>
          <cell r="D6985" t="str">
            <v>UN</v>
          </cell>
          <cell r="E6985">
            <v>8978.94</v>
          </cell>
        </row>
        <row r="6986">
          <cell r="A6986" t="str">
            <v>I5687</v>
          </cell>
          <cell r="B6986" t="str">
            <v>SEINFRA/CE</v>
          </cell>
          <cell r="C6986" t="str">
            <v>VALV.RET. PORT. UNICA FLANGE C/BY-PASS DN 50 PN16</v>
          </cell>
          <cell r="D6986" t="str">
            <v>UN</v>
          </cell>
          <cell r="E6986">
            <v>643.61</v>
          </cell>
        </row>
        <row r="6987">
          <cell r="A6987" t="str">
            <v>I5688</v>
          </cell>
          <cell r="B6987" t="str">
            <v>SEINFRA/CE</v>
          </cell>
          <cell r="C6987" t="str">
            <v>VALV.RET. PORT. UNICA FLANGE C/BY-PASS DN 75 PN16</v>
          </cell>
          <cell r="D6987" t="str">
            <v>UN</v>
          </cell>
          <cell r="E6987">
            <v>775.28</v>
          </cell>
        </row>
        <row r="6988">
          <cell r="A6988" t="str">
            <v>I5709</v>
          </cell>
          <cell r="B6988" t="str">
            <v>SEINFRA/CE</v>
          </cell>
          <cell r="C6988" t="str">
            <v>VALV.RET.PORT. UNICA SIMPLES EXTREM.FF DN 100 PN16</v>
          </cell>
          <cell r="D6988" t="str">
            <v>UN</v>
          </cell>
          <cell r="E6988">
            <v>916.35</v>
          </cell>
        </row>
        <row r="6989">
          <cell r="A6989" t="str">
            <v>I5710</v>
          </cell>
          <cell r="B6989" t="str">
            <v>SEINFRA/CE</v>
          </cell>
          <cell r="C6989" t="str">
            <v>VALV.RET.PORT. UNICA SIMPLES EXTREM.FF DN 150 PN16</v>
          </cell>
          <cell r="D6989" t="str">
            <v>UN</v>
          </cell>
          <cell r="E6989">
            <v>1734.53</v>
          </cell>
        </row>
        <row r="6990">
          <cell r="A6990" t="str">
            <v>I5699</v>
          </cell>
          <cell r="B6990" t="str">
            <v>SEINFRA/CE</v>
          </cell>
          <cell r="C6990" t="str">
            <v>VALV.RET.PORT. UNICA SIMPLES EXTREM.FF DN 200 PN10</v>
          </cell>
          <cell r="D6990" t="str">
            <v>UN</v>
          </cell>
          <cell r="E6990">
            <v>2597.96</v>
          </cell>
        </row>
        <row r="6991">
          <cell r="A6991" t="str">
            <v>I5711</v>
          </cell>
          <cell r="B6991" t="str">
            <v>SEINFRA/CE</v>
          </cell>
          <cell r="C6991" t="str">
            <v>VALV.RET.PORT. UNICA SIMPLES EXTREM.FF DN 200 PN16</v>
          </cell>
          <cell r="D6991" t="str">
            <v>UN</v>
          </cell>
          <cell r="E6991">
            <v>2597.96</v>
          </cell>
        </row>
        <row r="6992">
          <cell r="A6992" t="str">
            <v>I5700</v>
          </cell>
          <cell r="B6992" t="str">
            <v>SEINFRA/CE</v>
          </cell>
          <cell r="C6992" t="str">
            <v>VALV.RET.PORT. UNICA SIMPLES EXTREM.FF DN 250 PN10</v>
          </cell>
          <cell r="D6992" t="str">
            <v>UN</v>
          </cell>
          <cell r="E6992">
            <v>4022.1</v>
          </cell>
        </row>
        <row r="6993">
          <cell r="A6993" t="str">
            <v>I5712</v>
          </cell>
          <cell r="B6993" t="str">
            <v>SEINFRA/CE</v>
          </cell>
          <cell r="C6993" t="str">
            <v>VALV.RET.PORT. UNICA SIMPLES EXTREM.FF DN 250 PN16</v>
          </cell>
          <cell r="D6993" t="str">
            <v>UN</v>
          </cell>
          <cell r="E6993">
            <v>4022.1</v>
          </cell>
        </row>
        <row r="6994">
          <cell r="A6994" t="str">
            <v>I5701</v>
          </cell>
          <cell r="B6994" t="str">
            <v>SEINFRA/CE</v>
          </cell>
          <cell r="C6994" t="str">
            <v>VALV.RET.PORT. UNICA SIMPLES EXTREM.FF DN 300 PN10</v>
          </cell>
          <cell r="D6994" t="str">
            <v>UN</v>
          </cell>
          <cell r="E6994">
            <v>6088.72</v>
          </cell>
        </row>
        <row r="6995">
          <cell r="A6995" t="str">
            <v>I5713</v>
          </cell>
          <cell r="B6995" t="str">
            <v>SEINFRA/CE</v>
          </cell>
          <cell r="C6995" t="str">
            <v>VALV.RET.PORT. UNICA SIMPLES EXTREM.FF DN 300 PN16</v>
          </cell>
          <cell r="D6995" t="str">
            <v>UN</v>
          </cell>
          <cell r="E6995">
            <v>6088.72</v>
          </cell>
        </row>
        <row r="6996">
          <cell r="A6996" t="str">
            <v>I5703</v>
          </cell>
          <cell r="B6996" t="str">
            <v>SEINFRA/CE</v>
          </cell>
          <cell r="C6996" t="str">
            <v>VALV.RET.PORT. UNICA SIMPLES EXTREM.FF DN 400 PN10</v>
          </cell>
          <cell r="D6996" t="str">
            <v>UN</v>
          </cell>
          <cell r="E6996">
            <v>5945.88</v>
          </cell>
        </row>
        <row r="6997">
          <cell r="A6997" t="str">
            <v>I5715</v>
          </cell>
          <cell r="B6997" t="str">
            <v>SEINFRA/CE</v>
          </cell>
          <cell r="C6997" t="str">
            <v>VALV.RET.PORT. UNICA SIMPLES EXTREM.FF DN 400 PN16</v>
          </cell>
          <cell r="D6997" t="str">
            <v>UN</v>
          </cell>
          <cell r="E6997">
            <v>5945.88</v>
          </cell>
        </row>
        <row r="6998">
          <cell r="A6998" t="str">
            <v>I5707</v>
          </cell>
          <cell r="B6998" t="str">
            <v>SEINFRA/CE</v>
          </cell>
          <cell r="C6998" t="str">
            <v>VALV.RET.PORT. UNICA SIMPLES EXTREM.FF DN 50 PN16</v>
          </cell>
          <cell r="D6998" t="str">
            <v>UN</v>
          </cell>
          <cell r="E6998">
            <v>432.66</v>
          </cell>
        </row>
        <row r="6999">
          <cell r="A6999" t="str">
            <v>I5708</v>
          </cell>
          <cell r="B6999" t="str">
            <v>SEINFRA/CE</v>
          </cell>
          <cell r="C6999" t="str">
            <v>VALV.RET.PORT. UNICA SIMPLES EXTREM.FF DN 75 PN16</v>
          </cell>
          <cell r="D6999" t="str">
            <v>UN</v>
          </cell>
          <cell r="E6999">
            <v>536.07000000000005</v>
          </cell>
        </row>
        <row r="7000">
          <cell r="A7000" t="str">
            <v>I2265</v>
          </cell>
          <cell r="B7000" t="str">
            <v>SEINFRA/CE</v>
          </cell>
          <cell r="C7000" t="str">
            <v>VÁLVULA AMERICANA P/ PIA 1 1/2"X 3/4"</v>
          </cell>
          <cell r="D7000" t="str">
            <v>UN</v>
          </cell>
          <cell r="E7000">
            <v>16.89</v>
          </cell>
        </row>
        <row r="7001">
          <cell r="A7001" t="str">
            <v>I2264</v>
          </cell>
          <cell r="B7001" t="str">
            <v>SEINFRA/CE</v>
          </cell>
          <cell r="C7001" t="str">
            <v>VÁLVULA AMERICANA P/PIA 3 1/2"</v>
          </cell>
          <cell r="D7001" t="str">
            <v>UN</v>
          </cell>
          <cell r="E7001">
            <v>25.6</v>
          </cell>
        </row>
        <row r="7002">
          <cell r="A7002" t="str">
            <v>I5734</v>
          </cell>
          <cell r="B7002" t="str">
            <v>SEINFRA/CE</v>
          </cell>
          <cell r="C7002" t="str">
            <v>VALVULA ANTECIPADORA DE ONDAS PN16 2" - COMPLETA</v>
          </cell>
          <cell r="D7002" t="str">
            <v>UN</v>
          </cell>
          <cell r="E7002">
            <v>2315.31</v>
          </cell>
        </row>
        <row r="7003">
          <cell r="A7003" t="str">
            <v>I5735</v>
          </cell>
          <cell r="B7003" t="str">
            <v>SEINFRA/CE</v>
          </cell>
          <cell r="C7003" t="str">
            <v>VALVULA ANTECIPADORA DE ONDAS PN16 3" - COMPLETA</v>
          </cell>
          <cell r="D7003" t="str">
            <v>UN</v>
          </cell>
          <cell r="E7003">
            <v>2691.36</v>
          </cell>
        </row>
        <row r="7004">
          <cell r="A7004" t="str">
            <v>I5736</v>
          </cell>
          <cell r="B7004" t="str">
            <v>SEINFRA/CE</v>
          </cell>
          <cell r="C7004" t="str">
            <v>VALVULA ANTECIPADORA DE ONDAS PN16 4" - COMPLETA</v>
          </cell>
          <cell r="D7004" t="str">
            <v>UN</v>
          </cell>
          <cell r="E7004">
            <v>3689.96</v>
          </cell>
        </row>
        <row r="7005">
          <cell r="A7005" t="str">
            <v>I5737</v>
          </cell>
          <cell r="B7005" t="str">
            <v>SEINFRA/CE</v>
          </cell>
          <cell r="C7005" t="str">
            <v>VALVULA ANTECIPADORA DE ONDAS PN16 6" - COMPLETA</v>
          </cell>
          <cell r="D7005" t="str">
            <v>UN</v>
          </cell>
          <cell r="E7005">
            <v>4686.45</v>
          </cell>
        </row>
        <row r="7006">
          <cell r="A7006" t="str">
            <v>I8702</v>
          </cell>
          <cell r="B7006" t="str">
            <v>SEINFRA/CE</v>
          </cell>
          <cell r="C7006" t="str">
            <v>VALVULA BORBOLETA COM BOIA DN 100</v>
          </cell>
          <cell r="D7006" t="str">
            <v>UN</v>
          </cell>
          <cell r="E7006">
            <v>887.75</v>
          </cell>
        </row>
        <row r="7007">
          <cell r="A7007" t="str">
            <v>I7077</v>
          </cell>
          <cell r="B7007" t="str">
            <v>SEINFRA/CE</v>
          </cell>
          <cell r="C7007" t="str">
            <v>VÁLVULA BORBOLETA COM BÓIA DN 150</v>
          </cell>
          <cell r="D7007" t="str">
            <v>UN</v>
          </cell>
          <cell r="E7007">
            <v>2084.7199999999998</v>
          </cell>
        </row>
        <row r="7008">
          <cell r="A7008" t="str">
            <v>I5608</v>
          </cell>
          <cell r="B7008" t="str">
            <v>SEINFRA/CE</v>
          </cell>
          <cell r="C7008" t="str">
            <v>VALVULA BORBOLETA COM BOIA DN 200</v>
          </cell>
          <cell r="D7008" t="str">
            <v>UN</v>
          </cell>
          <cell r="E7008">
            <v>3524.11</v>
          </cell>
        </row>
        <row r="7009">
          <cell r="A7009" t="str">
            <v>I5609</v>
          </cell>
          <cell r="B7009" t="str">
            <v>SEINFRA/CE</v>
          </cell>
          <cell r="C7009" t="str">
            <v>VALVULA BORBOLETA COM BOIA DN 250</v>
          </cell>
          <cell r="D7009" t="str">
            <v>UN</v>
          </cell>
          <cell r="E7009">
            <v>4755.7</v>
          </cell>
        </row>
        <row r="7010">
          <cell r="A7010" t="str">
            <v>I5610</v>
          </cell>
          <cell r="B7010" t="str">
            <v>SEINFRA/CE</v>
          </cell>
          <cell r="C7010" t="str">
            <v>VALVULA BORBOLETA COM BOIA DN 300</v>
          </cell>
          <cell r="D7010" t="str">
            <v>UN</v>
          </cell>
          <cell r="E7010">
            <v>7072.58</v>
          </cell>
        </row>
        <row r="7011">
          <cell r="A7011" t="str">
            <v>I8703</v>
          </cell>
          <cell r="B7011" t="str">
            <v>SEINFRA/CE</v>
          </cell>
          <cell r="C7011" t="str">
            <v>VALVULA BORBOLETA COM BOIA DN 400</v>
          </cell>
          <cell r="D7011" t="str">
            <v>UN</v>
          </cell>
          <cell r="E7011">
            <v>4885.6499999999996</v>
          </cell>
        </row>
        <row r="7012">
          <cell r="A7012" t="str">
            <v>I8701</v>
          </cell>
          <cell r="B7012" t="str">
            <v>SEINFRA/CE</v>
          </cell>
          <cell r="C7012" t="str">
            <v>VALVULA BORBOLETA COM BOIA DN 50</v>
          </cell>
          <cell r="D7012" t="str">
            <v>UN</v>
          </cell>
          <cell r="E7012">
            <v>872.9</v>
          </cell>
        </row>
        <row r="7013">
          <cell r="A7013" t="str">
            <v>I8711</v>
          </cell>
          <cell r="B7013" t="str">
            <v>SEINFRA/CE</v>
          </cell>
          <cell r="C7013" t="str">
            <v>VALVULA BORBOLETA FLANGEADA C VOLANTE DN 200</v>
          </cell>
          <cell r="D7013" t="str">
            <v>UN</v>
          </cell>
          <cell r="E7013">
            <v>3940.2</v>
          </cell>
        </row>
        <row r="7014">
          <cell r="A7014" t="str">
            <v>I8712</v>
          </cell>
          <cell r="B7014" t="str">
            <v>SEINFRA/CE</v>
          </cell>
          <cell r="C7014" t="str">
            <v>VALVULA BORBOLETA FLANGEADA C VOLANTE DN 250</v>
          </cell>
          <cell r="D7014" t="str">
            <v>UN</v>
          </cell>
          <cell r="E7014">
            <v>4787.2</v>
          </cell>
        </row>
        <row r="7015">
          <cell r="A7015" t="str">
            <v>I8713</v>
          </cell>
          <cell r="B7015" t="str">
            <v>SEINFRA/CE</v>
          </cell>
          <cell r="C7015" t="str">
            <v>VALVULA BORBOLETA FLANGEADA C VOLANTE DN 300</v>
          </cell>
          <cell r="D7015" t="str">
            <v>UN</v>
          </cell>
          <cell r="E7015">
            <v>6860.7</v>
          </cell>
        </row>
        <row r="7016">
          <cell r="A7016" t="str">
            <v>I8714</v>
          </cell>
          <cell r="B7016" t="str">
            <v>SEINFRA/CE</v>
          </cell>
          <cell r="C7016" t="str">
            <v>VALVULA BORBOLETA FLANGEADA C VOLANTE DN 350</v>
          </cell>
          <cell r="D7016" t="str">
            <v>UN</v>
          </cell>
          <cell r="E7016">
            <v>9130</v>
          </cell>
        </row>
        <row r="7017">
          <cell r="A7017" t="str">
            <v>I7280</v>
          </cell>
          <cell r="B7017" t="str">
            <v>SEINFRA/CE</v>
          </cell>
          <cell r="C7017" t="str">
            <v>VÁLVULA BORBOLETA FLANGEADA C/ MECANISMO C+CABEÇOTE DN 100 N16</v>
          </cell>
          <cell r="D7017" t="str">
            <v>UN</v>
          </cell>
          <cell r="E7017">
            <v>13576.23</v>
          </cell>
        </row>
        <row r="7018">
          <cell r="A7018" t="str">
            <v>I7281</v>
          </cell>
          <cell r="B7018" t="str">
            <v>SEINFRA/CE</v>
          </cell>
          <cell r="C7018" t="str">
            <v>VÁLVULA BORBOLETA FLANGEADA C/ MECANISMO C+CABEÇOTE DN 1000 N10</v>
          </cell>
          <cell r="D7018" t="str">
            <v>UN</v>
          </cell>
          <cell r="E7018">
            <v>119214.57</v>
          </cell>
        </row>
        <row r="7019">
          <cell r="A7019" t="str">
            <v>I7282</v>
          </cell>
          <cell r="B7019" t="str">
            <v>SEINFRA/CE</v>
          </cell>
          <cell r="C7019" t="str">
            <v>VÁLVULA BORBOLETA FLANGEADA C/ MECANISMO C+CABEÇOTE DN 1000 N16</v>
          </cell>
          <cell r="D7019" t="str">
            <v>UN</v>
          </cell>
          <cell r="E7019">
            <v>102942.77</v>
          </cell>
        </row>
        <row r="7020">
          <cell r="A7020" t="str">
            <v>I7283</v>
          </cell>
          <cell r="B7020" t="str">
            <v>SEINFRA/CE</v>
          </cell>
          <cell r="C7020" t="str">
            <v>VÁLVULA BORBOLETA FLANGEADA C/ MECANISMO C+CABEÇOTE DN 1200 N10</v>
          </cell>
          <cell r="D7020" t="str">
            <v>UN</v>
          </cell>
          <cell r="E7020">
            <v>129633.93</v>
          </cell>
        </row>
        <row r="7021">
          <cell r="A7021" t="str">
            <v>I7284</v>
          </cell>
          <cell r="B7021" t="str">
            <v>SEINFRA/CE</v>
          </cell>
          <cell r="C7021" t="str">
            <v>VÁLVULA BORBOLETA FLANGEADA C/ MECANISMO C+CABEÇOTE DN 1200 N16</v>
          </cell>
          <cell r="D7021" t="str">
            <v>UN</v>
          </cell>
          <cell r="E7021">
            <v>131856.87</v>
          </cell>
        </row>
        <row r="7022">
          <cell r="A7022" t="str">
            <v>I7285</v>
          </cell>
          <cell r="B7022" t="str">
            <v>SEINFRA/CE</v>
          </cell>
          <cell r="C7022" t="str">
            <v>VÁLVULA BORBOLETA FLANGEADA C/ MECANISMO C+CABEÇOTE DN 150 N16</v>
          </cell>
          <cell r="D7022" t="str">
            <v>UN</v>
          </cell>
          <cell r="E7022">
            <v>13604.35</v>
          </cell>
        </row>
        <row r="7023">
          <cell r="A7023" t="str">
            <v>I7286</v>
          </cell>
          <cell r="B7023" t="str">
            <v>SEINFRA/CE</v>
          </cell>
          <cell r="C7023" t="str">
            <v>VÁLVULA BORBOLETA FLANGEADA C/ MECANISMO C+CABEÇOTE DN 200 N10</v>
          </cell>
          <cell r="D7023" t="str">
            <v>UN</v>
          </cell>
          <cell r="E7023">
            <v>14126.57</v>
          </cell>
        </row>
        <row r="7024">
          <cell r="A7024" t="str">
            <v>I7287</v>
          </cell>
          <cell r="B7024" t="str">
            <v>SEINFRA/CE</v>
          </cell>
          <cell r="C7024" t="str">
            <v>VÁLVULA BORBOLETA FLANGEADA C/ MECANISMO C+CABEÇOTE DN 200 N16</v>
          </cell>
          <cell r="D7024" t="str">
            <v>UN</v>
          </cell>
          <cell r="E7024">
            <v>14697.91</v>
          </cell>
        </row>
        <row r="7025">
          <cell r="A7025" t="str">
            <v>I7288</v>
          </cell>
          <cell r="B7025" t="str">
            <v>SEINFRA/CE</v>
          </cell>
          <cell r="C7025" t="str">
            <v>VÁLVULA BORBOLETA FLANGEADA C/ MECANISMO C+CABEÇOTE DN 250 N10</v>
          </cell>
          <cell r="D7025" t="str">
            <v>UN</v>
          </cell>
          <cell r="E7025">
            <v>15047.51</v>
          </cell>
        </row>
        <row r="7026">
          <cell r="A7026" t="str">
            <v>I7289</v>
          </cell>
          <cell r="B7026" t="str">
            <v>SEINFRA/CE</v>
          </cell>
          <cell r="C7026" t="str">
            <v>VÁLVULA BORBOLETA FLANGEADA C/ MECANISMO C+CABEÇOTE DN 250 N16</v>
          </cell>
          <cell r="D7026" t="str">
            <v>UN</v>
          </cell>
          <cell r="E7026">
            <v>15037.81</v>
          </cell>
        </row>
        <row r="7027">
          <cell r="A7027" t="str">
            <v>I7290</v>
          </cell>
          <cell r="B7027" t="str">
            <v>SEINFRA/CE</v>
          </cell>
          <cell r="C7027" t="str">
            <v>VÁLVULA BORBOLETA FLANGEADA C/ MECANISMO C+CABEÇOTE DN 300 N10</v>
          </cell>
          <cell r="D7027" t="str">
            <v>UN</v>
          </cell>
          <cell r="E7027">
            <v>16836.939999999999</v>
          </cell>
        </row>
        <row r="7028">
          <cell r="A7028" t="str">
            <v>I7291</v>
          </cell>
          <cell r="B7028" t="str">
            <v>SEINFRA/CE</v>
          </cell>
          <cell r="C7028" t="str">
            <v>VÁLVULA BORBOLETA FLANGEADA C/ MECANISMO C+CABEÇOTE DN 300 N16</v>
          </cell>
          <cell r="D7028" t="str">
            <v>UN</v>
          </cell>
          <cell r="E7028">
            <v>17932.560000000001</v>
          </cell>
        </row>
        <row r="7029">
          <cell r="A7029" t="str">
            <v>I7292</v>
          </cell>
          <cell r="B7029" t="str">
            <v>SEINFRA/CE</v>
          </cell>
          <cell r="C7029" t="str">
            <v>VÁLVULA BORBOLETA FLANGEADA C/ MECANISMO C+CABEÇOTE DN 350 N10</v>
          </cell>
          <cell r="D7029" t="str">
            <v>UN</v>
          </cell>
          <cell r="E7029">
            <v>19560.84</v>
          </cell>
        </row>
        <row r="7030">
          <cell r="A7030" t="str">
            <v>I7293</v>
          </cell>
          <cell r="B7030" t="str">
            <v>SEINFRA/CE</v>
          </cell>
          <cell r="C7030" t="str">
            <v>VÁLVULA BORBOLETA FLANGEADA C/ MECANISMO C+CABEÇOTE DN 350 N16</v>
          </cell>
          <cell r="D7030" t="str">
            <v>UN</v>
          </cell>
          <cell r="E7030">
            <v>21681.02</v>
          </cell>
        </row>
        <row r="7031">
          <cell r="A7031" t="str">
            <v>I7294</v>
          </cell>
          <cell r="B7031" t="str">
            <v>SEINFRA/CE</v>
          </cell>
          <cell r="C7031" t="str">
            <v>VÁLVULA BORBOLETA FLANGEADA C/ MECANISMO C+CABEÇOTE DN 400 N10</v>
          </cell>
          <cell r="D7031" t="str">
            <v>UN</v>
          </cell>
          <cell r="E7031">
            <v>23384.81</v>
          </cell>
        </row>
        <row r="7032">
          <cell r="A7032" t="str">
            <v>I7295</v>
          </cell>
          <cell r="B7032" t="str">
            <v>SEINFRA/CE</v>
          </cell>
          <cell r="C7032" t="str">
            <v>VÁLVULA BORBOLETA FLANGEADA C/ MECANISMO C+CABEÇOTE DN 400 N16</v>
          </cell>
          <cell r="D7032" t="str">
            <v>UN</v>
          </cell>
          <cell r="E7032">
            <v>27749.119999999999</v>
          </cell>
        </row>
        <row r="7033">
          <cell r="A7033" t="str">
            <v>I7296</v>
          </cell>
          <cell r="B7033" t="str">
            <v>SEINFRA/CE</v>
          </cell>
          <cell r="C7033" t="str">
            <v>VÁLVULA BORBOLETA FLANGEADA C/ MECANISMO C+CABEÇOTE DN 450 N10</v>
          </cell>
          <cell r="D7033" t="str">
            <v>UN</v>
          </cell>
          <cell r="E7033">
            <v>23852.42</v>
          </cell>
        </row>
        <row r="7034">
          <cell r="A7034" t="str">
            <v>I7297</v>
          </cell>
          <cell r="B7034" t="str">
            <v>SEINFRA/CE</v>
          </cell>
          <cell r="C7034" t="str">
            <v>VÁLVULA BORBOLETA FLANGEADA C/ MECANISMO C+CABEÇOTE DN 450 N16</v>
          </cell>
          <cell r="D7034" t="str">
            <v>UN</v>
          </cell>
          <cell r="E7034">
            <v>30420.06</v>
          </cell>
        </row>
        <row r="7035">
          <cell r="A7035" t="str">
            <v>I7298</v>
          </cell>
          <cell r="B7035" t="str">
            <v>SEINFRA/CE</v>
          </cell>
          <cell r="C7035" t="str">
            <v>VÁLVULA BORBOLETA FLANGEADA C/ MECANISMO C+CABEÇOTE DN 500 N10</v>
          </cell>
          <cell r="D7035" t="str">
            <v>UN</v>
          </cell>
          <cell r="E7035">
            <v>33136.54</v>
          </cell>
        </row>
        <row r="7036">
          <cell r="A7036" t="str">
            <v>I7299</v>
          </cell>
          <cell r="B7036" t="str">
            <v>SEINFRA/CE</v>
          </cell>
          <cell r="C7036" t="str">
            <v>VÁLVULA BORBOLETA FLANGEADA C/ MECANISMO C+CABEÇOTE DN 500 N16</v>
          </cell>
          <cell r="D7036" t="str">
            <v>UN</v>
          </cell>
          <cell r="E7036">
            <v>33498.730000000003</v>
          </cell>
        </row>
        <row r="7037">
          <cell r="A7037" t="str">
            <v>I7300</v>
          </cell>
          <cell r="B7037" t="str">
            <v>SEINFRA/CE</v>
          </cell>
          <cell r="C7037" t="str">
            <v>VÁLVULA BORBOLETA FLANGEADA C/ MECANISMO C+CABEÇOTE DN 600 N10</v>
          </cell>
          <cell r="D7037" t="str">
            <v>UN</v>
          </cell>
          <cell r="E7037">
            <v>38117.51</v>
          </cell>
        </row>
        <row r="7038">
          <cell r="A7038" t="str">
            <v>I7301</v>
          </cell>
          <cell r="B7038" t="str">
            <v>SEINFRA/CE</v>
          </cell>
          <cell r="C7038" t="str">
            <v>VÁLVULA BORBOLETA FLANGEADA C/ MECANISMO C+CABEÇOTE DN 600 N16</v>
          </cell>
          <cell r="D7038" t="str">
            <v>UN</v>
          </cell>
          <cell r="E7038">
            <v>38159.15</v>
          </cell>
        </row>
        <row r="7039">
          <cell r="A7039" t="str">
            <v>I7302</v>
          </cell>
          <cell r="B7039" t="str">
            <v>SEINFRA/CE</v>
          </cell>
          <cell r="C7039" t="str">
            <v>VÁLVULA BORBOLETA FLANGEADA C/ MECANISMO C+CABEÇOTE DN 700 N10</v>
          </cell>
          <cell r="D7039" t="str">
            <v>UN</v>
          </cell>
          <cell r="E7039">
            <v>52960.92</v>
          </cell>
        </row>
        <row r="7040">
          <cell r="A7040" t="str">
            <v>I7303</v>
          </cell>
          <cell r="B7040" t="str">
            <v>SEINFRA/CE</v>
          </cell>
          <cell r="C7040" t="str">
            <v>VÁLVULA BORBOLETA FLANGEADA C/ MECANISMO C+CABEÇOTE DN 700 N16</v>
          </cell>
          <cell r="D7040" t="str">
            <v>UN</v>
          </cell>
          <cell r="E7040">
            <v>58336.86</v>
          </cell>
        </row>
        <row r="7041">
          <cell r="A7041" t="str">
            <v>I7304</v>
          </cell>
          <cell r="B7041" t="str">
            <v>SEINFRA/CE</v>
          </cell>
          <cell r="C7041" t="str">
            <v>VÁLVULA BORBOLETA FLANGEADA C/ MECANISMO C+CABEÇOTE DN 75 N16</v>
          </cell>
          <cell r="D7041" t="str">
            <v>UN</v>
          </cell>
          <cell r="E7041">
            <v>12808.24</v>
          </cell>
        </row>
        <row r="7042">
          <cell r="A7042" t="str">
            <v>I7305</v>
          </cell>
          <cell r="B7042" t="str">
            <v>SEINFRA/CE</v>
          </cell>
          <cell r="C7042" t="str">
            <v>VÁLVULA BORBOLETA FLANGEADA C/ MECANISMO C+CABEÇOTE DN 750 N10</v>
          </cell>
          <cell r="D7042" t="str">
            <v>UN</v>
          </cell>
          <cell r="E7042">
            <v>63683.79</v>
          </cell>
        </row>
        <row r="7043">
          <cell r="A7043" t="str">
            <v>I7306</v>
          </cell>
          <cell r="B7043" t="str">
            <v>SEINFRA/CE</v>
          </cell>
          <cell r="C7043" t="str">
            <v>VÁLVULA BORBOLETA FLANGEADA C/ MECANISMO C+CABEÇOTE DN 750 N16</v>
          </cell>
          <cell r="D7043" t="str">
            <v>UN</v>
          </cell>
          <cell r="E7043">
            <v>59016.4</v>
          </cell>
        </row>
        <row r="7044">
          <cell r="A7044" t="str">
            <v>I7307</v>
          </cell>
          <cell r="B7044" t="str">
            <v>SEINFRA/CE</v>
          </cell>
          <cell r="C7044" t="str">
            <v>VÁLVULA BORBOLETA FLANGEADA C/ MECANISMO C+CABEÇOTE DN 800 N10</v>
          </cell>
          <cell r="D7044" t="str">
            <v>UN</v>
          </cell>
          <cell r="E7044">
            <v>59995.99</v>
          </cell>
        </row>
        <row r="7045">
          <cell r="A7045" t="str">
            <v>I7308</v>
          </cell>
          <cell r="B7045" t="str">
            <v>SEINFRA/CE</v>
          </cell>
          <cell r="C7045" t="str">
            <v>VÁLVULA BORBOLETA FLANGEADA C/ MECANISMO C+CABEÇOTE DN 800 N16</v>
          </cell>
          <cell r="D7045" t="str">
            <v>UN</v>
          </cell>
          <cell r="E7045">
            <v>60374.05</v>
          </cell>
        </row>
        <row r="7046">
          <cell r="A7046" t="str">
            <v>I7309</v>
          </cell>
          <cell r="B7046" t="str">
            <v>SEINFRA/CE</v>
          </cell>
          <cell r="C7046" t="str">
            <v>VÁLVULA BORBOLETA FLANGEADA C/ MECANISMO C+CABEÇOTE DN 900 N10</v>
          </cell>
          <cell r="D7046" t="str">
            <v>UN</v>
          </cell>
          <cell r="E7046">
            <v>65192.2</v>
          </cell>
        </row>
        <row r="7047">
          <cell r="A7047" t="str">
            <v>I7310</v>
          </cell>
          <cell r="B7047" t="str">
            <v>SEINFRA/CE</v>
          </cell>
          <cell r="C7047" t="str">
            <v>VÁLVULA BORBOLETA FLANGEADA C/ MECANISMO C+CABEÇOTE DN 900 N16</v>
          </cell>
          <cell r="D7047" t="str">
            <v>UN</v>
          </cell>
          <cell r="E7047">
            <v>64520.45</v>
          </cell>
        </row>
        <row r="7048">
          <cell r="A7048" t="str">
            <v>I8013</v>
          </cell>
          <cell r="B7048" t="str">
            <v>SEINFRA/CE</v>
          </cell>
          <cell r="C7048" t="str">
            <v>VÁLVULA BORBOLETA FLANGEADA C/ MECANISMO C+VOLANTE DN 1000 N10</v>
          </cell>
          <cell r="D7048" t="str">
            <v>UN</v>
          </cell>
          <cell r="E7048">
            <v>99243.38</v>
          </cell>
        </row>
        <row r="7049">
          <cell r="A7049" t="str">
            <v>I8014</v>
          </cell>
          <cell r="B7049" t="str">
            <v>SEINFRA/CE</v>
          </cell>
          <cell r="C7049" t="str">
            <v>VÁLVULA BORBOLETA FLANGEADA C/ MECANISMO C+VOLANTE DN 1200 N10</v>
          </cell>
          <cell r="D7049" t="str">
            <v>UN</v>
          </cell>
          <cell r="E7049">
            <v>129834.58</v>
          </cell>
        </row>
        <row r="7050">
          <cell r="A7050" t="str">
            <v>I8001</v>
          </cell>
          <cell r="B7050" t="str">
            <v>SEINFRA/CE</v>
          </cell>
          <cell r="C7050" t="str">
            <v>VÁLVULA BORBOLETA FLANGEADA C/ MECANISMO C+VOLANTE DN 200 N10</v>
          </cell>
          <cell r="D7050" t="str">
            <v>UN</v>
          </cell>
          <cell r="E7050">
            <v>14001.35</v>
          </cell>
        </row>
        <row r="7051">
          <cell r="A7051" t="str">
            <v>I8002</v>
          </cell>
          <cell r="B7051" t="str">
            <v>SEINFRA/CE</v>
          </cell>
          <cell r="C7051" t="str">
            <v>VÁLVULA BORBOLETA FLANGEADA C/ MECANISMO C+VOLANTE DN 250 N10</v>
          </cell>
          <cell r="D7051" t="str">
            <v>UN</v>
          </cell>
          <cell r="E7051">
            <v>14588.48</v>
          </cell>
        </row>
        <row r="7052">
          <cell r="A7052" t="str">
            <v>I8003</v>
          </cell>
          <cell r="B7052" t="str">
            <v>SEINFRA/CE</v>
          </cell>
          <cell r="C7052" t="str">
            <v>VÁLVULA BORBOLETA FLANGEADA C/ MECANISMO C+VOLANTE DN 300 N10</v>
          </cell>
          <cell r="D7052" t="str">
            <v>UN</v>
          </cell>
          <cell r="E7052">
            <v>16513.11</v>
          </cell>
        </row>
        <row r="7053">
          <cell r="A7053" t="str">
            <v>I8004</v>
          </cell>
          <cell r="B7053" t="str">
            <v>SEINFRA/CE</v>
          </cell>
          <cell r="C7053" t="str">
            <v>VÁLVULA BORBOLETA FLANGEADA C/ MECANISMO C+VOLANTE DN 350 N10</v>
          </cell>
          <cell r="D7053" t="str">
            <v>UN</v>
          </cell>
          <cell r="E7053">
            <v>19279</v>
          </cell>
        </row>
        <row r="7054">
          <cell r="A7054" t="str">
            <v>I8005</v>
          </cell>
          <cell r="B7054" t="str">
            <v>SEINFRA/CE</v>
          </cell>
          <cell r="C7054" t="str">
            <v>VÁLVULA BORBOLETA FLANGEADA C/ MECANISMO C+VOLANTE DN 400 N10</v>
          </cell>
          <cell r="D7054" t="str">
            <v>UN</v>
          </cell>
          <cell r="E7054">
            <v>22915.54</v>
          </cell>
        </row>
        <row r="7055">
          <cell r="A7055" t="str">
            <v>I8006</v>
          </cell>
          <cell r="B7055" t="str">
            <v>SEINFRA/CE</v>
          </cell>
          <cell r="C7055" t="str">
            <v>VÁLVULA BORBOLETA FLANGEADA C/ MECANISMO C+VOLANTE DN 450 N10</v>
          </cell>
          <cell r="D7055" t="str">
            <v>UN</v>
          </cell>
          <cell r="E7055">
            <v>23384.47</v>
          </cell>
        </row>
        <row r="7056">
          <cell r="A7056" t="str">
            <v>I8007</v>
          </cell>
          <cell r="B7056" t="str">
            <v>SEINFRA/CE</v>
          </cell>
          <cell r="C7056" t="str">
            <v>VÁLVULA BORBOLETA FLANGEADA C/ MECANISMO C+VOLANTE DN 500 N10</v>
          </cell>
          <cell r="D7056" t="str">
            <v>UN</v>
          </cell>
          <cell r="E7056">
            <v>32846.1</v>
          </cell>
        </row>
        <row r="7057">
          <cell r="A7057" t="str">
            <v>I8008</v>
          </cell>
          <cell r="B7057" t="str">
            <v>SEINFRA/CE</v>
          </cell>
          <cell r="C7057" t="str">
            <v>VÁLVULA BORBOLETA FLANGEADA C/ MECANISMO C+VOLANTE DN 600 N10</v>
          </cell>
          <cell r="D7057" t="str">
            <v>UN</v>
          </cell>
          <cell r="E7057">
            <v>38012.35</v>
          </cell>
        </row>
        <row r="7058">
          <cell r="A7058" t="str">
            <v>I8009</v>
          </cell>
          <cell r="B7058" t="str">
            <v>SEINFRA/CE</v>
          </cell>
          <cell r="C7058" t="str">
            <v>VÁLVULA BORBOLETA FLANGEADA C/ MECANISMO C+VOLANTE DN 700 N10</v>
          </cell>
          <cell r="D7058" t="str">
            <v>UN</v>
          </cell>
          <cell r="E7058">
            <v>53274.42</v>
          </cell>
        </row>
        <row r="7059">
          <cell r="A7059" t="str">
            <v>I8010</v>
          </cell>
          <cell r="B7059" t="str">
            <v>SEINFRA/CE</v>
          </cell>
          <cell r="C7059" t="str">
            <v>VÁLVULA BORBOLETA FLANGEADA C/ MECANISMO C+VOLANTE DN 750 N10</v>
          </cell>
          <cell r="D7059" t="str">
            <v>UN</v>
          </cell>
          <cell r="E7059">
            <v>58047.5</v>
          </cell>
        </row>
        <row r="7060">
          <cell r="A7060" t="str">
            <v>I8011</v>
          </cell>
          <cell r="B7060" t="str">
            <v>SEINFRA/CE</v>
          </cell>
          <cell r="C7060" t="str">
            <v>VÁLVULA BORBOLETA FLANGEADA C/ MECANISMO C+VOLANTE DN 800 N10</v>
          </cell>
          <cell r="D7060" t="str">
            <v>UN</v>
          </cell>
          <cell r="E7060">
            <v>62912.959999999999</v>
          </cell>
        </row>
        <row r="7061">
          <cell r="A7061" t="str">
            <v>I8012</v>
          </cell>
          <cell r="B7061" t="str">
            <v>SEINFRA/CE</v>
          </cell>
          <cell r="C7061" t="str">
            <v>VÁLVULA BORBOLETA FLANGEADA C/ MECANISMO C+VOLANTE DN 900 N10</v>
          </cell>
          <cell r="D7061" t="str">
            <v>UN</v>
          </cell>
          <cell r="E7061">
            <v>65176.84</v>
          </cell>
        </row>
        <row r="7062">
          <cell r="A7062" t="str">
            <v>I7311</v>
          </cell>
          <cell r="B7062" t="str">
            <v>SEINFRA/CE</v>
          </cell>
          <cell r="C7062" t="str">
            <v>VÁLVULA BORBOLETA FLANGEADA C/ MECANISMO K+CABEÇOTE DN 100 N16</v>
          </cell>
          <cell r="D7062" t="str">
            <v>UN</v>
          </cell>
          <cell r="E7062">
            <v>12416.28</v>
          </cell>
        </row>
        <row r="7063">
          <cell r="A7063" t="str">
            <v>I7312</v>
          </cell>
          <cell r="B7063" t="str">
            <v>SEINFRA/CE</v>
          </cell>
          <cell r="C7063" t="str">
            <v>VÁLVULA BORBOLETA FLANGEADA C/ MECANISMO K+CABEÇOTE DN 150 N16</v>
          </cell>
          <cell r="D7063" t="str">
            <v>UN</v>
          </cell>
          <cell r="E7063">
            <v>13164.58</v>
          </cell>
        </row>
        <row r="7064">
          <cell r="A7064" t="str">
            <v>I7313</v>
          </cell>
          <cell r="B7064" t="str">
            <v>SEINFRA/CE</v>
          </cell>
          <cell r="C7064" t="str">
            <v>VÁLVULA BORBOLETA FLANGEADA C/ MECANISMO K+CABEÇOTE DN 200 N10</v>
          </cell>
          <cell r="D7064" t="str">
            <v>UN</v>
          </cell>
          <cell r="E7064">
            <v>12915.23</v>
          </cell>
        </row>
        <row r="7065">
          <cell r="A7065" t="str">
            <v>I7314</v>
          </cell>
          <cell r="B7065" t="str">
            <v>SEINFRA/CE</v>
          </cell>
          <cell r="C7065" t="str">
            <v>VÁLVULA BORBOLETA FLANGEADA C/ MECANISMO K+CABEÇOTE DN 200 N16</v>
          </cell>
          <cell r="D7065" t="str">
            <v>UN</v>
          </cell>
          <cell r="E7065">
            <v>13239.25</v>
          </cell>
        </row>
        <row r="7066">
          <cell r="A7066" t="str">
            <v>I7315</v>
          </cell>
          <cell r="B7066" t="str">
            <v>SEINFRA/CE</v>
          </cell>
          <cell r="C7066" t="str">
            <v>VÁLVULA BORBOLETA FLANGEADA C/ MECANISMO K+CABEÇOTE DN 250 N10</v>
          </cell>
          <cell r="D7066" t="str">
            <v>UN</v>
          </cell>
          <cell r="E7066">
            <v>13951.77</v>
          </cell>
        </row>
        <row r="7067">
          <cell r="A7067" t="str">
            <v>I7316</v>
          </cell>
          <cell r="B7067" t="str">
            <v>SEINFRA/CE</v>
          </cell>
          <cell r="C7067" t="str">
            <v>VÁLVULA BORBOLETA FLANGEADA C/ MECANISMO K+CABEÇOTE DN 250 N16</v>
          </cell>
          <cell r="D7067" t="str">
            <v>UN</v>
          </cell>
          <cell r="E7067">
            <v>14292.83</v>
          </cell>
        </row>
        <row r="7068">
          <cell r="A7068" t="str">
            <v>I7317</v>
          </cell>
          <cell r="B7068" t="str">
            <v>SEINFRA/CE</v>
          </cell>
          <cell r="C7068" t="str">
            <v>VÁLVULA BORBOLETA FLANGEADA C/ MECANISMO K+CABEÇOTE DN 300 N10</v>
          </cell>
          <cell r="D7068" t="str">
            <v>UN</v>
          </cell>
          <cell r="E7068">
            <v>15254.01</v>
          </cell>
        </row>
        <row r="7069">
          <cell r="A7069" t="str">
            <v>I7318</v>
          </cell>
          <cell r="B7069" t="str">
            <v>SEINFRA/CE</v>
          </cell>
          <cell r="C7069" t="str">
            <v>VÁLVULA BORBOLETA FLANGEADA C/ MECANISMO K+CABEÇOTE DN 300 N16</v>
          </cell>
          <cell r="D7069" t="str">
            <v>UN</v>
          </cell>
          <cell r="E7069">
            <v>16947.23</v>
          </cell>
        </row>
        <row r="7070">
          <cell r="A7070" t="str">
            <v>I7319</v>
          </cell>
          <cell r="B7070" t="str">
            <v>SEINFRA/CE</v>
          </cell>
          <cell r="C7070" t="str">
            <v>VÁLVULA BORBOLETA FLANGEADA C/ MECANISMO K+CABEÇOTE DN 350 N10</v>
          </cell>
          <cell r="D7070" t="str">
            <v>UN</v>
          </cell>
          <cell r="E7070">
            <v>19938.79</v>
          </cell>
        </row>
        <row r="7071">
          <cell r="A7071" t="str">
            <v>I7320</v>
          </cell>
          <cell r="B7071" t="str">
            <v>SEINFRA/CE</v>
          </cell>
          <cell r="C7071" t="str">
            <v>VÁLVULA BORBOLETA FLANGEADA C/ MECANISMO K+CABEÇOTE DN 350 N16</v>
          </cell>
          <cell r="D7071" t="str">
            <v>UN</v>
          </cell>
          <cell r="E7071">
            <v>21968.3</v>
          </cell>
        </row>
        <row r="7072">
          <cell r="A7072" t="str">
            <v>I7321</v>
          </cell>
          <cell r="B7072" t="str">
            <v>SEINFRA/CE</v>
          </cell>
          <cell r="C7072" t="str">
            <v>VÁLVULA BORBOLETA FLANGEADA C/ MECANISMO K+CABEÇOTE DN 400 N10</v>
          </cell>
          <cell r="D7072" t="str">
            <v>UN</v>
          </cell>
          <cell r="E7072">
            <v>25452.21</v>
          </cell>
        </row>
        <row r="7073">
          <cell r="A7073" t="str">
            <v>I7322</v>
          </cell>
          <cell r="B7073" t="str">
            <v>SEINFRA/CE</v>
          </cell>
          <cell r="C7073" t="str">
            <v>VÁLVULA BORBOLETA FLANGEADA C/ MECANISMO K+CABEÇOTE DN 400 N16</v>
          </cell>
          <cell r="D7073" t="str">
            <v>UN</v>
          </cell>
          <cell r="E7073">
            <v>25375.759999999998</v>
          </cell>
        </row>
        <row r="7074">
          <cell r="A7074" t="str">
            <v>I7323</v>
          </cell>
          <cell r="B7074" t="str">
            <v>SEINFRA/CE</v>
          </cell>
          <cell r="C7074" t="str">
            <v>VÁLVULA BORBOLETA FLANGEADA C/ MECANISMO K+CABEÇOTE DN 450 N10</v>
          </cell>
          <cell r="D7074" t="str">
            <v>UN</v>
          </cell>
          <cell r="E7074">
            <v>27075.08</v>
          </cell>
        </row>
        <row r="7075">
          <cell r="A7075" t="str">
            <v>I7324</v>
          </cell>
          <cell r="B7075" t="str">
            <v>SEINFRA/CE</v>
          </cell>
          <cell r="C7075" t="str">
            <v>VÁLVULA BORBOLETA FLANGEADA C/ MECANISMO K+CABEÇOTE DN 450 N16</v>
          </cell>
          <cell r="D7075" t="str">
            <v>UN</v>
          </cell>
          <cell r="E7075">
            <v>25540.28</v>
          </cell>
        </row>
        <row r="7076">
          <cell r="A7076" t="str">
            <v>I7325</v>
          </cell>
          <cell r="B7076" t="str">
            <v>SEINFRA/CE</v>
          </cell>
          <cell r="C7076" t="str">
            <v>VÁLVULA BORBOLETA FLANGEADA C/ MECANISMO K+CABEÇOTE DN 500 N10</v>
          </cell>
          <cell r="D7076" t="str">
            <v>UN</v>
          </cell>
          <cell r="E7076">
            <v>31177.599999999999</v>
          </cell>
        </row>
        <row r="7077">
          <cell r="A7077" t="str">
            <v>I7326</v>
          </cell>
          <cell r="B7077" t="str">
            <v>SEINFRA/CE</v>
          </cell>
          <cell r="C7077" t="str">
            <v>VÁLVULA BORBOLETA FLANGEADA C/ MECANISMO K+CABEÇOTE DN 600 N10</v>
          </cell>
          <cell r="D7077" t="str">
            <v>UN</v>
          </cell>
          <cell r="E7077">
            <v>41803.11</v>
          </cell>
        </row>
        <row r="7078">
          <cell r="A7078" t="str">
            <v>I7327</v>
          </cell>
          <cell r="B7078" t="str">
            <v>SEINFRA/CE</v>
          </cell>
          <cell r="C7078" t="str">
            <v>VÁLVULA BORBOLETA FLANGEADA C/ MECANISMO K+CABEÇOTE DN 75 N16</v>
          </cell>
          <cell r="D7078" t="str">
            <v>UN</v>
          </cell>
          <cell r="E7078">
            <v>11875.57</v>
          </cell>
        </row>
        <row r="7079">
          <cell r="A7079" t="str">
            <v>I8016</v>
          </cell>
          <cell r="B7079" t="str">
            <v>SEINFRA/CE</v>
          </cell>
          <cell r="C7079" t="str">
            <v>VÁLVULA BORBOLETA FLANGEADA C/ MECANISMO K+VOLANTE DN 100 N16</v>
          </cell>
          <cell r="D7079" t="str">
            <v>UN</v>
          </cell>
          <cell r="E7079">
            <v>12267.46</v>
          </cell>
        </row>
        <row r="7080">
          <cell r="A7080" t="str">
            <v>I8017</v>
          </cell>
          <cell r="B7080" t="str">
            <v>SEINFRA/CE</v>
          </cell>
          <cell r="C7080" t="str">
            <v>VÁLVULA BORBOLETA FLANGEADA C/ MECANISMO K+VOLANTE DN 150 N16</v>
          </cell>
          <cell r="D7080" t="str">
            <v>UN</v>
          </cell>
          <cell r="E7080">
            <v>13132.76</v>
          </cell>
        </row>
        <row r="7081">
          <cell r="A7081" t="str">
            <v>I8018</v>
          </cell>
          <cell r="B7081" t="str">
            <v>SEINFRA/CE</v>
          </cell>
          <cell r="C7081" t="str">
            <v>VÁLVULA BORBOLETA FLANGEADA C/ MECANISMO K+VOLANTE DN 200 N16</v>
          </cell>
          <cell r="D7081" t="str">
            <v>UN</v>
          </cell>
          <cell r="E7081">
            <v>13127.51</v>
          </cell>
        </row>
        <row r="7082">
          <cell r="A7082" t="str">
            <v>I8019</v>
          </cell>
          <cell r="B7082" t="str">
            <v>SEINFRA/CE</v>
          </cell>
          <cell r="C7082" t="str">
            <v>VÁLVULA BORBOLETA FLANGEADA C/ MECANISMO K+VOLANTE DN 250 N16</v>
          </cell>
          <cell r="D7082" t="str">
            <v>UN</v>
          </cell>
          <cell r="E7082">
            <v>14522.41</v>
          </cell>
        </row>
        <row r="7083">
          <cell r="A7083" t="str">
            <v>I8020</v>
          </cell>
          <cell r="B7083" t="str">
            <v>SEINFRA/CE</v>
          </cell>
          <cell r="C7083" t="str">
            <v>VÁLVULA BORBOLETA FLANGEADA C/ MECANISMO K+VOLANTE DN 300 N16</v>
          </cell>
          <cell r="D7083" t="str">
            <v>UN</v>
          </cell>
          <cell r="E7083">
            <v>16951.11</v>
          </cell>
        </row>
        <row r="7084">
          <cell r="A7084" t="str">
            <v>I8021</v>
          </cell>
          <cell r="B7084" t="str">
            <v>SEINFRA/CE</v>
          </cell>
          <cell r="C7084" t="str">
            <v>VÁLVULA BORBOLETA FLANGEADA C/ MECANISMO K+VOLANTE DN 350 N16</v>
          </cell>
          <cell r="D7084" t="str">
            <v>UN</v>
          </cell>
          <cell r="E7084">
            <v>21903.29</v>
          </cell>
        </row>
        <row r="7085">
          <cell r="A7085" t="str">
            <v>I8022</v>
          </cell>
          <cell r="B7085" t="str">
            <v>SEINFRA/CE</v>
          </cell>
          <cell r="C7085" t="str">
            <v>VÁLVULA BORBOLETA FLANGEADA C/ MECANISMO K+VOLANTE DN 400 N16</v>
          </cell>
          <cell r="D7085" t="str">
            <v>UN</v>
          </cell>
          <cell r="E7085">
            <v>25314.09</v>
          </cell>
        </row>
        <row r="7086">
          <cell r="A7086" t="str">
            <v>I8023</v>
          </cell>
          <cell r="B7086" t="str">
            <v>SEINFRA/CE</v>
          </cell>
          <cell r="C7086" t="str">
            <v>VÁLVULA BORBOLETA FLANGEADA C/ MECANISMO K+VOLANTE DN 450 N16</v>
          </cell>
          <cell r="D7086" t="str">
            <v>UN</v>
          </cell>
          <cell r="E7086">
            <v>25529.5</v>
          </cell>
        </row>
        <row r="7087">
          <cell r="A7087" t="str">
            <v>I8015</v>
          </cell>
          <cell r="B7087" t="str">
            <v>SEINFRA/CE</v>
          </cell>
          <cell r="C7087" t="str">
            <v>VÁLVULA BORBOLETA FLANGEADA C/ MECANISMO K+VOLANTE DN 75 N16</v>
          </cell>
          <cell r="D7087" t="str">
            <v>UN</v>
          </cell>
          <cell r="E7087">
            <v>11751.12</v>
          </cell>
        </row>
        <row r="7088">
          <cell r="A7088" t="str">
            <v>I8715</v>
          </cell>
          <cell r="B7088" t="str">
            <v>SEINFRA/CE</v>
          </cell>
          <cell r="C7088" t="str">
            <v>VALVULA BORBOLETA FLANGEADA COM ACIONADOR ELETRICO F F  DN 200</v>
          </cell>
          <cell r="D7088" t="str">
            <v>UN</v>
          </cell>
          <cell r="E7088">
            <v>11330</v>
          </cell>
        </row>
        <row r="7089">
          <cell r="A7089" t="str">
            <v>I8716</v>
          </cell>
          <cell r="B7089" t="str">
            <v>SEINFRA/CE</v>
          </cell>
          <cell r="C7089" t="str">
            <v>VALVULA BORBOLETA FLANGEADA COM ACIONADOR ELETRICO F F  DN 250</v>
          </cell>
          <cell r="D7089" t="str">
            <v>UN</v>
          </cell>
          <cell r="E7089">
            <v>13310</v>
          </cell>
        </row>
        <row r="7090">
          <cell r="A7090" t="str">
            <v>I8717</v>
          </cell>
          <cell r="B7090" t="str">
            <v>SEINFRA/CE</v>
          </cell>
          <cell r="C7090" t="str">
            <v>VALVULA BORBOLETA FLANGEADA COM ACIONADOR ELETRICO FoFo DN 300</v>
          </cell>
          <cell r="D7090" t="str">
            <v>UN</v>
          </cell>
          <cell r="E7090">
            <v>14465</v>
          </cell>
        </row>
        <row r="7091">
          <cell r="A7091" t="str">
            <v>I8718</v>
          </cell>
          <cell r="B7091" t="str">
            <v>SEINFRA/CE</v>
          </cell>
          <cell r="C7091" t="str">
            <v>VÁLVULA BORBOLETA FLANGEADA COM ACIONADOR ELÉTRICO FoFo DN 350</v>
          </cell>
          <cell r="D7091" t="str">
            <v>UN</v>
          </cell>
          <cell r="E7091">
            <v>18150</v>
          </cell>
        </row>
        <row r="7092">
          <cell r="A7092" t="str">
            <v>I8719</v>
          </cell>
          <cell r="B7092" t="str">
            <v>SEINFRA/CE</v>
          </cell>
          <cell r="C7092" t="str">
            <v>VÁLVULA BORBOLETA FLANGEADA COM ACIONADOR ELÉTRICO FoFo DN 400</v>
          </cell>
          <cell r="D7092" t="str">
            <v>UN</v>
          </cell>
          <cell r="E7092">
            <v>17543.59</v>
          </cell>
        </row>
        <row r="7093">
          <cell r="A7093" t="str">
            <v>I8704</v>
          </cell>
          <cell r="B7093" t="str">
            <v>SEINFRA/CE</v>
          </cell>
          <cell r="C7093" t="str">
            <v>VALVULA BORBOLETA FLANGEADA DN 200</v>
          </cell>
          <cell r="D7093" t="str">
            <v>UN</v>
          </cell>
          <cell r="E7093">
            <v>3987.42</v>
          </cell>
        </row>
        <row r="7094">
          <cell r="A7094" t="str">
            <v>I8705</v>
          </cell>
          <cell r="B7094" t="str">
            <v>SEINFRA/CE</v>
          </cell>
          <cell r="C7094" t="str">
            <v>VALVULA BORBOLETA FLANGEADA DN 250</v>
          </cell>
          <cell r="D7094" t="str">
            <v>UN</v>
          </cell>
          <cell r="E7094">
            <v>4787.2</v>
          </cell>
        </row>
        <row r="7095">
          <cell r="A7095" t="str">
            <v>I8706</v>
          </cell>
          <cell r="B7095" t="str">
            <v>SEINFRA/CE</v>
          </cell>
          <cell r="C7095" t="str">
            <v>VALVULA BORBOLETA FLANGEADA DN 300</v>
          </cell>
          <cell r="D7095" t="str">
            <v>UN</v>
          </cell>
          <cell r="E7095">
            <v>6860.7</v>
          </cell>
        </row>
        <row r="7096">
          <cell r="A7096" t="str">
            <v>I8707</v>
          </cell>
          <cell r="B7096" t="str">
            <v>SEINFRA/CE</v>
          </cell>
          <cell r="C7096" t="str">
            <v>VALVULA BORBOLETA FLANGEADA DN 350</v>
          </cell>
          <cell r="D7096" t="str">
            <v>UN</v>
          </cell>
          <cell r="E7096">
            <v>7920</v>
          </cell>
        </row>
        <row r="7097">
          <cell r="A7097" t="str">
            <v>I8708</v>
          </cell>
          <cell r="B7097" t="str">
            <v>SEINFRA/CE</v>
          </cell>
          <cell r="C7097" t="str">
            <v>VALVULA BORBOLETA FLANGEADA DN 400</v>
          </cell>
          <cell r="D7097" t="str">
            <v>UN</v>
          </cell>
          <cell r="E7097">
            <v>12835</v>
          </cell>
        </row>
        <row r="7098">
          <cell r="A7098" t="str">
            <v>I8709</v>
          </cell>
          <cell r="B7098" t="str">
            <v>SEINFRA/CE</v>
          </cell>
          <cell r="C7098" t="str">
            <v>VALVULA BORBOLETA FLANGEADA DN 500</v>
          </cell>
          <cell r="D7098" t="str">
            <v>UN</v>
          </cell>
          <cell r="E7098">
            <v>12743.03</v>
          </cell>
        </row>
        <row r="7099">
          <cell r="A7099" t="str">
            <v>I8710</v>
          </cell>
          <cell r="B7099" t="str">
            <v>SEINFRA/CE</v>
          </cell>
          <cell r="C7099" t="str">
            <v>VALVULA BORBOLETA FLANGEADA DN 600</v>
          </cell>
          <cell r="D7099" t="str">
            <v>UN</v>
          </cell>
          <cell r="E7099">
            <v>15402.44</v>
          </cell>
        </row>
        <row r="7100">
          <cell r="A7100" t="str">
            <v>I8731</v>
          </cell>
          <cell r="B7100" t="str">
            <v>SEINFRA/CE</v>
          </cell>
          <cell r="C7100" t="str">
            <v>VÁLVULA BORBOLETA FLANGEADA, BI-EXCÊNTRICA, EM CORPO DE FERRO NODULAR, ACIONAMENTO MANUAL POR REDUTOR DN 700 PN10</v>
          </cell>
          <cell r="D7100" t="str">
            <v>UN</v>
          </cell>
          <cell r="E7100">
            <v>68187.740000000005</v>
          </cell>
        </row>
        <row r="7101">
          <cell r="A7101" t="str">
            <v>I8724</v>
          </cell>
          <cell r="B7101" t="str">
            <v>SEINFRA/CE</v>
          </cell>
          <cell r="C7101" t="str">
            <v>VÁLVULA BORBOLETA WAFER C/ ALAVANCA DN 100MM</v>
          </cell>
          <cell r="D7101" t="str">
            <v>UN</v>
          </cell>
          <cell r="E7101">
            <v>245.56</v>
          </cell>
        </row>
        <row r="7102">
          <cell r="A7102" t="str">
            <v>I8725</v>
          </cell>
          <cell r="B7102" t="str">
            <v>SEINFRA/CE</v>
          </cell>
          <cell r="C7102" t="str">
            <v>VÁLVULA BORBOLETA WAFER C/ ALAVANCA DN 150MM</v>
          </cell>
          <cell r="D7102" t="str">
            <v>UN</v>
          </cell>
          <cell r="E7102">
            <v>299.51</v>
          </cell>
        </row>
        <row r="7103">
          <cell r="A7103" t="str">
            <v>I8726</v>
          </cell>
          <cell r="B7103" t="str">
            <v>SEINFRA/CE</v>
          </cell>
          <cell r="C7103" t="str">
            <v>VÁLVULA BORBOLETA WAFER C/ ALAVANCA DN 200MM</v>
          </cell>
          <cell r="D7103" t="str">
            <v>UN</v>
          </cell>
          <cell r="E7103">
            <v>507.71</v>
          </cell>
        </row>
        <row r="7104">
          <cell r="A7104" t="str">
            <v>I8720</v>
          </cell>
          <cell r="B7104" t="str">
            <v>SEINFRA/CE</v>
          </cell>
          <cell r="C7104" t="str">
            <v>VÁLVULA BORBOLETA WAFER DN 100</v>
          </cell>
          <cell r="D7104" t="str">
            <v>UN</v>
          </cell>
          <cell r="E7104">
            <v>325.77999999999997</v>
          </cell>
        </row>
        <row r="7105">
          <cell r="A7105" t="str">
            <v>I8721</v>
          </cell>
          <cell r="B7105" t="str">
            <v>SEINFRA/CE</v>
          </cell>
          <cell r="C7105" t="str">
            <v>VÁLVULA BORBOLETA WAFER DN 150</v>
          </cell>
          <cell r="D7105" t="str">
            <v>UN</v>
          </cell>
          <cell r="E7105">
            <v>378.66</v>
          </cell>
        </row>
        <row r="7106">
          <cell r="A7106" t="str">
            <v>I8722</v>
          </cell>
          <cell r="B7106" t="str">
            <v>SEINFRA/CE</v>
          </cell>
          <cell r="C7106" t="str">
            <v>VÁLVULA BORBOLETA WAFER DN 200</v>
          </cell>
          <cell r="D7106" t="str">
            <v>UN</v>
          </cell>
          <cell r="E7106">
            <v>410.89</v>
          </cell>
        </row>
        <row r="7107">
          <cell r="A7107" t="str">
            <v>I8723</v>
          </cell>
          <cell r="B7107" t="str">
            <v>SEINFRA/CE</v>
          </cell>
          <cell r="C7107" t="str">
            <v>VÁLVULA BORBOLETA WAFER DN 250</v>
          </cell>
          <cell r="D7107" t="str">
            <v>UN</v>
          </cell>
          <cell r="E7107">
            <v>570.29999999999995</v>
          </cell>
        </row>
        <row r="7108">
          <cell r="A7108" t="str">
            <v>I8728</v>
          </cell>
          <cell r="B7108" t="str">
            <v>SEINFRA/CE</v>
          </cell>
          <cell r="C7108" t="str">
            <v>VÁLVULA BORBOLETA WAFER, BI-EXCÊNTRICA, EM CORPO DE FERRO NODULAR ACIONAMENTO MANUAL POR REDUTOR DN 400 PN10</v>
          </cell>
          <cell r="D7108" t="str">
            <v>UN</v>
          </cell>
          <cell r="E7108">
            <v>21706.49</v>
          </cell>
        </row>
        <row r="7109">
          <cell r="A7109" t="str">
            <v>I8729</v>
          </cell>
          <cell r="B7109" t="str">
            <v>SEINFRA/CE</v>
          </cell>
          <cell r="C7109" t="str">
            <v>VÁLVULA BORBOLETA WAFER, BI-EXCÊNTRICA, EM CORPO DE FERRO NODULAR ACIONAMENTO MANUAL POR REDUTOR DN 500 PN10</v>
          </cell>
          <cell r="D7109" t="str">
            <v>UN</v>
          </cell>
          <cell r="E7109">
            <v>30364.95</v>
          </cell>
        </row>
        <row r="7110">
          <cell r="A7110" t="str">
            <v>I8730</v>
          </cell>
          <cell r="B7110" t="str">
            <v>SEINFRA/CE</v>
          </cell>
          <cell r="C7110" t="str">
            <v>VÁLVULA BORBOLETA WAFER, BI-EXCÊNTRICA, EM CORPO DE FERRO NODULAR ACIONAMENTO MANUAL POR REDUTOR DN 600 PN1O</v>
          </cell>
          <cell r="D7110" t="str">
            <v>UN</v>
          </cell>
          <cell r="E7110">
            <v>39761.449999999997</v>
          </cell>
        </row>
        <row r="7111">
          <cell r="A7111" t="str">
            <v>I8727</v>
          </cell>
          <cell r="B7111" t="str">
            <v>SEINFRA/CE</v>
          </cell>
          <cell r="C7111" t="str">
            <v>VÁLVULA BORBOLETA WAFER, DUPLO EXCÊNTRICO, EM CORPO DE FERRO NODULAR, ACIONAMENTO POR ATUADOR ELÉTRICO/MECÂNICO DN 500 PN10</v>
          </cell>
          <cell r="D7111" t="str">
            <v>UN</v>
          </cell>
          <cell r="E7111">
            <v>45633.03</v>
          </cell>
        </row>
        <row r="7112">
          <cell r="A7112" t="str">
            <v>I8732</v>
          </cell>
          <cell r="B7112" t="str">
            <v>SEINFRA/CE</v>
          </cell>
          <cell r="C7112" t="str">
            <v>VÁLVULA CONTROLADORA DE NÍVEL E DE VAZÃO DE RESERVATÓRIO DN 75</v>
          </cell>
          <cell r="D7112" t="str">
            <v>UN</v>
          </cell>
          <cell r="E7112">
            <v>3877.7</v>
          </cell>
        </row>
        <row r="7113">
          <cell r="A7113" t="str">
            <v>I8734</v>
          </cell>
          <cell r="B7113" t="str">
            <v>SEINFRA/CE</v>
          </cell>
          <cell r="C7113" t="str">
            <v>VÁLVULA CONTROLADORA DE NÍVEL MÁXIMO DN 100</v>
          </cell>
          <cell r="D7113" t="str">
            <v>UN</v>
          </cell>
          <cell r="E7113">
            <v>2249.5</v>
          </cell>
        </row>
        <row r="7114">
          <cell r="A7114" t="str">
            <v>I8735</v>
          </cell>
          <cell r="B7114" t="str">
            <v>SEINFRA/CE</v>
          </cell>
          <cell r="C7114" t="str">
            <v>VÁLVULA CONTROLADORA DE NÍVEL MÁXIMO DN 150</v>
          </cell>
          <cell r="D7114" t="str">
            <v>UN</v>
          </cell>
          <cell r="E7114">
            <v>3621.2</v>
          </cell>
        </row>
        <row r="7115">
          <cell r="A7115" t="str">
            <v>I8736</v>
          </cell>
          <cell r="B7115" t="str">
            <v>SEINFRA/CE</v>
          </cell>
          <cell r="C7115" t="str">
            <v>VÁLVULA CONTROLADORA DE NÍVEL MÁXIMO DN 200</v>
          </cell>
          <cell r="D7115" t="str">
            <v>UN</v>
          </cell>
          <cell r="E7115">
            <v>6880.5</v>
          </cell>
        </row>
        <row r="7116">
          <cell r="A7116" t="str">
            <v>I8737</v>
          </cell>
          <cell r="B7116" t="str">
            <v>SEINFRA/CE</v>
          </cell>
          <cell r="C7116" t="str">
            <v>VÁLVULA CONTROLADORA DE NÍVEL MÁXIMO DN 250</v>
          </cell>
          <cell r="D7116" t="str">
            <v>UN</v>
          </cell>
          <cell r="E7116">
            <v>10775.6</v>
          </cell>
        </row>
        <row r="7117">
          <cell r="A7117" t="str">
            <v>I8738</v>
          </cell>
          <cell r="B7117" t="str">
            <v>SEINFRA/CE</v>
          </cell>
          <cell r="C7117" t="str">
            <v>VÁLVULA CONTROLADORA DE NÍVEL MÁXIMO DN 300</v>
          </cell>
          <cell r="D7117" t="str">
            <v>UN</v>
          </cell>
          <cell r="E7117">
            <v>16362.5</v>
          </cell>
        </row>
        <row r="7118">
          <cell r="A7118" t="str">
            <v>I8739</v>
          </cell>
          <cell r="B7118" t="str">
            <v>SEINFRA/CE</v>
          </cell>
          <cell r="C7118" t="str">
            <v>VÁLVULA CONTROLADORA DE NÍVEL MÁXIMO DN 350</v>
          </cell>
          <cell r="D7118" t="str">
            <v>UN</v>
          </cell>
          <cell r="E7118">
            <v>21890</v>
          </cell>
        </row>
        <row r="7119">
          <cell r="A7119" t="str">
            <v>I8733</v>
          </cell>
          <cell r="B7119" t="str">
            <v>SEINFRA/CE</v>
          </cell>
          <cell r="C7119" t="str">
            <v>VÁLVULA CONTROLADORA DE NÍVEL MÁXIMO DN 75</v>
          </cell>
          <cell r="D7119" t="str">
            <v>UN</v>
          </cell>
          <cell r="E7119">
            <v>1460.8</v>
          </cell>
        </row>
        <row r="7120">
          <cell r="A7120" t="str">
            <v>I5759</v>
          </cell>
          <cell r="B7120" t="str">
            <v>SEINFRA/CE</v>
          </cell>
          <cell r="C7120" t="str">
            <v>VALVULA CONTROLADORA NÍVEL MÁX. C/ FLUTUADOR DN 200</v>
          </cell>
          <cell r="D7120" t="str">
            <v>UN</v>
          </cell>
          <cell r="E7120">
            <v>5660.82</v>
          </cell>
        </row>
        <row r="7121">
          <cell r="A7121" t="str">
            <v>I5760</v>
          </cell>
          <cell r="B7121" t="str">
            <v>SEINFRA/CE</v>
          </cell>
          <cell r="C7121" t="str">
            <v>VALVULA CONTROLADORA NÍVEL MÁX. C/ FLUTUADOR DN 250</v>
          </cell>
          <cell r="D7121" t="str">
            <v>UN</v>
          </cell>
          <cell r="E7121">
            <v>11329.01</v>
          </cell>
        </row>
        <row r="7122">
          <cell r="A7122" t="str">
            <v>I5761</v>
          </cell>
          <cell r="B7122" t="str">
            <v>SEINFRA/CE</v>
          </cell>
          <cell r="C7122" t="str">
            <v>VALVULA CONTROLADORA NÍVEL MÁX. C/ FLUTUADOR DN 300</v>
          </cell>
          <cell r="D7122" t="str">
            <v>UN</v>
          </cell>
          <cell r="E7122">
            <v>17114.12</v>
          </cell>
        </row>
        <row r="7123">
          <cell r="A7123" t="str">
            <v>I5738</v>
          </cell>
          <cell r="B7123" t="str">
            <v>SEINFRA/CE</v>
          </cell>
          <cell r="C7123" t="str">
            <v>VALVULA DE ALÍVIO DN 2" COMPLETA</v>
          </cell>
          <cell r="D7123" t="str">
            <v>UN</v>
          </cell>
          <cell r="E7123">
            <v>1411.52</v>
          </cell>
        </row>
        <row r="7124">
          <cell r="A7124" t="str">
            <v>I5739</v>
          </cell>
          <cell r="B7124" t="str">
            <v>SEINFRA/CE</v>
          </cell>
          <cell r="C7124" t="str">
            <v>VALVULA DE ALÍVIO DN 3" COMPLETA</v>
          </cell>
          <cell r="D7124" t="str">
            <v>UN</v>
          </cell>
          <cell r="E7124">
            <v>1802.32</v>
          </cell>
        </row>
        <row r="7125">
          <cell r="A7125" t="str">
            <v>I8740</v>
          </cell>
          <cell r="B7125" t="str">
            <v>SEINFRA/CE</v>
          </cell>
          <cell r="C7125" t="str">
            <v>VÁLVULA DE ALTITUDE CONTROLADORA DE NÍVEL DN  50</v>
          </cell>
          <cell r="D7125" t="str">
            <v>UN</v>
          </cell>
          <cell r="E7125">
            <v>3685.29</v>
          </cell>
        </row>
        <row r="7126">
          <cell r="A7126" t="str">
            <v>I8741</v>
          </cell>
          <cell r="B7126" t="str">
            <v>SEINFRA/CE</v>
          </cell>
          <cell r="C7126" t="str">
            <v>VÁLVULA DE ALTITUDE CONTROLADORA DE NÍVEL DN  75</v>
          </cell>
          <cell r="D7126" t="str">
            <v>UN</v>
          </cell>
          <cell r="E7126">
            <v>2246.6</v>
          </cell>
        </row>
        <row r="7127">
          <cell r="A7127" t="str">
            <v>I8742</v>
          </cell>
          <cell r="B7127" t="str">
            <v>SEINFRA/CE</v>
          </cell>
          <cell r="C7127" t="str">
            <v>VÁLVULA DE ALTITUDE CONTROLADORA DE NÍVEL DN 100</v>
          </cell>
          <cell r="D7127" t="str">
            <v>UN</v>
          </cell>
          <cell r="E7127">
            <v>3175.35</v>
          </cell>
        </row>
        <row r="7128">
          <cell r="A7128" t="str">
            <v>I6386</v>
          </cell>
          <cell r="B7128" t="str">
            <v>SEINFRA/CE</v>
          </cell>
          <cell r="C7128" t="str">
            <v>VÁLVULA DE CONTROLE, LIMITADORA DE PRESSÃO, FLANGEADA EM AÇO CARBONO, DN 6", PN 16"</v>
          </cell>
          <cell r="D7128" t="str">
            <v>UN</v>
          </cell>
          <cell r="E7128">
            <v>7987.21</v>
          </cell>
        </row>
        <row r="7129">
          <cell r="A7129" t="str">
            <v>I2469</v>
          </cell>
          <cell r="B7129" t="str">
            <v>SEINFRA/CE</v>
          </cell>
          <cell r="C7129" t="str">
            <v>VÁLVULA DE DERIVAÇÃO DE 1"</v>
          </cell>
          <cell r="D7129" t="str">
            <v>UN</v>
          </cell>
          <cell r="E7129">
            <v>290</v>
          </cell>
        </row>
        <row r="7130">
          <cell r="A7130" t="str">
            <v>I2266</v>
          </cell>
          <cell r="B7130" t="str">
            <v>SEINFRA/CE</v>
          </cell>
          <cell r="C7130" t="str">
            <v>VÁLVULA DE DESCARGA COM REGISTRO 1 1/2"</v>
          </cell>
          <cell r="D7130" t="str">
            <v>UN</v>
          </cell>
          <cell r="E7130">
            <v>156.30000000000001</v>
          </cell>
        </row>
        <row r="7131">
          <cell r="A7131" t="str">
            <v>I2267</v>
          </cell>
          <cell r="B7131" t="str">
            <v>SEINFRA/CE</v>
          </cell>
          <cell r="C7131" t="str">
            <v>VÁLVULA DE DESCARGA COMUM 1 1/2"</v>
          </cell>
          <cell r="D7131" t="str">
            <v>UN</v>
          </cell>
          <cell r="E7131">
            <v>66.099999999999994</v>
          </cell>
        </row>
        <row r="7132">
          <cell r="A7132" t="str">
            <v>I2268</v>
          </cell>
          <cell r="B7132" t="str">
            <v>SEINFRA/CE</v>
          </cell>
          <cell r="C7132" t="str">
            <v>VÁLVULA DE DESCARGA DE PVC S/REG. 1 1/2"</v>
          </cell>
          <cell r="D7132" t="str">
            <v>UN</v>
          </cell>
          <cell r="E7132">
            <v>86.51</v>
          </cell>
        </row>
        <row r="7133">
          <cell r="A7133" t="str">
            <v>I2269</v>
          </cell>
          <cell r="B7133" t="str">
            <v>SEINFRA/CE</v>
          </cell>
          <cell r="C7133" t="str">
            <v>VÁLVULA DE FLUXO EM AÇO GALV.  (2 1/2")</v>
          </cell>
          <cell r="D7133" t="str">
            <v>UN</v>
          </cell>
          <cell r="E7133">
            <v>562.89</v>
          </cell>
        </row>
        <row r="7134">
          <cell r="A7134" t="str">
            <v>I8771</v>
          </cell>
          <cell r="B7134" t="str">
            <v>SEINFRA/CE</v>
          </cell>
          <cell r="C7134" t="str">
            <v>VÁLVULA DE LINHA  3/4"</v>
          </cell>
          <cell r="D7134" t="str">
            <v>UN</v>
          </cell>
          <cell r="E7134">
            <v>1336.4</v>
          </cell>
        </row>
        <row r="7135">
          <cell r="A7135" t="str">
            <v>I2270</v>
          </cell>
          <cell r="B7135" t="str">
            <v>SEINFRA/CE</v>
          </cell>
          <cell r="C7135" t="str">
            <v>VÁLVULA DE METAL 1 1/2"</v>
          </cell>
          <cell r="D7135" t="str">
            <v>UN</v>
          </cell>
          <cell r="E7135">
            <v>28.08</v>
          </cell>
        </row>
        <row r="7136">
          <cell r="A7136" t="str">
            <v>I2271</v>
          </cell>
          <cell r="B7136" t="str">
            <v>SEINFRA/CE</v>
          </cell>
          <cell r="C7136" t="str">
            <v>VÁLVULA DE METAL 1 1/4"</v>
          </cell>
          <cell r="D7136" t="str">
            <v>UN</v>
          </cell>
          <cell r="E7136">
            <v>20.02</v>
          </cell>
        </row>
        <row r="7137">
          <cell r="A7137" t="str">
            <v>I2272</v>
          </cell>
          <cell r="B7137" t="str">
            <v>SEINFRA/CE</v>
          </cell>
          <cell r="C7137" t="str">
            <v>VÁLVULA DE METAL 1"</v>
          </cell>
          <cell r="D7137" t="str">
            <v>UN</v>
          </cell>
          <cell r="E7137">
            <v>13.05</v>
          </cell>
        </row>
        <row r="7138">
          <cell r="A7138" t="str">
            <v>I5620</v>
          </cell>
          <cell r="B7138" t="str">
            <v>SEINFRA/CE</v>
          </cell>
          <cell r="C7138" t="str">
            <v>VALVULA DE PE C/ CRIVO COM FLANGE DN 100 PN16</v>
          </cell>
          <cell r="D7138" t="str">
            <v>UN</v>
          </cell>
          <cell r="E7138">
            <v>638.75</v>
          </cell>
        </row>
        <row r="7139">
          <cell r="A7139" t="str">
            <v>I5621</v>
          </cell>
          <cell r="B7139" t="str">
            <v>SEINFRA/CE</v>
          </cell>
          <cell r="C7139" t="str">
            <v>VALVULA DE PE C/ CRIVO COM FLANGE DN 150 PN16</v>
          </cell>
          <cell r="D7139" t="str">
            <v>UN</v>
          </cell>
          <cell r="E7139">
            <v>744.2</v>
          </cell>
        </row>
        <row r="7140">
          <cell r="A7140" t="str">
            <v>I5611</v>
          </cell>
          <cell r="B7140" t="str">
            <v>SEINFRA/CE</v>
          </cell>
          <cell r="C7140" t="str">
            <v>VALVULA DE PE C/ CRIVO COM FLANGE DN 200 PN10</v>
          </cell>
          <cell r="D7140" t="str">
            <v>UN</v>
          </cell>
          <cell r="E7140">
            <v>983.47</v>
          </cell>
        </row>
        <row r="7141">
          <cell r="A7141" t="str">
            <v>I5622</v>
          </cell>
          <cell r="B7141" t="str">
            <v>SEINFRA/CE</v>
          </cell>
          <cell r="C7141" t="str">
            <v>VALVULA DE PE C/ CRIVO COM FLANGE DN 200 PN16</v>
          </cell>
          <cell r="D7141" t="str">
            <v>UN</v>
          </cell>
          <cell r="E7141">
            <v>1081.8</v>
          </cell>
        </row>
        <row r="7142">
          <cell r="A7142" t="str">
            <v>I5612</v>
          </cell>
          <cell r="B7142" t="str">
            <v>SEINFRA/CE</v>
          </cell>
          <cell r="C7142" t="str">
            <v>VALVULA DE PE C/ CRIVO COM FLANGE DN 250 PN10</v>
          </cell>
          <cell r="D7142" t="str">
            <v>UN</v>
          </cell>
          <cell r="E7142">
            <v>1670.85</v>
          </cell>
        </row>
        <row r="7143">
          <cell r="A7143" t="str">
            <v>I5623</v>
          </cell>
          <cell r="B7143" t="str">
            <v>SEINFRA/CE</v>
          </cell>
          <cell r="C7143" t="str">
            <v>VALVULA DE PE C/ CRIVO COM FLANGE DN 250 PN16</v>
          </cell>
          <cell r="D7143" t="str">
            <v>UN</v>
          </cell>
          <cell r="E7143">
            <v>1837.95</v>
          </cell>
        </row>
        <row r="7144">
          <cell r="A7144" t="str">
            <v>I5613</v>
          </cell>
          <cell r="B7144" t="str">
            <v>SEINFRA/CE</v>
          </cell>
          <cell r="C7144" t="str">
            <v>VALVULA DE PE C/ CRIVO COM FLANGE DN 300 PN10</v>
          </cell>
          <cell r="D7144" t="str">
            <v>UN</v>
          </cell>
          <cell r="E7144">
            <v>2198.08</v>
          </cell>
        </row>
        <row r="7145">
          <cell r="A7145" t="str">
            <v>I5624</v>
          </cell>
          <cell r="B7145" t="str">
            <v>SEINFRA/CE</v>
          </cell>
          <cell r="C7145" t="str">
            <v>VALVULA DE PE C/ CRIVO COM FLANGE DN 300 PN16</v>
          </cell>
          <cell r="D7145" t="str">
            <v>UN</v>
          </cell>
          <cell r="E7145">
            <v>2417.87</v>
          </cell>
        </row>
        <row r="7146">
          <cell r="A7146" t="str">
            <v>I5614</v>
          </cell>
          <cell r="B7146" t="str">
            <v>SEINFRA/CE</v>
          </cell>
          <cell r="C7146" t="str">
            <v>VALVULA DE PE C/ CRIVO COM FLANGE DN 350 PN10</v>
          </cell>
          <cell r="D7146" t="str">
            <v>UN</v>
          </cell>
          <cell r="E7146">
            <v>7289.91</v>
          </cell>
        </row>
        <row r="7147">
          <cell r="A7147" t="str">
            <v>I5625</v>
          </cell>
          <cell r="B7147" t="str">
            <v>SEINFRA/CE</v>
          </cell>
          <cell r="C7147" t="str">
            <v>VALVULA DE PE C/ CRIVO COM FLANGE DN 350 PN16</v>
          </cell>
          <cell r="D7147" t="str">
            <v>UN</v>
          </cell>
          <cell r="E7147">
            <v>8018.8</v>
          </cell>
        </row>
        <row r="7148">
          <cell r="A7148" t="str">
            <v>I5615</v>
          </cell>
          <cell r="B7148" t="str">
            <v>SEINFRA/CE</v>
          </cell>
          <cell r="C7148" t="str">
            <v>VALVULA DE PE C/ CRIVO COM FLANGE DN 400 PN10</v>
          </cell>
          <cell r="D7148" t="str">
            <v>UN</v>
          </cell>
          <cell r="E7148">
            <v>7362.91</v>
          </cell>
        </row>
        <row r="7149">
          <cell r="A7149" t="str">
            <v>I5626</v>
          </cell>
          <cell r="B7149" t="str">
            <v>SEINFRA/CE</v>
          </cell>
          <cell r="C7149" t="str">
            <v>VALVULA DE PE C/ CRIVO COM FLANGE DN 400 PN16</v>
          </cell>
          <cell r="D7149" t="str">
            <v>UN</v>
          </cell>
          <cell r="E7149">
            <v>8099.2</v>
          </cell>
        </row>
        <row r="7150">
          <cell r="A7150" t="str">
            <v>I5616</v>
          </cell>
          <cell r="B7150" t="str">
            <v>SEINFRA/CE</v>
          </cell>
          <cell r="C7150" t="str">
            <v>VALVULA DE PE C/ CRIVO COM FLANGE DN 450 PN10</v>
          </cell>
          <cell r="D7150" t="str">
            <v>UN</v>
          </cell>
          <cell r="E7150">
            <v>10430.73</v>
          </cell>
        </row>
        <row r="7151">
          <cell r="A7151" t="str">
            <v>I5627</v>
          </cell>
          <cell r="B7151" t="str">
            <v>SEINFRA/CE</v>
          </cell>
          <cell r="C7151" t="str">
            <v>VALVULA DE PE C/ CRIVO COM FLANGE DN 450 PN16</v>
          </cell>
          <cell r="D7151" t="str">
            <v>UN</v>
          </cell>
          <cell r="E7151">
            <v>11497.33</v>
          </cell>
        </row>
        <row r="7152">
          <cell r="A7152" t="str">
            <v>I5617</v>
          </cell>
          <cell r="B7152" t="str">
            <v>SEINFRA/CE</v>
          </cell>
          <cell r="C7152" t="str">
            <v>VALVULA DE PE C/ CRIVO COM FLANGE DN 500 PN10</v>
          </cell>
          <cell r="D7152" t="str">
            <v>UN</v>
          </cell>
          <cell r="E7152">
            <v>10624.61</v>
          </cell>
        </row>
        <row r="7153">
          <cell r="A7153" t="str">
            <v>I5628</v>
          </cell>
          <cell r="B7153" t="str">
            <v>SEINFRA/CE</v>
          </cell>
          <cell r="C7153" t="str">
            <v>VALVULA DE PE C/ CRIVO COM FLANGE DN 500 PN16</v>
          </cell>
          <cell r="D7153" t="str">
            <v>UN</v>
          </cell>
          <cell r="E7153">
            <v>11722.52</v>
          </cell>
        </row>
        <row r="7154">
          <cell r="A7154" t="str">
            <v>I5618</v>
          </cell>
          <cell r="B7154" t="str">
            <v>SEINFRA/CE</v>
          </cell>
          <cell r="C7154" t="str">
            <v>VALVULA DE PE C/ CRIVO COM FLANGE DN 600 PN10</v>
          </cell>
          <cell r="D7154" t="str">
            <v>UN</v>
          </cell>
          <cell r="E7154">
            <v>13885.61</v>
          </cell>
        </row>
        <row r="7155">
          <cell r="A7155" t="str">
            <v>I5629</v>
          </cell>
          <cell r="B7155" t="str">
            <v>SEINFRA/CE</v>
          </cell>
          <cell r="C7155" t="str">
            <v>VALVULA DE PE C/ CRIVO COM FLANGE DN 600 PN16</v>
          </cell>
          <cell r="D7155" t="str">
            <v>UN</v>
          </cell>
          <cell r="E7155">
            <v>15325.89</v>
          </cell>
        </row>
        <row r="7156">
          <cell r="A7156" t="str">
            <v>I5619</v>
          </cell>
          <cell r="B7156" t="str">
            <v>SEINFRA/CE</v>
          </cell>
          <cell r="C7156" t="str">
            <v>VALVULA DE PE C/ CRIVO COM FLANGE DN 75 PN16</v>
          </cell>
          <cell r="D7156" t="str">
            <v>UN</v>
          </cell>
          <cell r="E7156">
            <v>539.79999999999995</v>
          </cell>
        </row>
        <row r="7157">
          <cell r="A7157" t="str">
            <v>I5639</v>
          </cell>
          <cell r="B7157" t="str">
            <v>SEINFRA/CE</v>
          </cell>
          <cell r="C7157" t="str">
            <v>VALVULA DE PE C/CRIVO PORT. DUPLA FLANGE DN 100 PN16</v>
          </cell>
          <cell r="D7157" t="str">
            <v>UN</v>
          </cell>
          <cell r="E7157">
            <v>811.11</v>
          </cell>
        </row>
        <row r="7158">
          <cell r="A7158" t="str">
            <v>I5640</v>
          </cell>
          <cell r="B7158" t="str">
            <v>SEINFRA/CE</v>
          </cell>
          <cell r="C7158" t="str">
            <v>VALVULA DE PE C/CRIVO PORT. DUPLA FLANGE DN 150 PN16</v>
          </cell>
          <cell r="D7158" t="str">
            <v>UN</v>
          </cell>
          <cell r="E7158">
            <v>948.34</v>
          </cell>
        </row>
        <row r="7159">
          <cell r="A7159" t="str">
            <v>I5630</v>
          </cell>
          <cell r="B7159" t="str">
            <v>SEINFRA/CE</v>
          </cell>
          <cell r="C7159" t="str">
            <v>VALVULA DE PE C/CRIVO PORT. DUPLA FLANGE DN 200 PN10</v>
          </cell>
          <cell r="D7159" t="str">
            <v>UN</v>
          </cell>
          <cell r="E7159">
            <v>1255.58</v>
          </cell>
        </row>
        <row r="7160">
          <cell r="A7160" t="str">
            <v>I5641</v>
          </cell>
          <cell r="B7160" t="str">
            <v>SEINFRA/CE</v>
          </cell>
          <cell r="C7160" t="str">
            <v>VALVULA DE PE C/CRIVO PORT. DUPLA FLANGE DN 200 PN16</v>
          </cell>
          <cell r="D7160" t="str">
            <v>UN</v>
          </cell>
          <cell r="E7160">
            <v>1381.14</v>
          </cell>
        </row>
        <row r="7161">
          <cell r="A7161" t="str">
            <v>I5631</v>
          </cell>
          <cell r="B7161" t="str">
            <v>SEINFRA/CE</v>
          </cell>
          <cell r="C7161" t="str">
            <v>VALVULA DE PE C/CRIVO PORT. DUPLA FLANGE DN 250 PN10</v>
          </cell>
          <cell r="D7161" t="str">
            <v>UN</v>
          </cell>
          <cell r="E7161">
            <v>2128.1</v>
          </cell>
        </row>
        <row r="7162">
          <cell r="A7162" t="str">
            <v>I5642</v>
          </cell>
          <cell r="B7162" t="str">
            <v>SEINFRA/CE</v>
          </cell>
          <cell r="C7162" t="str">
            <v>VALVULA DE PE C/CRIVO PORT. DUPLA FLANGE DN 250 PN16</v>
          </cell>
          <cell r="D7162" t="str">
            <v>UN</v>
          </cell>
          <cell r="E7162">
            <v>2340.92</v>
          </cell>
        </row>
        <row r="7163">
          <cell r="A7163" t="str">
            <v>I5632</v>
          </cell>
          <cell r="B7163" t="str">
            <v>SEINFRA/CE</v>
          </cell>
          <cell r="C7163" t="str">
            <v>VALVULA DE PE C/CRIVO PORT. DUPLA FLANGE DN 300 PN10</v>
          </cell>
          <cell r="D7163" t="str">
            <v>UN</v>
          </cell>
          <cell r="E7163">
            <v>27728.61</v>
          </cell>
        </row>
        <row r="7164">
          <cell r="A7164" t="str">
            <v>I5643</v>
          </cell>
          <cell r="B7164" t="str">
            <v>SEINFRA/CE</v>
          </cell>
          <cell r="C7164" t="str">
            <v>VALVULA DE PE C/CRIVO PORT. DUPLA FLANGE DN 300 PN16</v>
          </cell>
          <cell r="D7164" t="str">
            <v>UN</v>
          </cell>
          <cell r="E7164">
            <v>3040.07</v>
          </cell>
        </row>
        <row r="7165">
          <cell r="A7165" t="str">
            <v>I5633</v>
          </cell>
          <cell r="B7165" t="str">
            <v>SEINFRA/CE</v>
          </cell>
          <cell r="C7165" t="str">
            <v>VALVULA DE PE C/CRIVO PORT. DUPLA FLANGE DN 350 PN10</v>
          </cell>
          <cell r="D7165" t="str">
            <v>UN</v>
          </cell>
          <cell r="E7165">
            <v>6094.28</v>
          </cell>
        </row>
        <row r="7166">
          <cell r="A7166" t="str">
            <v>I5644</v>
          </cell>
          <cell r="B7166" t="str">
            <v>SEINFRA/CE</v>
          </cell>
          <cell r="C7166" t="str">
            <v>VALVULA DE PE C/CRIVO PORT. DUPLA FLANGE DN 350 PN16</v>
          </cell>
          <cell r="D7166" t="str">
            <v>UN</v>
          </cell>
          <cell r="E7166">
            <v>6703.71</v>
          </cell>
        </row>
        <row r="7167">
          <cell r="A7167" t="str">
            <v>I5634</v>
          </cell>
          <cell r="B7167" t="str">
            <v>SEINFRA/CE</v>
          </cell>
          <cell r="C7167" t="str">
            <v>VALVULA DE PE C/CRIVO PORT. DUPLA FLANGE DN 400 PN10</v>
          </cell>
          <cell r="D7167" t="str">
            <v>UN</v>
          </cell>
          <cell r="E7167">
            <v>6229.43</v>
          </cell>
        </row>
        <row r="7168">
          <cell r="A7168" t="str">
            <v>I5645</v>
          </cell>
          <cell r="B7168" t="str">
            <v>SEINFRA/CE</v>
          </cell>
          <cell r="C7168" t="str">
            <v>VALVULA DE PE C/CRIVO PORT. DUPLA FLANGE DN 400 PN16</v>
          </cell>
          <cell r="D7168" t="str">
            <v>UN</v>
          </cell>
          <cell r="E7168">
            <v>6852.37</v>
          </cell>
        </row>
        <row r="7169">
          <cell r="A7169" t="str">
            <v>I5635</v>
          </cell>
          <cell r="B7169" t="str">
            <v>SEINFRA/CE</v>
          </cell>
          <cell r="C7169" t="str">
            <v>VALVULA DE PE C/CRIVO PORT. DUPLA FLANGE DN 450 PN10</v>
          </cell>
          <cell r="D7169" t="str">
            <v>UN</v>
          </cell>
          <cell r="E7169">
            <v>6503.02</v>
          </cell>
        </row>
        <row r="7170">
          <cell r="A7170" t="str">
            <v>I5646</v>
          </cell>
          <cell r="B7170" t="str">
            <v>SEINFRA/CE</v>
          </cell>
          <cell r="C7170" t="str">
            <v>VALVULA DE PE C/CRIVO PORT. DUPLA FLANGE DN 450 PN16</v>
          </cell>
          <cell r="D7170" t="str">
            <v>UN</v>
          </cell>
          <cell r="E7170">
            <v>7176.16</v>
          </cell>
        </row>
        <row r="7171">
          <cell r="A7171" t="str">
            <v>I5636</v>
          </cell>
          <cell r="B7171" t="str">
            <v>SEINFRA/CE</v>
          </cell>
          <cell r="C7171" t="str">
            <v>VALVULA DE PE C/CRIVO PORT. DUPLA FLANGE DN 500 PN10</v>
          </cell>
          <cell r="D7171" t="str">
            <v>UN</v>
          </cell>
          <cell r="E7171">
            <v>7239.68</v>
          </cell>
        </row>
        <row r="7172">
          <cell r="A7172" t="str">
            <v>I5647</v>
          </cell>
          <cell r="B7172" t="str">
            <v>SEINFRA/CE</v>
          </cell>
          <cell r="C7172" t="str">
            <v>VALVULA DE PE C/CRIVO PORT. DUPLA FLANGE DN 500 PN16</v>
          </cell>
          <cell r="D7172" t="str">
            <v>UN</v>
          </cell>
          <cell r="E7172">
            <v>7874.73</v>
          </cell>
        </row>
        <row r="7173">
          <cell r="A7173" t="str">
            <v>I5637</v>
          </cell>
          <cell r="B7173" t="str">
            <v>SEINFRA/CE</v>
          </cell>
          <cell r="C7173" t="str">
            <v>VALVULA DE PE C/CRIVO PORT. DUPLA FLANGE DN 600 PN10</v>
          </cell>
          <cell r="D7173" t="str">
            <v>UN</v>
          </cell>
          <cell r="E7173">
            <v>9487.7800000000007</v>
          </cell>
        </row>
        <row r="7174">
          <cell r="A7174" t="str">
            <v>I5648</v>
          </cell>
          <cell r="B7174" t="str">
            <v>SEINFRA/CE</v>
          </cell>
          <cell r="C7174" t="str">
            <v>VALVULA DE PE C/CRIVO PORT. DUPLA FLANGE DN 600 PN16</v>
          </cell>
          <cell r="D7174" t="str">
            <v>UN</v>
          </cell>
          <cell r="E7174">
            <v>10414.959999999999</v>
          </cell>
        </row>
        <row r="7175">
          <cell r="A7175" t="str">
            <v>I5638</v>
          </cell>
          <cell r="B7175" t="str">
            <v>SEINFRA/CE</v>
          </cell>
          <cell r="C7175" t="str">
            <v>VALVULA DE PE C/CRIVO PORT. DUPLA FLANGE DN 75 PN16</v>
          </cell>
          <cell r="D7175" t="str">
            <v>UN</v>
          </cell>
          <cell r="E7175">
            <v>654.84</v>
          </cell>
        </row>
        <row r="7176">
          <cell r="A7176" t="str">
            <v>I5649</v>
          </cell>
          <cell r="B7176" t="str">
            <v>SEINFRA/CE</v>
          </cell>
          <cell r="C7176" t="str">
            <v>VALVULA DE PÉ COM CRIVO EM BRONZE 2"</v>
          </cell>
          <cell r="D7176" t="str">
            <v>UN</v>
          </cell>
          <cell r="E7176">
            <v>141.57</v>
          </cell>
        </row>
        <row r="7177">
          <cell r="A7177" t="str">
            <v>I5650</v>
          </cell>
          <cell r="B7177" t="str">
            <v>SEINFRA/CE</v>
          </cell>
          <cell r="C7177" t="str">
            <v>VALVULA DE PÉ COM CRIVO EM BRONZE 3"</v>
          </cell>
          <cell r="D7177" t="str">
            <v>UN</v>
          </cell>
          <cell r="E7177">
            <v>330.34</v>
          </cell>
        </row>
        <row r="7178">
          <cell r="A7178" t="str">
            <v>I2273</v>
          </cell>
          <cell r="B7178" t="str">
            <v>SEINFRA/CE</v>
          </cell>
          <cell r="C7178" t="str">
            <v>VÁLVULA DE PVC 2"</v>
          </cell>
          <cell r="D7178" t="str">
            <v>UN</v>
          </cell>
          <cell r="E7178">
            <v>15.84</v>
          </cell>
        </row>
        <row r="7179">
          <cell r="A7179" t="str">
            <v>I6055</v>
          </cell>
          <cell r="B7179" t="str">
            <v>SEINFRA/CE</v>
          </cell>
          <cell r="C7179" t="str">
            <v>VALVULA DE RETENÇÃO HORIZONTAL EM BRONZE 2"</v>
          </cell>
          <cell r="D7179" t="str">
            <v>UN</v>
          </cell>
          <cell r="E7179">
            <v>95.44</v>
          </cell>
        </row>
        <row r="7180">
          <cell r="A7180" t="str">
            <v>I6056</v>
          </cell>
          <cell r="B7180" t="str">
            <v>SEINFRA/CE</v>
          </cell>
          <cell r="C7180" t="str">
            <v>VALVULA DE RETENÇÃO HORIZONTAL EM BRONZE 3"</v>
          </cell>
          <cell r="D7180" t="str">
            <v>UN</v>
          </cell>
          <cell r="E7180">
            <v>217.82</v>
          </cell>
        </row>
        <row r="7181">
          <cell r="A7181" t="str">
            <v>I6383</v>
          </cell>
          <cell r="B7181" t="str">
            <v>SEINFRA/CE</v>
          </cell>
          <cell r="C7181" t="str">
            <v>VÁLVULA DE RETENÇÃO TIPO DUO-FLOP, FLANGEADA, EM AÇO CARBONO, DN 6", PN 16"</v>
          </cell>
          <cell r="D7181" t="str">
            <v>UN</v>
          </cell>
          <cell r="E7181">
            <v>1597.44</v>
          </cell>
        </row>
        <row r="7182">
          <cell r="A7182" t="str">
            <v>I8753</v>
          </cell>
          <cell r="B7182" t="str">
            <v>SEINFRA/CE</v>
          </cell>
          <cell r="C7182" t="str">
            <v>VÁLVULA FLAP DN 075</v>
          </cell>
          <cell r="D7182" t="str">
            <v>UN</v>
          </cell>
          <cell r="E7182">
            <v>748</v>
          </cell>
        </row>
        <row r="7183">
          <cell r="A7183" t="str">
            <v>I8754</v>
          </cell>
          <cell r="B7183" t="str">
            <v>SEINFRA/CE</v>
          </cell>
          <cell r="C7183" t="str">
            <v>VÁLVULA FLAP DN 100</v>
          </cell>
          <cell r="D7183" t="str">
            <v>UN</v>
          </cell>
          <cell r="E7183">
            <v>957</v>
          </cell>
        </row>
        <row r="7184">
          <cell r="A7184" t="str">
            <v>I8755</v>
          </cell>
          <cell r="B7184" t="str">
            <v>SEINFRA/CE</v>
          </cell>
          <cell r="C7184" t="str">
            <v>VÁLVULA FLAP DN 150</v>
          </cell>
          <cell r="D7184" t="str">
            <v>UN</v>
          </cell>
          <cell r="E7184">
            <v>1155</v>
          </cell>
        </row>
        <row r="7185">
          <cell r="A7185" t="str">
            <v>I8756</v>
          </cell>
          <cell r="B7185" t="str">
            <v>SEINFRA/CE</v>
          </cell>
          <cell r="C7185" t="str">
            <v>VÁLVULA FLAP DN 200</v>
          </cell>
          <cell r="D7185" t="str">
            <v>UN</v>
          </cell>
          <cell r="E7185">
            <v>1424.5</v>
          </cell>
        </row>
        <row r="7186">
          <cell r="A7186" t="str">
            <v>I8757</v>
          </cell>
          <cell r="B7186" t="str">
            <v>SEINFRA/CE</v>
          </cell>
          <cell r="C7186" t="str">
            <v>VÁLVULA FLAP DN 250</v>
          </cell>
          <cell r="D7186" t="str">
            <v>UN</v>
          </cell>
          <cell r="E7186">
            <v>2035</v>
          </cell>
        </row>
        <row r="7187">
          <cell r="A7187" t="str">
            <v>I8758</v>
          </cell>
          <cell r="B7187" t="str">
            <v>SEINFRA/CE</v>
          </cell>
          <cell r="C7187" t="str">
            <v>VÁLVULA FLAP DN 300</v>
          </cell>
          <cell r="D7187" t="str">
            <v>UN</v>
          </cell>
          <cell r="E7187">
            <v>2475</v>
          </cell>
        </row>
        <row r="7188">
          <cell r="A7188" t="str">
            <v>I8759</v>
          </cell>
          <cell r="B7188" t="str">
            <v>SEINFRA/CE</v>
          </cell>
          <cell r="C7188" t="str">
            <v>VÁLVULA FLAP DN 400</v>
          </cell>
          <cell r="D7188" t="str">
            <v>UN</v>
          </cell>
          <cell r="E7188">
            <v>4741</v>
          </cell>
        </row>
        <row r="7189">
          <cell r="A7189" t="str">
            <v>I8760</v>
          </cell>
          <cell r="B7189" t="str">
            <v>SEINFRA/CE</v>
          </cell>
          <cell r="C7189" t="str">
            <v>VÁLVULA FLAP DN 700</v>
          </cell>
          <cell r="D7189" t="str">
            <v>UN</v>
          </cell>
          <cell r="E7189">
            <v>17655</v>
          </cell>
        </row>
        <row r="7190">
          <cell r="A7190" t="str">
            <v>I6389</v>
          </cell>
          <cell r="B7190" t="str">
            <v>SEINFRA/CE</v>
          </cell>
          <cell r="C7190" t="str">
            <v>VÁLVULA GLOBO BRONZE, ROSCA, DN 2 1/2, PN 16</v>
          </cell>
          <cell r="D7190" t="str">
            <v>UN</v>
          </cell>
          <cell r="E7190">
            <v>1265.8699999999999</v>
          </cell>
        </row>
        <row r="7191">
          <cell r="A7191" t="str">
            <v>I5758</v>
          </cell>
          <cell r="B7191" t="str">
            <v>SEINFRA/CE</v>
          </cell>
          <cell r="C7191" t="str">
            <v>VALVULA LIMITADORA DE VAZÃO PN10 10", COMPLETA</v>
          </cell>
          <cell r="D7191" t="str">
            <v>UN</v>
          </cell>
          <cell r="E7191">
            <v>13807.59</v>
          </cell>
        </row>
        <row r="7192">
          <cell r="A7192" t="str">
            <v>I5755</v>
          </cell>
          <cell r="B7192" t="str">
            <v>SEINFRA/CE</v>
          </cell>
          <cell r="C7192" t="str">
            <v>VALVULA LIMITADORA DE VAZÃO PN10 4", COMPLETA</v>
          </cell>
          <cell r="D7192" t="str">
            <v>UN</v>
          </cell>
          <cell r="E7192">
            <v>3743.68</v>
          </cell>
        </row>
        <row r="7193">
          <cell r="A7193" t="str">
            <v>I5756</v>
          </cell>
          <cell r="B7193" t="str">
            <v>SEINFRA/CE</v>
          </cell>
          <cell r="C7193" t="str">
            <v>VALVULA LIMITADORA DE VAZÃO PN10 6", COMPLETA</v>
          </cell>
          <cell r="D7193" t="str">
            <v>UN</v>
          </cell>
          <cell r="E7193">
            <v>5341.64</v>
          </cell>
        </row>
        <row r="7194">
          <cell r="A7194" t="str">
            <v>I5757</v>
          </cell>
          <cell r="B7194" t="str">
            <v>SEINFRA/CE</v>
          </cell>
          <cell r="C7194" t="str">
            <v>VALVULA LIMITADORA DE VAZÃO PN10 8", COMPLETA</v>
          </cell>
          <cell r="D7194" t="str">
            <v>UN</v>
          </cell>
          <cell r="E7194">
            <v>7332.52</v>
          </cell>
        </row>
        <row r="7195">
          <cell r="A7195" t="str">
            <v>I6783</v>
          </cell>
          <cell r="B7195" t="str">
            <v>SEINFRA/CE</v>
          </cell>
          <cell r="C7195" t="str">
            <v>VÁLVULA MOTORIZADA DE 2 VIAS ROSCÁVEL DE 1"</v>
          </cell>
          <cell r="D7195" t="str">
            <v>UN</v>
          </cell>
          <cell r="E7195">
            <v>1558.48</v>
          </cell>
        </row>
        <row r="7196">
          <cell r="A7196" t="str">
            <v>I6782</v>
          </cell>
          <cell r="B7196" t="str">
            <v>SEINFRA/CE</v>
          </cell>
          <cell r="C7196" t="str">
            <v>VÁLVULA MOTORIZADA DE 2 VIAS ROSCÁVEL DE 3/4"</v>
          </cell>
          <cell r="D7196" t="str">
            <v>UN</v>
          </cell>
          <cell r="E7196">
            <v>1532.56</v>
          </cell>
        </row>
        <row r="7197">
          <cell r="A7197" t="str">
            <v>I7499</v>
          </cell>
          <cell r="B7197" t="str">
            <v>SEINFRA/CE</v>
          </cell>
          <cell r="C7197" t="str">
            <v>VÁLVULA P/ MICTÓRIO ELETRONICA CROMADA</v>
          </cell>
          <cell r="D7197" t="str">
            <v>UN</v>
          </cell>
          <cell r="E7197">
            <v>206.25</v>
          </cell>
        </row>
        <row r="7198">
          <cell r="A7198" t="str">
            <v>I8788</v>
          </cell>
          <cell r="B7198" t="str">
            <v>SEINFRA/CE</v>
          </cell>
          <cell r="C7198" t="str">
            <v>VÁLVULA PRFV CL 12 JE PB CLASSE DE RIGIDEZ 5.000 N/M2 DN 1000</v>
          </cell>
          <cell r="D7198" t="str">
            <v>M</v>
          </cell>
          <cell r="E7198">
            <v>1055.99</v>
          </cell>
        </row>
        <row r="7199">
          <cell r="A7199" t="str">
            <v>I8789</v>
          </cell>
          <cell r="B7199" t="str">
            <v>SEINFRA/CE</v>
          </cell>
          <cell r="C7199" t="str">
            <v>VÁLVULA PRFV CL 12 JE PB CLASSE DE RIGIDEZ 5.000 N/M2 DN 1050</v>
          </cell>
          <cell r="D7199" t="str">
            <v>M</v>
          </cell>
          <cell r="E7199">
            <v>1092.1099999999999</v>
          </cell>
        </row>
        <row r="7200">
          <cell r="A7200" t="str">
            <v>I8790</v>
          </cell>
          <cell r="B7200" t="str">
            <v>SEINFRA/CE</v>
          </cell>
          <cell r="C7200" t="str">
            <v>VÁLVULA PRFV CL 12 JE PB CLASSE DE RIGIDEZ 5.000 N/M2 DN 1100</v>
          </cell>
          <cell r="D7200" t="str">
            <v>M</v>
          </cell>
          <cell r="E7200">
            <v>1291.4000000000001</v>
          </cell>
        </row>
        <row r="7201">
          <cell r="A7201" t="str">
            <v>I8791</v>
          </cell>
          <cell r="B7201" t="str">
            <v>SEINFRA/CE</v>
          </cell>
          <cell r="C7201" t="str">
            <v>VÁLVULA PRFV CL 12 JE PB CLASSE DE RIGIDEZ 5.000 N/M2 DN 1200</v>
          </cell>
          <cell r="D7201" t="str">
            <v>M</v>
          </cell>
          <cell r="E7201">
            <v>1451.94</v>
          </cell>
        </row>
        <row r="7202">
          <cell r="A7202" t="str">
            <v>I8792</v>
          </cell>
          <cell r="B7202" t="str">
            <v>SEINFRA/CE</v>
          </cell>
          <cell r="C7202" t="str">
            <v>VÁLVULA PRFV CL 12 JE PB CLASSE DE RIGIDEZ 5.000 N/M2 DN 1250</v>
          </cell>
          <cell r="D7202" t="str">
            <v>M</v>
          </cell>
          <cell r="E7202">
            <v>1488.17</v>
          </cell>
        </row>
        <row r="7203">
          <cell r="A7203" t="str">
            <v>I8793</v>
          </cell>
          <cell r="B7203" t="str">
            <v>SEINFRA/CE</v>
          </cell>
          <cell r="C7203" t="str">
            <v>VÁLVULA PRFV CL 12 JE PB CLASSE DE RIGIDEZ 5.000 N/M2 DN 1300</v>
          </cell>
          <cell r="D7203" t="str">
            <v>M</v>
          </cell>
          <cell r="E7203">
            <v>1600.62</v>
          </cell>
        </row>
        <row r="7204">
          <cell r="A7204" t="str">
            <v>I8794</v>
          </cell>
          <cell r="B7204" t="str">
            <v>SEINFRA/CE</v>
          </cell>
          <cell r="C7204" t="str">
            <v>VÁLVULA PRFV CL 12 JE PB CLASSE DE RIGIDEZ 5.000 N/M2 DN 1400</v>
          </cell>
          <cell r="D7204" t="str">
            <v>M</v>
          </cell>
          <cell r="E7204">
            <v>1925.18</v>
          </cell>
        </row>
        <row r="7205">
          <cell r="A7205" t="str">
            <v>I8795</v>
          </cell>
          <cell r="B7205" t="str">
            <v>SEINFRA/CE</v>
          </cell>
          <cell r="C7205" t="str">
            <v>VÁLVULA PRFV CL 12 JE PB CLASSE DE RIGIDEZ 5.000 N/M2 DN 1500</v>
          </cell>
          <cell r="D7205" t="str">
            <v>M</v>
          </cell>
          <cell r="E7205">
            <v>2189.5700000000002</v>
          </cell>
        </row>
        <row r="7206">
          <cell r="A7206" t="str">
            <v>I8796</v>
          </cell>
          <cell r="B7206" t="str">
            <v>SEINFRA/CE</v>
          </cell>
          <cell r="C7206" t="str">
            <v>VÁLVULA PRFV CL 12 JE PB CLASSE DE RIGIDEZ 5.000 N/M2 DN 1600</v>
          </cell>
          <cell r="D7206" t="str">
            <v>M</v>
          </cell>
          <cell r="E7206">
            <v>2430.44</v>
          </cell>
        </row>
        <row r="7207">
          <cell r="A7207" t="str">
            <v>I8777</v>
          </cell>
          <cell r="B7207" t="str">
            <v>SEINFRA/CE</v>
          </cell>
          <cell r="C7207" t="str">
            <v>VÁLVULA PRFV CL 12 JE PB CLASSE DE RIGIDEZ 5.000 N/M2 DN 350</v>
          </cell>
          <cell r="D7207" t="str">
            <v>M</v>
          </cell>
          <cell r="E7207">
            <v>312.27</v>
          </cell>
        </row>
        <row r="7208">
          <cell r="A7208" t="str">
            <v>I8778</v>
          </cell>
          <cell r="B7208" t="str">
            <v>SEINFRA/CE</v>
          </cell>
          <cell r="C7208" t="str">
            <v>VÁLVULA PRFV CL 12 JE PB CLASSE DE RIGIDEZ 5.000 N/M2 DN 400</v>
          </cell>
          <cell r="D7208" t="str">
            <v>M</v>
          </cell>
          <cell r="E7208">
            <v>354.17</v>
          </cell>
        </row>
        <row r="7209">
          <cell r="A7209" t="str">
            <v>I8779</v>
          </cell>
          <cell r="B7209" t="str">
            <v>SEINFRA/CE</v>
          </cell>
          <cell r="C7209" t="str">
            <v>VÁLVULA PRFV CL 12 JE PB CLASSE DE RIGIDEZ 5.000 N/M2 DN 450</v>
          </cell>
          <cell r="D7209" t="str">
            <v>M</v>
          </cell>
          <cell r="E7209">
            <v>406.98</v>
          </cell>
        </row>
        <row r="7210">
          <cell r="A7210" t="str">
            <v>I8780</v>
          </cell>
          <cell r="B7210" t="str">
            <v>SEINFRA/CE</v>
          </cell>
          <cell r="C7210" t="str">
            <v>VÁLVULA PRFV CL 12 JE PB CLASSE DE RIGIDEZ 5.000 N/M2 DN 500</v>
          </cell>
          <cell r="D7210" t="str">
            <v>M</v>
          </cell>
          <cell r="E7210">
            <v>409.29</v>
          </cell>
        </row>
        <row r="7211">
          <cell r="A7211" t="str">
            <v>I8781</v>
          </cell>
          <cell r="B7211" t="str">
            <v>SEINFRA/CE</v>
          </cell>
          <cell r="C7211" t="str">
            <v>VÁLVULA PRFV CL 12 JE PB CLASSE DE RIGIDEZ 5.000 N/M2 DN 550</v>
          </cell>
          <cell r="D7211" t="str">
            <v>M</v>
          </cell>
          <cell r="E7211">
            <v>451.61</v>
          </cell>
        </row>
        <row r="7212">
          <cell r="A7212" t="str">
            <v>I8782</v>
          </cell>
          <cell r="B7212" t="str">
            <v>SEINFRA/CE</v>
          </cell>
          <cell r="C7212" t="str">
            <v>VÁLVULA PRFV CL 12 JE PB CLASSE DE RIGIDEZ 5.000 N/M2 DN 600</v>
          </cell>
          <cell r="D7212" t="str">
            <v>M</v>
          </cell>
          <cell r="E7212">
            <v>505.37</v>
          </cell>
        </row>
        <row r="7213">
          <cell r="A7213" t="str">
            <v>I8783</v>
          </cell>
          <cell r="B7213" t="str">
            <v>SEINFRA/CE</v>
          </cell>
          <cell r="C7213" t="str">
            <v>VÁLVULA PRFV CL 12 JE PB CLASSE DE RIGIDEZ 5.000 N/M2 DN 650</v>
          </cell>
          <cell r="D7213" t="str">
            <v>M</v>
          </cell>
          <cell r="E7213">
            <v>533.82000000000005</v>
          </cell>
        </row>
        <row r="7214">
          <cell r="A7214" t="str">
            <v>I8784</v>
          </cell>
          <cell r="B7214" t="str">
            <v>SEINFRA/CE</v>
          </cell>
          <cell r="C7214" t="str">
            <v>VÁLVULA PRFV CL 12 JE PB CLASSE DE RIGIDEZ 5.000 N/M2 DN 700</v>
          </cell>
          <cell r="D7214" t="str">
            <v>M</v>
          </cell>
          <cell r="E7214">
            <v>622.13</v>
          </cell>
        </row>
        <row r="7215">
          <cell r="A7215" t="str">
            <v>I8785</v>
          </cell>
          <cell r="B7215" t="str">
            <v>SEINFRA/CE</v>
          </cell>
          <cell r="C7215" t="str">
            <v>VÁLVULA PRFV CL 12 JE PB CLASSE DE RIGIDEZ 5.000 N/M2 DN 750</v>
          </cell>
          <cell r="D7215" t="str">
            <v>M</v>
          </cell>
          <cell r="E7215">
            <v>655.30999999999995</v>
          </cell>
        </row>
        <row r="7216">
          <cell r="A7216" t="str">
            <v>I8786</v>
          </cell>
          <cell r="B7216" t="str">
            <v>SEINFRA/CE</v>
          </cell>
          <cell r="C7216" t="str">
            <v>VÁLVULA PRFV CL 12 JE PB CLASSE DE RIGIDEZ 5.000 N/M2 DN 800</v>
          </cell>
          <cell r="D7216" t="str">
            <v>M</v>
          </cell>
          <cell r="E7216">
            <v>742.46</v>
          </cell>
        </row>
        <row r="7217">
          <cell r="A7217" t="str">
            <v>I8787</v>
          </cell>
          <cell r="B7217" t="str">
            <v>SEINFRA/CE</v>
          </cell>
          <cell r="C7217" t="str">
            <v>VÁLVULA PRFV CL 12 JE PB CLASSE DE RIGIDEZ 5.000 N/M2 DN 900</v>
          </cell>
          <cell r="D7217" t="str">
            <v>M</v>
          </cell>
          <cell r="E7217">
            <v>889.46</v>
          </cell>
        </row>
        <row r="7218">
          <cell r="A7218" t="str">
            <v>I8806</v>
          </cell>
          <cell r="B7218" t="str">
            <v>SEINFRA/CE</v>
          </cell>
          <cell r="C7218" t="str">
            <v>VÁLVULA PRFV CL 16 JE PB CLASSE DE RIGIDEZ 5.000 N/M2 DN 1000</v>
          </cell>
          <cell r="D7218" t="str">
            <v>M</v>
          </cell>
          <cell r="E7218">
            <v>1142.51</v>
          </cell>
        </row>
        <row r="7219">
          <cell r="A7219" t="str">
            <v>I8807</v>
          </cell>
          <cell r="B7219" t="str">
            <v>SEINFRA/CE</v>
          </cell>
          <cell r="C7219" t="str">
            <v>VÁLVULA PRFV CL 16 JE PB CLASSE DE RIGIDEZ 5.000 N/M2 DN 1050</v>
          </cell>
          <cell r="D7219" t="str">
            <v>M</v>
          </cell>
          <cell r="E7219">
            <v>1183.3499999999999</v>
          </cell>
        </row>
        <row r="7220">
          <cell r="A7220" t="str">
            <v>I8808</v>
          </cell>
          <cell r="B7220" t="str">
            <v>SEINFRA/CE</v>
          </cell>
          <cell r="C7220" t="str">
            <v>VÁLVULA PRFV CL 16 JE PB CLASSE DE RIGIDEZ 5.000 N/M2 DN 1100</v>
          </cell>
          <cell r="D7220" t="str">
            <v>M</v>
          </cell>
          <cell r="E7220">
            <v>1296.75</v>
          </cell>
        </row>
        <row r="7221">
          <cell r="A7221" t="str">
            <v>I8809</v>
          </cell>
          <cell r="B7221" t="str">
            <v>SEINFRA/CE</v>
          </cell>
          <cell r="C7221" t="str">
            <v>VÁLVULA PRFV CL 16 JE PB CLASSE DE RIGIDEZ 5.000 N/M2 DN 1200</v>
          </cell>
          <cell r="D7221" t="str">
            <v>M</v>
          </cell>
          <cell r="E7221">
            <v>1575.95</v>
          </cell>
        </row>
        <row r="7222">
          <cell r="A7222" t="str">
            <v>I8810</v>
          </cell>
          <cell r="B7222" t="str">
            <v>SEINFRA/CE</v>
          </cell>
          <cell r="C7222" t="str">
            <v>VÁLVULA PRFV CL 16 JE PB CLASSE DE RIGIDEZ 5.000 N/M2 DN 1250</v>
          </cell>
          <cell r="D7222" t="str">
            <v>M</v>
          </cell>
          <cell r="E7222">
            <v>1629.18</v>
          </cell>
        </row>
        <row r="7223">
          <cell r="A7223" t="str">
            <v>I8811</v>
          </cell>
          <cell r="B7223" t="str">
            <v>SEINFRA/CE</v>
          </cell>
          <cell r="C7223" t="str">
            <v>VÁLVULA PRFV CL 16 JE PB CLASSE DE RIGIDEZ 5.000 N/M2 DN 1300</v>
          </cell>
          <cell r="D7223" t="str">
            <v>M</v>
          </cell>
          <cell r="E7223">
            <v>1739.96</v>
          </cell>
        </row>
        <row r="7224">
          <cell r="A7224" t="str">
            <v>I8812</v>
          </cell>
          <cell r="B7224" t="str">
            <v>SEINFRA/CE</v>
          </cell>
          <cell r="C7224" t="str">
            <v>VÁLVULA PRFV CL 16 JE PB CLASSE DE RIGIDEZ 5.000 N/M2 DN 1400</v>
          </cell>
          <cell r="D7224" t="str">
            <v>M</v>
          </cell>
          <cell r="E7224">
            <v>2088.87</v>
          </cell>
        </row>
        <row r="7225">
          <cell r="A7225" t="str">
            <v>I8813</v>
          </cell>
          <cell r="B7225" t="str">
            <v>SEINFRA/CE</v>
          </cell>
          <cell r="C7225" t="str">
            <v>VÁLVULA PRFV CL 16 JE PB CLASSE DE RIGIDEZ 5.000 N/M2 DN 1500</v>
          </cell>
          <cell r="D7225" t="str">
            <v>M</v>
          </cell>
          <cell r="E7225">
            <v>2374.37</v>
          </cell>
        </row>
        <row r="7226">
          <cell r="A7226" t="str">
            <v>I8814</v>
          </cell>
          <cell r="B7226" t="str">
            <v>SEINFRA/CE</v>
          </cell>
          <cell r="C7226" t="str">
            <v>VÁLVULA PRFV CL 16 JE PB CLASSE DE RIGIDEZ 5.000 N/M2 DN 1600</v>
          </cell>
          <cell r="D7226" t="str">
            <v>M</v>
          </cell>
          <cell r="E7226">
            <v>2674.88</v>
          </cell>
        </row>
        <row r="7227">
          <cell r="A7227" t="str">
            <v>I8797</v>
          </cell>
          <cell r="B7227" t="str">
            <v>SEINFRA/CE</v>
          </cell>
          <cell r="C7227" t="str">
            <v>VÁLVULA PRFV CL 16 JE PB CLASSE DE RIGIDEZ 5.000 N/M2 DN 350</v>
          </cell>
          <cell r="D7227" t="str">
            <v>M</v>
          </cell>
          <cell r="E7227">
            <v>313.11</v>
          </cell>
        </row>
        <row r="7228">
          <cell r="A7228" t="str">
            <v>I8798</v>
          </cell>
          <cell r="B7228" t="str">
            <v>SEINFRA/CE</v>
          </cell>
          <cell r="C7228" t="str">
            <v>VÁLVULA PRFV CL 16 JE PB CLASSE DE RIGIDEZ 5.000 N/M2 DN 450</v>
          </cell>
          <cell r="D7228" t="str">
            <v>M</v>
          </cell>
          <cell r="E7228">
            <v>408.35</v>
          </cell>
        </row>
        <row r="7229">
          <cell r="A7229" t="str">
            <v>I8799</v>
          </cell>
          <cell r="B7229" t="str">
            <v>SEINFRA/CE</v>
          </cell>
          <cell r="C7229" t="str">
            <v>VÁLVULA PRFV CL 16 JE PB CLASSE DE RIGIDEZ 5.000 N/M2 DN 550</v>
          </cell>
          <cell r="D7229" t="str">
            <v>M</v>
          </cell>
          <cell r="E7229">
            <v>477.75</v>
          </cell>
        </row>
        <row r="7230">
          <cell r="A7230" t="str">
            <v>I8800</v>
          </cell>
          <cell r="B7230" t="str">
            <v>SEINFRA/CE</v>
          </cell>
          <cell r="C7230" t="str">
            <v>VÁLVULA PRFV CL 16 JE PB CLASSE DE RIGIDEZ 5.000 N/M2 DN 600</v>
          </cell>
          <cell r="D7230" t="str">
            <v>M</v>
          </cell>
          <cell r="E7230">
            <v>536.24</v>
          </cell>
        </row>
        <row r="7231">
          <cell r="A7231" t="str">
            <v>I8801</v>
          </cell>
          <cell r="B7231" t="str">
            <v>SEINFRA/CE</v>
          </cell>
          <cell r="C7231" t="str">
            <v>VÁLVULA PRFV CL 16 JE PB CLASSE DE RIGIDEZ 5.000 N/M2 DN 650</v>
          </cell>
          <cell r="D7231" t="str">
            <v>M</v>
          </cell>
          <cell r="E7231">
            <v>567.53</v>
          </cell>
        </row>
        <row r="7232">
          <cell r="A7232" t="str">
            <v>I8802</v>
          </cell>
          <cell r="B7232" t="str">
            <v>SEINFRA/CE</v>
          </cell>
          <cell r="C7232" t="str">
            <v>VÁLVULA PRFV CL 16 JE PB CLASSE DE RIGIDEZ 5.000 N/M2 DN 700</v>
          </cell>
          <cell r="D7232" t="str">
            <v>M</v>
          </cell>
          <cell r="E7232">
            <v>663.6</v>
          </cell>
        </row>
        <row r="7233">
          <cell r="A7233" t="str">
            <v>I8803</v>
          </cell>
          <cell r="B7233" t="str">
            <v>SEINFRA/CE</v>
          </cell>
          <cell r="C7233" t="str">
            <v>VÁLVULA PRFV CL 16 JE PB CLASSE DE RIGIDEZ 5.000 N/M2 DN 750</v>
          </cell>
          <cell r="D7233" t="str">
            <v>M</v>
          </cell>
          <cell r="E7233">
            <v>701.72</v>
          </cell>
        </row>
        <row r="7234">
          <cell r="A7234" t="str">
            <v>I8804</v>
          </cell>
          <cell r="B7234" t="str">
            <v>SEINFRA/CE</v>
          </cell>
          <cell r="C7234" t="str">
            <v>VÁLVULA PRFV CL 16 JE PB CLASSE DE RIGIDEZ 5.000 N/M2 DN 800</v>
          </cell>
          <cell r="D7234" t="str">
            <v>M</v>
          </cell>
          <cell r="E7234">
            <v>794.54</v>
          </cell>
        </row>
        <row r="7235">
          <cell r="A7235" t="str">
            <v>I8805</v>
          </cell>
          <cell r="B7235" t="str">
            <v>SEINFRA/CE</v>
          </cell>
          <cell r="C7235" t="str">
            <v>VÁLVULA PRFV CL 16 JE PB CLASSE DE RIGIDEZ 5.000 N/M2 DN 900</v>
          </cell>
          <cell r="D7235" t="str">
            <v>M</v>
          </cell>
          <cell r="E7235">
            <v>955.29</v>
          </cell>
        </row>
        <row r="7236">
          <cell r="A7236" t="str">
            <v>I8773</v>
          </cell>
          <cell r="B7236" t="str">
            <v>SEINFRA/CE</v>
          </cell>
          <cell r="C7236" t="str">
            <v>VÁLVULA PRFV CL 6 JE PB CLASSE DE RIGIDEZ 5.000 N/M2 DN 300</v>
          </cell>
          <cell r="D7236" t="str">
            <v>M</v>
          </cell>
          <cell r="E7236">
            <v>261.24</v>
          </cell>
        </row>
        <row r="7237">
          <cell r="A7237" t="str">
            <v>I8774</v>
          </cell>
          <cell r="B7237" t="str">
            <v>SEINFRA/CE</v>
          </cell>
          <cell r="C7237" t="str">
            <v>VÁLVULA PRFV CL 6 JE PB CLASSE DE RIGIDEZ 5.000 N/M2 DN 350</v>
          </cell>
          <cell r="D7237" t="str">
            <v>M</v>
          </cell>
          <cell r="E7237">
            <v>311.95999999999998</v>
          </cell>
        </row>
        <row r="7238">
          <cell r="A7238" t="str">
            <v>I8775</v>
          </cell>
          <cell r="B7238" t="str">
            <v>SEINFRA/CE</v>
          </cell>
          <cell r="C7238" t="str">
            <v>VÁLVULA PRFV CL 6 JE PB CLASSE DE RIGIDEZ 5.000 N/M2 DN 450</v>
          </cell>
          <cell r="D7238" t="str">
            <v>M</v>
          </cell>
          <cell r="E7238">
            <v>406.35</v>
          </cell>
        </row>
        <row r="7239">
          <cell r="A7239" t="str">
            <v>I8776</v>
          </cell>
          <cell r="B7239" t="str">
            <v>SEINFRA/CE</v>
          </cell>
          <cell r="C7239" t="str">
            <v>VÁLVULA PRFV CL 6 JE PB CLASSE DE RIGIDEZ 5.000 N/M2 DN 550</v>
          </cell>
          <cell r="D7239" t="str">
            <v>M</v>
          </cell>
          <cell r="E7239">
            <v>434.7</v>
          </cell>
        </row>
        <row r="7240">
          <cell r="A7240" t="str">
            <v>I8286</v>
          </cell>
          <cell r="B7240" t="str">
            <v>SEINFRA/CE</v>
          </cell>
          <cell r="C7240" t="str">
            <v>VÁLVULA PVC P/ COZINHA</v>
          </cell>
          <cell r="D7240" t="str">
            <v>UN</v>
          </cell>
          <cell r="E7240">
            <v>4.13</v>
          </cell>
        </row>
        <row r="7241">
          <cell r="A7241" t="str">
            <v>I7981</v>
          </cell>
          <cell r="B7241" t="str">
            <v>SEINFRA/CE</v>
          </cell>
          <cell r="C7241" t="str">
            <v>VÁLVULA PVC P/ TANQUE</v>
          </cell>
          <cell r="D7241" t="str">
            <v>UN</v>
          </cell>
          <cell r="E7241">
            <v>8.0399999999999991</v>
          </cell>
        </row>
        <row r="7242">
          <cell r="A7242" t="str">
            <v>I8761</v>
          </cell>
          <cell r="B7242" t="str">
            <v>SEINFRA/CE</v>
          </cell>
          <cell r="C7242" t="str">
            <v>VÁLVULA REDUTORA DE PRESSÃO DN  75</v>
          </cell>
          <cell r="D7242" t="str">
            <v>UN</v>
          </cell>
          <cell r="E7242">
            <v>1705</v>
          </cell>
        </row>
        <row r="7243">
          <cell r="A7243" t="str">
            <v>I8762</v>
          </cell>
          <cell r="B7243" t="str">
            <v>SEINFRA/CE</v>
          </cell>
          <cell r="C7243" t="str">
            <v>VÁLVULA REDUTORA DE PRESSÃO DN 100</v>
          </cell>
          <cell r="D7243" t="str">
            <v>UN</v>
          </cell>
          <cell r="E7243">
            <v>2475</v>
          </cell>
        </row>
        <row r="7244">
          <cell r="A7244" t="str">
            <v>I8763</v>
          </cell>
          <cell r="B7244" t="str">
            <v>SEINFRA/CE</v>
          </cell>
          <cell r="C7244" t="str">
            <v>VÁLVULA REDUTORA DE PRESSÃO DN 150</v>
          </cell>
          <cell r="D7244" t="str">
            <v>UN</v>
          </cell>
          <cell r="E7244">
            <v>3850</v>
          </cell>
        </row>
        <row r="7245">
          <cell r="A7245" t="str">
            <v>I8764</v>
          </cell>
          <cell r="B7245" t="str">
            <v>SEINFRA/CE</v>
          </cell>
          <cell r="C7245" t="str">
            <v>VÁLVULA REDUTORA DE PRESSÃO DN 200</v>
          </cell>
          <cell r="D7245" t="str">
            <v>UN</v>
          </cell>
          <cell r="E7245">
            <v>7117</v>
          </cell>
        </row>
        <row r="7246">
          <cell r="A7246" t="str">
            <v>I8765</v>
          </cell>
          <cell r="B7246" t="str">
            <v>SEINFRA/CE</v>
          </cell>
          <cell r="C7246" t="str">
            <v>VÁLVULA REDUTORA DE PRESSÃO DN 250</v>
          </cell>
          <cell r="D7246" t="str">
            <v>UN</v>
          </cell>
          <cell r="E7246">
            <v>11920.7</v>
          </cell>
        </row>
        <row r="7247">
          <cell r="A7247" t="str">
            <v>I8766</v>
          </cell>
          <cell r="B7247" t="str">
            <v>SEINFRA/CE</v>
          </cell>
          <cell r="C7247" t="str">
            <v>VÁLVULA REDUTORA DE PRESSÃO DN 300</v>
          </cell>
          <cell r="D7247" t="str">
            <v>UN</v>
          </cell>
          <cell r="E7247">
            <v>18010.3</v>
          </cell>
        </row>
        <row r="7248">
          <cell r="A7248" t="str">
            <v>I8767</v>
          </cell>
          <cell r="B7248" t="str">
            <v>SEINFRA/CE</v>
          </cell>
          <cell r="C7248" t="str">
            <v>VÁLVULA REDUTORA DE PRESSÃO DN 350</v>
          </cell>
          <cell r="D7248" t="str">
            <v>UN</v>
          </cell>
          <cell r="E7248">
            <v>46855.6</v>
          </cell>
        </row>
        <row r="7249">
          <cell r="A7249" t="str">
            <v>I8772</v>
          </cell>
          <cell r="B7249" t="str">
            <v>SEINFRA/CE</v>
          </cell>
          <cell r="C7249" t="str">
            <v>VÁLVULA REDUTORA DE VÁCUO C/ CAPACIDADE P/500 Lb/Dia 3/4"</v>
          </cell>
          <cell r="D7249" t="str">
            <v>M</v>
          </cell>
          <cell r="E7249">
            <v>1002.3</v>
          </cell>
        </row>
        <row r="7250">
          <cell r="A7250" t="str">
            <v>I5749</v>
          </cell>
          <cell r="B7250" t="str">
            <v>SEINFRA/CE</v>
          </cell>
          <cell r="C7250" t="str">
            <v>VALVULA RETENÇÃO DN 100 PN16 FECH. RÁPIDO (CLASAR)</v>
          </cell>
          <cell r="D7250" t="str">
            <v>UN</v>
          </cell>
          <cell r="E7250">
            <v>3906.01</v>
          </cell>
        </row>
        <row r="7251">
          <cell r="A7251" t="str">
            <v>I5750</v>
          </cell>
          <cell r="B7251" t="str">
            <v>SEINFRA/CE</v>
          </cell>
          <cell r="C7251" t="str">
            <v>VALVULA RETENÇÃO DN 150 PN16 FECH. RÁPIDO (CLASAR)</v>
          </cell>
          <cell r="D7251" t="str">
            <v>UN</v>
          </cell>
          <cell r="E7251">
            <v>5023.72</v>
          </cell>
        </row>
        <row r="7252">
          <cell r="A7252" t="str">
            <v>I5751</v>
          </cell>
          <cell r="B7252" t="str">
            <v>SEINFRA/CE</v>
          </cell>
          <cell r="C7252" t="str">
            <v>VALVULA RETENÇÃO DN 200 PN16 FECH. RÁPIDO (CLASAR)</v>
          </cell>
          <cell r="D7252" t="str">
            <v>UN</v>
          </cell>
          <cell r="E7252">
            <v>6652.43</v>
          </cell>
        </row>
        <row r="7253">
          <cell r="A7253" t="str">
            <v>I5752</v>
          </cell>
          <cell r="B7253" t="str">
            <v>SEINFRA/CE</v>
          </cell>
          <cell r="C7253" t="str">
            <v>VALVULA RETENÇÃO DN 250 PN16 FECH. RÁPIDO (CLASAR)</v>
          </cell>
          <cell r="D7253" t="str">
            <v>UN</v>
          </cell>
          <cell r="E7253">
            <v>8268.4599999999991</v>
          </cell>
        </row>
        <row r="7254">
          <cell r="A7254" t="str">
            <v>I5753</v>
          </cell>
          <cell r="B7254" t="str">
            <v>SEINFRA/CE</v>
          </cell>
          <cell r="C7254" t="str">
            <v>VALVULA RETENÇÃO DN 300 PN16 FECH. RÁPIDO (CLASAR)</v>
          </cell>
          <cell r="D7254" t="str">
            <v>UN</v>
          </cell>
          <cell r="E7254">
            <v>9904.68</v>
          </cell>
        </row>
        <row r="7255">
          <cell r="A7255" t="str">
            <v>I5754</v>
          </cell>
          <cell r="B7255" t="str">
            <v>SEINFRA/CE</v>
          </cell>
          <cell r="C7255" t="str">
            <v>VALVULA RETENÇÃO DN 400 PN16 FECH. RÁPIDO (CLASAR)</v>
          </cell>
          <cell r="D7255" t="str">
            <v>UN</v>
          </cell>
          <cell r="E7255">
            <v>15860.44</v>
          </cell>
        </row>
        <row r="7256">
          <cell r="A7256" t="str">
            <v>I8752</v>
          </cell>
          <cell r="B7256" t="str">
            <v>SEINFRA/CE</v>
          </cell>
          <cell r="C7256" t="str">
            <v>VÁLVULA RETENÇÃO DN 80 PN16 FECH. RÁPIDO (CLASAR)</v>
          </cell>
          <cell r="D7256" t="str">
            <v>UN</v>
          </cell>
          <cell r="E7256">
            <v>667.44</v>
          </cell>
        </row>
        <row r="7257">
          <cell r="A7257" t="str">
            <v>I2275</v>
          </cell>
          <cell r="B7257" t="str">
            <v>SEINFRA/CE</v>
          </cell>
          <cell r="C7257" t="str">
            <v>VÁLVULA RETENÇÃO HORIZONTAL - 100MM (4')</v>
          </cell>
          <cell r="D7257" t="str">
            <v>UN</v>
          </cell>
          <cell r="E7257">
            <v>469.51</v>
          </cell>
        </row>
        <row r="7258">
          <cell r="A7258" t="str">
            <v>I2276</v>
          </cell>
          <cell r="B7258" t="str">
            <v>SEINFRA/CE</v>
          </cell>
          <cell r="C7258" t="str">
            <v>VÁLVULA RETENÇÃO HORIZONTAL - 15MM (1/2')</v>
          </cell>
          <cell r="D7258" t="str">
            <v>UN</v>
          </cell>
          <cell r="E7258">
            <v>48.21</v>
          </cell>
        </row>
        <row r="7259">
          <cell r="A7259" t="str">
            <v>I2277</v>
          </cell>
          <cell r="B7259" t="str">
            <v>SEINFRA/CE</v>
          </cell>
          <cell r="C7259" t="str">
            <v>VÁLVULA RETENÇÃO HORIZONTAL - 20MM (3/4')</v>
          </cell>
          <cell r="D7259" t="str">
            <v>UN</v>
          </cell>
          <cell r="E7259">
            <v>50.9</v>
          </cell>
        </row>
        <row r="7260">
          <cell r="A7260" t="str">
            <v>I2278</v>
          </cell>
          <cell r="B7260" t="str">
            <v>SEINFRA/CE</v>
          </cell>
          <cell r="C7260" t="str">
            <v>VÁLVULA RETENÇÃO HORIZONTAL - 25MM (1')</v>
          </cell>
          <cell r="D7260" t="str">
            <v>UN</v>
          </cell>
          <cell r="E7260">
            <v>62</v>
          </cell>
        </row>
        <row r="7261">
          <cell r="A7261" t="str">
            <v>I2279</v>
          </cell>
          <cell r="B7261" t="str">
            <v>SEINFRA/CE</v>
          </cell>
          <cell r="C7261" t="str">
            <v>VÁLVULA RETENÇÃO HORIZONTAL - 32MM (1 1/4')</v>
          </cell>
          <cell r="D7261" t="str">
            <v>UN</v>
          </cell>
          <cell r="E7261">
            <v>83</v>
          </cell>
        </row>
        <row r="7262">
          <cell r="A7262" t="str">
            <v>I2280</v>
          </cell>
          <cell r="B7262" t="str">
            <v>SEINFRA/CE</v>
          </cell>
          <cell r="C7262" t="str">
            <v>VÁLVULA RETENÇÃO HORIZONTAL - 40MM (1 1/2')</v>
          </cell>
          <cell r="D7262" t="str">
            <v>UN</v>
          </cell>
          <cell r="E7262">
            <v>96</v>
          </cell>
        </row>
        <row r="7263">
          <cell r="A7263" t="str">
            <v>I2281</v>
          </cell>
          <cell r="B7263" t="str">
            <v>SEINFRA/CE</v>
          </cell>
          <cell r="C7263" t="str">
            <v>VÁLVULA RETENÇÃO HORIZONTAL - 50MM (2')</v>
          </cell>
          <cell r="D7263" t="str">
            <v>UN</v>
          </cell>
          <cell r="E7263">
            <v>138.6</v>
          </cell>
        </row>
        <row r="7264">
          <cell r="A7264" t="str">
            <v>I2282</v>
          </cell>
          <cell r="B7264" t="str">
            <v>SEINFRA/CE</v>
          </cell>
          <cell r="C7264" t="str">
            <v>VÁLVULA RETENÇÃO HORIZONTAL - 65MM (2 1/2')</v>
          </cell>
          <cell r="D7264" t="str">
            <v>UN</v>
          </cell>
          <cell r="E7264">
            <v>190.3</v>
          </cell>
        </row>
        <row r="7265">
          <cell r="A7265" t="str">
            <v>I2283</v>
          </cell>
          <cell r="B7265" t="str">
            <v>SEINFRA/CE</v>
          </cell>
          <cell r="C7265" t="str">
            <v>VÁLVULA RETENÇÃO HORIZONTAL - 80MM (3')</v>
          </cell>
          <cell r="D7265" t="str">
            <v>UN</v>
          </cell>
          <cell r="E7265">
            <v>241.17</v>
          </cell>
        </row>
        <row r="7266">
          <cell r="A7266" t="str">
            <v>I5669</v>
          </cell>
          <cell r="B7266" t="str">
            <v>SEINFRA/CE</v>
          </cell>
          <cell r="C7266" t="str">
            <v>VALVULA RETENÇÃO PORT. DUPLA FLANGE DN 100 PN25</v>
          </cell>
          <cell r="D7266" t="str">
            <v>UN</v>
          </cell>
          <cell r="E7266">
            <v>758.95</v>
          </cell>
        </row>
        <row r="7267">
          <cell r="A7267" t="str">
            <v>I5665</v>
          </cell>
          <cell r="B7267" t="str">
            <v>SEINFRA/CE</v>
          </cell>
          <cell r="C7267" t="str">
            <v>VALVULA RETENÇÃO PORT. DUPLA FLANGE DN 1000 PN16</v>
          </cell>
          <cell r="D7267" t="str">
            <v>UN</v>
          </cell>
          <cell r="E7267">
            <v>58012.56</v>
          </cell>
        </row>
        <row r="7268">
          <cell r="A7268" t="str">
            <v>I5666</v>
          </cell>
          <cell r="B7268" t="str">
            <v>SEINFRA/CE</v>
          </cell>
          <cell r="C7268" t="str">
            <v>VALVULA RETENÇÃO PORT. DUPLA FLANGE DN 1200 PN16</v>
          </cell>
          <cell r="D7268" t="str">
            <v>UN</v>
          </cell>
          <cell r="E7268">
            <v>116694.36</v>
          </cell>
        </row>
        <row r="7269">
          <cell r="A7269" t="str">
            <v>I5670</v>
          </cell>
          <cell r="B7269" t="str">
            <v>SEINFRA/CE</v>
          </cell>
          <cell r="C7269" t="str">
            <v>VALVULA RETENÇÃO PORT. DUPLA FLANGE DN 150 PN25</v>
          </cell>
          <cell r="D7269" t="str">
            <v>UN</v>
          </cell>
          <cell r="E7269">
            <v>1837.61</v>
          </cell>
        </row>
        <row r="7270">
          <cell r="A7270" t="str">
            <v>I5654</v>
          </cell>
          <cell r="B7270" t="str">
            <v>SEINFRA/CE</v>
          </cell>
          <cell r="C7270" t="str">
            <v>VALVULA RETENÇÃO PORT. DUPLA FLANGE DN 200 PN16</v>
          </cell>
          <cell r="D7270" t="str">
            <v>UN</v>
          </cell>
          <cell r="E7270">
            <v>803.97</v>
          </cell>
        </row>
        <row r="7271">
          <cell r="A7271" t="str">
            <v>I5671</v>
          </cell>
          <cell r="B7271" t="str">
            <v>SEINFRA/CE</v>
          </cell>
          <cell r="C7271" t="str">
            <v>VALVULA RETENÇÃO PORT. DUPLA FLANGE DN 200 PN25</v>
          </cell>
          <cell r="D7271" t="str">
            <v>UN</v>
          </cell>
          <cell r="E7271">
            <v>2097.91</v>
          </cell>
        </row>
        <row r="7272">
          <cell r="A7272" t="str">
            <v>I5655</v>
          </cell>
          <cell r="B7272" t="str">
            <v>SEINFRA/CE</v>
          </cell>
          <cell r="C7272" t="str">
            <v>VALVULA RETENÇÃO PORT. DUPLA FLANGE DN 250 PN16</v>
          </cell>
          <cell r="D7272" t="str">
            <v>UN</v>
          </cell>
          <cell r="E7272">
            <v>1235.1300000000001</v>
          </cell>
        </row>
        <row r="7273">
          <cell r="A7273" t="str">
            <v>I5672</v>
          </cell>
          <cell r="B7273" t="str">
            <v>SEINFRA/CE</v>
          </cell>
          <cell r="C7273" t="str">
            <v>VALVULA RETENÇÃO PORT. DUPLA FLANGE DN 250 PN25</v>
          </cell>
          <cell r="D7273" t="str">
            <v>UN</v>
          </cell>
          <cell r="E7273">
            <v>2811.98</v>
          </cell>
        </row>
        <row r="7274">
          <cell r="A7274" t="str">
            <v>I5656</v>
          </cell>
          <cell r="B7274" t="str">
            <v>SEINFRA/CE</v>
          </cell>
          <cell r="C7274" t="str">
            <v>VALVULA RETENÇÃO PORT. DUPLA FLANGE DN 300 PN16</v>
          </cell>
          <cell r="D7274" t="str">
            <v>UN</v>
          </cell>
          <cell r="E7274">
            <v>1914.07</v>
          </cell>
        </row>
        <row r="7275">
          <cell r="A7275" t="str">
            <v>I5673</v>
          </cell>
          <cell r="B7275" t="str">
            <v>SEINFRA/CE</v>
          </cell>
          <cell r="C7275" t="str">
            <v>VALVULA RETENÇÃO PORT. DUPLA FLANGE DN 300 PN25</v>
          </cell>
          <cell r="D7275" t="str">
            <v>UN</v>
          </cell>
          <cell r="E7275">
            <v>4870.79</v>
          </cell>
        </row>
        <row r="7276">
          <cell r="A7276" t="str">
            <v>I5657</v>
          </cell>
          <cell r="B7276" t="str">
            <v>SEINFRA/CE</v>
          </cell>
          <cell r="C7276" t="str">
            <v>VALVULA RETENÇÃO PORT. DUPLA FLANGE DN 350 PN16</v>
          </cell>
          <cell r="D7276" t="str">
            <v>UN</v>
          </cell>
          <cell r="E7276">
            <v>2882.66</v>
          </cell>
        </row>
        <row r="7277">
          <cell r="A7277" t="str">
            <v>I5674</v>
          </cell>
          <cell r="B7277" t="str">
            <v>SEINFRA/CE</v>
          </cell>
          <cell r="C7277" t="str">
            <v>VALVULA RETENÇÃO PORT. DUPLA FLANGE DN 350 PN25</v>
          </cell>
          <cell r="D7277" t="str">
            <v>UN</v>
          </cell>
          <cell r="E7277">
            <v>8892.98</v>
          </cell>
        </row>
        <row r="7278">
          <cell r="A7278" t="str">
            <v>I5658</v>
          </cell>
          <cell r="B7278" t="str">
            <v>SEINFRA/CE</v>
          </cell>
          <cell r="C7278" t="str">
            <v>VALVULA RETENÇÃO PORT. DUPLA FLANGE DN 400 PN16</v>
          </cell>
          <cell r="D7278" t="str">
            <v>UN</v>
          </cell>
          <cell r="E7278">
            <v>3760.8</v>
          </cell>
        </row>
        <row r="7279">
          <cell r="A7279" t="str">
            <v>I5675</v>
          </cell>
          <cell r="B7279" t="str">
            <v>SEINFRA/CE</v>
          </cell>
          <cell r="C7279" t="str">
            <v>VALVULA RETENÇÃO PORT. DUPLA FLANGE DN 400 PN25</v>
          </cell>
          <cell r="D7279" t="str">
            <v>UN</v>
          </cell>
          <cell r="E7279">
            <v>14658.49</v>
          </cell>
        </row>
        <row r="7280">
          <cell r="A7280" t="str">
            <v>I5651</v>
          </cell>
          <cell r="B7280" t="str">
            <v>SEINFRA/CE</v>
          </cell>
          <cell r="C7280" t="str">
            <v>VALVULA RETENÇÃO PORT. DUPLA FLANGE DN 450 PN10</v>
          </cell>
          <cell r="D7280" t="str">
            <v>UN</v>
          </cell>
          <cell r="E7280">
            <v>4677.5600000000004</v>
          </cell>
        </row>
        <row r="7281">
          <cell r="A7281" t="str">
            <v>I5659</v>
          </cell>
          <cell r="B7281" t="str">
            <v>SEINFRA/CE</v>
          </cell>
          <cell r="C7281" t="str">
            <v>VALVULA RETENÇÃO PORT. DUPLA FLANGE DN 450 PN16</v>
          </cell>
          <cell r="D7281" t="str">
            <v>UN</v>
          </cell>
          <cell r="E7281">
            <v>4700.37</v>
          </cell>
        </row>
        <row r="7282">
          <cell r="A7282" t="str">
            <v>I5676</v>
          </cell>
          <cell r="B7282" t="str">
            <v>SEINFRA/CE</v>
          </cell>
          <cell r="C7282" t="str">
            <v>VÁLVULA RETENÇÃO PORT. DUPLA FLANGE DN 450 PN25</v>
          </cell>
          <cell r="D7282" t="str">
            <v>UN</v>
          </cell>
          <cell r="E7282">
            <v>18353.64</v>
          </cell>
        </row>
        <row r="7283">
          <cell r="A7283" t="str">
            <v>I5667</v>
          </cell>
          <cell r="B7283" t="str">
            <v>SEINFRA/CE</v>
          </cell>
          <cell r="C7283" t="str">
            <v>VALVULA RETENÇÃO PORT. DUPLA FLANGE DN 50 PN25</v>
          </cell>
          <cell r="D7283" t="str">
            <v>UN</v>
          </cell>
          <cell r="E7283">
            <v>508.25</v>
          </cell>
        </row>
        <row r="7284">
          <cell r="A7284" t="str">
            <v>I5652</v>
          </cell>
          <cell r="B7284" t="str">
            <v>SEINFRA/CE</v>
          </cell>
          <cell r="C7284" t="str">
            <v>VALVULA RETENÇÃO PORT. DUPLA FLANGE DN 500 PN10</v>
          </cell>
          <cell r="D7284" t="str">
            <v>UN</v>
          </cell>
          <cell r="E7284">
            <v>6146</v>
          </cell>
        </row>
        <row r="7285">
          <cell r="A7285" t="str">
            <v>I5660</v>
          </cell>
          <cell r="B7285" t="str">
            <v>SEINFRA/CE</v>
          </cell>
          <cell r="C7285" t="str">
            <v>VALVULA RETENÇÃO PORT. DUPLA FLANGE DN 500 PN16</v>
          </cell>
          <cell r="D7285" t="str">
            <v>UN</v>
          </cell>
          <cell r="E7285">
            <v>6170.02</v>
          </cell>
        </row>
        <row r="7286">
          <cell r="A7286" t="str">
            <v>I5677</v>
          </cell>
          <cell r="B7286" t="str">
            <v>SEINFRA/CE</v>
          </cell>
          <cell r="C7286" t="str">
            <v>VALVULA RETENÇÃO PORT. DUPLA FLANGE DN 500 PN25</v>
          </cell>
          <cell r="D7286" t="str">
            <v>UN</v>
          </cell>
          <cell r="E7286">
            <v>24358.27</v>
          </cell>
        </row>
        <row r="7287">
          <cell r="A7287" t="str">
            <v>I5653</v>
          </cell>
          <cell r="B7287" t="str">
            <v>SEINFRA/CE</v>
          </cell>
          <cell r="C7287" t="str">
            <v>VALVULA RETENÇÃO PORT. DUPLA FLANGE DN 600 PN10</v>
          </cell>
          <cell r="D7287" t="str">
            <v>UN</v>
          </cell>
          <cell r="E7287">
            <v>8885.74</v>
          </cell>
        </row>
        <row r="7288">
          <cell r="A7288" t="str">
            <v>I5661</v>
          </cell>
          <cell r="B7288" t="str">
            <v>SEINFRA/CE</v>
          </cell>
          <cell r="C7288" t="str">
            <v>VALVULA RETENÇÃO PORT. DUPLA FLANGE DN 600 PN16</v>
          </cell>
          <cell r="D7288" t="str">
            <v>UN</v>
          </cell>
          <cell r="E7288">
            <v>8991.92</v>
          </cell>
        </row>
        <row r="7289">
          <cell r="A7289" t="str">
            <v>I5678</v>
          </cell>
          <cell r="B7289" t="str">
            <v>SEINFRA/CE</v>
          </cell>
          <cell r="C7289" t="str">
            <v>VALVULA RETENÇÃO PORT. DUPLA FLANGE DN 600 PN25</v>
          </cell>
          <cell r="D7289" t="str">
            <v>UN</v>
          </cell>
          <cell r="E7289">
            <v>32110.11</v>
          </cell>
        </row>
        <row r="7290">
          <cell r="A7290" t="str">
            <v>I5662</v>
          </cell>
          <cell r="B7290" t="str">
            <v>SEINFRA/CE</v>
          </cell>
          <cell r="C7290" t="str">
            <v>VALVULA RETENÇÃO PORT. DUPLA FLANGE DN 700 PN16</v>
          </cell>
          <cell r="D7290" t="str">
            <v>UN</v>
          </cell>
          <cell r="E7290">
            <v>17111.18</v>
          </cell>
        </row>
        <row r="7291">
          <cell r="A7291" t="str">
            <v>I5668</v>
          </cell>
          <cell r="B7291" t="str">
            <v>SEINFRA/CE</v>
          </cell>
          <cell r="C7291" t="str">
            <v>VALVULA RETENÇÃO PORT. DUPLA FLANGE DN 75 PN25</v>
          </cell>
          <cell r="D7291" t="str">
            <v>UN</v>
          </cell>
          <cell r="E7291">
            <v>712.08</v>
          </cell>
        </row>
        <row r="7292">
          <cell r="A7292" t="str">
            <v>I5663</v>
          </cell>
          <cell r="B7292" t="str">
            <v>SEINFRA/CE</v>
          </cell>
          <cell r="C7292" t="str">
            <v>VALVULA RETENÇÃO PORT. DUPLA FLANGE DN 800 PN16</v>
          </cell>
          <cell r="D7292" t="str">
            <v>UN</v>
          </cell>
          <cell r="E7292">
            <v>28137.86</v>
          </cell>
        </row>
        <row r="7293">
          <cell r="A7293" t="str">
            <v>I5664</v>
          </cell>
          <cell r="B7293" t="str">
            <v>SEINFRA/CE</v>
          </cell>
          <cell r="C7293" t="str">
            <v>VALVULA RETENÇÃO PORT. DUPLA FLANGE DN 900 PN16</v>
          </cell>
          <cell r="D7293" t="str">
            <v>UN</v>
          </cell>
          <cell r="E7293">
            <v>41572.629999999997</v>
          </cell>
        </row>
        <row r="7294">
          <cell r="A7294" t="str">
            <v>I8750</v>
          </cell>
          <cell r="B7294" t="str">
            <v>SEINFRA/CE</v>
          </cell>
          <cell r="C7294" t="str">
            <v>VÁLVULA RETENÇÃO PORTA ÚNICA ANTI-GOLPE FLANGE DN 100 PN16</v>
          </cell>
          <cell r="D7294" t="str">
            <v>UN</v>
          </cell>
          <cell r="E7294">
            <v>904.16</v>
          </cell>
        </row>
        <row r="7295">
          <cell r="A7295" t="str">
            <v>I8751</v>
          </cell>
          <cell r="B7295" t="str">
            <v>SEINFRA/CE</v>
          </cell>
          <cell r="C7295" t="str">
            <v>VÁLVULA RETENÇÃO PORTA ÚNICA ANTI-GOLPE FLANGE DN 200 PN16</v>
          </cell>
          <cell r="D7295" t="str">
            <v>UN</v>
          </cell>
          <cell r="E7295">
            <v>2442.4699999999998</v>
          </cell>
        </row>
        <row r="7296">
          <cell r="A7296" t="str">
            <v>I8743</v>
          </cell>
          <cell r="B7296" t="str">
            <v>SEINFRA/CE</v>
          </cell>
          <cell r="C7296" t="str">
            <v>VÁLVULA RETENÇÃO PORTA ÚNICA C/FLANGES DN  75 P/ESGOTO</v>
          </cell>
          <cell r="D7296" t="str">
            <v>UN</v>
          </cell>
          <cell r="E7296">
            <v>819.5</v>
          </cell>
        </row>
        <row r="7297">
          <cell r="A7297" t="str">
            <v>I8744</v>
          </cell>
          <cell r="B7297" t="str">
            <v>SEINFRA/CE</v>
          </cell>
          <cell r="C7297" t="str">
            <v>VÁLVULA RETENÇÃO PORTA ÚNICA C/FLANGES DN 100 P/ESGOTO</v>
          </cell>
          <cell r="D7297" t="str">
            <v>UN</v>
          </cell>
          <cell r="E7297">
            <v>929.5</v>
          </cell>
        </row>
        <row r="7298">
          <cell r="A7298" t="str">
            <v>I8745</v>
          </cell>
          <cell r="B7298" t="str">
            <v>SEINFRA/CE</v>
          </cell>
          <cell r="C7298" t="str">
            <v>VÁLVULA RETENÇÃO PORTA ÚNICA C/FLANGES DN 150 P/ESGOTO</v>
          </cell>
          <cell r="D7298" t="str">
            <v>UN</v>
          </cell>
          <cell r="E7298">
            <v>1809.5</v>
          </cell>
        </row>
        <row r="7299">
          <cell r="A7299" t="str">
            <v>I8746</v>
          </cell>
          <cell r="B7299" t="str">
            <v>SEINFRA/CE</v>
          </cell>
          <cell r="C7299" t="str">
            <v>VÁLVULA RETENÇÃO PORTA ÚNICA C/FLANGES DN 200 P/ESGOTO</v>
          </cell>
          <cell r="D7299" t="str">
            <v>UN</v>
          </cell>
          <cell r="E7299">
            <v>2399.96</v>
          </cell>
        </row>
        <row r="7300">
          <cell r="A7300" t="str">
            <v>I8747</v>
          </cell>
          <cell r="B7300" t="str">
            <v>SEINFRA/CE</v>
          </cell>
          <cell r="C7300" t="str">
            <v>VÁLVULA RETENÇÃO PORTA ÚNICA C/FLANGES DN 250 P/ESGOTO</v>
          </cell>
          <cell r="D7300" t="str">
            <v>UN</v>
          </cell>
          <cell r="E7300">
            <v>4296.6000000000004</v>
          </cell>
        </row>
        <row r="7301">
          <cell r="A7301" t="str">
            <v>I8748</v>
          </cell>
          <cell r="B7301" t="str">
            <v>SEINFRA/CE</v>
          </cell>
          <cell r="C7301" t="str">
            <v>VÁLVULA RETENÇÃO PORTA ÚNICA C/FLANGES DN 300 P/ESGOTO</v>
          </cell>
          <cell r="D7301" t="str">
            <v>UN</v>
          </cell>
          <cell r="E7301">
            <v>6191.74</v>
          </cell>
        </row>
        <row r="7302">
          <cell r="A7302" t="str">
            <v>I8749</v>
          </cell>
          <cell r="B7302" t="str">
            <v>SEINFRA/CE</v>
          </cell>
          <cell r="C7302" t="str">
            <v>VÁLVULA RETENÇÃO PORTA ÚNICA C/FLANGES DN 350 P/ESGOTO</v>
          </cell>
          <cell r="D7302" t="str">
            <v>UN</v>
          </cell>
          <cell r="E7302">
            <v>8107</v>
          </cell>
        </row>
        <row r="7303">
          <cell r="A7303" t="str">
            <v>I2285</v>
          </cell>
          <cell r="B7303" t="str">
            <v>SEINFRA/CE</v>
          </cell>
          <cell r="C7303" t="str">
            <v>VÁLVULA RETENÇÃO. PÉ C/CRIVO - 100MM (4')</v>
          </cell>
          <cell r="D7303" t="str">
            <v>UN</v>
          </cell>
          <cell r="E7303">
            <v>195.99</v>
          </cell>
        </row>
        <row r="7304">
          <cell r="A7304" t="str">
            <v>I2286</v>
          </cell>
          <cell r="B7304" t="str">
            <v>SEINFRA/CE</v>
          </cell>
          <cell r="C7304" t="str">
            <v>VÁLVULA RETENÇÃO. PÉ C/CRIVO - 20MM (3/4')</v>
          </cell>
          <cell r="D7304" t="str">
            <v>UN</v>
          </cell>
          <cell r="E7304">
            <v>18.78</v>
          </cell>
        </row>
        <row r="7305">
          <cell r="A7305" t="str">
            <v>I2284</v>
          </cell>
          <cell r="B7305" t="str">
            <v>SEINFRA/CE</v>
          </cell>
          <cell r="C7305" t="str">
            <v>VÁLVULA RETENÇÃO. PE C/CRIVO - 25MM (1')</v>
          </cell>
          <cell r="D7305" t="str">
            <v>UN</v>
          </cell>
          <cell r="E7305">
            <v>33.21</v>
          </cell>
        </row>
        <row r="7306">
          <cell r="A7306" t="str">
            <v>I2287</v>
          </cell>
          <cell r="B7306" t="str">
            <v>SEINFRA/CE</v>
          </cell>
          <cell r="C7306" t="str">
            <v>VÁLVULA RETENÇÃO. PÉ C/CRIVO - 32MM (1 1/14')</v>
          </cell>
          <cell r="D7306" t="str">
            <v>UN</v>
          </cell>
          <cell r="E7306">
            <v>38</v>
          </cell>
        </row>
        <row r="7307">
          <cell r="A7307" t="str">
            <v>I2288</v>
          </cell>
          <cell r="B7307" t="str">
            <v>SEINFRA/CE</v>
          </cell>
          <cell r="C7307" t="str">
            <v>VÁLVULA RETENÇÃO. PÉ C/CRIVO - 40MM (1 1/2')</v>
          </cell>
          <cell r="D7307" t="str">
            <v>UN</v>
          </cell>
          <cell r="E7307">
            <v>54.72</v>
          </cell>
        </row>
        <row r="7308">
          <cell r="A7308" t="str">
            <v>I2289</v>
          </cell>
          <cell r="B7308" t="str">
            <v>SEINFRA/CE</v>
          </cell>
          <cell r="C7308" t="str">
            <v>VÁLVULA RETENÇÃO. PÉ C/CRIVO - 50MM (2')</v>
          </cell>
          <cell r="D7308" t="str">
            <v>UN</v>
          </cell>
          <cell r="E7308">
            <v>80.17</v>
          </cell>
        </row>
        <row r="7309">
          <cell r="A7309" t="str">
            <v>I2290</v>
          </cell>
          <cell r="B7309" t="str">
            <v>SEINFRA/CE</v>
          </cell>
          <cell r="C7309" t="str">
            <v>VÁLVULA RETENÇÃO. PÉ C/CRIVO - 80MM (3')</v>
          </cell>
          <cell r="D7309" t="str">
            <v>UN</v>
          </cell>
          <cell r="E7309">
            <v>195.99</v>
          </cell>
        </row>
        <row r="7310">
          <cell r="A7310" t="str">
            <v>I2291</v>
          </cell>
          <cell r="B7310" t="str">
            <v>SEINFRA/CE</v>
          </cell>
          <cell r="C7310" t="str">
            <v>VÁLVULA RETENÇÃO. PÉ C/CRIVO -65MM (2 1/2')</v>
          </cell>
          <cell r="D7310" t="str">
            <v>UN</v>
          </cell>
          <cell r="E7310">
            <v>155</v>
          </cell>
        </row>
        <row r="7311">
          <cell r="A7311" t="str">
            <v>I2274</v>
          </cell>
          <cell r="B7311" t="str">
            <v>SEINFRA/CE</v>
          </cell>
          <cell r="C7311" t="str">
            <v>VÁLVULA RETENÇÃO. PÉ C/CRIVO 15MM (1/2")</v>
          </cell>
          <cell r="D7311" t="str">
            <v>UN</v>
          </cell>
          <cell r="E7311">
            <v>18.82</v>
          </cell>
        </row>
        <row r="7312">
          <cell r="A7312" t="str">
            <v>I6385</v>
          </cell>
          <cell r="B7312" t="str">
            <v>SEINFRA/CE</v>
          </cell>
          <cell r="C7312" t="str">
            <v>VÁLVULA TIPO GAVETA, FLANGEADA EM AÇO CARBONO, DN 6", PN 6", PN 16"</v>
          </cell>
          <cell r="D7312" t="str">
            <v>UN</v>
          </cell>
          <cell r="E7312">
            <v>1620</v>
          </cell>
        </row>
        <row r="7313">
          <cell r="A7313" t="str">
            <v>I8768</v>
          </cell>
          <cell r="B7313" t="str">
            <v>SEINFRA/CE</v>
          </cell>
          <cell r="C7313" t="str">
            <v>VÁLVULA TIPO LUG COM ALAVANCA DN 150</v>
          </cell>
          <cell r="D7313" t="str">
            <v>UN</v>
          </cell>
          <cell r="E7313">
            <v>2210.64</v>
          </cell>
        </row>
        <row r="7314">
          <cell r="A7314" t="str">
            <v>I8769</v>
          </cell>
          <cell r="B7314" t="str">
            <v>SEINFRA/CE</v>
          </cell>
          <cell r="C7314" t="str">
            <v>VÁLVULA TIPO LUG COM ALAVANCA DN 200</v>
          </cell>
          <cell r="D7314" t="str">
            <v>UN</v>
          </cell>
          <cell r="E7314">
            <v>2617.86</v>
          </cell>
        </row>
        <row r="7315">
          <cell r="A7315" t="str">
            <v>I8770</v>
          </cell>
          <cell r="B7315" t="str">
            <v>SEINFRA/CE</v>
          </cell>
          <cell r="C7315" t="str">
            <v>VÁLVULA TIPO LUG COM ALAVANCA DN 250</v>
          </cell>
          <cell r="D7315" t="str">
            <v>UN</v>
          </cell>
          <cell r="E7315">
            <v>3374.13</v>
          </cell>
        </row>
        <row r="7316">
          <cell r="A7316" t="str">
            <v>I6515</v>
          </cell>
          <cell r="B7316" t="str">
            <v>SEINFRA/CE</v>
          </cell>
          <cell r="C7316" t="str">
            <v>VÁLVULA VENTOSA TRÍPLICE FUNÇÃO P/ ÁGUAS RESIDUAIS/ESGOTO DN 100 mm</v>
          </cell>
          <cell r="D7316" t="str">
            <v>UN</v>
          </cell>
          <cell r="E7316">
            <v>5589.01</v>
          </cell>
        </row>
        <row r="7317">
          <cell r="A7317" t="str">
            <v>I6516</v>
          </cell>
          <cell r="B7317" t="str">
            <v>SEINFRA/CE</v>
          </cell>
          <cell r="C7317" t="str">
            <v>VÁLVULA VENTOSA TRÍPLICE FUNÇÃO P/ ÁGUAS RESIDUAIS/ESGOTO DN 150 mm</v>
          </cell>
          <cell r="D7317" t="str">
            <v>UN</v>
          </cell>
          <cell r="E7317">
            <v>6477.29</v>
          </cell>
        </row>
        <row r="7318">
          <cell r="A7318" t="str">
            <v>I6517</v>
          </cell>
          <cell r="B7318" t="str">
            <v>SEINFRA/CE</v>
          </cell>
          <cell r="C7318" t="str">
            <v>VÁLVULA VENTOSA TRÍPLICE FUNÇÃO P/ ÁGUAS RESIDUAIS/ESGOTO DN 200 mm</v>
          </cell>
          <cell r="D7318" t="str">
            <v>UN</v>
          </cell>
          <cell r="E7318">
            <v>7149.51</v>
          </cell>
        </row>
        <row r="7319">
          <cell r="A7319" t="str">
            <v>I6499</v>
          </cell>
          <cell r="B7319" t="str">
            <v>SEINFRA/CE</v>
          </cell>
          <cell r="C7319" t="str">
            <v>VÁLVULA VENTOSA TRÍPLICE FUNÇÃO P/ ÁGUAS RESIDUAIS/ESGOTO DN 50 mm</v>
          </cell>
          <cell r="D7319" t="str">
            <v>UN</v>
          </cell>
          <cell r="E7319">
            <v>5358.54</v>
          </cell>
        </row>
        <row r="7320">
          <cell r="A7320" t="str">
            <v>I6514</v>
          </cell>
          <cell r="B7320" t="str">
            <v>SEINFRA/CE</v>
          </cell>
          <cell r="C7320" t="str">
            <v>VÁLVULA VENTOSA TRÍPLICE FUNÇÃO P/ ÁGUAS RESIDUAIS/ESGOTO DN 75 mm</v>
          </cell>
          <cell r="D7320" t="str">
            <v>UN</v>
          </cell>
          <cell r="E7320">
            <v>5473.77</v>
          </cell>
        </row>
        <row r="7321">
          <cell r="A7321" t="str">
            <v>I8316</v>
          </cell>
          <cell r="B7321" t="str">
            <v>SEINFRA/CE</v>
          </cell>
          <cell r="C7321" t="str">
            <v>VÃO DE PORTA - PORTA COMPLETA C/ FECHADURA TIPO CILINDRO, P/ DIVISÓRIAS EM GERAL (COM REQUADRO EM ALUMÍNIO)</v>
          </cell>
          <cell r="D7321" t="str">
            <v>UN</v>
          </cell>
          <cell r="E7321">
            <v>215.59</v>
          </cell>
        </row>
        <row r="7322">
          <cell r="A7322" t="str">
            <v>I8315</v>
          </cell>
          <cell r="B7322" t="str">
            <v>SEINFRA/CE</v>
          </cell>
          <cell r="C7322" t="str">
            <v>VÃO DE PORTA - PORTA COMPLETA C/ FECHADURA TIPO CILINDRO, P/ DIVISÓRIAS EM GERAL (SEM REQUADRO)</v>
          </cell>
          <cell r="D7322" t="str">
            <v>UN</v>
          </cell>
          <cell r="E7322">
            <v>192.22</v>
          </cell>
        </row>
        <row r="7323">
          <cell r="A7323" t="str">
            <v>I7539</v>
          </cell>
          <cell r="B7323" t="str">
            <v>SEINFRA/CE</v>
          </cell>
          <cell r="C7323" t="str">
            <v>VASO DE EQUALIZAÇÃO DE 400 L</v>
          </cell>
          <cell r="D7323" t="str">
            <v>UN</v>
          </cell>
          <cell r="E7323">
            <v>2068.1999999999998</v>
          </cell>
        </row>
        <row r="7324">
          <cell r="A7324" t="str">
            <v>I2661</v>
          </cell>
          <cell r="B7324" t="str">
            <v>SEINFRA/CE</v>
          </cell>
          <cell r="C7324" t="str">
            <v>VASSOURA MECÂNICA</v>
          </cell>
          <cell r="D7324" t="str">
            <v>UN</v>
          </cell>
          <cell r="E7324">
            <v>27300</v>
          </cell>
        </row>
        <row r="7325">
          <cell r="A7325" t="str">
            <v>I0672</v>
          </cell>
          <cell r="B7325" t="str">
            <v>SEINFRA/CE</v>
          </cell>
          <cell r="C7325" t="str">
            <v>VASSOURA MECÂNICA (CHI)</v>
          </cell>
          <cell r="D7325" t="str">
            <v>H</v>
          </cell>
          <cell r="E7325">
            <v>2.2522500000000001</v>
          </cell>
        </row>
        <row r="7326">
          <cell r="A7326" t="str">
            <v>I0785</v>
          </cell>
          <cell r="B7326" t="str">
            <v>SEINFRA/CE</v>
          </cell>
          <cell r="C7326" t="str">
            <v>VASSOURA MECÂNICA (CHP)</v>
          </cell>
          <cell r="D7326" t="str">
            <v>H</v>
          </cell>
          <cell r="E7326">
            <v>7.2003750000000002</v>
          </cell>
        </row>
        <row r="7327">
          <cell r="A7327" t="str">
            <v>I8606</v>
          </cell>
          <cell r="B7327" t="str">
            <v>SEINFRA/CE</v>
          </cell>
          <cell r="C7327" t="str">
            <v>VEÍCULO LEVE C/ COMBUSTÍVEL E MOTORISTA</v>
          </cell>
          <cell r="D7327" t="str">
            <v>UNxMÊS</v>
          </cell>
          <cell r="E7327">
            <v>5800</v>
          </cell>
        </row>
        <row r="7328">
          <cell r="A7328" t="str">
            <v>I2662</v>
          </cell>
          <cell r="B7328" t="str">
            <v>SEINFRA/CE</v>
          </cell>
          <cell r="C7328" t="str">
            <v>VEÍCULO UTILITÁRIO KOMBI</v>
          </cell>
          <cell r="D7328" t="str">
            <v>UN</v>
          </cell>
          <cell r="E7328">
            <v>44100</v>
          </cell>
        </row>
        <row r="7329">
          <cell r="A7329" t="str">
            <v>I0673</v>
          </cell>
          <cell r="B7329" t="str">
            <v>SEINFRA/CE</v>
          </cell>
          <cell r="C7329" t="str">
            <v>VEÍCULO UTILITÁRIO KOMBI (CHI)</v>
          </cell>
          <cell r="D7329" t="str">
            <v>H</v>
          </cell>
          <cell r="E7329">
            <v>8.9435000000000002</v>
          </cell>
        </row>
        <row r="7330">
          <cell r="A7330" t="str">
            <v>I0786</v>
          </cell>
          <cell r="B7330" t="str">
            <v>SEINFRA/CE</v>
          </cell>
          <cell r="C7330" t="str">
            <v>VEÍCULO UTILITÁRIO KOMBI (CHP)</v>
          </cell>
          <cell r="D7330" t="str">
            <v>H</v>
          </cell>
          <cell r="E7330">
            <v>43.977499999999999</v>
          </cell>
        </row>
        <row r="7331">
          <cell r="A7331" t="str">
            <v>I6741</v>
          </cell>
          <cell r="B7331" t="str">
            <v>SEINFRA/CE</v>
          </cell>
          <cell r="C7331" t="str">
            <v>VENEZIANA INDUSTRIAL EM PVC RÍGIDO, TRANSLÚCIDO E MONTANTE EM AÇO GALVANIZADO OU ALUMÍNIO (FORNECIMENTO E MONTAGEM)</v>
          </cell>
          <cell r="D7331" t="str">
            <v>M2</v>
          </cell>
          <cell r="E7331">
            <v>256.44</v>
          </cell>
        </row>
        <row r="7332">
          <cell r="A7332" t="str">
            <v>I2245</v>
          </cell>
          <cell r="B7332" t="str">
            <v>SEINFRA/CE</v>
          </cell>
          <cell r="C7332" t="str">
            <v>VENTILADOR DE TETO C/ ALETAS DE MADEIRA</v>
          </cell>
          <cell r="D7332" t="str">
            <v>UN</v>
          </cell>
          <cell r="E7332">
            <v>165.5</v>
          </cell>
        </row>
        <row r="7333">
          <cell r="A7333" t="str">
            <v>I2246</v>
          </cell>
          <cell r="B7333" t="str">
            <v>SEINFRA/CE</v>
          </cell>
          <cell r="C7333" t="str">
            <v>VENTILADOR DE TETO METÁLICO</v>
          </cell>
          <cell r="D7333" t="str">
            <v>UN</v>
          </cell>
          <cell r="E7333">
            <v>222.5</v>
          </cell>
        </row>
        <row r="7334">
          <cell r="A7334" t="str">
            <v>I5719</v>
          </cell>
          <cell r="B7334" t="str">
            <v>SEINFRA/CE</v>
          </cell>
          <cell r="C7334" t="str">
            <v>VENTOSA SIMPLES C/ FLANGES DN 50 PN25</v>
          </cell>
          <cell r="D7334" t="str">
            <v>UN</v>
          </cell>
          <cell r="E7334">
            <v>934.62</v>
          </cell>
        </row>
        <row r="7335">
          <cell r="A7335" t="str">
            <v>I5721</v>
          </cell>
          <cell r="B7335" t="str">
            <v>SEINFRA/CE</v>
          </cell>
          <cell r="C7335" t="str">
            <v>VENTOSA SIMPLES C/ ROSCA DN 1</v>
          </cell>
          <cell r="D7335" t="str">
            <v>UN</v>
          </cell>
          <cell r="E7335">
            <v>664.61</v>
          </cell>
        </row>
        <row r="7336">
          <cell r="A7336" t="str">
            <v>I5722</v>
          </cell>
          <cell r="B7336" t="str">
            <v>SEINFRA/CE</v>
          </cell>
          <cell r="C7336" t="str">
            <v>VENTOSA SIMPLES C/ ROSCA DN 1 1/2</v>
          </cell>
          <cell r="D7336" t="str">
            <v>UN</v>
          </cell>
          <cell r="E7336">
            <v>663.27</v>
          </cell>
        </row>
        <row r="7337">
          <cell r="A7337" t="str">
            <v>I5723</v>
          </cell>
          <cell r="B7337" t="str">
            <v>SEINFRA/CE</v>
          </cell>
          <cell r="C7337" t="str">
            <v>VENTOSA SIMPLES C/ ROSCA DN 1 1/4</v>
          </cell>
          <cell r="D7337" t="str">
            <v>UN</v>
          </cell>
          <cell r="E7337">
            <v>671.13</v>
          </cell>
        </row>
        <row r="7338">
          <cell r="A7338" t="str">
            <v>I5724</v>
          </cell>
          <cell r="B7338" t="str">
            <v>SEINFRA/CE</v>
          </cell>
          <cell r="C7338" t="str">
            <v>VENTOSA SIMPLES C/ ROSCA DN 2</v>
          </cell>
          <cell r="D7338" t="str">
            <v>UN</v>
          </cell>
          <cell r="E7338">
            <v>577.12</v>
          </cell>
        </row>
        <row r="7339">
          <cell r="A7339" t="str">
            <v>I5720</v>
          </cell>
          <cell r="B7339" t="str">
            <v>SEINFRA/CE</v>
          </cell>
          <cell r="C7339" t="str">
            <v>VENTOSA SIMPLES C/ ROSCA DN 3/4</v>
          </cell>
          <cell r="D7339" t="str">
            <v>UN</v>
          </cell>
          <cell r="E7339">
            <v>669.93</v>
          </cell>
        </row>
        <row r="7340">
          <cell r="A7340" t="str">
            <v>I5726</v>
          </cell>
          <cell r="B7340" t="str">
            <v>SEINFRA/CE</v>
          </cell>
          <cell r="C7340" t="str">
            <v>VENTOSA TRÍPLICE FUNÇÃO/FLANGE DN 100 PN16</v>
          </cell>
          <cell r="D7340" t="str">
            <v>UN</v>
          </cell>
          <cell r="E7340">
            <v>2297.98</v>
          </cell>
        </row>
        <row r="7341">
          <cell r="A7341" t="str">
            <v>I5730</v>
          </cell>
          <cell r="B7341" t="str">
            <v>SEINFRA/CE</v>
          </cell>
          <cell r="C7341" t="str">
            <v>VENTOSA TRÍPLICE FUNÇÃO/FLANGE DN 100 PN25</v>
          </cell>
          <cell r="D7341" t="str">
            <v>UN</v>
          </cell>
          <cell r="E7341">
            <v>2186.4</v>
          </cell>
        </row>
        <row r="7342">
          <cell r="A7342" t="str">
            <v>I5727</v>
          </cell>
          <cell r="B7342" t="str">
            <v>SEINFRA/CE</v>
          </cell>
          <cell r="C7342" t="str">
            <v>VENTOSA TRÍPLICE FUNÇÃO/FLANGE DN 150 PN16</v>
          </cell>
          <cell r="D7342" t="str">
            <v>UN</v>
          </cell>
          <cell r="E7342">
            <v>3280.48</v>
          </cell>
        </row>
        <row r="7343">
          <cell r="A7343" t="str">
            <v>I5731</v>
          </cell>
          <cell r="B7343" t="str">
            <v>SEINFRA/CE</v>
          </cell>
          <cell r="C7343" t="str">
            <v>VENTOSA TRÍPLICE FUNÇÃO/FLANGE DN 150 PN25</v>
          </cell>
          <cell r="D7343" t="str">
            <v>UN</v>
          </cell>
          <cell r="E7343">
            <v>3107.53</v>
          </cell>
        </row>
        <row r="7344">
          <cell r="A7344" t="str">
            <v>I5725</v>
          </cell>
          <cell r="B7344" t="str">
            <v>SEINFRA/CE</v>
          </cell>
          <cell r="C7344" t="str">
            <v>VENTOSA TRÍPLICE FUNÇÃO/FLANGE DN 200 PN10</v>
          </cell>
          <cell r="D7344" t="str">
            <v>UN</v>
          </cell>
          <cell r="E7344">
            <v>4863.17</v>
          </cell>
        </row>
        <row r="7345">
          <cell r="A7345" t="str">
            <v>I5728</v>
          </cell>
          <cell r="B7345" t="str">
            <v>SEINFRA/CE</v>
          </cell>
          <cell r="C7345" t="str">
            <v>VENTOSA TRÍPLICE FUNÇÃO/FLANGE DN 200 PN16</v>
          </cell>
          <cell r="D7345" t="str">
            <v>UN</v>
          </cell>
          <cell r="E7345">
            <v>4883.42</v>
          </cell>
        </row>
        <row r="7346">
          <cell r="A7346" t="str">
            <v>I5732</v>
          </cell>
          <cell r="B7346" t="str">
            <v>SEINFRA/CE</v>
          </cell>
          <cell r="C7346" t="str">
            <v>VENTOSA TRÍPLICE FUNÇÃO/FLANGE DN 200 PN25</v>
          </cell>
          <cell r="D7346" t="str">
            <v>UN</v>
          </cell>
          <cell r="E7346">
            <v>4780.18</v>
          </cell>
        </row>
        <row r="7347">
          <cell r="A7347" t="str">
            <v>I5729</v>
          </cell>
          <cell r="B7347" t="str">
            <v>SEINFRA/CE</v>
          </cell>
          <cell r="C7347" t="str">
            <v>VENTOSA TRÍPLICE FUNÇÃO/FLANGE DN 50 PN25</v>
          </cell>
          <cell r="D7347" t="str">
            <v>UN</v>
          </cell>
          <cell r="E7347">
            <v>1802.39</v>
          </cell>
        </row>
        <row r="7348">
          <cell r="A7348" t="str">
            <v>I7328</v>
          </cell>
          <cell r="B7348" t="str">
            <v>SEINFRA/CE</v>
          </cell>
          <cell r="C7348" t="str">
            <v>VENTOSA TRIPLICE FUNÇÃO/FLANGE DN 80 PN10/16</v>
          </cell>
          <cell r="D7348" t="str">
            <v>UN</v>
          </cell>
          <cell r="E7348">
            <v>1984.14</v>
          </cell>
        </row>
        <row r="7349">
          <cell r="A7349" t="str">
            <v>I7329</v>
          </cell>
          <cell r="B7349" t="str">
            <v>SEINFRA/CE</v>
          </cell>
          <cell r="C7349" t="str">
            <v>VENTOSA TRIPLICE FUNÇÃO/FLANGE DN 80 PN25</v>
          </cell>
          <cell r="D7349" t="str">
            <v>UN</v>
          </cell>
          <cell r="E7349">
            <v>1970.39</v>
          </cell>
        </row>
        <row r="7350">
          <cell r="A7350" t="str">
            <v>I6037</v>
          </cell>
          <cell r="B7350" t="str">
            <v>SEINFRA/CE</v>
          </cell>
          <cell r="C7350" t="str">
            <v>VERGALHÃO ROSCA TOTAL DE 3/8"</v>
          </cell>
          <cell r="D7350" t="str">
            <v>M</v>
          </cell>
          <cell r="E7350">
            <v>2</v>
          </cell>
        </row>
        <row r="7351">
          <cell r="A7351" t="str">
            <v>I6105</v>
          </cell>
          <cell r="B7351" t="str">
            <v>SEINFRA/CE</v>
          </cell>
          <cell r="C7351" t="str">
            <v>VERGAS DE CONCRETO (0,10 X 0,10 X 1,00)M (PADRÃO MUTIRÃO)</v>
          </cell>
          <cell r="D7351" t="str">
            <v>UN</v>
          </cell>
          <cell r="E7351">
            <v>5</v>
          </cell>
        </row>
        <row r="7352">
          <cell r="A7352" t="str">
            <v>I6106</v>
          </cell>
          <cell r="B7352" t="str">
            <v>SEINFRA/CE</v>
          </cell>
          <cell r="C7352" t="str">
            <v>VERGAS DE CONCRETO (0,10 X 0,10 X 1,20) M (PADRÃO MUTIRÃO)</v>
          </cell>
          <cell r="D7352" t="str">
            <v>UN</v>
          </cell>
          <cell r="E7352">
            <v>5.9</v>
          </cell>
        </row>
        <row r="7353">
          <cell r="A7353" t="str">
            <v>I6107</v>
          </cell>
          <cell r="B7353" t="str">
            <v>SEINFRA/CE</v>
          </cell>
          <cell r="C7353" t="str">
            <v>VERGAS DE CONCRETO (0,10 X 0,10 X 1,70)M (PADRÃO MUTIRÃO)</v>
          </cell>
          <cell r="D7353" t="str">
            <v>UN</v>
          </cell>
          <cell r="E7353">
            <v>10.3</v>
          </cell>
        </row>
        <row r="7354">
          <cell r="A7354" t="str">
            <v>I2247</v>
          </cell>
          <cell r="B7354" t="str">
            <v>SEINFRA/CE</v>
          </cell>
          <cell r="C7354" t="str">
            <v>VERMICULITA EXPANDIDA</v>
          </cell>
          <cell r="D7354" t="str">
            <v>M3</v>
          </cell>
          <cell r="E7354">
            <v>146.05000000000001</v>
          </cell>
        </row>
        <row r="7355">
          <cell r="A7355" t="str">
            <v>I2248</v>
          </cell>
          <cell r="B7355" t="str">
            <v>SEINFRA/CE</v>
          </cell>
          <cell r="C7355" t="str">
            <v>VERNIZ ACRÍLICO PARA CONCRETO</v>
          </cell>
          <cell r="D7355" t="str">
            <v>L</v>
          </cell>
          <cell r="E7355">
            <v>10.51</v>
          </cell>
        </row>
        <row r="7356">
          <cell r="A7356" t="str">
            <v>I2249</v>
          </cell>
          <cell r="B7356" t="str">
            <v>SEINFRA/CE</v>
          </cell>
          <cell r="C7356" t="str">
            <v>VERNIZ POLIURETANO PARA CONCRETO, ALVENARIA E ESTRUTURAS DE AÇO CARBONO</v>
          </cell>
          <cell r="D7356" t="str">
            <v>L</v>
          </cell>
          <cell r="E7356">
            <v>10.64</v>
          </cell>
        </row>
        <row r="7357">
          <cell r="A7357" t="str">
            <v>I2250</v>
          </cell>
          <cell r="B7357" t="str">
            <v>SEINFRA/CE</v>
          </cell>
          <cell r="C7357" t="str">
            <v>VERNIZ SINTÉTICO</v>
          </cell>
          <cell r="D7357" t="str">
            <v>L</v>
          </cell>
          <cell r="E7357">
            <v>13</v>
          </cell>
        </row>
        <row r="7358">
          <cell r="A7358" t="str">
            <v>I2464</v>
          </cell>
          <cell r="B7358" t="str">
            <v>SEINFRA/CE</v>
          </cell>
          <cell r="C7358" t="str">
            <v>VERTEDOURO TRIANGULAR EM FIBRA 45 X 26 cm, C.PROJ.</v>
          </cell>
          <cell r="D7358" t="str">
            <v>M2</v>
          </cell>
          <cell r="E7358">
            <v>197.34</v>
          </cell>
        </row>
        <row r="7359">
          <cell r="A7359" t="str">
            <v>I2292</v>
          </cell>
          <cell r="B7359" t="str">
            <v>SEINFRA/CE</v>
          </cell>
          <cell r="C7359" t="str">
            <v>VÉU DE FIBRA DE VIDRO</v>
          </cell>
          <cell r="D7359" t="str">
            <v>M2</v>
          </cell>
          <cell r="E7359">
            <v>5.83</v>
          </cell>
        </row>
        <row r="7360">
          <cell r="A7360" t="str">
            <v>I2251</v>
          </cell>
          <cell r="B7360" t="str">
            <v>SEINFRA/CE</v>
          </cell>
          <cell r="C7360" t="str">
            <v>VEU DE POLIESTER</v>
          </cell>
          <cell r="D7360" t="str">
            <v>M2</v>
          </cell>
          <cell r="E7360">
            <v>5.43</v>
          </cell>
        </row>
        <row r="7361">
          <cell r="A7361" t="str">
            <v>I7891</v>
          </cell>
          <cell r="B7361" t="str">
            <v>SEINFRA/CE</v>
          </cell>
          <cell r="C7361" t="str">
            <v>VIAPLUS 1000 BRANCO</v>
          </cell>
          <cell r="D7361" t="str">
            <v>KG</v>
          </cell>
          <cell r="E7361">
            <v>4.0199999999999996</v>
          </cell>
        </row>
        <row r="7362">
          <cell r="A7362" t="str">
            <v>I2591</v>
          </cell>
          <cell r="B7362" t="str">
            <v>SEINFRA/CE</v>
          </cell>
          <cell r="C7362" t="str">
            <v>VIBRADOR DE IMERSÃO C/ MOTOR DIESEL HP 2</v>
          </cell>
          <cell r="D7362" t="str">
            <v>UN</v>
          </cell>
          <cell r="E7362">
            <v>7875</v>
          </cell>
        </row>
        <row r="7363">
          <cell r="A7363" t="str">
            <v>I2592</v>
          </cell>
          <cell r="B7363" t="str">
            <v>SEINFRA/CE</v>
          </cell>
          <cell r="C7363" t="str">
            <v>VIBRADOR DE IMERSÃO C/ MOTOR ELÉTRICO HP 2</v>
          </cell>
          <cell r="D7363" t="str">
            <v>UN</v>
          </cell>
          <cell r="E7363">
            <v>4410</v>
          </cell>
        </row>
        <row r="7364">
          <cell r="A7364" t="str">
            <v>I0674</v>
          </cell>
          <cell r="B7364" t="str">
            <v>SEINFRA/CE</v>
          </cell>
          <cell r="C7364" t="str">
            <v>VIBRADOR DE IMERSÃO C/MOTOR DIESEL (CHI)</v>
          </cell>
          <cell r="D7364" t="str">
            <v>H</v>
          </cell>
          <cell r="E7364">
            <v>6.140625</v>
          </cell>
        </row>
        <row r="7365">
          <cell r="A7365" t="str">
            <v>I0787</v>
          </cell>
          <cell r="B7365" t="str">
            <v>SEINFRA/CE</v>
          </cell>
          <cell r="C7365" t="str">
            <v>VIBRADOR DE IMERSÃO C/MOTOR DIESEL (CHP)</v>
          </cell>
          <cell r="D7365" t="str">
            <v>H</v>
          </cell>
          <cell r="E7365">
            <v>9.7153124999999996</v>
          </cell>
        </row>
        <row r="7366">
          <cell r="A7366" t="str">
            <v>I0675</v>
          </cell>
          <cell r="B7366" t="str">
            <v>SEINFRA/CE</v>
          </cell>
          <cell r="C7366" t="str">
            <v>VIBRADOR DE IMERSÃO C/MOTOR ELÉTRICO (CHI)</v>
          </cell>
          <cell r="D7366" t="str">
            <v>H</v>
          </cell>
          <cell r="E7366">
            <v>5.8146000000000004</v>
          </cell>
        </row>
        <row r="7367">
          <cell r="A7367" t="str">
            <v>I0788</v>
          </cell>
          <cell r="B7367" t="str">
            <v>SEINFRA/CE</v>
          </cell>
          <cell r="C7367" t="str">
            <v>VIBRADOR DE IMERSÃO C/MOTOR ELÉTRICO (CHP)</v>
          </cell>
          <cell r="D7367" t="str">
            <v>H</v>
          </cell>
          <cell r="E7367">
            <v>7.5553499999999998</v>
          </cell>
        </row>
        <row r="7368">
          <cell r="A7368" t="str">
            <v>I0676</v>
          </cell>
          <cell r="B7368" t="str">
            <v>SEINFRA/CE</v>
          </cell>
          <cell r="C7368" t="str">
            <v>VIBRO ACABAD. DE MISTURA BETUM. (CHI)</v>
          </cell>
          <cell r="D7368" t="str">
            <v>H</v>
          </cell>
          <cell r="E7368">
            <v>43.922800000000002</v>
          </cell>
        </row>
        <row r="7369">
          <cell r="A7369" t="str">
            <v>I0789</v>
          </cell>
          <cell r="B7369" t="str">
            <v>SEINFRA/CE</v>
          </cell>
          <cell r="C7369" t="str">
            <v>VIBRO ACABAD. DE MISTURA BETUM. (CHP)</v>
          </cell>
          <cell r="D7369" t="str">
            <v>H</v>
          </cell>
          <cell r="E7369">
            <v>170.9308</v>
          </cell>
        </row>
        <row r="7370">
          <cell r="A7370" t="str">
            <v>I2663</v>
          </cell>
          <cell r="B7370" t="str">
            <v>SEINFRA/CE</v>
          </cell>
          <cell r="C7370" t="str">
            <v>VIBRO ACABADORA DE MISTURA BETUMINOSA</v>
          </cell>
          <cell r="D7370" t="str">
            <v>UN</v>
          </cell>
          <cell r="E7370">
            <v>651000</v>
          </cell>
        </row>
        <row r="7371">
          <cell r="A7371" t="str">
            <v>I2664</v>
          </cell>
          <cell r="B7371" t="str">
            <v>SEINFRA/CE</v>
          </cell>
          <cell r="C7371" t="str">
            <v>VIBRO ACABADORA DE MISTURA BETUMINOSA (ALUGUEL)</v>
          </cell>
          <cell r="D7371" t="str">
            <v>UN</v>
          </cell>
          <cell r="E7371">
            <v>651000</v>
          </cell>
        </row>
        <row r="7372">
          <cell r="A7372" t="str">
            <v>I0677</v>
          </cell>
          <cell r="B7372" t="str">
            <v>SEINFRA/CE</v>
          </cell>
          <cell r="C7372" t="str">
            <v>VIBRO ACABADORA MIST. BETUMINOSAS - ALUGUEL (CHI)</v>
          </cell>
          <cell r="D7372" t="str">
            <v>H</v>
          </cell>
          <cell r="E7372">
            <v>44.8125</v>
          </cell>
        </row>
        <row r="7373">
          <cell r="A7373" t="str">
            <v>I0790</v>
          </cell>
          <cell r="B7373" t="str">
            <v>SEINFRA/CE</v>
          </cell>
          <cell r="C7373" t="str">
            <v>VIBRO ACABADORA MIST. BETUMINOSAS - ALUGUEL (CHP)</v>
          </cell>
          <cell r="D7373" t="str">
            <v>H</v>
          </cell>
          <cell r="E7373">
            <v>129.49383333333333</v>
          </cell>
        </row>
        <row r="7374">
          <cell r="A7374" t="str">
            <v>I2465</v>
          </cell>
          <cell r="B7374" t="str">
            <v>SEINFRA/CE</v>
          </cell>
          <cell r="C7374" t="str">
            <v>VIDRO CANELADO OU MARTELADO 3MM, COLOCADO</v>
          </cell>
          <cell r="D7374" t="str">
            <v>M2</v>
          </cell>
          <cell r="E7374">
            <v>119.47</v>
          </cell>
        </row>
        <row r="7375">
          <cell r="A7375" t="str">
            <v>I2252</v>
          </cell>
          <cell r="B7375" t="str">
            <v>SEINFRA/CE</v>
          </cell>
          <cell r="C7375" t="str">
            <v>VIDRO COMUM FUMÊ, E = 4MM (COLOCADO)</v>
          </cell>
          <cell r="D7375" t="str">
            <v>M2</v>
          </cell>
          <cell r="E7375">
            <v>97</v>
          </cell>
        </row>
        <row r="7376">
          <cell r="A7376" t="str">
            <v>I2253</v>
          </cell>
          <cell r="B7376" t="str">
            <v>SEINFRA/CE</v>
          </cell>
          <cell r="C7376" t="str">
            <v>VIDRO COMUM FUMÊ, E = 5MM (COLOCADO)</v>
          </cell>
          <cell r="D7376" t="str">
            <v>M2</v>
          </cell>
          <cell r="E7376">
            <v>120</v>
          </cell>
        </row>
        <row r="7377">
          <cell r="A7377" t="str">
            <v>I2254</v>
          </cell>
          <cell r="B7377" t="str">
            <v>SEINFRA/CE</v>
          </cell>
          <cell r="C7377" t="str">
            <v>VIDRO COMUM FUMÊ, E = 6MM (COLOCADO)</v>
          </cell>
          <cell r="D7377" t="str">
            <v>M2</v>
          </cell>
          <cell r="E7377">
            <v>150</v>
          </cell>
        </row>
        <row r="7378">
          <cell r="A7378" t="str">
            <v>I2256</v>
          </cell>
          <cell r="B7378" t="str">
            <v>SEINFRA/CE</v>
          </cell>
          <cell r="C7378" t="str">
            <v>VIDRO LISO, E= 4MM(COLOCADO)</v>
          </cell>
          <cell r="D7378" t="str">
            <v>M2</v>
          </cell>
          <cell r="E7378">
            <v>70.599999999999994</v>
          </cell>
        </row>
        <row r="7379">
          <cell r="A7379" t="str">
            <v>I2257</v>
          </cell>
          <cell r="B7379" t="str">
            <v>SEINFRA/CE</v>
          </cell>
          <cell r="C7379" t="str">
            <v>VIDRO LISO, E= 5MM (COLOCADO)</v>
          </cell>
          <cell r="D7379" t="str">
            <v>M2</v>
          </cell>
          <cell r="E7379">
            <v>80.3</v>
          </cell>
        </row>
        <row r="7380">
          <cell r="A7380" t="str">
            <v>I2255</v>
          </cell>
          <cell r="B7380" t="str">
            <v>SEINFRA/CE</v>
          </cell>
          <cell r="C7380" t="str">
            <v>VIDRO LISO, E=6MM (COLOCADO)</v>
          </cell>
          <cell r="D7380" t="str">
            <v>M2</v>
          </cell>
          <cell r="E7380">
            <v>96.3</v>
          </cell>
        </row>
        <row r="7381">
          <cell r="A7381" t="str">
            <v>I2258</v>
          </cell>
          <cell r="B7381" t="str">
            <v>SEINFRA/CE</v>
          </cell>
          <cell r="C7381" t="str">
            <v>VIDRO TEMPERADO 10MM INCOLOR PARA FERRAGENS</v>
          </cell>
          <cell r="D7381" t="str">
            <v>M2</v>
          </cell>
          <cell r="E7381">
            <v>235</v>
          </cell>
        </row>
        <row r="7382">
          <cell r="A7382" t="str">
            <v>I2259</v>
          </cell>
          <cell r="B7382" t="str">
            <v>SEINFRA/CE</v>
          </cell>
          <cell r="C7382" t="str">
            <v>VIDRO TEMPERADO 6MM INCOLOR PARA CAIXILHO</v>
          </cell>
          <cell r="D7382" t="str">
            <v>M2</v>
          </cell>
          <cell r="E7382">
            <v>166.4</v>
          </cell>
        </row>
        <row r="7383">
          <cell r="A7383" t="str">
            <v>I8358</v>
          </cell>
          <cell r="B7383" t="str">
            <v>SEINFRA/CE</v>
          </cell>
          <cell r="C7383" t="str">
            <v>VIDRO TEMPERADO DE 10mm FIXADOS COM SPIDER GLASS DE 4, 3 E 2 APOIOS, INCLUSIVE FERRAGENS PARA PORTA</v>
          </cell>
          <cell r="D7383" t="str">
            <v>M2</v>
          </cell>
          <cell r="E7383">
            <v>295.76</v>
          </cell>
        </row>
        <row r="7384">
          <cell r="A7384" t="str">
            <v>I8317</v>
          </cell>
          <cell r="B7384" t="str">
            <v>SEINFRA/CE</v>
          </cell>
          <cell r="C7384" t="str">
            <v>VIDRO TRANSPARENTE LISO 4mm, P/ DIVISÓRIAS EM GERAL</v>
          </cell>
          <cell r="D7384" t="str">
            <v>M2</v>
          </cell>
          <cell r="E7384">
            <v>75</v>
          </cell>
        </row>
        <row r="7385">
          <cell r="A7385" t="str">
            <v>I6792</v>
          </cell>
          <cell r="B7385" t="str">
            <v>SEINFRA/CE</v>
          </cell>
          <cell r="C7385" t="str">
            <v>VIGA DE MADEIRA EM MASSARANDUBA 10"x 4"</v>
          </cell>
          <cell r="D7385" t="str">
            <v>M</v>
          </cell>
          <cell r="E7385">
            <v>68.2</v>
          </cell>
        </row>
        <row r="7386">
          <cell r="A7386" t="str">
            <v>I2260</v>
          </cell>
          <cell r="B7386" t="str">
            <v>SEINFRA/CE</v>
          </cell>
          <cell r="C7386" t="str">
            <v>VIGA DE PEROBA DE 6X12CM</v>
          </cell>
          <cell r="D7386" t="str">
            <v>M</v>
          </cell>
          <cell r="E7386">
            <v>14.5</v>
          </cell>
        </row>
        <row r="7387">
          <cell r="A7387" t="str">
            <v>I2466</v>
          </cell>
          <cell r="B7387" t="str">
            <v>SEINFRA/CE</v>
          </cell>
          <cell r="C7387" t="str">
            <v>VIGIA</v>
          </cell>
          <cell r="D7387" t="str">
            <v>H</v>
          </cell>
          <cell r="E7387">
            <v>4</v>
          </cell>
        </row>
        <row r="7388">
          <cell r="A7388" t="str">
            <v>I8617</v>
          </cell>
          <cell r="B7388" t="str">
            <v>SEINFRA/CE</v>
          </cell>
          <cell r="C7388" t="str">
            <v>VIGIA</v>
          </cell>
          <cell r="D7388" t="str">
            <v>HxMÊS</v>
          </cell>
          <cell r="E7388">
            <v>1344.26</v>
          </cell>
        </row>
        <row r="7389">
          <cell r="A7389" t="str">
            <v>I8629</v>
          </cell>
          <cell r="B7389" t="str">
            <v>SEINFRA/CE</v>
          </cell>
          <cell r="C7389" t="str">
            <v>VINIL AUTO-ADESIVO FOSCO OU BRILHANTE C/ APLICAÇÃO</v>
          </cell>
          <cell r="D7389" t="str">
            <v>M2</v>
          </cell>
          <cell r="E7389">
            <v>96</v>
          </cell>
        </row>
        <row r="7390">
          <cell r="A7390" t="str">
            <v>I7471</v>
          </cell>
          <cell r="B7390" t="str">
            <v>SEINFRA/CE</v>
          </cell>
          <cell r="C7390" t="str">
            <v>VOLANTE EM FERRO DÚCTIL COM CUNHA METÁLICA 18</v>
          </cell>
          <cell r="D7390" t="str">
            <v>UN</v>
          </cell>
          <cell r="E7390">
            <v>201.25</v>
          </cell>
        </row>
        <row r="7391">
          <cell r="A7391" t="str">
            <v>I7472</v>
          </cell>
          <cell r="B7391" t="str">
            <v>SEINFRA/CE</v>
          </cell>
          <cell r="C7391" t="str">
            <v>VOLANTE EM FERRO DÚCTIL COM CUNHA METÁLICA 21</v>
          </cell>
          <cell r="D7391" t="str">
            <v>UN</v>
          </cell>
          <cell r="E7391">
            <v>285.02999999999997</v>
          </cell>
        </row>
        <row r="7392">
          <cell r="A7392" t="str">
            <v>I7473</v>
          </cell>
          <cell r="B7392" t="str">
            <v>SEINFRA/CE</v>
          </cell>
          <cell r="C7392" t="str">
            <v>VOLANTE EM FERRO DÚCTIL COM CUNHA METÁLICA 23</v>
          </cell>
          <cell r="D7392" t="str">
            <v>UN</v>
          </cell>
          <cell r="E7392">
            <v>411.07</v>
          </cell>
        </row>
        <row r="7393">
          <cell r="A7393" t="str">
            <v>I2261</v>
          </cell>
          <cell r="B7393" t="str">
            <v>SEINFRA/CE</v>
          </cell>
          <cell r="C7393" t="str">
            <v>VOLTÍMETRO ( 144 X 144 )MM - ESC. 0 - 500V</v>
          </cell>
          <cell r="D7393" t="str">
            <v>UN</v>
          </cell>
          <cell r="E7393">
            <v>195.68</v>
          </cell>
        </row>
        <row r="7394">
          <cell r="A7394" t="str">
            <v>I2262</v>
          </cell>
          <cell r="B7394" t="str">
            <v>SEINFRA/CE</v>
          </cell>
          <cell r="C7394" t="str">
            <v>VOLTÍMETRO (72 X 72)MM - ESC. 0 - 500V</v>
          </cell>
          <cell r="D7394" t="str">
            <v>UN</v>
          </cell>
          <cell r="E7394">
            <v>126.62</v>
          </cell>
        </row>
        <row r="7395">
          <cell r="A7395" t="str">
            <v>I2263</v>
          </cell>
          <cell r="B7395" t="str">
            <v>SEINFRA/CE</v>
          </cell>
          <cell r="C7395" t="str">
            <v>VOLTÍMETRO (96 X 96)MM - ESC. 0 A 500V</v>
          </cell>
          <cell r="D7395" t="str">
            <v>UN</v>
          </cell>
          <cell r="E7395">
            <v>155.38999999999999</v>
          </cell>
        </row>
        <row r="7396">
          <cell r="A7396" t="str">
            <v>I6041</v>
          </cell>
          <cell r="B7396" t="str">
            <v>SEINFRA/CE</v>
          </cell>
          <cell r="C7396" t="str">
            <v>XEROX</v>
          </cell>
          <cell r="D7396" t="str">
            <v>UN</v>
          </cell>
          <cell r="E7396">
            <v>0.12</v>
          </cell>
        </row>
        <row r="7397">
          <cell r="A7397" t="str">
            <v>I2293</v>
          </cell>
          <cell r="B7397" t="str">
            <v>SEINFRA/CE</v>
          </cell>
          <cell r="C7397" t="str">
            <v>ZARCÃO</v>
          </cell>
          <cell r="D7397" t="str">
            <v>L</v>
          </cell>
          <cell r="E7397">
            <v>12.35</v>
          </cell>
        </row>
        <row r="7398">
          <cell r="A7398">
            <v>0</v>
          </cell>
          <cell r="B7398">
            <v>0</v>
          </cell>
          <cell r="C7398">
            <v>0</v>
          </cell>
          <cell r="D7398">
            <v>0</v>
          </cell>
          <cell r="E7398">
            <v>0</v>
          </cell>
        </row>
        <row r="7399">
          <cell r="A7399">
            <v>0</v>
          </cell>
          <cell r="B7399">
            <v>0</v>
          </cell>
          <cell r="C7399">
            <v>0</v>
          </cell>
          <cell r="D7399">
            <v>0</v>
          </cell>
          <cell r="E7399">
            <v>0</v>
          </cell>
        </row>
        <row r="7400">
          <cell r="A7400">
            <v>0</v>
          </cell>
          <cell r="B7400">
            <v>0</v>
          </cell>
          <cell r="C7400">
            <v>0</v>
          </cell>
          <cell r="D7400">
            <v>0</v>
          </cell>
          <cell r="E7400">
            <v>0</v>
          </cell>
        </row>
        <row r="7401">
          <cell r="A7401">
            <v>0</v>
          </cell>
          <cell r="B7401">
            <v>0</v>
          </cell>
          <cell r="C7401">
            <v>0</v>
          </cell>
          <cell r="D7401">
            <v>0</v>
          </cell>
          <cell r="E7401">
            <v>0</v>
          </cell>
        </row>
        <row r="7402">
          <cell r="A7402">
            <v>0</v>
          </cell>
          <cell r="B7402">
            <v>0</v>
          </cell>
          <cell r="C7402">
            <v>0</v>
          </cell>
          <cell r="D7402">
            <v>0</v>
          </cell>
          <cell r="E7402">
            <v>0</v>
          </cell>
        </row>
        <row r="7403">
          <cell r="A7403">
            <v>0</v>
          </cell>
          <cell r="B7403">
            <v>0</v>
          </cell>
          <cell r="C7403">
            <v>0</v>
          </cell>
          <cell r="D7403">
            <v>0</v>
          </cell>
          <cell r="E7403">
            <v>0</v>
          </cell>
        </row>
        <row r="7404">
          <cell r="A7404">
            <v>0</v>
          </cell>
          <cell r="B7404">
            <v>0</v>
          </cell>
          <cell r="C7404">
            <v>0</v>
          </cell>
          <cell r="D7404">
            <v>0</v>
          </cell>
          <cell r="E7404">
            <v>0</v>
          </cell>
        </row>
        <row r="7405">
          <cell r="A7405">
            <v>0</v>
          </cell>
          <cell r="B7405">
            <v>0</v>
          </cell>
          <cell r="C7405">
            <v>0</v>
          </cell>
          <cell r="D7405">
            <v>0</v>
          </cell>
          <cell r="E7405">
            <v>0</v>
          </cell>
        </row>
        <row r="7406">
          <cell r="A7406">
            <v>0</v>
          </cell>
          <cell r="B7406">
            <v>0</v>
          </cell>
          <cell r="C7406">
            <v>0</v>
          </cell>
          <cell r="D7406">
            <v>0</v>
          </cell>
          <cell r="E7406">
            <v>0</v>
          </cell>
        </row>
        <row r="7407">
          <cell r="A7407">
            <v>0</v>
          </cell>
          <cell r="B7407">
            <v>0</v>
          </cell>
          <cell r="C7407">
            <v>0</v>
          </cell>
          <cell r="D7407">
            <v>0</v>
          </cell>
          <cell r="E7407">
            <v>0</v>
          </cell>
        </row>
        <row r="7408">
          <cell r="A7408">
            <v>0</v>
          </cell>
          <cell r="B7408">
            <v>0</v>
          </cell>
          <cell r="C7408">
            <v>0</v>
          </cell>
          <cell r="D7408">
            <v>0</v>
          </cell>
          <cell r="E7408">
            <v>0</v>
          </cell>
        </row>
        <row r="7409">
          <cell r="A7409">
            <v>0</v>
          </cell>
          <cell r="B7409">
            <v>0</v>
          </cell>
          <cell r="C7409">
            <v>0</v>
          </cell>
          <cell r="D7409">
            <v>0</v>
          </cell>
          <cell r="E7409">
            <v>0</v>
          </cell>
        </row>
        <row r="7410">
          <cell r="A7410">
            <v>0</v>
          </cell>
          <cell r="B7410">
            <v>0</v>
          </cell>
          <cell r="C7410">
            <v>0</v>
          </cell>
          <cell r="D7410">
            <v>0</v>
          </cell>
          <cell r="E7410">
            <v>0</v>
          </cell>
        </row>
        <row r="7411">
          <cell r="A7411">
            <v>0</v>
          </cell>
          <cell r="B7411">
            <v>0</v>
          </cell>
          <cell r="C7411">
            <v>0</v>
          </cell>
          <cell r="D7411">
            <v>0</v>
          </cell>
          <cell r="E7411">
            <v>0</v>
          </cell>
        </row>
        <row r="7412">
          <cell r="A7412">
            <v>0</v>
          </cell>
          <cell r="B7412">
            <v>0</v>
          </cell>
          <cell r="C7412">
            <v>0</v>
          </cell>
          <cell r="D7412">
            <v>0</v>
          </cell>
          <cell r="E7412">
            <v>0</v>
          </cell>
        </row>
        <row r="7413">
          <cell r="A7413">
            <v>0</v>
          </cell>
          <cell r="B7413">
            <v>0</v>
          </cell>
          <cell r="C7413">
            <v>0</v>
          </cell>
          <cell r="D7413">
            <v>0</v>
          </cell>
          <cell r="E7413">
            <v>0</v>
          </cell>
        </row>
        <row r="7414">
          <cell r="A7414">
            <v>0</v>
          </cell>
          <cell r="B7414">
            <v>0</v>
          </cell>
          <cell r="C7414">
            <v>0</v>
          </cell>
          <cell r="D7414">
            <v>0</v>
          </cell>
          <cell r="E7414">
            <v>0</v>
          </cell>
        </row>
        <row r="7415">
          <cell r="A7415">
            <v>0</v>
          </cell>
          <cell r="B7415">
            <v>0</v>
          </cell>
          <cell r="C7415">
            <v>0</v>
          </cell>
          <cell r="D7415">
            <v>0</v>
          </cell>
          <cell r="E7415">
            <v>0</v>
          </cell>
        </row>
        <row r="7416">
          <cell r="A7416">
            <v>0</v>
          </cell>
          <cell r="B7416">
            <v>0</v>
          </cell>
          <cell r="C7416">
            <v>0</v>
          </cell>
          <cell r="D7416">
            <v>0</v>
          </cell>
          <cell r="E7416">
            <v>0</v>
          </cell>
        </row>
        <row r="7417">
          <cell r="A7417">
            <v>0</v>
          </cell>
          <cell r="B7417">
            <v>0</v>
          </cell>
          <cell r="C7417">
            <v>0</v>
          </cell>
          <cell r="D7417">
            <v>0</v>
          </cell>
          <cell r="E7417">
            <v>0</v>
          </cell>
        </row>
        <row r="7418">
          <cell r="A7418">
            <v>0</v>
          </cell>
          <cell r="B7418">
            <v>0</v>
          </cell>
          <cell r="C7418">
            <v>0</v>
          </cell>
          <cell r="D7418">
            <v>0</v>
          </cell>
          <cell r="E7418">
            <v>0</v>
          </cell>
        </row>
        <row r="7419">
          <cell r="A7419">
            <v>0</v>
          </cell>
          <cell r="B7419">
            <v>0</v>
          </cell>
          <cell r="C7419">
            <v>0</v>
          </cell>
          <cell r="D7419">
            <v>0</v>
          </cell>
          <cell r="E7419">
            <v>0</v>
          </cell>
        </row>
        <row r="7420">
          <cell r="A7420">
            <v>0</v>
          </cell>
          <cell r="B7420">
            <v>0</v>
          </cell>
          <cell r="C7420">
            <v>0</v>
          </cell>
          <cell r="D7420">
            <v>0</v>
          </cell>
          <cell r="E7420">
            <v>0</v>
          </cell>
        </row>
        <row r="7421">
          <cell r="A7421">
            <v>0</v>
          </cell>
          <cell r="B7421">
            <v>0</v>
          </cell>
          <cell r="C7421">
            <v>0</v>
          </cell>
          <cell r="D7421">
            <v>0</v>
          </cell>
          <cell r="E7421">
            <v>0</v>
          </cell>
        </row>
        <row r="7422">
          <cell r="A7422">
            <v>0</v>
          </cell>
          <cell r="B7422">
            <v>0</v>
          </cell>
          <cell r="C7422">
            <v>0</v>
          </cell>
          <cell r="D7422">
            <v>0</v>
          </cell>
          <cell r="E7422">
            <v>0</v>
          </cell>
        </row>
        <row r="7423">
          <cell r="A7423">
            <v>0</v>
          </cell>
          <cell r="B7423">
            <v>0</v>
          </cell>
          <cell r="C7423">
            <v>0</v>
          </cell>
          <cell r="D7423">
            <v>0</v>
          </cell>
          <cell r="E7423">
            <v>0</v>
          </cell>
        </row>
        <row r="7424">
          <cell r="A7424">
            <v>0</v>
          </cell>
          <cell r="B7424">
            <v>0</v>
          </cell>
          <cell r="C7424">
            <v>0</v>
          </cell>
          <cell r="D7424">
            <v>0</v>
          </cell>
          <cell r="E7424">
            <v>0</v>
          </cell>
        </row>
        <row r="7425">
          <cell r="A7425">
            <v>0</v>
          </cell>
          <cell r="B7425">
            <v>0</v>
          </cell>
          <cell r="C7425">
            <v>0</v>
          </cell>
          <cell r="D7425">
            <v>0</v>
          </cell>
          <cell r="E7425">
            <v>0</v>
          </cell>
        </row>
        <row r="7426">
          <cell r="A7426">
            <v>0</v>
          </cell>
          <cell r="B7426">
            <v>0</v>
          </cell>
          <cell r="C7426">
            <v>0</v>
          </cell>
          <cell r="D7426">
            <v>0</v>
          </cell>
          <cell r="E7426">
            <v>0</v>
          </cell>
        </row>
        <row r="7427">
          <cell r="A7427">
            <v>0</v>
          </cell>
          <cell r="B7427">
            <v>0</v>
          </cell>
          <cell r="C7427">
            <v>0</v>
          </cell>
          <cell r="D7427">
            <v>0</v>
          </cell>
          <cell r="E7427">
            <v>0</v>
          </cell>
        </row>
        <row r="7428">
          <cell r="A7428">
            <v>0</v>
          </cell>
          <cell r="B7428">
            <v>0</v>
          </cell>
          <cell r="C7428">
            <v>0</v>
          </cell>
          <cell r="D7428">
            <v>0</v>
          </cell>
          <cell r="E7428">
            <v>0</v>
          </cell>
        </row>
        <row r="7429">
          <cell r="A7429">
            <v>0</v>
          </cell>
          <cell r="B7429">
            <v>0</v>
          </cell>
          <cell r="C7429">
            <v>0</v>
          </cell>
          <cell r="D7429">
            <v>0</v>
          </cell>
          <cell r="E7429">
            <v>0</v>
          </cell>
        </row>
        <row r="7430">
          <cell r="A7430">
            <v>0</v>
          </cell>
          <cell r="B7430">
            <v>0</v>
          </cell>
          <cell r="C7430">
            <v>0</v>
          </cell>
          <cell r="D7430">
            <v>0</v>
          </cell>
          <cell r="E7430">
            <v>0</v>
          </cell>
        </row>
        <row r="7431">
          <cell r="A7431">
            <v>0</v>
          </cell>
          <cell r="B7431">
            <v>0</v>
          </cell>
          <cell r="C7431">
            <v>0</v>
          </cell>
          <cell r="D7431">
            <v>0</v>
          </cell>
          <cell r="E7431">
            <v>0</v>
          </cell>
        </row>
        <row r="7432">
          <cell r="A7432">
            <v>0</v>
          </cell>
          <cell r="B7432">
            <v>0</v>
          </cell>
          <cell r="C7432">
            <v>0</v>
          </cell>
          <cell r="D7432">
            <v>0</v>
          </cell>
          <cell r="E7432">
            <v>0</v>
          </cell>
        </row>
        <row r="7433">
          <cell r="A7433">
            <v>0</v>
          </cell>
          <cell r="B7433">
            <v>0</v>
          </cell>
          <cell r="C7433">
            <v>0</v>
          </cell>
          <cell r="D7433">
            <v>0</v>
          </cell>
          <cell r="E7433">
            <v>0</v>
          </cell>
        </row>
        <row r="7434">
          <cell r="A7434">
            <v>0</v>
          </cell>
          <cell r="B7434">
            <v>0</v>
          </cell>
          <cell r="C7434">
            <v>0</v>
          </cell>
          <cell r="D7434">
            <v>0</v>
          </cell>
          <cell r="E7434">
            <v>0</v>
          </cell>
        </row>
        <row r="7435">
          <cell r="A7435">
            <v>0</v>
          </cell>
          <cell r="B7435">
            <v>0</v>
          </cell>
          <cell r="C7435">
            <v>0</v>
          </cell>
          <cell r="D7435">
            <v>0</v>
          </cell>
          <cell r="E7435">
            <v>0</v>
          </cell>
        </row>
        <row r="7436">
          <cell r="A7436">
            <v>0</v>
          </cell>
          <cell r="B7436">
            <v>0</v>
          </cell>
          <cell r="C7436">
            <v>0</v>
          </cell>
          <cell r="D7436">
            <v>0</v>
          </cell>
          <cell r="E7436">
            <v>0</v>
          </cell>
        </row>
        <row r="7437">
          <cell r="A7437">
            <v>0</v>
          </cell>
          <cell r="B7437">
            <v>0</v>
          </cell>
          <cell r="C7437">
            <v>0</v>
          </cell>
          <cell r="D7437">
            <v>0</v>
          </cell>
          <cell r="E7437">
            <v>0</v>
          </cell>
        </row>
        <row r="7438">
          <cell r="A7438">
            <v>0</v>
          </cell>
          <cell r="B7438">
            <v>0</v>
          </cell>
          <cell r="C7438">
            <v>0</v>
          </cell>
          <cell r="D7438">
            <v>0</v>
          </cell>
          <cell r="E7438">
            <v>0</v>
          </cell>
        </row>
        <row r="7439">
          <cell r="A7439">
            <v>0</v>
          </cell>
          <cell r="B7439">
            <v>0</v>
          </cell>
          <cell r="C7439">
            <v>0</v>
          </cell>
          <cell r="D7439">
            <v>0</v>
          </cell>
          <cell r="E7439">
            <v>0</v>
          </cell>
        </row>
        <row r="7440">
          <cell r="A7440">
            <v>0</v>
          </cell>
          <cell r="B7440">
            <v>0</v>
          </cell>
          <cell r="C7440">
            <v>0</v>
          </cell>
          <cell r="D7440">
            <v>0</v>
          </cell>
          <cell r="E7440">
            <v>0</v>
          </cell>
        </row>
        <row r="7441">
          <cell r="A7441">
            <v>0</v>
          </cell>
          <cell r="B7441">
            <v>0</v>
          </cell>
          <cell r="C7441">
            <v>0</v>
          </cell>
          <cell r="D7441">
            <v>0</v>
          </cell>
          <cell r="E7441">
            <v>0</v>
          </cell>
        </row>
        <row r="7442">
          <cell r="A7442">
            <v>0</v>
          </cell>
          <cell r="B7442">
            <v>0</v>
          </cell>
          <cell r="C7442">
            <v>0</v>
          </cell>
          <cell r="D7442">
            <v>0</v>
          </cell>
          <cell r="E7442">
            <v>0</v>
          </cell>
        </row>
        <row r="7443">
          <cell r="A7443">
            <v>0</v>
          </cell>
          <cell r="B7443">
            <v>0</v>
          </cell>
          <cell r="C7443">
            <v>0</v>
          </cell>
          <cell r="D7443">
            <v>0</v>
          </cell>
          <cell r="E7443">
            <v>0</v>
          </cell>
        </row>
        <row r="7444">
          <cell r="A7444">
            <v>0</v>
          </cell>
          <cell r="B7444">
            <v>0</v>
          </cell>
          <cell r="C7444">
            <v>0</v>
          </cell>
          <cell r="D7444">
            <v>0</v>
          </cell>
          <cell r="E7444">
            <v>0</v>
          </cell>
        </row>
        <row r="7445">
          <cell r="A7445">
            <v>0</v>
          </cell>
          <cell r="B7445">
            <v>0</v>
          </cell>
          <cell r="C7445">
            <v>0</v>
          </cell>
          <cell r="D7445">
            <v>0</v>
          </cell>
          <cell r="E7445">
            <v>0</v>
          </cell>
        </row>
        <row r="7446">
          <cell r="A7446">
            <v>0</v>
          </cell>
          <cell r="B7446">
            <v>0</v>
          </cell>
          <cell r="C7446">
            <v>0</v>
          </cell>
          <cell r="D7446">
            <v>0</v>
          </cell>
          <cell r="E7446">
            <v>0</v>
          </cell>
        </row>
        <row r="7447">
          <cell r="A7447">
            <v>0</v>
          </cell>
          <cell r="B7447">
            <v>0</v>
          </cell>
          <cell r="C7447">
            <v>0</v>
          </cell>
          <cell r="D7447">
            <v>0</v>
          </cell>
          <cell r="E7447">
            <v>0</v>
          </cell>
        </row>
        <row r="7448">
          <cell r="A7448">
            <v>0</v>
          </cell>
          <cell r="B7448">
            <v>0</v>
          </cell>
          <cell r="C7448">
            <v>0</v>
          </cell>
          <cell r="D7448">
            <v>0</v>
          </cell>
          <cell r="E7448">
            <v>0</v>
          </cell>
        </row>
        <row r="7449">
          <cell r="A7449">
            <v>0</v>
          </cell>
          <cell r="B7449">
            <v>0</v>
          </cell>
          <cell r="C7449">
            <v>0</v>
          </cell>
          <cell r="D7449">
            <v>0</v>
          </cell>
          <cell r="E7449">
            <v>0</v>
          </cell>
        </row>
        <row r="7450">
          <cell r="A7450">
            <v>0</v>
          </cell>
          <cell r="B7450">
            <v>0</v>
          </cell>
          <cell r="C7450">
            <v>0</v>
          </cell>
          <cell r="D7450">
            <v>0</v>
          </cell>
          <cell r="E7450">
            <v>0</v>
          </cell>
        </row>
        <row r="7451">
          <cell r="A7451">
            <v>0</v>
          </cell>
          <cell r="B7451">
            <v>0</v>
          </cell>
          <cell r="C7451">
            <v>0</v>
          </cell>
          <cell r="D7451">
            <v>0</v>
          </cell>
          <cell r="E7451">
            <v>0</v>
          </cell>
        </row>
        <row r="7452">
          <cell r="A7452">
            <v>0</v>
          </cell>
          <cell r="B7452">
            <v>0</v>
          </cell>
          <cell r="C7452">
            <v>0</v>
          </cell>
          <cell r="D7452">
            <v>0</v>
          </cell>
          <cell r="E7452">
            <v>0</v>
          </cell>
        </row>
        <row r="7453">
          <cell r="A7453">
            <v>0</v>
          </cell>
          <cell r="B7453">
            <v>0</v>
          </cell>
          <cell r="C7453">
            <v>0</v>
          </cell>
          <cell r="D7453">
            <v>0</v>
          </cell>
          <cell r="E7453">
            <v>0</v>
          </cell>
        </row>
        <row r="7454">
          <cell r="A7454">
            <v>0</v>
          </cell>
          <cell r="B7454">
            <v>0</v>
          </cell>
          <cell r="C7454">
            <v>0</v>
          </cell>
          <cell r="D7454">
            <v>0</v>
          </cell>
          <cell r="E7454">
            <v>0</v>
          </cell>
        </row>
        <row r="7455">
          <cell r="A7455">
            <v>0</v>
          </cell>
          <cell r="B7455">
            <v>0</v>
          </cell>
          <cell r="C7455">
            <v>0</v>
          </cell>
          <cell r="D7455">
            <v>0</v>
          </cell>
          <cell r="E7455">
            <v>0</v>
          </cell>
        </row>
        <row r="7456">
          <cell r="A7456">
            <v>0</v>
          </cell>
          <cell r="B7456">
            <v>0</v>
          </cell>
          <cell r="C7456">
            <v>0</v>
          </cell>
          <cell r="D7456">
            <v>0</v>
          </cell>
          <cell r="E7456">
            <v>0</v>
          </cell>
        </row>
        <row r="7457">
          <cell r="A7457">
            <v>0</v>
          </cell>
          <cell r="B7457">
            <v>0</v>
          </cell>
          <cell r="C7457">
            <v>0</v>
          </cell>
          <cell r="D7457">
            <v>0</v>
          </cell>
          <cell r="E7457">
            <v>0</v>
          </cell>
        </row>
        <row r="7458">
          <cell r="A7458">
            <v>0</v>
          </cell>
          <cell r="B7458">
            <v>0</v>
          </cell>
          <cell r="C7458">
            <v>0</v>
          </cell>
          <cell r="D7458">
            <v>0</v>
          </cell>
          <cell r="E7458">
            <v>0</v>
          </cell>
        </row>
        <row r="7459">
          <cell r="A7459">
            <v>0</v>
          </cell>
          <cell r="B7459">
            <v>0</v>
          </cell>
          <cell r="C7459">
            <v>0</v>
          </cell>
          <cell r="D7459">
            <v>0</v>
          </cell>
          <cell r="E7459">
            <v>0</v>
          </cell>
        </row>
        <row r="7460">
          <cell r="A7460">
            <v>0</v>
          </cell>
          <cell r="B7460">
            <v>0</v>
          </cell>
          <cell r="C7460">
            <v>0</v>
          </cell>
          <cell r="D7460">
            <v>0</v>
          </cell>
          <cell r="E7460">
            <v>0</v>
          </cell>
        </row>
        <row r="7461">
          <cell r="A7461">
            <v>0</v>
          </cell>
          <cell r="B7461">
            <v>0</v>
          </cell>
          <cell r="C7461">
            <v>0</v>
          </cell>
          <cell r="D7461">
            <v>0</v>
          </cell>
          <cell r="E7461">
            <v>0</v>
          </cell>
        </row>
        <row r="7462">
          <cell r="A7462">
            <v>0</v>
          </cell>
          <cell r="B7462">
            <v>0</v>
          </cell>
          <cell r="C7462">
            <v>0</v>
          </cell>
          <cell r="D7462">
            <v>0</v>
          </cell>
          <cell r="E7462">
            <v>0</v>
          </cell>
        </row>
        <row r="7463">
          <cell r="A7463">
            <v>0</v>
          </cell>
          <cell r="B7463">
            <v>0</v>
          </cell>
          <cell r="C7463">
            <v>0</v>
          </cell>
          <cell r="D7463">
            <v>0</v>
          </cell>
          <cell r="E7463">
            <v>0</v>
          </cell>
        </row>
        <row r="7464">
          <cell r="A7464">
            <v>0</v>
          </cell>
          <cell r="B7464">
            <v>0</v>
          </cell>
          <cell r="C7464">
            <v>0</v>
          </cell>
          <cell r="D7464">
            <v>0</v>
          </cell>
          <cell r="E7464">
            <v>0</v>
          </cell>
        </row>
        <row r="7465">
          <cell r="A7465">
            <v>0</v>
          </cell>
          <cell r="B7465">
            <v>0</v>
          </cell>
          <cell r="C7465">
            <v>0</v>
          </cell>
          <cell r="D7465">
            <v>0</v>
          </cell>
          <cell r="E7465">
            <v>0</v>
          </cell>
        </row>
        <row r="7466">
          <cell r="A7466">
            <v>0</v>
          </cell>
          <cell r="B7466">
            <v>0</v>
          </cell>
          <cell r="C7466">
            <v>0</v>
          </cell>
          <cell r="D7466">
            <v>0</v>
          </cell>
          <cell r="E7466">
            <v>0</v>
          </cell>
        </row>
        <row r="7467">
          <cell r="A7467">
            <v>0</v>
          </cell>
          <cell r="B7467">
            <v>0</v>
          </cell>
          <cell r="C7467">
            <v>0</v>
          </cell>
          <cell r="D7467">
            <v>0</v>
          </cell>
          <cell r="E7467">
            <v>0</v>
          </cell>
        </row>
        <row r="7468">
          <cell r="A7468">
            <v>0</v>
          </cell>
          <cell r="B7468">
            <v>0</v>
          </cell>
          <cell r="C7468">
            <v>0</v>
          </cell>
          <cell r="D7468">
            <v>0</v>
          </cell>
          <cell r="E7468">
            <v>0</v>
          </cell>
        </row>
        <row r="7469">
          <cell r="A7469">
            <v>0</v>
          </cell>
          <cell r="B7469">
            <v>0</v>
          </cell>
          <cell r="C7469">
            <v>0</v>
          </cell>
          <cell r="D7469">
            <v>0</v>
          </cell>
          <cell r="E7469">
            <v>0</v>
          </cell>
        </row>
        <row r="7470">
          <cell r="A7470">
            <v>0</v>
          </cell>
          <cell r="B7470">
            <v>0</v>
          </cell>
          <cell r="C7470">
            <v>0</v>
          </cell>
          <cell r="D7470">
            <v>0</v>
          </cell>
          <cell r="E7470">
            <v>0</v>
          </cell>
        </row>
        <row r="7471">
          <cell r="A7471">
            <v>0</v>
          </cell>
          <cell r="B7471">
            <v>0</v>
          </cell>
          <cell r="C7471">
            <v>0</v>
          </cell>
          <cell r="D7471">
            <v>0</v>
          </cell>
          <cell r="E7471">
            <v>0</v>
          </cell>
        </row>
        <row r="7472">
          <cell r="A7472">
            <v>0</v>
          </cell>
          <cell r="B7472">
            <v>0</v>
          </cell>
          <cell r="C7472">
            <v>0</v>
          </cell>
          <cell r="D7472">
            <v>0</v>
          </cell>
          <cell r="E7472">
            <v>0</v>
          </cell>
        </row>
        <row r="7473">
          <cell r="A7473">
            <v>0</v>
          </cell>
          <cell r="B7473">
            <v>0</v>
          </cell>
          <cell r="C7473">
            <v>0</v>
          </cell>
          <cell r="D7473">
            <v>0</v>
          </cell>
          <cell r="E7473">
            <v>0</v>
          </cell>
        </row>
        <row r="7474">
          <cell r="A7474">
            <v>0</v>
          </cell>
          <cell r="B7474">
            <v>0</v>
          </cell>
          <cell r="C7474">
            <v>0</v>
          </cell>
          <cell r="D7474">
            <v>0</v>
          </cell>
          <cell r="E7474">
            <v>0</v>
          </cell>
        </row>
        <row r="7475">
          <cell r="A7475">
            <v>0</v>
          </cell>
          <cell r="B7475">
            <v>0</v>
          </cell>
          <cell r="C7475">
            <v>0</v>
          </cell>
          <cell r="D7475">
            <v>0</v>
          </cell>
          <cell r="E7475">
            <v>0</v>
          </cell>
        </row>
        <row r="7476">
          <cell r="A7476">
            <v>0</v>
          </cell>
          <cell r="B7476">
            <v>0</v>
          </cell>
          <cell r="C7476">
            <v>0</v>
          </cell>
          <cell r="D7476">
            <v>0</v>
          </cell>
          <cell r="E7476">
            <v>0</v>
          </cell>
        </row>
        <row r="7477">
          <cell r="A7477">
            <v>0</v>
          </cell>
          <cell r="B7477">
            <v>0</v>
          </cell>
          <cell r="C7477">
            <v>0</v>
          </cell>
          <cell r="D7477">
            <v>0</v>
          </cell>
          <cell r="E7477">
            <v>0</v>
          </cell>
        </row>
        <row r="7478">
          <cell r="A7478">
            <v>0</v>
          </cell>
          <cell r="B7478">
            <v>0</v>
          </cell>
          <cell r="C7478">
            <v>0</v>
          </cell>
          <cell r="D7478">
            <v>0</v>
          </cell>
          <cell r="E7478">
            <v>0</v>
          </cell>
        </row>
        <row r="7479">
          <cell r="A7479">
            <v>0</v>
          </cell>
          <cell r="B7479">
            <v>0</v>
          </cell>
          <cell r="C7479">
            <v>0</v>
          </cell>
          <cell r="D7479">
            <v>0</v>
          </cell>
          <cell r="E7479">
            <v>0</v>
          </cell>
        </row>
        <row r="7480">
          <cell r="A7480">
            <v>0</v>
          </cell>
          <cell r="B7480">
            <v>0</v>
          </cell>
          <cell r="C7480">
            <v>0</v>
          </cell>
          <cell r="D7480">
            <v>0</v>
          </cell>
          <cell r="E7480">
            <v>0</v>
          </cell>
        </row>
        <row r="7481">
          <cell r="A7481">
            <v>0</v>
          </cell>
          <cell r="B7481">
            <v>0</v>
          </cell>
          <cell r="C7481">
            <v>0</v>
          </cell>
          <cell r="D7481">
            <v>0</v>
          </cell>
          <cell r="E7481">
            <v>0</v>
          </cell>
        </row>
        <row r="7482">
          <cell r="A7482">
            <v>0</v>
          </cell>
          <cell r="B7482">
            <v>0</v>
          </cell>
          <cell r="C7482">
            <v>0</v>
          </cell>
          <cell r="D7482">
            <v>0</v>
          </cell>
          <cell r="E7482">
            <v>0</v>
          </cell>
        </row>
        <row r="7483">
          <cell r="A7483">
            <v>0</v>
          </cell>
          <cell r="B7483">
            <v>0</v>
          </cell>
          <cell r="C7483">
            <v>0</v>
          </cell>
          <cell r="D7483">
            <v>0</v>
          </cell>
          <cell r="E7483">
            <v>0</v>
          </cell>
        </row>
        <row r="7484">
          <cell r="A7484">
            <v>0</v>
          </cell>
          <cell r="B7484">
            <v>0</v>
          </cell>
          <cell r="C7484">
            <v>0</v>
          </cell>
          <cell r="D7484">
            <v>0</v>
          </cell>
          <cell r="E7484">
            <v>0</v>
          </cell>
        </row>
        <row r="7485">
          <cell r="A7485">
            <v>0</v>
          </cell>
          <cell r="B7485">
            <v>0</v>
          </cell>
          <cell r="C7485">
            <v>0</v>
          </cell>
          <cell r="D7485">
            <v>0</v>
          </cell>
          <cell r="E7485">
            <v>0</v>
          </cell>
        </row>
        <row r="7486">
          <cell r="A7486">
            <v>0</v>
          </cell>
          <cell r="B7486">
            <v>0</v>
          </cell>
          <cell r="C7486">
            <v>0</v>
          </cell>
          <cell r="D7486">
            <v>0</v>
          </cell>
          <cell r="E7486">
            <v>0</v>
          </cell>
        </row>
        <row r="7487">
          <cell r="A7487">
            <v>0</v>
          </cell>
          <cell r="B7487">
            <v>0</v>
          </cell>
          <cell r="C7487">
            <v>0</v>
          </cell>
          <cell r="D7487">
            <v>0</v>
          </cell>
          <cell r="E7487">
            <v>0</v>
          </cell>
        </row>
        <row r="7488">
          <cell r="A7488">
            <v>0</v>
          </cell>
          <cell r="B7488">
            <v>0</v>
          </cell>
          <cell r="C7488">
            <v>0</v>
          </cell>
          <cell r="D7488">
            <v>0</v>
          </cell>
          <cell r="E7488">
            <v>0</v>
          </cell>
        </row>
        <row r="7489">
          <cell r="A7489">
            <v>0</v>
          </cell>
          <cell r="B7489">
            <v>0</v>
          </cell>
          <cell r="C7489">
            <v>0</v>
          </cell>
          <cell r="D7489">
            <v>0</v>
          </cell>
          <cell r="E7489">
            <v>0</v>
          </cell>
        </row>
        <row r="7490">
          <cell r="A7490">
            <v>0</v>
          </cell>
          <cell r="B7490">
            <v>0</v>
          </cell>
          <cell r="C7490">
            <v>0</v>
          </cell>
          <cell r="D7490">
            <v>0</v>
          </cell>
          <cell r="E7490">
            <v>0</v>
          </cell>
        </row>
        <row r="7491">
          <cell r="A7491">
            <v>0</v>
          </cell>
          <cell r="B7491">
            <v>0</v>
          </cell>
          <cell r="C7491">
            <v>0</v>
          </cell>
          <cell r="D7491">
            <v>0</v>
          </cell>
          <cell r="E7491">
            <v>0</v>
          </cell>
        </row>
        <row r="7492">
          <cell r="A7492">
            <v>0</v>
          </cell>
          <cell r="B7492">
            <v>0</v>
          </cell>
          <cell r="C7492">
            <v>0</v>
          </cell>
          <cell r="D7492">
            <v>0</v>
          </cell>
          <cell r="E7492">
            <v>0</v>
          </cell>
        </row>
        <row r="7493">
          <cell r="A7493">
            <v>0</v>
          </cell>
          <cell r="B7493">
            <v>0</v>
          </cell>
          <cell r="C7493">
            <v>0</v>
          </cell>
          <cell r="D7493">
            <v>0</v>
          </cell>
          <cell r="E7493">
            <v>0</v>
          </cell>
        </row>
        <row r="7494">
          <cell r="A7494">
            <v>0</v>
          </cell>
          <cell r="B7494">
            <v>0</v>
          </cell>
          <cell r="C7494">
            <v>0</v>
          </cell>
          <cell r="D7494">
            <v>0</v>
          </cell>
          <cell r="E7494">
            <v>0</v>
          </cell>
        </row>
        <row r="7495">
          <cell r="A7495">
            <v>0</v>
          </cell>
          <cell r="B7495">
            <v>0</v>
          </cell>
          <cell r="C7495">
            <v>0</v>
          </cell>
          <cell r="D7495">
            <v>0</v>
          </cell>
          <cell r="E7495">
            <v>0</v>
          </cell>
        </row>
        <row r="7496">
          <cell r="A7496">
            <v>0</v>
          </cell>
          <cell r="B7496">
            <v>0</v>
          </cell>
          <cell r="C7496">
            <v>0</v>
          </cell>
          <cell r="D7496">
            <v>0</v>
          </cell>
          <cell r="E7496">
            <v>0</v>
          </cell>
        </row>
        <row r="7497">
          <cell r="A7497">
            <v>0</v>
          </cell>
          <cell r="B7497">
            <v>0</v>
          </cell>
          <cell r="C7497">
            <v>0</v>
          </cell>
          <cell r="D7497">
            <v>0</v>
          </cell>
          <cell r="E7497">
            <v>0</v>
          </cell>
        </row>
        <row r="7498">
          <cell r="A7498">
            <v>0</v>
          </cell>
          <cell r="B7498">
            <v>0</v>
          </cell>
          <cell r="C7498">
            <v>0</v>
          </cell>
          <cell r="D7498">
            <v>0</v>
          </cell>
          <cell r="E7498">
            <v>0</v>
          </cell>
        </row>
        <row r="7499">
          <cell r="A7499">
            <v>0</v>
          </cell>
          <cell r="B7499">
            <v>0</v>
          </cell>
          <cell r="C7499">
            <v>0</v>
          </cell>
          <cell r="D7499">
            <v>0</v>
          </cell>
          <cell r="E7499">
            <v>0</v>
          </cell>
        </row>
        <row r="7500">
          <cell r="A7500">
            <v>0</v>
          </cell>
          <cell r="B7500">
            <v>0</v>
          </cell>
          <cell r="C7500">
            <v>0</v>
          </cell>
          <cell r="D7500">
            <v>0</v>
          </cell>
          <cell r="E7500">
            <v>0</v>
          </cell>
        </row>
        <row r="7501">
          <cell r="A7501">
            <v>0</v>
          </cell>
          <cell r="B7501">
            <v>0</v>
          </cell>
          <cell r="C7501">
            <v>0</v>
          </cell>
          <cell r="D7501">
            <v>0</v>
          </cell>
          <cell r="E7501">
            <v>0</v>
          </cell>
        </row>
        <row r="7502">
          <cell r="A7502">
            <v>0</v>
          </cell>
          <cell r="B7502">
            <v>0</v>
          </cell>
          <cell r="C7502">
            <v>0</v>
          </cell>
          <cell r="D7502">
            <v>0</v>
          </cell>
          <cell r="E7502">
            <v>0</v>
          </cell>
        </row>
        <row r="7503">
          <cell r="A7503">
            <v>0</v>
          </cell>
          <cell r="B7503">
            <v>0</v>
          </cell>
          <cell r="C7503">
            <v>0</v>
          </cell>
          <cell r="D7503">
            <v>0</v>
          </cell>
          <cell r="E7503">
            <v>0</v>
          </cell>
        </row>
        <row r="7504">
          <cell r="A7504">
            <v>0</v>
          </cell>
          <cell r="B7504">
            <v>0</v>
          </cell>
          <cell r="C7504">
            <v>0</v>
          </cell>
          <cell r="D7504">
            <v>0</v>
          </cell>
          <cell r="E7504">
            <v>0</v>
          </cell>
        </row>
        <row r="7505">
          <cell r="A7505">
            <v>0</v>
          </cell>
          <cell r="B7505">
            <v>0</v>
          </cell>
          <cell r="C7505">
            <v>0</v>
          </cell>
          <cell r="D7505">
            <v>0</v>
          </cell>
          <cell r="E7505">
            <v>0</v>
          </cell>
        </row>
        <row r="7506">
          <cell r="A7506">
            <v>0</v>
          </cell>
          <cell r="B7506">
            <v>0</v>
          </cell>
          <cell r="C7506">
            <v>0</v>
          </cell>
          <cell r="D7506">
            <v>0</v>
          </cell>
          <cell r="E7506">
            <v>0</v>
          </cell>
        </row>
        <row r="7507">
          <cell r="A7507">
            <v>0</v>
          </cell>
          <cell r="B7507">
            <v>0</v>
          </cell>
          <cell r="C7507">
            <v>0</v>
          </cell>
          <cell r="D7507">
            <v>0</v>
          </cell>
          <cell r="E7507">
            <v>0</v>
          </cell>
        </row>
        <row r="7508">
          <cell r="A7508">
            <v>0</v>
          </cell>
          <cell r="B7508">
            <v>0</v>
          </cell>
          <cell r="C7508">
            <v>0</v>
          </cell>
          <cell r="D7508">
            <v>0</v>
          </cell>
          <cell r="E7508">
            <v>0</v>
          </cell>
        </row>
        <row r="7509">
          <cell r="A7509">
            <v>0</v>
          </cell>
          <cell r="B7509">
            <v>0</v>
          </cell>
          <cell r="C7509">
            <v>0</v>
          </cell>
          <cell r="D7509">
            <v>0</v>
          </cell>
          <cell r="E7509">
            <v>0</v>
          </cell>
        </row>
        <row r="7510">
          <cell r="A7510">
            <v>0</v>
          </cell>
          <cell r="B7510">
            <v>0</v>
          </cell>
          <cell r="C7510">
            <v>0</v>
          </cell>
          <cell r="D7510">
            <v>0</v>
          </cell>
          <cell r="E7510">
            <v>0</v>
          </cell>
        </row>
        <row r="7511">
          <cell r="A7511">
            <v>0</v>
          </cell>
          <cell r="B7511">
            <v>0</v>
          </cell>
          <cell r="C7511">
            <v>0</v>
          </cell>
          <cell r="D7511">
            <v>0</v>
          </cell>
          <cell r="E7511">
            <v>0</v>
          </cell>
        </row>
        <row r="7512">
          <cell r="A7512">
            <v>0</v>
          </cell>
          <cell r="B7512">
            <v>0</v>
          </cell>
          <cell r="C7512">
            <v>0</v>
          </cell>
          <cell r="D7512">
            <v>0</v>
          </cell>
          <cell r="E7512">
            <v>0</v>
          </cell>
        </row>
        <row r="7513">
          <cell r="A7513">
            <v>0</v>
          </cell>
          <cell r="B7513">
            <v>0</v>
          </cell>
          <cell r="C7513">
            <v>0</v>
          </cell>
          <cell r="D7513">
            <v>0</v>
          </cell>
          <cell r="E7513">
            <v>0</v>
          </cell>
        </row>
        <row r="7514">
          <cell r="A7514">
            <v>0</v>
          </cell>
          <cell r="B7514">
            <v>0</v>
          </cell>
          <cell r="C7514">
            <v>0</v>
          </cell>
          <cell r="D7514">
            <v>0</v>
          </cell>
          <cell r="E7514">
            <v>0</v>
          </cell>
        </row>
        <row r="7515">
          <cell r="A7515">
            <v>0</v>
          </cell>
          <cell r="B7515">
            <v>0</v>
          </cell>
          <cell r="C7515">
            <v>0</v>
          </cell>
          <cell r="D7515">
            <v>0</v>
          </cell>
          <cell r="E7515">
            <v>0</v>
          </cell>
        </row>
        <row r="7516">
          <cell r="A7516">
            <v>0</v>
          </cell>
          <cell r="B7516">
            <v>0</v>
          </cell>
          <cell r="C7516">
            <v>0</v>
          </cell>
          <cell r="D7516">
            <v>0</v>
          </cell>
          <cell r="E7516">
            <v>0</v>
          </cell>
        </row>
        <row r="7517">
          <cell r="A7517">
            <v>0</v>
          </cell>
          <cell r="B7517">
            <v>0</v>
          </cell>
          <cell r="C7517">
            <v>0</v>
          </cell>
          <cell r="D7517">
            <v>0</v>
          </cell>
          <cell r="E7517">
            <v>0</v>
          </cell>
        </row>
        <row r="7518">
          <cell r="A7518">
            <v>0</v>
          </cell>
          <cell r="B7518">
            <v>0</v>
          </cell>
          <cell r="C7518">
            <v>0</v>
          </cell>
          <cell r="D7518">
            <v>0</v>
          </cell>
          <cell r="E7518">
            <v>0</v>
          </cell>
        </row>
        <row r="7519">
          <cell r="A7519">
            <v>0</v>
          </cell>
          <cell r="B7519">
            <v>0</v>
          </cell>
          <cell r="C7519">
            <v>0</v>
          </cell>
          <cell r="D7519">
            <v>0</v>
          </cell>
          <cell r="E7519">
            <v>0</v>
          </cell>
        </row>
        <row r="7520">
          <cell r="A7520">
            <v>0</v>
          </cell>
          <cell r="B7520">
            <v>0</v>
          </cell>
          <cell r="C7520">
            <v>0</v>
          </cell>
          <cell r="D7520">
            <v>0</v>
          </cell>
          <cell r="E7520">
            <v>0</v>
          </cell>
        </row>
        <row r="7521">
          <cell r="A7521">
            <v>0</v>
          </cell>
          <cell r="B7521">
            <v>0</v>
          </cell>
          <cell r="C7521">
            <v>0</v>
          </cell>
          <cell r="D7521">
            <v>0</v>
          </cell>
          <cell r="E7521">
            <v>0</v>
          </cell>
        </row>
        <row r="7522">
          <cell r="A7522">
            <v>0</v>
          </cell>
          <cell r="B7522">
            <v>0</v>
          </cell>
          <cell r="C7522">
            <v>0</v>
          </cell>
          <cell r="D7522">
            <v>0</v>
          </cell>
          <cell r="E7522">
            <v>0</v>
          </cell>
        </row>
        <row r="7523">
          <cell r="A7523">
            <v>0</v>
          </cell>
          <cell r="B7523">
            <v>0</v>
          </cell>
          <cell r="C7523">
            <v>0</v>
          </cell>
          <cell r="D7523">
            <v>0</v>
          </cell>
          <cell r="E7523">
            <v>0</v>
          </cell>
        </row>
        <row r="7524">
          <cell r="A7524">
            <v>0</v>
          </cell>
          <cell r="B7524">
            <v>0</v>
          </cell>
          <cell r="C7524">
            <v>0</v>
          </cell>
          <cell r="D7524">
            <v>0</v>
          </cell>
          <cell r="E7524">
            <v>0</v>
          </cell>
        </row>
        <row r="7525">
          <cell r="A7525">
            <v>0</v>
          </cell>
          <cell r="B7525">
            <v>0</v>
          </cell>
          <cell r="C7525">
            <v>0</v>
          </cell>
          <cell r="D7525">
            <v>0</v>
          </cell>
          <cell r="E7525">
            <v>0</v>
          </cell>
        </row>
        <row r="7526">
          <cell r="A7526">
            <v>0</v>
          </cell>
          <cell r="B7526">
            <v>0</v>
          </cell>
          <cell r="C7526">
            <v>0</v>
          </cell>
          <cell r="D7526">
            <v>0</v>
          </cell>
          <cell r="E7526">
            <v>0</v>
          </cell>
        </row>
        <row r="7527">
          <cell r="A7527">
            <v>0</v>
          </cell>
          <cell r="B7527">
            <v>0</v>
          </cell>
          <cell r="C7527">
            <v>0</v>
          </cell>
          <cell r="D7527">
            <v>0</v>
          </cell>
          <cell r="E7527">
            <v>0</v>
          </cell>
        </row>
        <row r="7528">
          <cell r="A7528">
            <v>0</v>
          </cell>
          <cell r="B7528">
            <v>0</v>
          </cell>
          <cell r="C7528">
            <v>0</v>
          </cell>
          <cell r="D7528">
            <v>0</v>
          </cell>
          <cell r="E7528">
            <v>0</v>
          </cell>
        </row>
        <row r="7529">
          <cell r="A7529">
            <v>0</v>
          </cell>
          <cell r="B7529">
            <v>0</v>
          </cell>
          <cell r="C7529">
            <v>0</v>
          </cell>
          <cell r="D7529">
            <v>0</v>
          </cell>
          <cell r="E7529">
            <v>0</v>
          </cell>
        </row>
        <row r="7530">
          <cell r="A7530">
            <v>0</v>
          </cell>
          <cell r="B7530">
            <v>0</v>
          </cell>
          <cell r="C7530">
            <v>0</v>
          </cell>
          <cell r="D7530">
            <v>0</v>
          </cell>
          <cell r="E7530">
            <v>0</v>
          </cell>
        </row>
        <row r="7531">
          <cell r="A7531">
            <v>0</v>
          </cell>
          <cell r="B7531">
            <v>0</v>
          </cell>
          <cell r="C7531">
            <v>0</v>
          </cell>
          <cell r="D7531">
            <v>0</v>
          </cell>
          <cell r="E7531">
            <v>0</v>
          </cell>
        </row>
        <row r="7532">
          <cell r="A7532">
            <v>0</v>
          </cell>
          <cell r="B7532">
            <v>0</v>
          </cell>
          <cell r="C7532">
            <v>0</v>
          </cell>
          <cell r="D7532">
            <v>0</v>
          </cell>
          <cell r="E7532">
            <v>0</v>
          </cell>
        </row>
        <row r="7533">
          <cell r="A7533">
            <v>0</v>
          </cell>
          <cell r="B7533">
            <v>0</v>
          </cell>
          <cell r="C7533">
            <v>0</v>
          </cell>
          <cell r="D7533">
            <v>0</v>
          </cell>
          <cell r="E7533">
            <v>0</v>
          </cell>
        </row>
        <row r="7534">
          <cell r="A7534">
            <v>0</v>
          </cell>
          <cell r="B7534">
            <v>0</v>
          </cell>
          <cell r="C7534">
            <v>0</v>
          </cell>
          <cell r="D7534">
            <v>0</v>
          </cell>
          <cell r="E7534">
            <v>0</v>
          </cell>
        </row>
        <row r="7535">
          <cell r="A7535">
            <v>0</v>
          </cell>
          <cell r="B7535">
            <v>0</v>
          </cell>
          <cell r="C7535">
            <v>0</v>
          </cell>
          <cell r="D7535">
            <v>0</v>
          </cell>
          <cell r="E7535">
            <v>0</v>
          </cell>
        </row>
        <row r="7536">
          <cell r="A7536">
            <v>0</v>
          </cell>
          <cell r="B7536">
            <v>0</v>
          </cell>
          <cell r="C7536">
            <v>0</v>
          </cell>
          <cell r="D7536">
            <v>0</v>
          </cell>
          <cell r="E7536">
            <v>0</v>
          </cell>
        </row>
        <row r="7537">
          <cell r="A7537">
            <v>0</v>
          </cell>
          <cell r="B7537">
            <v>0</v>
          </cell>
          <cell r="C7537">
            <v>0</v>
          </cell>
          <cell r="D7537">
            <v>0</v>
          </cell>
          <cell r="E7537">
            <v>0</v>
          </cell>
        </row>
        <row r="7538">
          <cell r="A7538">
            <v>0</v>
          </cell>
          <cell r="B7538">
            <v>0</v>
          </cell>
          <cell r="C7538">
            <v>0</v>
          </cell>
          <cell r="D7538">
            <v>0</v>
          </cell>
          <cell r="E7538">
            <v>0</v>
          </cell>
        </row>
        <row r="7539">
          <cell r="A7539">
            <v>0</v>
          </cell>
          <cell r="B7539">
            <v>0</v>
          </cell>
          <cell r="C7539">
            <v>0</v>
          </cell>
          <cell r="D7539">
            <v>0</v>
          </cell>
          <cell r="E7539">
            <v>0</v>
          </cell>
        </row>
        <row r="7540">
          <cell r="A7540">
            <v>0</v>
          </cell>
          <cell r="B7540">
            <v>0</v>
          </cell>
          <cell r="C7540">
            <v>0</v>
          </cell>
          <cell r="D7540">
            <v>0</v>
          </cell>
          <cell r="E7540">
            <v>0</v>
          </cell>
        </row>
        <row r="7541">
          <cell r="A7541">
            <v>0</v>
          </cell>
          <cell r="B7541">
            <v>0</v>
          </cell>
          <cell r="C7541">
            <v>0</v>
          </cell>
          <cell r="D7541">
            <v>0</v>
          </cell>
          <cell r="E7541">
            <v>0</v>
          </cell>
        </row>
        <row r="7542">
          <cell r="A7542">
            <v>0</v>
          </cell>
          <cell r="B7542">
            <v>0</v>
          </cell>
          <cell r="C7542">
            <v>0</v>
          </cell>
          <cell r="D7542">
            <v>0</v>
          </cell>
          <cell r="E7542">
            <v>0</v>
          </cell>
        </row>
        <row r="7543">
          <cell r="A7543">
            <v>0</v>
          </cell>
          <cell r="B7543">
            <v>0</v>
          </cell>
          <cell r="C7543">
            <v>0</v>
          </cell>
          <cell r="D7543">
            <v>0</v>
          </cell>
          <cell r="E7543">
            <v>0</v>
          </cell>
        </row>
        <row r="7544">
          <cell r="A7544">
            <v>0</v>
          </cell>
          <cell r="B7544">
            <v>0</v>
          </cell>
          <cell r="C7544">
            <v>0</v>
          </cell>
          <cell r="D7544">
            <v>0</v>
          </cell>
          <cell r="E7544">
            <v>0</v>
          </cell>
        </row>
        <row r="7545">
          <cell r="A7545">
            <v>0</v>
          </cell>
          <cell r="B7545">
            <v>0</v>
          </cell>
          <cell r="C7545">
            <v>0</v>
          </cell>
          <cell r="D7545">
            <v>0</v>
          </cell>
          <cell r="E7545">
            <v>0</v>
          </cell>
        </row>
        <row r="7546">
          <cell r="A7546">
            <v>0</v>
          </cell>
          <cell r="B7546">
            <v>0</v>
          </cell>
          <cell r="C7546">
            <v>0</v>
          </cell>
          <cell r="D7546">
            <v>0</v>
          </cell>
          <cell r="E7546">
            <v>0</v>
          </cell>
        </row>
        <row r="7547">
          <cell r="A7547">
            <v>0</v>
          </cell>
          <cell r="B7547">
            <v>0</v>
          </cell>
          <cell r="C7547">
            <v>0</v>
          </cell>
          <cell r="D7547">
            <v>0</v>
          </cell>
          <cell r="E7547">
            <v>0</v>
          </cell>
        </row>
        <row r="7548">
          <cell r="A7548">
            <v>0</v>
          </cell>
          <cell r="B7548">
            <v>0</v>
          </cell>
          <cell r="C7548">
            <v>0</v>
          </cell>
          <cell r="D7548">
            <v>0</v>
          </cell>
          <cell r="E7548">
            <v>0</v>
          </cell>
        </row>
        <row r="7549">
          <cell r="A7549">
            <v>0</v>
          </cell>
          <cell r="B7549">
            <v>0</v>
          </cell>
          <cell r="C7549">
            <v>0</v>
          </cell>
          <cell r="D7549">
            <v>0</v>
          </cell>
          <cell r="E7549">
            <v>0</v>
          </cell>
        </row>
        <row r="7550">
          <cell r="A7550">
            <v>0</v>
          </cell>
          <cell r="B7550">
            <v>0</v>
          </cell>
          <cell r="C7550">
            <v>0</v>
          </cell>
          <cell r="D7550">
            <v>0</v>
          </cell>
          <cell r="E7550">
            <v>0</v>
          </cell>
        </row>
        <row r="7551">
          <cell r="A7551">
            <v>0</v>
          </cell>
          <cell r="B7551">
            <v>0</v>
          </cell>
          <cell r="C7551">
            <v>0</v>
          </cell>
          <cell r="D7551">
            <v>0</v>
          </cell>
          <cell r="E7551">
            <v>0</v>
          </cell>
        </row>
        <row r="7552">
          <cell r="A7552">
            <v>0</v>
          </cell>
          <cell r="B7552">
            <v>0</v>
          </cell>
          <cell r="C7552">
            <v>0</v>
          </cell>
          <cell r="D7552">
            <v>0</v>
          </cell>
          <cell r="E7552">
            <v>0</v>
          </cell>
        </row>
        <row r="7553">
          <cell r="A7553">
            <v>0</v>
          </cell>
          <cell r="B7553">
            <v>0</v>
          </cell>
          <cell r="C7553">
            <v>0</v>
          </cell>
          <cell r="D7553">
            <v>0</v>
          </cell>
          <cell r="E7553">
            <v>0</v>
          </cell>
        </row>
        <row r="7554">
          <cell r="A7554">
            <v>0</v>
          </cell>
          <cell r="B7554">
            <v>0</v>
          </cell>
          <cell r="C7554">
            <v>0</v>
          </cell>
          <cell r="D7554">
            <v>0</v>
          </cell>
          <cell r="E7554">
            <v>0</v>
          </cell>
        </row>
        <row r="7555">
          <cell r="A7555">
            <v>0</v>
          </cell>
          <cell r="B7555">
            <v>0</v>
          </cell>
          <cell r="C7555">
            <v>0</v>
          </cell>
          <cell r="D7555">
            <v>0</v>
          </cell>
          <cell r="E7555">
            <v>0</v>
          </cell>
        </row>
        <row r="7556">
          <cell r="A7556">
            <v>0</v>
          </cell>
          <cell r="B7556">
            <v>0</v>
          </cell>
          <cell r="C7556">
            <v>0</v>
          </cell>
          <cell r="D7556">
            <v>0</v>
          </cell>
          <cell r="E7556">
            <v>0</v>
          </cell>
        </row>
        <row r="7557">
          <cell r="A7557">
            <v>0</v>
          </cell>
          <cell r="B7557">
            <v>0</v>
          </cell>
          <cell r="C7557">
            <v>0</v>
          </cell>
          <cell r="D7557">
            <v>0</v>
          </cell>
          <cell r="E7557">
            <v>0</v>
          </cell>
        </row>
        <row r="7558">
          <cell r="A7558">
            <v>0</v>
          </cell>
          <cell r="B7558">
            <v>0</v>
          </cell>
          <cell r="C7558">
            <v>0</v>
          </cell>
          <cell r="D7558">
            <v>0</v>
          </cell>
          <cell r="E7558">
            <v>0</v>
          </cell>
        </row>
        <row r="7559">
          <cell r="A7559">
            <v>0</v>
          </cell>
          <cell r="B7559">
            <v>0</v>
          </cell>
          <cell r="C7559">
            <v>0</v>
          </cell>
          <cell r="D7559">
            <v>0</v>
          </cell>
          <cell r="E7559">
            <v>0</v>
          </cell>
        </row>
        <row r="7560">
          <cell r="A7560">
            <v>0</v>
          </cell>
          <cell r="B7560">
            <v>0</v>
          </cell>
          <cell r="C7560">
            <v>0</v>
          </cell>
          <cell r="D7560">
            <v>0</v>
          </cell>
          <cell r="E7560">
            <v>0</v>
          </cell>
        </row>
        <row r="7561">
          <cell r="A7561">
            <v>0</v>
          </cell>
          <cell r="B7561">
            <v>0</v>
          </cell>
          <cell r="C7561">
            <v>0</v>
          </cell>
          <cell r="D7561">
            <v>0</v>
          </cell>
          <cell r="E7561">
            <v>0</v>
          </cell>
        </row>
        <row r="7562">
          <cell r="A7562">
            <v>0</v>
          </cell>
          <cell r="B7562">
            <v>0</v>
          </cell>
          <cell r="C7562">
            <v>0</v>
          </cell>
          <cell r="D7562">
            <v>0</v>
          </cell>
          <cell r="E7562">
            <v>0</v>
          </cell>
        </row>
        <row r="7563">
          <cell r="A7563">
            <v>0</v>
          </cell>
          <cell r="B7563">
            <v>0</v>
          </cell>
          <cell r="C7563">
            <v>0</v>
          </cell>
          <cell r="D7563">
            <v>0</v>
          </cell>
          <cell r="E7563">
            <v>0</v>
          </cell>
        </row>
        <row r="7564">
          <cell r="A7564">
            <v>0</v>
          </cell>
          <cell r="B7564">
            <v>0</v>
          </cell>
          <cell r="C7564">
            <v>0</v>
          </cell>
          <cell r="D7564">
            <v>0</v>
          </cell>
          <cell r="E7564">
            <v>0</v>
          </cell>
        </row>
        <row r="7565">
          <cell r="A7565">
            <v>0</v>
          </cell>
          <cell r="B7565">
            <v>0</v>
          </cell>
          <cell r="C7565">
            <v>0</v>
          </cell>
          <cell r="D7565">
            <v>0</v>
          </cell>
          <cell r="E7565">
            <v>0</v>
          </cell>
        </row>
        <row r="7566">
          <cell r="A7566">
            <v>0</v>
          </cell>
          <cell r="B7566">
            <v>0</v>
          </cell>
          <cell r="C7566">
            <v>0</v>
          </cell>
          <cell r="D7566">
            <v>0</v>
          </cell>
          <cell r="E7566">
            <v>0</v>
          </cell>
        </row>
        <row r="7567">
          <cell r="A7567">
            <v>0</v>
          </cell>
          <cell r="B7567">
            <v>0</v>
          </cell>
          <cell r="C7567">
            <v>0</v>
          </cell>
          <cell r="D7567">
            <v>0</v>
          </cell>
          <cell r="E7567">
            <v>0</v>
          </cell>
        </row>
        <row r="7568">
          <cell r="A7568">
            <v>0</v>
          </cell>
          <cell r="B7568">
            <v>0</v>
          </cell>
          <cell r="C7568">
            <v>0</v>
          </cell>
          <cell r="D7568">
            <v>0</v>
          </cell>
          <cell r="E7568">
            <v>0</v>
          </cell>
        </row>
        <row r="7569">
          <cell r="A7569">
            <v>0</v>
          </cell>
          <cell r="B7569">
            <v>0</v>
          </cell>
          <cell r="C7569">
            <v>0</v>
          </cell>
          <cell r="D7569">
            <v>0</v>
          </cell>
          <cell r="E7569">
            <v>0</v>
          </cell>
        </row>
        <row r="7570">
          <cell r="A7570">
            <v>0</v>
          </cell>
          <cell r="B7570">
            <v>0</v>
          </cell>
          <cell r="C7570">
            <v>0</v>
          </cell>
          <cell r="D7570">
            <v>0</v>
          </cell>
          <cell r="E7570">
            <v>0</v>
          </cell>
        </row>
        <row r="7571">
          <cell r="A7571">
            <v>0</v>
          </cell>
          <cell r="B7571">
            <v>0</v>
          </cell>
          <cell r="C7571">
            <v>0</v>
          </cell>
          <cell r="D7571">
            <v>0</v>
          </cell>
          <cell r="E7571">
            <v>0</v>
          </cell>
        </row>
        <row r="7572">
          <cell r="A7572">
            <v>0</v>
          </cell>
          <cell r="B7572">
            <v>0</v>
          </cell>
          <cell r="C7572">
            <v>0</v>
          </cell>
          <cell r="D7572">
            <v>0</v>
          </cell>
          <cell r="E7572">
            <v>0</v>
          </cell>
        </row>
        <row r="7573">
          <cell r="A7573">
            <v>0</v>
          </cell>
          <cell r="B7573">
            <v>0</v>
          </cell>
          <cell r="C7573">
            <v>0</v>
          </cell>
          <cell r="D7573">
            <v>0</v>
          </cell>
          <cell r="E7573">
            <v>0</v>
          </cell>
        </row>
        <row r="7574">
          <cell r="A7574">
            <v>0</v>
          </cell>
          <cell r="B7574">
            <v>0</v>
          </cell>
          <cell r="C7574">
            <v>0</v>
          </cell>
          <cell r="D7574">
            <v>0</v>
          </cell>
          <cell r="E7574">
            <v>0</v>
          </cell>
        </row>
        <row r="7575">
          <cell r="A7575">
            <v>0</v>
          </cell>
          <cell r="B7575">
            <v>0</v>
          </cell>
          <cell r="C7575">
            <v>0</v>
          </cell>
          <cell r="D7575">
            <v>0</v>
          </cell>
          <cell r="E7575">
            <v>0</v>
          </cell>
        </row>
        <row r="7576">
          <cell r="A7576">
            <v>0</v>
          </cell>
          <cell r="B7576">
            <v>0</v>
          </cell>
          <cell r="C7576">
            <v>0</v>
          </cell>
          <cell r="D7576">
            <v>0</v>
          </cell>
          <cell r="E7576">
            <v>0</v>
          </cell>
        </row>
        <row r="7577">
          <cell r="A7577">
            <v>0</v>
          </cell>
          <cell r="B7577">
            <v>0</v>
          </cell>
          <cell r="C7577">
            <v>0</v>
          </cell>
          <cell r="D7577">
            <v>0</v>
          </cell>
          <cell r="E7577">
            <v>0</v>
          </cell>
        </row>
        <row r="7578">
          <cell r="A7578">
            <v>0</v>
          </cell>
          <cell r="B7578">
            <v>0</v>
          </cell>
          <cell r="C7578">
            <v>0</v>
          </cell>
          <cell r="D7578">
            <v>0</v>
          </cell>
          <cell r="E7578">
            <v>0</v>
          </cell>
        </row>
        <row r="7579">
          <cell r="A7579">
            <v>0</v>
          </cell>
          <cell r="B7579">
            <v>0</v>
          </cell>
          <cell r="C7579">
            <v>0</v>
          </cell>
          <cell r="D7579">
            <v>0</v>
          </cell>
          <cell r="E7579">
            <v>0</v>
          </cell>
        </row>
        <row r="7580">
          <cell r="A7580">
            <v>0</v>
          </cell>
          <cell r="B7580">
            <v>0</v>
          </cell>
          <cell r="C7580">
            <v>0</v>
          </cell>
          <cell r="D7580">
            <v>0</v>
          </cell>
          <cell r="E7580">
            <v>0</v>
          </cell>
        </row>
        <row r="7581">
          <cell r="A7581">
            <v>0</v>
          </cell>
          <cell r="B7581">
            <v>0</v>
          </cell>
          <cell r="C7581">
            <v>0</v>
          </cell>
          <cell r="D7581">
            <v>0</v>
          </cell>
          <cell r="E7581">
            <v>0</v>
          </cell>
        </row>
        <row r="7582">
          <cell r="A7582">
            <v>0</v>
          </cell>
          <cell r="B7582">
            <v>0</v>
          </cell>
          <cell r="C7582">
            <v>0</v>
          </cell>
          <cell r="D7582">
            <v>0</v>
          </cell>
          <cell r="E7582">
            <v>0</v>
          </cell>
        </row>
        <row r="7583">
          <cell r="A7583">
            <v>0</v>
          </cell>
          <cell r="B7583">
            <v>0</v>
          </cell>
          <cell r="C7583">
            <v>0</v>
          </cell>
          <cell r="D7583">
            <v>0</v>
          </cell>
          <cell r="E7583">
            <v>0</v>
          </cell>
        </row>
        <row r="7584">
          <cell r="A7584">
            <v>0</v>
          </cell>
          <cell r="B7584">
            <v>0</v>
          </cell>
          <cell r="C7584">
            <v>0</v>
          </cell>
          <cell r="D7584">
            <v>0</v>
          </cell>
          <cell r="E7584">
            <v>0</v>
          </cell>
        </row>
        <row r="7585">
          <cell r="A7585">
            <v>0</v>
          </cell>
          <cell r="B7585">
            <v>0</v>
          </cell>
          <cell r="C7585">
            <v>0</v>
          </cell>
          <cell r="D7585">
            <v>0</v>
          </cell>
          <cell r="E7585">
            <v>0</v>
          </cell>
        </row>
        <row r="7586">
          <cell r="A7586">
            <v>0</v>
          </cell>
          <cell r="B7586">
            <v>0</v>
          </cell>
          <cell r="C7586">
            <v>0</v>
          </cell>
          <cell r="D7586">
            <v>0</v>
          </cell>
          <cell r="E7586">
            <v>0</v>
          </cell>
        </row>
        <row r="7587">
          <cell r="A7587">
            <v>0</v>
          </cell>
          <cell r="B7587">
            <v>0</v>
          </cell>
          <cell r="C7587">
            <v>0</v>
          </cell>
          <cell r="D7587">
            <v>0</v>
          </cell>
          <cell r="E7587">
            <v>0</v>
          </cell>
        </row>
        <row r="7588">
          <cell r="A7588">
            <v>0</v>
          </cell>
          <cell r="B7588">
            <v>0</v>
          </cell>
          <cell r="C7588">
            <v>0</v>
          </cell>
          <cell r="D7588">
            <v>0</v>
          </cell>
          <cell r="E7588">
            <v>0</v>
          </cell>
        </row>
        <row r="7589">
          <cell r="A7589">
            <v>0</v>
          </cell>
          <cell r="B7589">
            <v>0</v>
          </cell>
          <cell r="C7589">
            <v>0</v>
          </cell>
          <cell r="D7589">
            <v>0</v>
          </cell>
          <cell r="E7589">
            <v>0</v>
          </cell>
        </row>
        <row r="7590">
          <cell r="A7590">
            <v>0</v>
          </cell>
          <cell r="B7590">
            <v>0</v>
          </cell>
          <cell r="C7590">
            <v>0</v>
          </cell>
          <cell r="D7590">
            <v>0</v>
          </cell>
          <cell r="E7590">
            <v>0</v>
          </cell>
        </row>
        <row r="7591">
          <cell r="A7591">
            <v>0</v>
          </cell>
          <cell r="B7591">
            <v>0</v>
          </cell>
          <cell r="C7591">
            <v>0</v>
          </cell>
          <cell r="D7591">
            <v>0</v>
          </cell>
          <cell r="E7591">
            <v>0</v>
          </cell>
        </row>
        <row r="7592">
          <cell r="A7592">
            <v>0</v>
          </cell>
          <cell r="B7592">
            <v>0</v>
          </cell>
          <cell r="C7592">
            <v>0</v>
          </cell>
          <cell r="D7592">
            <v>0</v>
          </cell>
          <cell r="E7592">
            <v>0</v>
          </cell>
        </row>
        <row r="7593">
          <cell r="A7593">
            <v>0</v>
          </cell>
          <cell r="B7593">
            <v>0</v>
          </cell>
          <cell r="C7593">
            <v>0</v>
          </cell>
          <cell r="D7593">
            <v>0</v>
          </cell>
          <cell r="E7593">
            <v>0</v>
          </cell>
        </row>
        <row r="7594">
          <cell r="A7594">
            <v>0</v>
          </cell>
          <cell r="B7594">
            <v>0</v>
          </cell>
          <cell r="C7594">
            <v>0</v>
          </cell>
          <cell r="D7594">
            <v>0</v>
          </cell>
          <cell r="E7594">
            <v>0</v>
          </cell>
        </row>
        <row r="7595">
          <cell r="A7595">
            <v>0</v>
          </cell>
          <cell r="B7595">
            <v>0</v>
          </cell>
          <cell r="C7595">
            <v>0</v>
          </cell>
          <cell r="D7595">
            <v>0</v>
          </cell>
          <cell r="E7595">
            <v>0</v>
          </cell>
        </row>
        <row r="7596">
          <cell r="A7596">
            <v>0</v>
          </cell>
          <cell r="B7596">
            <v>0</v>
          </cell>
          <cell r="C7596">
            <v>0</v>
          </cell>
          <cell r="D7596">
            <v>0</v>
          </cell>
          <cell r="E7596">
            <v>0</v>
          </cell>
        </row>
        <row r="7597">
          <cell r="A7597">
            <v>0</v>
          </cell>
          <cell r="B7597">
            <v>0</v>
          </cell>
          <cell r="C7597">
            <v>0</v>
          </cell>
          <cell r="D7597">
            <v>0</v>
          </cell>
          <cell r="E7597">
            <v>0</v>
          </cell>
        </row>
        <row r="7598">
          <cell r="A7598">
            <v>0</v>
          </cell>
          <cell r="B7598">
            <v>0</v>
          </cell>
          <cell r="C7598">
            <v>0</v>
          </cell>
          <cell r="D7598">
            <v>0</v>
          </cell>
          <cell r="E7598">
            <v>0</v>
          </cell>
        </row>
        <row r="7599">
          <cell r="A7599">
            <v>0</v>
          </cell>
          <cell r="B7599">
            <v>0</v>
          </cell>
          <cell r="C7599">
            <v>0</v>
          </cell>
          <cell r="D7599">
            <v>0</v>
          </cell>
          <cell r="E7599">
            <v>0</v>
          </cell>
        </row>
        <row r="7600">
          <cell r="A7600">
            <v>0</v>
          </cell>
          <cell r="B7600">
            <v>0</v>
          </cell>
          <cell r="C7600">
            <v>0</v>
          </cell>
          <cell r="D7600">
            <v>0</v>
          </cell>
          <cell r="E7600">
            <v>0</v>
          </cell>
        </row>
        <row r="7601">
          <cell r="A7601">
            <v>0</v>
          </cell>
          <cell r="B7601">
            <v>0</v>
          </cell>
          <cell r="C7601">
            <v>0</v>
          </cell>
          <cell r="D7601">
            <v>0</v>
          </cell>
          <cell r="E7601">
            <v>0</v>
          </cell>
        </row>
        <row r="7602">
          <cell r="A7602">
            <v>0</v>
          </cell>
          <cell r="B7602">
            <v>0</v>
          </cell>
          <cell r="C7602">
            <v>0</v>
          </cell>
          <cell r="D7602">
            <v>0</v>
          </cell>
          <cell r="E7602">
            <v>0</v>
          </cell>
        </row>
        <row r="7603">
          <cell r="A7603">
            <v>0</v>
          </cell>
          <cell r="B7603">
            <v>0</v>
          </cell>
          <cell r="C7603">
            <v>0</v>
          </cell>
          <cell r="D7603">
            <v>0</v>
          </cell>
          <cell r="E7603">
            <v>0</v>
          </cell>
        </row>
        <row r="7604">
          <cell r="A7604">
            <v>0</v>
          </cell>
          <cell r="B7604">
            <v>0</v>
          </cell>
          <cell r="C7604">
            <v>0</v>
          </cell>
          <cell r="D7604">
            <v>0</v>
          </cell>
          <cell r="E7604">
            <v>0</v>
          </cell>
        </row>
        <row r="7605">
          <cell r="A7605">
            <v>0</v>
          </cell>
          <cell r="B7605">
            <v>0</v>
          </cell>
          <cell r="C7605">
            <v>0</v>
          </cell>
          <cell r="D7605">
            <v>0</v>
          </cell>
          <cell r="E7605">
            <v>0</v>
          </cell>
        </row>
        <row r="7606">
          <cell r="A7606">
            <v>0</v>
          </cell>
          <cell r="B7606">
            <v>0</v>
          </cell>
          <cell r="C7606">
            <v>0</v>
          </cell>
          <cell r="D7606">
            <v>0</v>
          </cell>
          <cell r="E7606">
            <v>0</v>
          </cell>
        </row>
        <row r="7607">
          <cell r="A7607">
            <v>0</v>
          </cell>
          <cell r="B7607">
            <v>0</v>
          </cell>
          <cell r="C7607">
            <v>0</v>
          </cell>
          <cell r="D7607">
            <v>0</v>
          </cell>
          <cell r="E7607">
            <v>0</v>
          </cell>
        </row>
        <row r="7608">
          <cell r="A7608">
            <v>0</v>
          </cell>
          <cell r="B7608">
            <v>0</v>
          </cell>
          <cell r="C7608">
            <v>0</v>
          </cell>
          <cell r="D7608">
            <v>0</v>
          </cell>
          <cell r="E7608">
            <v>0</v>
          </cell>
        </row>
        <row r="7609">
          <cell r="A7609">
            <v>0</v>
          </cell>
          <cell r="B7609">
            <v>0</v>
          </cell>
          <cell r="C7609">
            <v>0</v>
          </cell>
          <cell r="D7609">
            <v>0</v>
          </cell>
          <cell r="E7609">
            <v>0</v>
          </cell>
        </row>
        <row r="7610">
          <cell r="A7610">
            <v>0</v>
          </cell>
          <cell r="B7610">
            <v>0</v>
          </cell>
          <cell r="C7610">
            <v>0</v>
          </cell>
          <cell r="D7610">
            <v>0</v>
          </cell>
          <cell r="E7610">
            <v>0</v>
          </cell>
        </row>
        <row r="7611">
          <cell r="A7611">
            <v>0</v>
          </cell>
          <cell r="B7611">
            <v>0</v>
          </cell>
          <cell r="C7611">
            <v>0</v>
          </cell>
          <cell r="D7611">
            <v>0</v>
          </cell>
          <cell r="E7611">
            <v>0</v>
          </cell>
        </row>
        <row r="7612">
          <cell r="A7612">
            <v>0</v>
          </cell>
          <cell r="B7612">
            <v>0</v>
          </cell>
          <cell r="C7612">
            <v>0</v>
          </cell>
          <cell r="D7612">
            <v>0</v>
          </cell>
          <cell r="E7612">
            <v>0</v>
          </cell>
        </row>
        <row r="7613">
          <cell r="A7613">
            <v>0</v>
          </cell>
          <cell r="B7613">
            <v>0</v>
          </cell>
          <cell r="C7613">
            <v>0</v>
          </cell>
          <cell r="D7613">
            <v>0</v>
          </cell>
          <cell r="E7613">
            <v>0</v>
          </cell>
        </row>
        <row r="7614">
          <cell r="A7614">
            <v>0</v>
          </cell>
          <cell r="B7614">
            <v>0</v>
          </cell>
          <cell r="C7614">
            <v>0</v>
          </cell>
          <cell r="D7614">
            <v>0</v>
          </cell>
          <cell r="E7614">
            <v>0</v>
          </cell>
        </row>
        <row r="7615">
          <cell r="A7615">
            <v>0</v>
          </cell>
          <cell r="B7615">
            <v>0</v>
          </cell>
          <cell r="C7615">
            <v>0</v>
          </cell>
          <cell r="D7615">
            <v>0</v>
          </cell>
          <cell r="E7615">
            <v>0</v>
          </cell>
        </row>
        <row r="7616">
          <cell r="A7616">
            <v>0</v>
          </cell>
          <cell r="B7616">
            <v>0</v>
          </cell>
          <cell r="C7616">
            <v>0</v>
          </cell>
          <cell r="D7616">
            <v>0</v>
          </cell>
          <cell r="E7616">
            <v>0</v>
          </cell>
        </row>
        <row r="7617">
          <cell r="A7617">
            <v>0</v>
          </cell>
          <cell r="B7617">
            <v>0</v>
          </cell>
          <cell r="C7617">
            <v>0</v>
          </cell>
          <cell r="D7617">
            <v>0</v>
          </cell>
          <cell r="E7617">
            <v>0</v>
          </cell>
        </row>
        <row r="7618">
          <cell r="A7618">
            <v>0</v>
          </cell>
          <cell r="B7618">
            <v>0</v>
          </cell>
          <cell r="C7618">
            <v>0</v>
          </cell>
          <cell r="D7618">
            <v>0</v>
          </cell>
          <cell r="E7618">
            <v>0</v>
          </cell>
        </row>
        <row r="7619">
          <cell r="A7619">
            <v>0</v>
          </cell>
          <cell r="B7619">
            <v>0</v>
          </cell>
          <cell r="C7619">
            <v>0</v>
          </cell>
          <cell r="D7619">
            <v>0</v>
          </cell>
          <cell r="E7619">
            <v>0</v>
          </cell>
        </row>
        <row r="7620">
          <cell r="A7620">
            <v>0</v>
          </cell>
          <cell r="B7620">
            <v>0</v>
          </cell>
          <cell r="C7620">
            <v>0</v>
          </cell>
          <cell r="D7620">
            <v>0</v>
          </cell>
          <cell r="E7620">
            <v>0</v>
          </cell>
        </row>
        <row r="7621">
          <cell r="A7621">
            <v>0</v>
          </cell>
          <cell r="B7621">
            <v>0</v>
          </cell>
          <cell r="C7621">
            <v>0</v>
          </cell>
          <cell r="D7621">
            <v>0</v>
          </cell>
          <cell r="E7621">
            <v>0</v>
          </cell>
        </row>
        <row r="7622">
          <cell r="A7622">
            <v>0</v>
          </cell>
          <cell r="B7622">
            <v>0</v>
          </cell>
          <cell r="C7622">
            <v>0</v>
          </cell>
          <cell r="D7622">
            <v>0</v>
          </cell>
          <cell r="E7622">
            <v>0</v>
          </cell>
        </row>
        <row r="7623">
          <cell r="A7623">
            <v>0</v>
          </cell>
          <cell r="B7623">
            <v>0</v>
          </cell>
          <cell r="C7623">
            <v>0</v>
          </cell>
          <cell r="D7623">
            <v>0</v>
          </cell>
          <cell r="E7623">
            <v>0</v>
          </cell>
        </row>
        <row r="7624">
          <cell r="A7624">
            <v>0</v>
          </cell>
          <cell r="B7624">
            <v>0</v>
          </cell>
          <cell r="C7624">
            <v>0</v>
          </cell>
          <cell r="D7624">
            <v>0</v>
          </cell>
          <cell r="E7624">
            <v>0</v>
          </cell>
        </row>
        <row r="7625">
          <cell r="A7625">
            <v>0</v>
          </cell>
          <cell r="B7625">
            <v>0</v>
          </cell>
          <cell r="C7625">
            <v>0</v>
          </cell>
          <cell r="D7625">
            <v>0</v>
          </cell>
          <cell r="E7625">
            <v>0</v>
          </cell>
        </row>
        <row r="7626">
          <cell r="A7626">
            <v>0</v>
          </cell>
          <cell r="B7626">
            <v>0</v>
          </cell>
          <cell r="C7626">
            <v>0</v>
          </cell>
          <cell r="D7626">
            <v>0</v>
          </cell>
          <cell r="E7626">
            <v>0</v>
          </cell>
        </row>
        <row r="7627">
          <cell r="A7627">
            <v>0</v>
          </cell>
          <cell r="B7627">
            <v>0</v>
          </cell>
          <cell r="C7627">
            <v>0</v>
          </cell>
          <cell r="D7627">
            <v>0</v>
          </cell>
          <cell r="E7627">
            <v>0</v>
          </cell>
        </row>
        <row r="7628">
          <cell r="A7628">
            <v>0</v>
          </cell>
          <cell r="B7628">
            <v>0</v>
          </cell>
          <cell r="C7628">
            <v>0</v>
          </cell>
          <cell r="D7628">
            <v>0</v>
          </cell>
          <cell r="E7628">
            <v>0</v>
          </cell>
        </row>
        <row r="7629">
          <cell r="A7629">
            <v>0</v>
          </cell>
          <cell r="B7629">
            <v>0</v>
          </cell>
          <cell r="C7629">
            <v>0</v>
          </cell>
          <cell r="D7629">
            <v>0</v>
          </cell>
          <cell r="E7629">
            <v>0</v>
          </cell>
        </row>
        <row r="7630">
          <cell r="A7630">
            <v>0</v>
          </cell>
          <cell r="B7630">
            <v>0</v>
          </cell>
          <cell r="C7630">
            <v>0</v>
          </cell>
          <cell r="D7630">
            <v>0</v>
          </cell>
          <cell r="E7630">
            <v>0</v>
          </cell>
        </row>
        <row r="7631">
          <cell r="A7631">
            <v>0</v>
          </cell>
          <cell r="B7631">
            <v>0</v>
          </cell>
          <cell r="C7631">
            <v>0</v>
          </cell>
          <cell r="D7631">
            <v>0</v>
          </cell>
          <cell r="E7631">
            <v>0</v>
          </cell>
        </row>
        <row r="7632">
          <cell r="A7632">
            <v>0</v>
          </cell>
          <cell r="B7632">
            <v>0</v>
          </cell>
          <cell r="C7632">
            <v>0</v>
          </cell>
          <cell r="D7632">
            <v>0</v>
          </cell>
          <cell r="E7632">
            <v>0</v>
          </cell>
        </row>
        <row r="7633">
          <cell r="A7633">
            <v>0</v>
          </cell>
          <cell r="B7633">
            <v>0</v>
          </cell>
          <cell r="C7633">
            <v>0</v>
          </cell>
          <cell r="D7633">
            <v>0</v>
          </cell>
          <cell r="E7633">
            <v>0</v>
          </cell>
        </row>
        <row r="7634">
          <cell r="A7634">
            <v>0</v>
          </cell>
          <cell r="B7634">
            <v>0</v>
          </cell>
          <cell r="C7634">
            <v>0</v>
          </cell>
          <cell r="D7634">
            <v>0</v>
          </cell>
          <cell r="E7634">
            <v>0</v>
          </cell>
        </row>
        <row r="7635">
          <cell r="A7635">
            <v>0</v>
          </cell>
          <cell r="B7635">
            <v>0</v>
          </cell>
          <cell r="C7635">
            <v>0</v>
          </cell>
          <cell r="D7635">
            <v>0</v>
          </cell>
          <cell r="E7635">
            <v>0</v>
          </cell>
        </row>
        <row r="7636">
          <cell r="A7636">
            <v>0</v>
          </cell>
          <cell r="B7636">
            <v>0</v>
          </cell>
          <cell r="C7636">
            <v>0</v>
          </cell>
          <cell r="D7636">
            <v>0</v>
          </cell>
          <cell r="E7636">
            <v>0</v>
          </cell>
        </row>
        <row r="7637">
          <cell r="A7637">
            <v>0</v>
          </cell>
          <cell r="B7637">
            <v>0</v>
          </cell>
          <cell r="C7637">
            <v>0</v>
          </cell>
          <cell r="D7637">
            <v>0</v>
          </cell>
          <cell r="E7637">
            <v>0</v>
          </cell>
        </row>
        <row r="7638">
          <cell r="A7638">
            <v>0</v>
          </cell>
          <cell r="B7638">
            <v>0</v>
          </cell>
          <cell r="C7638">
            <v>0</v>
          </cell>
          <cell r="D7638">
            <v>0</v>
          </cell>
          <cell r="E7638">
            <v>0</v>
          </cell>
        </row>
        <row r="7639">
          <cell r="A7639">
            <v>0</v>
          </cell>
          <cell r="B7639">
            <v>0</v>
          </cell>
          <cell r="C7639">
            <v>0</v>
          </cell>
          <cell r="D7639">
            <v>0</v>
          </cell>
          <cell r="E7639">
            <v>0</v>
          </cell>
        </row>
        <row r="7640">
          <cell r="A7640">
            <v>0</v>
          </cell>
          <cell r="B7640">
            <v>0</v>
          </cell>
          <cell r="C7640">
            <v>0</v>
          </cell>
          <cell r="D7640">
            <v>0</v>
          </cell>
          <cell r="E7640">
            <v>0</v>
          </cell>
        </row>
        <row r="7641">
          <cell r="A7641">
            <v>0</v>
          </cell>
          <cell r="B7641">
            <v>0</v>
          </cell>
          <cell r="C7641">
            <v>0</v>
          </cell>
          <cell r="D7641">
            <v>0</v>
          </cell>
          <cell r="E7641">
            <v>0</v>
          </cell>
        </row>
        <row r="7642">
          <cell r="A7642">
            <v>0</v>
          </cell>
          <cell r="B7642">
            <v>0</v>
          </cell>
          <cell r="C7642">
            <v>0</v>
          </cell>
          <cell r="D7642">
            <v>0</v>
          </cell>
          <cell r="E7642">
            <v>0</v>
          </cell>
        </row>
        <row r="7643">
          <cell r="A7643">
            <v>0</v>
          </cell>
          <cell r="B7643">
            <v>0</v>
          </cell>
          <cell r="C7643">
            <v>0</v>
          </cell>
          <cell r="D7643">
            <v>0</v>
          </cell>
          <cell r="E7643">
            <v>0</v>
          </cell>
        </row>
        <row r="7644">
          <cell r="A7644">
            <v>0</v>
          </cell>
          <cell r="B7644">
            <v>0</v>
          </cell>
          <cell r="C7644">
            <v>0</v>
          </cell>
          <cell r="D7644">
            <v>0</v>
          </cell>
          <cell r="E7644">
            <v>0</v>
          </cell>
        </row>
        <row r="7645">
          <cell r="A7645">
            <v>0</v>
          </cell>
          <cell r="B7645">
            <v>0</v>
          </cell>
          <cell r="C7645">
            <v>0</v>
          </cell>
          <cell r="D7645">
            <v>0</v>
          </cell>
          <cell r="E7645">
            <v>0</v>
          </cell>
        </row>
        <row r="7646">
          <cell r="A7646">
            <v>0</v>
          </cell>
          <cell r="B7646">
            <v>0</v>
          </cell>
          <cell r="C7646">
            <v>0</v>
          </cell>
          <cell r="D7646">
            <v>0</v>
          </cell>
          <cell r="E7646">
            <v>0</v>
          </cell>
        </row>
        <row r="7647">
          <cell r="A7647">
            <v>0</v>
          </cell>
          <cell r="B7647">
            <v>0</v>
          </cell>
          <cell r="C7647">
            <v>0</v>
          </cell>
          <cell r="D7647">
            <v>0</v>
          </cell>
          <cell r="E7647">
            <v>0</v>
          </cell>
        </row>
        <row r="7648">
          <cell r="A7648">
            <v>0</v>
          </cell>
          <cell r="B7648">
            <v>0</v>
          </cell>
          <cell r="C7648">
            <v>0</v>
          </cell>
          <cell r="D7648">
            <v>0</v>
          </cell>
          <cell r="E7648">
            <v>0</v>
          </cell>
        </row>
        <row r="7649">
          <cell r="A7649">
            <v>0</v>
          </cell>
          <cell r="B7649">
            <v>0</v>
          </cell>
          <cell r="C7649">
            <v>0</v>
          </cell>
          <cell r="D7649">
            <v>0</v>
          </cell>
          <cell r="E7649">
            <v>0</v>
          </cell>
        </row>
        <row r="7650">
          <cell r="A7650">
            <v>0</v>
          </cell>
          <cell r="B7650">
            <v>0</v>
          </cell>
          <cell r="C7650">
            <v>0</v>
          </cell>
          <cell r="D7650">
            <v>0</v>
          </cell>
          <cell r="E7650">
            <v>0</v>
          </cell>
        </row>
        <row r="7651">
          <cell r="A7651">
            <v>0</v>
          </cell>
          <cell r="B7651">
            <v>0</v>
          </cell>
          <cell r="C7651">
            <v>0</v>
          </cell>
          <cell r="D7651">
            <v>0</v>
          </cell>
          <cell r="E7651">
            <v>0</v>
          </cell>
        </row>
        <row r="7652">
          <cell r="A7652">
            <v>0</v>
          </cell>
          <cell r="B7652">
            <v>0</v>
          </cell>
          <cell r="C7652">
            <v>0</v>
          </cell>
          <cell r="D7652">
            <v>0</v>
          </cell>
          <cell r="E7652">
            <v>0</v>
          </cell>
        </row>
        <row r="7653">
          <cell r="C7653">
            <v>0</v>
          </cell>
          <cell r="D7653">
            <v>0</v>
          </cell>
          <cell r="E7653">
            <v>0</v>
          </cell>
        </row>
        <row r="7654">
          <cell r="C7654">
            <v>0</v>
          </cell>
          <cell r="D7654">
            <v>0</v>
          </cell>
          <cell r="E7654">
            <v>0</v>
          </cell>
        </row>
        <row r="7655">
          <cell r="C7655">
            <v>0</v>
          </cell>
          <cell r="D7655">
            <v>0</v>
          </cell>
          <cell r="E7655">
            <v>0</v>
          </cell>
        </row>
        <row r="7656">
          <cell r="C7656">
            <v>0</v>
          </cell>
          <cell r="D7656">
            <v>0</v>
          </cell>
          <cell r="E7656">
            <v>0</v>
          </cell>
        </row>
        <row r="7657">
          <cell r="C7657">
            <v>0</v>
          </cell>
          <cell r="D7657">
            <v>0</v>
          </cell>
          <cell r="E7657">
            <v>0</v>
          </cell>
        </row>
        <row r="7658">
          <cell r="C7658">
            <v>0</v>
          </cell>
          <cell r="D7658">
            <v>0</v>
          </cell>
          <cell r="E7658">
            <v>0</v>
          </cell>
        </row>
        <row r="7659">
          <cell r="C7659">
            <v>0</v>
          </cell>
          <cell r="D7659">
            <v>0</v>
          </cell>
          <cell r="E7659">
            <v>0</v>
          </cell>
        </row>
        <row r="7660">
          <cell r="C7660">
            <v>0</v>
          </cell>
          <cell r="D7660">
            <v>0</v>
          </cell>
          <cell r="E7660">
            <v>0</v>
          </cell>
        </row>
        <row r="7661">
          <cell r="C7661">
            <v>0</v>
          </cell>
          <cell r="D7661">
            <v>0</v>
          </cell>
          <cell r="E7661">
            <v>0</v>
          </cell>
        </row>
        <row r="7662">
          <cell r="C7662">
            <v>0</v>
          </cell>
          <cell r="D7662">
            <v>0</v>
          </cell>
          <cell r="E7662">
            <v>0</v>
          </cell>
        </row>
        <row r="7663">
          <cell r="C7663">
            <v>0</v>
          </cell>
          <cell r="D7663">
            <v>0</v>
          </cell>
          <cell r="E7663">
            <v>0</v>
          </cell>
        </row>
        <row r="7664">
          <cell r="C7664">
            <v>0</v>
          </cell>
          <cell r="D7664">
            <v>0</v>
          </cell>
          <cell r="E7664">
            <v>0</v>
          </cell>
        </row>
        <row r="7665">
          <cell r="C7665">
            <v>0</v>
          </cell>
          <cell r="D7665">
            <v>0</v>
          </cell>
          <cell r="E7665">
            <v>0</v>
          </cell>
        </row>
        <row r="7666">
          <cell r="C7666">
            <v>0</v>
          </cell>
          <cell r="D7666">
            <v>0</v>
          </cell>
          <cell r="E7666">
            <v>0</v>
          </cell>
        </row>
        <row r="7667">
          <cell r="C7667">
            <v>0</v>
          </cell>
          <cell r="D7667">
            <v>0</v>
          </cell>
          <cell r="E7667">
            <v>0</v>
          </cell>
        </row>
        <row r="7668">
          <cell r="C7668">
            <v>0</v>
          </cell>
          <cell r="D7668">
            <v>0</v>
          </cell>
          <cell r="E7668">
            <v>0</v>
          </cell>
        </row>
        <row r="7669">
          <cell r="C7669">
            <v>0</v>
          </cell>
          <cell r="D7669">
            <v>0</v>
          </cell>
          <cell r="E7669">
            <v>0</v>
          </cell>
        </row>
        <row r="7670">
          <cell r="C7670">
            <v>0</v>
          </cell>
          <cell r="D7670">
            <v>0</v>
          </cell>
          <cell r="E7670">
            <v>0</v>
          </cell>
        </row>
        <row r="7671">
          <cell r="C7671">
            <v>0</v>
          </cell>
          <cell r="D7671">
            <v>0</v>
          </cell>
          <cell r="E7671">
            <v>0</v>
          </cell>
        </row>
        <row r="7672">
          <cell r="C7672">
            <v>0</v>
          </cell>
          <cell r="D7672">
            <v>0</v>
          </cell>
          <cell r="E7672">
            <v>0</v>
          </cell>
        </row>
        <row r="7673">
          <cell r="C7673">
            <v>0</v>
          </cell>
          <cell r="D7673">
            <v>0</v>
          </cell>
          <cell r="E7673">
            <v>0</v>
          </cell>
        </row>
        <row r="7674">
          <cell r="C7674">
            <v>0</v>
          </cell>
          <cell r="D7674">
            <v>0</v>
          </cell>
          <cell r="E7674">
            <v>0</v>
          </cell>
        </row>
        <row r="7675">
          <cell r="C7675">
            <v>0</v>
          </cell>
          <cell r="D7675">
            <v>0</v>
          </cell>
          <cell r="E7675">
            <v>0</v>
          </cell>
        </row>
        <row r="7676">
          <cell r="C7676">
            <v>0</v>
          </cell>
          <cell r="D7676">
            <v>0</v>
          </cell>
          <cell r="E7676">
            <v>0</v>
          </cell>
        </row>
        <row r="7677">
          <cell r="C7677">
            <v>0</v>
          </cell>
          <cell r="D7677">
            <v>0</v>
          </cell>
          <cell r="E7677">
            <v>0</v>
          </cell>
        </row>
        <row r="7678">
          <cell r="C7678">
            <v>0</v>
          </cell>
          <cell r="D7678">
            <v>0</v>
          </cell>
          <cell r="E7678">
            <v>0</v>
          </cell>
        </row>
        <row r="7679">
          <cell r="C7679">
            <v>0</v>
          </cell>
          <cell r="D7679">
            <v>0</v>
          </cell>
          <cell r="E7679">
            <v>0</v>
          </cell>
        </row>
        <row r="7680">
          <cell r="C7680">
            <v>0</v>
          </cell>
          <cell r="D7680">
            <v>0</v>
          </cell>
          <cell r="E7680">
            <v>0</v>
          </cell>
        </row>
        <row r="7681">
          <cell r="C7681">
            <v>0</v>
          </cell>
          <cell r="D7681">
            <v>0</v>
          </cell>
          <cell r="E7681">
            <v>0</v>
          </cell>
        </row>
        <row r="7682">
          <cell r="C7682">
            <v>0</v>
          </cell>
          <cell r="D7682">
            <v>0</v>
          </cell>
          <cell r="E7682">
            <v>0</v>
          </cell>
        </row>
        <row r="7683">
          <cell r="C7683">
            <v>0</v>
          </cell>
          <cell r="D7683">
            <v>0</v>
          </cell>
          <cell r="E7683">
            <v>0</v>
          </cell>
        </row>
        <row r="7684">
          <cell r="C7684">
            <v>0</v>
          </cell>
          <cell r="D7684">
            <v>0</v>
          </cell>
          <cell r="E7684">
            <v>0</v>
          </cell>
        </row>
        <row r="7685">
          <cell r="C7685">
            <v>0</v>
          </cell>
          <cell r="D7685">
            <v>0</v>
          </cell>
          <cell r="E7685">
            <v>0</v>
          </cell>
        </row>
        <row r="7686">
          <cell r="C7686">
            <v>0</v>
          </cell>
          <cell r="D7686">
            <v>0</v>
          </cell>
          <cell r="E7686">
            <v>0</v>
          </cell>
        </row>
        <row r="7687">
          <cell r="C7687">
            <v>0</v>
          </cell>
          <cell r="D7687">
            <v>0</v>
          </cell>
          <cell r="E7687">
            <v>0</v>
          </cell>
        </row>
        <row r="7688">
          <cell r="C7688">
            <v>0</v>
          </cell>
          <cell r="D7688">
            <v>0</v>
          </cell>
          <cell r="E7688">
            <v>0</v>
          </cell>
        </row>
        <row r="7689">
          <cell r="C7689">
            <v>0</v>
          </cell>
          <cell r="D7689">
            <v>0</v>
          </cell>
          <cell r="E7689">
            <v>0</v>
          </cell>
        </row>
        <row r="7690">
          <cell r="C7690">
            <v>0</v>
          </cell>
          <cell r="D7690">
            <v>0</v>
          </cell>
          <cell r="E7690">
            <v>0</v>
          </cell>
        </row>
        <row r="7691">
          <cell r="C7691">
            <v>0</v>
          </cell>
          <cell r="D7691">
            <v>0</v>
          </cell>
          <cell r="E7691">
            <v>0</v>
          </cell>
        </row>
        <row r="7692">
          <cell r="C7692">
            <v>0</v>
          </cell>
          <cell r="D7692">
            <v>0</v>
          </cell>
          <cell r="E7692">
            <v>0</v>
          </cell>
        </row>
        <row r="7693">
          <cell r="C7693">
            <v>0</v>
          </cell>
          <cell r="D7693">
            <v>0</v>
          </cell>
          <cell r="E7693">
            <v>0</v>
          </cell>
        </row>
        <row r="7694">
          <cell r="C7694">
            <v>0</v>
          </cell>
          <cell r="D7694">
            <v>0</v>
          </cell>
          <cell r="E7694">
            <v>0</v>
          </cell>
        </row>
        <row r="7695">
          <cell r="C7695">
            <v>0</v>
          </cell>
          <cell r="D7695">
            <v>0</v>
          </cell>
          <cell r="E7695">
            <v>0</v>
          </cell>
        </row>
        <row r="7696">
          <cell r="C7696">
            <v>0</v>
          </cell>
          <cell r="D7696">
            <v>0</v>
          </cell>
          <cell r="E7696">
            <v>0</v>
          </cell>
        </row>
        <row r="7697">
          <cell r="C7697">
            <v>0</v>
          </cell>
          <cell r="D7697">
            <v>0</v>
          </cell>
          <cell r="E7697">
            <v>0</v>
          </cell>
        </row>
        <row r="7698">
          <cell r="C7698">
            <v>0</v>
          </cell>
          <cell r="D7698">
            <v>0</v>
          </cell>
          <cell r="E7698">
            <v>0</v>
          </cell>
        </row>
        <row r="7699">
          <cell r="C7699">
            <v>0</v>
          </cell>
          <cell r="D7699">
            <v>0</v>
          </cell>
          <cell r="E7699">
            <v>0</v>
          </cell>
        </row>
        <row r="7700">
          <cell r="C7700">
            <v>0</v>
          </cell>
          <cell r="D7700">
            <v>0</v>
          </cell>
          <cell r="E7700">
            <v>0</v>
          </cell>
        </row>
        <row r="7701">
          <cell r="C7701">
            <v>0</v>
          </cell>
          <cell r="D7701">
            <v>0</v>
          </cell>
          <cell r="E7701">
            <v>0</v>
          </cell>
        </row>
        <row r="7702">
          <cell r="C7702">
            <v>0</v>
          </cell>
          <cell r="D7702">
            <v>0</v>
          </cell>
          <cell r="E7702">
            <v>0</v>
          </cell>
        </row>
        <row r="7703">
          <cell r="C7703">
            <v>0</v>
          </cell>
          <cell r="D7703">
            <v>0</v>
          </cell>
          <cell r="E7703">
            <v>0</v>
          </cell>
        </row>
        <row r="7704">
          <cell r="C7704">
            <v>0</v>
          </cell>
          <cell r="D7704">
            <v>0</v>
          </cell>
          <cell r="E7704">
            <v>0</v>
          </cell>
        </row>
        <row r="7705">
          <cell r="C7705">
            <v>0</v>
          </cell>
          <cell r="D7705">
            <v>0</v>
          </cell>
          <cell r="E7705">
            <v>0</v>
          </cell>
        </row>
        <row r="7706">
          <cell r="C7706">
            <v>0</v>
          </cell>
          <cell r="D7706">
            <v>0</v>
          </cell>
          <cell r="E7706">
            <v>0</v>
          </cell>
        </row>
        <row r="7707">
          <cell r="C7707">
            <v>0</v>
          </cell>
          <cell r="D7707">
            <v>0</v>
          </cell>
          <cell r="E7707">
            <v>0</v>
          </cell>
        </row>
        <row r="7708">
          <cell r="C7708">
            <v>0</v>
          </cell>
          <cell r="D7708">
            <v>0</v>
          </cell>
          <cell r="E7708">
            <v>0</v>
          </cell>
        </row>
        <row r="7709">
          <cell r="C7709">
            <v>0</v>
          </cell>
          <cell r="D7709">
            <v>0</v>
          </cell>
          <cell r="E7709">
            <v>0</v>
          </cell>
        </row>
        <row r="7710">
          <cell r="C7710">
            <v>0</v>
          </cell>
          <cell r="D7710">
            <v>0</v>
          </cell>
          <cell r="E7710">
            <v>0</v>
          </cell>
        </row>
        <row r="7711">
          <cell r="C7711">
            <v>0</v>
          </cell>
          <cell r="D7711">
            <v>0</v>
          </cell>
          <cell r="E7711">
            <v>0</v>
          </cell>
        </row>
        <row r="7712">
          <cell r="C7712">
            <v>0</v>
          </cell>
          <cell r="D7712">
            <v>0</v>
          </cell>
          <cell r="E7712">
            <v>0</v>
          </cell>
        </row>
        <row r="7713">
          <cell r="C7713">
            <v>0</v>
          </cell>
          <cell r="D7713">
            <v>0</v>
          </cell>
          <cell r="E7713">
            <v>0</v>
          </cell>
        </row>
        <row r="7714">
          <cell r="C7714">
            <v>0</v>
          </cell>
          <cell r="D7714">
            <v>0</v>
          </cell>
          <cell r="E7714">
            <v>0</v>
          </cell>
        </row>
        <row r="7715">
          <cell r="C7715">
            <v>0</v>
          </cell>
          <cell r="D7715">
            <v>0</v>
          </cell>
          <cell r="E7715">
            <v>0</v>
          </cell>
        </row>
        <row r="7716">
          <cell r="C7716">
            <v>0</v>
          </cell>
          <cell r="D7716">
            <v>0</v>
          </cell>
          <cell r="E7716">
            <v>0</v>
          </cell>
        </row>
        <row r="7717">
          <cell r="C7717">
            <v>0</v>
          </cell>
          <cell r="D7717">
            <v>0</v>
          </cell>
          <cell r="E7717">
            <v>0</v>
          </cell>
        </row>
        <row r="7718">
          <cell r="C7718">
            <v>0</v>
          </cell>
          <cell r="D7718">
            <v>0</v>
          </cell>
          <cell r="E7718">
            <v>0</v>
          </cell>
        </row>
        <row r="7719">
          <cell r="C7719">
            <v>0</v>
          </cell>
          <cell r="D7719">
            <v>0</v>
          </cell>
          <cell r="E7719">
            <v>0</v>
          </cell>
        </row>
        <row r="7720">
          <cell r="C7720">
            <v>0</v>
          </cell>
          <cell r="D7720">
            <v>0</v>
          </cell>
          <cell r="E7720">
            <v>0</v>
          </cell>
        </row>
        <row r="7721">
          <cell r="C7721">
            <v>0</v>
          </cell>
          <cell r="D7721">
            <v>0</v>
          </cell>
          <cell r="E7721">
            <v>0</v>
          </cell>
        </row>
        <row r="7722">
          <cell r="C7722">
            <v>0</v>
          </cell>
          <cell r="D7722">
            <v>0</v>
          </cell>
          <cell r="E7722">
            <v>0</v>
          </cell>
        </row>
        <row r="7723">
          <cell r="C7723">
            <v>0</v>
          </cell>
          <cell r="D7723">
            <v>0</v>
          </cell>
          <cell r="E7723">
            <v>0</v>
          </cell>
        </row>
        <row r="7724">
          <cell r="C7724">
            <v>0</v>
          </cell>
          <cell r="D7724">
            <v>0</v>
          </cell>
          <cell r="E7724">
            <v>0</v>
          </cell>
        </row>
        <row r="7725">
          <cell r="C7725">
            <v>0</v>
          </cell>
          <cell r="D7725">
            <v>0</v>
          </cell>
          <cell r="E7725">
            <v>0</v>
          </cell>
        </row>
        <row r="7726">
          <cell r="C7726">
            <v>0</v>
          </cell>
          <cell r="D7726">
            <v>0</v>
          </cell>
          <cell r="E7726">
            <v>0</v>
          </cell>
        </row>
        <row r="7727">
          <cell r="C7727">
            <v>0</v>
          </cell>
          <cell r="D7727">
            <v>0</v>
          </cell>
          <cell r="E7727">
            <v>0</v>
          </cell>
        </row>
        <row r="7728">
          <cell r="C7728">
            <v>0</v>
          </cell>
          <cell r="D7728">
            <v>0</v>
          </cell>
          <cell r="E7728">
            <v>0</v>
          </cell>
        </row>
        <row r="7729">
          <cell r="C7729">
            <v>0</v>
          </cell>
          <cell r="D7729">
            <v>0</v>
          </cell>
          <cell r="E7729">
            <v>0</v>
          </cell>
        </row>
        <row r="7730">
          <cell r="C7730">
            <v>0</v>
          </cell>
          <cell r="D7730">
            <v>0</v>
          </cell>
          <cell r="E7730">
            <v>0</v>
          </cell>
        </row>
        <row r="7731">
          <cell r="C7731">
            <v>0</v>
          </cell>
          <cell r="D7731">
            <v>0</v>
          </cell>
          <cell r="E7731">
            <v>0</v>
          </cell>
        </row>
        <row r="7732">
          <cell r="C7732">
            <v>0</v>
          </cell>
          <cell r="D7732">
            <v>0</v>
          </cell>
          <cell r="E7732">
            <v>0</v>
          </cell>
        </row>
        <row r="7733">
          <cell r="C7733">
            <v>0</v>
          </cell>
          <cell r="D7733">
            <v>0</v>
          </cell>
          <cell r="E7733">
            <v>0</v>
          </cell>
        </row>
        <row r="7734">
          <cell r="C7734">
            <v>0</v>
          </cell>
          <cell r="D7734">
            <v>0</v>
          </cell>
          <cell r="E7734">
            <v>0</v>
          </cell>
        </row>
        <row r="7735">
          <cell r="C7735">
            <v>0</v>
          </cell>
          <cell r="D7735">
            <v>0</v>
          </cell>
          <cell r="E7735">
            <v>0</v>
          </cell>
        </row>
        <row r="7736">
          <cell r="C7736">
            <v>0</v>
          </cell>
          <cell r="D7736">
            <v>0</v>
          </cell>
          <cell r="E7736">
            <v>0</v>
          </cell>
        </row>
        <row r="7737">
          <cell r="C7737">
            <v>0</v>
          </cell>
          <cell r="D7737">
            <v>0</v>
          </cell>
          <cell r="E7737">
            <v>0</v>
          </cell>
        </row>
        <row r="7738">
          <cell r="C7738">
            <v>0</v>
          </cell>
          <cell r="D7738">
            <v>0</v>
          </cell>
          <cell r="E7738">
            <v>0</v>
          </cell>
        </row>
        <row r="7739">
          <cell r="C7739">
            <v>0</v>
          </cell>
          <cell r="D7739">
            <v>0</v>
          </cell>
          <cell r="E7739">
            <v>0</v>
          </cell>
        </row>
        <row r="7740">
          <cell r="C7740">
            <v>0</v>
          </cell>
          <cell r="D7740">
            <v>0</v>
          </cell>
          <cell r="E7740">
            <v>0</v>
          </cell>
        </row>
        <row r="7741">
          <cell r="C7741">
            <v>0</v>
          </cell>
          <cell r="D7741">
            <v>0</v>
          </cell>
          <cell r="E7741">
            <v>0</v>
          </cell>
        </row>
        <row r="7742">
          <cell r="C7742">
            <v>0</v>
          </cell>
          <cell r="D7742">
            <v>0</v>
          </cell>
          <cell r="E7742">
            <v>0</v>
          </cell>
        </row>
        <row r="7743">
          <cell r="C7743">
            <v>0</v>
          </cell>
          <cell r="D7743">
            <v>0</v>
          </cell>
          <cell r="E7743">
            <v>0</v>
          </cell>
        </row>
        <row r="7744">
          <cell r="C7744">
            <v>0</v>
          </cell>
          <cell r="D7744">
            <v>0</v>
          </cell>
          <cell r="E7744">
            <v>0</v>
          </cell>
        </row>
        <row r="7745">
          <cell r="C7745">
            <v>0</v>
          </cell>
          <cell r="D7745">
            <v>0</v>
          </cell>
          <cell r="E7745">
            <v>0</v>
          </cell>
        </row>
        <row r="7746">
          <cell r="C7746">
            <v>0</v>
          </cell>
          <cell r="D7746">
            <v>0</v>
          </cell>
          <cell r="E7746">
            <v>0</v>
          </cell>
        </row>
        <row r="7747">
          <cell r="C7747">
            <v>0</v>
          </cell>
          <cell r="D7747">
            <v>0</v>
          </cell>
          <cell r="E7747">
            <v>0</v>
          </cell>
        </row>
        <row r="7748">
          <cell r="C7748">
            <v>0</v>
          </cell>
          <cell r="D7748">
            <v>0</v>
          </cell>
          <cell r="E7748">
            <v>0</v>
          </cell>
        </row>
        <row r="7749">
          <cell r="C7749">
            <v>0</v>
          </cell>
          <cell r="D7749">
            <v>0</v>
          </cell>
          <cell r="E7749">
            <v>0</v>
          </cell>
        </row>
        <row r="7750">
          <cell r="C7750">
            <v>0</v>
          </cell>
          <cell r="D7750">
            <v>0</v>
          </cell>
          <cell r="E7750">
            <v>0</v>
          </cell>
        </row>
        <row r="7751">
          <cell r="C7751">
            <v>0</v>
          </cell>
          <cell r="D7751">
            <v>0</v>
          </cell>
          <cell r="E7751">
            <v>0</v>
          </cell>
        </row>
        <row r="7752">
          <cell r="C7752">
            <v>0</v>
          </cell>
          <cell r="D7752">
            <v>0</v>
          </cell>
          <cell r="E7752">
            <v>0</v>
          </cell>
        </row>
        <row r="7753">
          <cell r="C7753">
            <v>0</v>
          </cell>
          <cell r="D7753">
            <v>0</v>
          </cell>
          <cell r="E7753">
            <v>0</v>
          </cell>
        </row>
        <row r="7754">
          <cell r="C7754">
            <v>0</v>
          </cell>
          <cell r="D7754">
            <v>0</v>
          </cell>
          <cell r="E7754">
            <v>0</v>
          </cell>
        </row>
        <row r="7755">
          <cell r="C7755">
            <v>0</v>
          </cell>
          <cell r="D7755">
            <v>0</v>
          </cell>
          <cell r="E7755">
            <v>0</v>
          </cell>
        </row>
        <row r="7756">
          <cell r="C7756">
            <v>0</v>
          </cell>
          <cell r="D7756">
            <v>0</v>
          </cell>
          <cell r="E7756">
            <v>0</v>
          </cell>
        </row>
        <row r="7757">
          <cell r="C7757">
            <v>0</v>
          </cell>
          <cell r="D7757">
            <v>0</v>
          </cell>
          <cell r="E7757">
            <v>0</v>
          </cell>
        </row>
        <row r="7758">
          <cell r="C7758">
            <v>0</v>
          </cell>
          <cell r="D7758">
            <v>0</v>
          </cell>
          <cell r="E7758">
            <v>0</v>
          </cell>
        </row>
        <row r="7759">
          <cell r="C7759">
            <v>0</v>
          </cell>
          <cell r="D7759">
            <v>0</v>
          </cell>
          <cell r="E7759">
            <v>0</v>
          </cell>
        </row>
        <row r="7760">
          <cell r="C7760">
            <v>0</v>
          </cell>
          <cell r="D7760">
            <v>0</v>
          </cell>
          <cell r="E7760">
            <v>0</v>
          </cell>
        </row>
        <row r="7761">
          <cell r="C7761">
            <v>0</v>
          </cell>
          <cell r="D7761">
            <v>0</v>
          </cell>
          <cell r="E7761">
            <v>0</v>
          </cell>
        </row>
        <row r="7762">
          <cell r="C7762">
            <v>0</v>
          </cell>
          <cell r="D7762">
            <v>0</v>
          </cell>
          <cell r="E7762">
            <v>0</v>
          </cell>
        </row>
        <row r="7763">
          <cell r="C7763">
            <v>0</v>
          </cell>
          <cell r="D7763">
            <v>0</v>
          </cell>
          <cell r="E7763">
            <v>0</v>
          </cell>
        </row>
        <row r="7764">
          <cell r="C7764">
            <v>0</v>
          </cell>
          <cell r="D7764">
            <v>0</v>
          </cell>
          <cell r="E7764">
            <v>0</v>
          </cell>
        </row>
        <row r="7765">
          <cell r="C7765">
            <v>0</v>
          </cell>
          <cell r="D7765">
            <v>0</v>
          </cell>
          <cell r="E7765">
            <v>0</v>
          </cell>
        </row>
        <row r="7766">
          <cell r="C7766">
            <v>0</v>
          </cell>
          <cell r="D7766">
            <v>0</v>
          </cell>
          <cell r="E7766">
            <v>0</v>
          </cell>
        </row>
        <row r="7767">
          <cell r="C7767">
            <v>0</v>
          </cell>
          <cell r="D7767">
            <v>0</v>
          </cell>
          <cell r="E7767">
            <v>0</v>
          </cell>
        </row>
        <row r="7768">
          <cell r="C7768">
            <v>0</v>
          </cell>
          <cell r="D7768">
            <v>0</v>
          </cell>
          <cell r="E7768">
            <v>0</v>
          </cell>
        </row>
        <row r="7769">
          <cell r="C7769">
            <v>0</v>
          </cell>
          <cell r="D7769">
            <v>0</v>
          </cell>
          <cell r="E7769">
            <v>0</v>
          </cell>
        </row>
        <row r="7770">
          <cell r="C7770">
            <v>0</v>
          </cell>
          <cell r="D7770">
            <v>0</v>
          </cell>
          <cell r="E7770">
            <v>0</v>
          </cell>
        </row>
        <row r="7771">
          <cell r="C7771">
            <v>0</v>
          </cell>
          <cell r="D7771">
            <v>0</v>
          </cell>
          <cell r="E7771">
            <v>0</v>
          </cell>
        </row>
        <row r="7772">
          <cell r="C7772">
            <v>0</v>
          </cell>
          <cell r="D7772">
            <v>0</v>
          </cell>
          <cell r="E7772">
            <v>0</v>
          </cell>
        </row>
        <row r="7773">
          <cell r="C7773">
            <v>0</v>
          </cell>
          <cell r="D7773">
            <v>0</v>
          </cell>
          <cell r="E7773">
            <v>0</v>
          </cell>
        </row>
        <row r="7774">
          <cell r="C7774">
            <v>0</v>
          </cell>
          <cell r="D7774">
            <v>0</v>
          </cell>
          <cell r="E7774">
            <v>0</v>
          </cell>
        </row>
        <row r="7775">
          <cell r="C7775">
            <v>0</v>
          </cell>
          <cell r="D7775">
            <v>0</v>
          </cell>
          <cell r="E7775">
            <v>0</v>
          </cell>
        </row>
        <row r="7776">
          <cell r="C7776">
            <v>0</v>
          </cell>
          <cell r="D7776">
            <v>0</v>
          </cell>
          <cell r="E7776">
            <v>0</v>
          </cell>
        </row>
        <row r="7777">
          <cell r="C7777">
            <v>0</v>
          </cell>
          <cell r="D7777">
            <v>0</v>
          </cell>
          <cell r="E7777">
            <v>0</v>
          </cell>
        </row>
        <row r="7778">
          <cell r="C7778">
            <v>0</v>
          </cell>
          <cell r="D7778">
            <v>0</v>
          </cell>
          <cell r="E7778">
            <v>0</v>
          </cell>
        </row>
        <row r="7779">
          <cell r="C7779">
            <v>0</v>
          </cell>
          <cell r="D7779">
            <v>0</v>
          </cell>
          <cell r="E7779">
            <v>0</v>
          </cell>
        </row>
        <row r="7780">
          <cell r="C7780">
            <v>0</v>
          </cell>
          <cell r="D7780">
            <v>0</v>
          </cell>
          <cell r="E7780">
            <v>0</v>
          </cell>
        </row>
        <row r="7781">
          <cell r="C7781">
            <v>0</v>
          </cell>
          <cell r="D7781">
            <v>0</v>
          </cell>
          <cell r="E7781">
            <v>0</v>
          </cell>
        </row>
        <row r="7782">
          <cell r="C7782">
            <v>0</v>
          </cell>
          <cell r="D7782">
            <v>0</v>
          </cell>
          <cell r="E7782">
            <v>0</v>
          </cell>
        </row>
        <row r="7783">
          <cell r="C7783">
            <v>0</v>
          </cell>
          <cell r="D7783">
            <v>0</v>
          </cell>
          <cell r="E7783">
            <v>0</v>
          </cell>
        </row>
        <row r="7784">
          <cell r="C7784">
            <v>0</v>
          </cell>
          <cell r="D7784">
            <v>0</v>
          </cell>
          <cell r="E7784">
            <v>0</v>
          </cell>
        </row>
        <row r="7785">
          <cell r="C7785">
            <v>0</v>
          </cell>
          <cell r="D7785">
            <v>0</v>
          </cell>
          <cell r="E7785">
            <v>0</v>
          </cell>
        </row>
        <row r="7786">
          <cell r="C7786">
            <v>0</v>
          </cell>
          <cell r="D7786">
            <v>0</v>
          </cell>
          <cell r="E7786">
            <v>0</v>
          </cell>
        </row>
        <row r="7787">
          <cell r="C7787">
            <v>0</v>
          </cell>
          <cell r="D7787">
            <v>0</v>
          </cell>
          <cell r="E7787">
            <v>0</v>
          </cell>
        </row>
        <row r="7788">
          <cell r="C7788">
            <v>0</v>
          </cell>
          <cell r="D7788">
            <v>0</v>
          </cell>
          <cell r="E7788">
            <v>0</v>
          </cell>
        </row>
        <row r="7789">
          <cell r="C7789">
            <v>0</v>
          </cell>
          <cell r="D7789">
            <v>0</v>
          </cell>
          <cell r="E7789">
            <v>0</v>
          </cell>
        </row>
        <row r="7790">
          <cell r="C7790">
            <v>0</v>
          </cell>
          <cell r="D7790">
            <v>0</v>
          </cell>
          <cell r="E7790">
            <v>0</v>
          </cell>
        </row>
        <row r="7791">
          <cell r="C7791">
            <v>0</v>
          </cell>
          <cell r="D7791">
            <v>0</v>
          </cell>
          <cell r="E7791">
            <v>0</v>
          </cell>
        </row>
        <row r="7792">
          <cell r="C7792">
            <v>0</v>
          </cell>
          <cell r="D7792">
            <v>0</v>
          </cell>
          <cell r="E7792">
            <v>0</v>
          </cell>
        </row>
        <row r="7793">
          <cell r="C7793">
            <v>0</v>
          </cell>
          <cell r="D7793">
            <v>0</v>
          </cell>
          <cell r="E7793">
            <v>0</v>
          </cell>
        </row>
        <row r="7794">
          <cell r="C7794">
            <v>0</v>
          </cell>
          <cell r="D7794">
            <v>0</v>
          </cell>
          <cell r="E7794">
            <v>0</v>
          </cell>
        </row>
        <row r="7795">
          <cell r="C7795">
            <v>0</v>
          </cell>
          <cell r="D7795">
            <v>0</v>
          </cell>
          <cell r="E7795">
            <v>0</v>
          </cell>
        </row>
        <row r="7796">
          <cell r="C7796">
            <v>0</v>
          </cell>
          <cell r="D7796">
            <v>0</v>
          </cell>
          <cell r="E7796">
            <v>0</v>
          </cell>
        </row>
        <row r="7797">
          <cell r="C7797">
            <v>0</v>
          </cell>
          <cell r="D7797">
            <v>0</v>
          </cell>
          <cell r="E7797">
            <v>0</v>
          </cell>
        </row>
        <row r="7798">
          <cell r="C7798">
            <v>0</v>
          </cell>
          <cell r="D7798">
            <v>0</v>
          </cell>
          <cell r="E7798">
            <v>0</v>
          </cell>
        </row>
        <row r="7799">
          <cell r="C7799">
            <v>0</v>
          </cell>
          <cell r="D7799">
            <v>0</v>
          </cell>
          <cell r="E7799">
            <v>0</v>
          </cell>
        </row>
        <row r="7800">
          <cell r="C7800">
            <v>0</v>
          </cell>
          <cell r="D7800">
            <v>0</v>
          </cell>
          <cell r="E7800">
            <v>0</v>
          </cell>
        </row>
        <row r="7801">
          <cell r="C7801">
            <v>0</v>
          </cell>
          <cell r="D7801">
            <v>0</v>
          </cell>
          <cell r="E7801">
            <v>0</v>
          </cell>
        </row>
        <row r="7802">
          <cell r="C7802">
            <v>0</v>
          </cell>
          <cell r="D7802">
            <v>0</v>
          </cell>
          <cell r="E7802">
            <v>0</v>
          </cell>
        </row>
        <row r="7803">
          <cell r="C7803">
            <v>0</v>
          </cell>
          <cell r="D7803">
            <v>0</v>
          </cell>
          <cell r="E7803">
            <v>0</v>
          </cell>
        </row>
        <row r="7804">
          <cell r="C7804">
            <v>0</v>
          </cell>
          <cell r="D7804">
            <v>0</v>
          </cell>
          <cell r="E7804">
            <v>0</v>
          </cell>
        </row>
        <row r="7805">
          <cell r="C7805">
            <v>0</v>
          </cell>
          <cell r="D7805">
            <v>0</v>
          </cell>
          <cell r="E7805">
            <v>0</v>
          </cell>
        </row>
        <row r="7806">
          <cell r="C7806">
            <v>0</v>
          </cell>
          <cell r="D7806">
            <v>0</v>
          </cell>
          <cell r="E7806">
            <v>0</v>
          </cell>
        </row>
        <row r="7807">
          <cell r="C7807">
            <v>0</v>
          </cell>
          <cell r="D7807">
            <v>0</v>
          </cell>
          <cell r="E7807">
            <v>0</v>
          </cell>
        </row>
        <row r="7808">
          <cell r="C7808">
            <v>0</v>
          </cell>
          <cell r="D7808">
            <v>0</v>
          </cell>
          <cell r="E7808">
            <v>0</v>
          </cell>
        </row>
        <row r="7809">
          <cell r="C7809">
            <v>0</v>
          </cell>
          <cell r="D7809">
            <v>0</v>
          </cell>
          <cell r="E7809">
            <v>0</v>
          </cell>
        </row>
        <row r="7810">
          <cell r="C7810">
            <v>0</v>
          </cell>
          <cell r="D7810">
            <v>0</v>
          </cell>
          <cell r="E7810">
            <v>0</v>
          </cell>
        </row>
        <row r="7811">
          <cell r="C7811">
            <v>0</v>
          </cell>
          <cell r="D7811">
            <v>0</v>
          </cell>
          <cell r="E7811">
            <v>0</v>
          </cell>
        </row>
        <row r="7812">
          <cell r="C7812">
            <v>0</v>
          </cell>
          <cell r="D7812">
            <v>0</v>
          </cell>
          <cell r="E7812">
            <v>0</v>
          </cell>
        </row>
        <row r="7813">
          <cell r="C7813">
            <v>0</v>
          </cell>
          <cell r="D7813">
            <v>0</v>
          </cell>
          <cell r="E7813">
            <v>0</v>
          </cell>
        </row>
        <row r="7814">
          <cell r="C7814">
            <v>0</v>
          </cell>
          <cell r="D7814">
            <v>0</v>
          </cell>
          <cell r="E7814">
            <v>0</v>
          </cell>
        </row>
        <row r="7815">
          <cell r="C7815">
            <v>0</v>
          </cell>
          <cell r="D7815">
            <v>0</v>
          </cell>
          <cell r="E7815">
            <v>0</v>
          </cell>
        </row>
        <row r="7816">
          <cell r="C7816">
            <v>0</v>
          </cell>
          <cell r="D7816">
            <v>0</v>
          </cell>
          <cell r="E7816">
            <v>0</v>
          </cell>
        </row>
        <row r="7817">
          <cell r="C7817">
            <v>0</v>
          </cell>
          <cell r="D7817">
            <v>0</v>
          </cell>
          <cell r="E7817">
            <v>0</v>
          </cell>
        </row>
        <row r="7818">
          <cell r="C7818">
            <v>0</v>
          </cell>
          <cell r="D7818">
            <v>0</v>
          </cell>
          <cell r="E7818">
            <v>0</v>
          </cell>
        </row>
        <row r="7819">
          <cell r="C7819">
            <v>0</v>
          </cell>
          <cell r="D7819">
            <v>0</v>
          </cell>
          <cell r="E7819">
            <v>0</v>
          </cell>
        </row>
        <row r="7820">
          <cell r="C7820">
            <v>0</v>
          </cell>
          <cell r="D7820">
            <v>0</v>
          </cell>
          <cell r="E7820">
            <v>0</v>
          </cell>
        </row>
        <row r="7821">
          <cell r="C7821">
            <v>0</v>
          </cell>
          <cell r="D7821">
            <v>0</v>
          </cell>
          <cell r="E7821">
            <v>0</v>
          </cell>
        </row>
        <row r="7822">
          <cell r="C7822">
            <v>0</v>
          </cell>
          <cell r="D7822">
            <v>0</v>
          </cell>
          <cell r="E7822">
            <v>0</v>
          </cell>
        </row>
        <row r="7823">
          <cell r="C7823">
            <v>0</v>
          </cell>
          <cell r="D7823">
            <v>0</v>
          </cell>
          <cell r="E7823">
            <v>0</v>
          </cell>
        </row>
        <row r="7824">
          <cell r="C7824">
            <v>0</v>
          </cell>
          <cell r="D7824">
            <v>0</v>
          </cell>
          <cell r="E7824">
            <v>0</v>
          </cell>
        </row>
        <row r="7825">
          <cell r="C7825">
            <v>0</v>
          </cell>
          <cell r="D7825">
            <v>0</v>
          </cell>
          <cell r="E7825">
            <v>0</v>
          </cell>
        </row>
        <row r="7826">
          <cell r="C7826">
            <v>0</v>
          </cell>
          <cell r="D7826">
            <v>0</v>
          </cell>
          <cell r="E7826">
            <v>0</v>
          </cell>
        </row>
        <row r="7827">
          <cell r="C7827">
            <v>0</v>
          </cell>
          <cell r="D7827">
            <v>0</v>
          </cell>
          <cell r="E7827">
            <v>0</v>
          </cell>
        </row>
        <row r="7828">
          <cell r="C7828">
            <v>0</v>
          </cell>
          <cell r="D7828">
            <v>0</v>
          </cell>
          <cell r="E7828">
            <v>0</v>
          </cell>
        </row>
        <row r="7829">
          <cell r="C7829">
            <v>0</v>
          </cell>
          <cell r="D7829">
            <v>0</v>
          </cell>
          <cell r="E7829">
            <v>0</v>
          </cell>
        </row>
        <row r="7830">
          <cell r="C7830">
            <v>0</v>
          </cell>
          <cell r="D7830">
            <v>0</v>
          </cell>
          <cell r="E7830">
            <v>0</v>
          </cell>
        </row>
        <row r="7831">
          <cell r="C7831">
            <v>0</v>
          </cell>
          <cell r="D7831">
            <v>0</v>
          </cell>
          <cell r="E7831">
            <v>0</v>
          </cell>
        </row>
        <row r="7832">
          <cell r="C7832">
            <v>0</v>
          </cell>
          <cell r="D7832">
            <v>0</v>
          </cell>
          <cell r="E7832">
            <v>0</v>
          </cell>
        </row>
        <row r="7833">
          <cell r="C7833">
            <v>0</v>
          </cell>
          <cell r="D7833">
            <v>0</v>
          </cell>
          <cell r="E7833">
            <v>0</v>
          </cell>
        </row>
        <row r="7834">
          <cell r="C7834">
            <v>0</v>
          </cell>
          <cell r="D7834">
            <v>0</v>
          </cell>
          <cell r="E7834">
            <v>0</v>
          </cell>
        </row>
        <row r="7835">
          <cell r="C7835">
            <v>0</v>
          </cell>
          <cell r="D7835">
            <v>0</v>
          </cell>
          <cell r="E7835">
            <v>0</v>
          </cell>
        </row>
        <row r="7836">
          <cell r="C7836">
            <v>0</v>
          </cell>
          <cell r="D7836">
            <v>0</v>
          </cell>
          <cell r="E7836">
            <v>0</v>
          </cell>
        </row>
        <row r="7837">
          <cell r="C7837">
            <v>0</v>
          </cell>
          <cell r="D7837">
            <v>0</v>
          </cell>
          <cell r="E7837">
            <v>0</v>
          </cell>
        </row>
      </sheetData>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ites.seinfra.ce.gov.br/siproce/desonerada/html/I0682.html?a=1493216430598" TargetMode="External"/><Relationship Id="rId7" Type="http://schemas.openxmlformats.org/officeDocument/2006/relationships/drawing" Target="../drawings/drawing3.xml"/><Relationship Id="rId2" Type="http://schemas.openxmlformats.org/officeDocument/2006/relationships/hyperlink" Target="http://sites.seinfra.ce.gov.br/siproce/desonerada/html/I0682.html?a=1493216430598" TargetMode="External"/><Relationship Id="rId1" Type="http://schemas.openxmlformats.org/officeDocument/2006/relationships/hyperlink" Target="http://sites.seinfra.ce.gov.br/siproce/desonerada/html/I0682.html?a=1493216430598" TargetMode="External"/><Relationship Id="rId6" Type="http://schemas.openxmlformats.org/officeDocument/2006/relationships/printerSettings" Target="../printerSettings/printerSettings3.bin"/><Relationship Id="rId5" Type="http://schemas.openxmlformats.org/officeDocument/2006/relationships/hyperlink" Target="https://sites.seinfra.ce.gov.br/siproce/desonerada/html/I0578.html?a=1620068783000" TargetMode="External"/><Relationship Id="rId4" Type="http://schemas.openxmlformats.org/officeDocument/2006/relationships/hyperlink" Target="http://sites.seinfra.ce.gov.br/siproce/desonerada/html/I0682.html?a=1493216430598"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AR96"/>
  <sheetViews>
    <sheetView tabSelected="1" zoomScaleNormal="100" workbookViewId="0">
      <selection activeCell="A7" sqref="A7"/>
    </sheetView>
  </sheetViews>
  <sheetFormatPr defaultRowHeight="12.75"/>
  <cols>
    <col min="1" max="1" width="7.28515625" style="20" customWidth="1"/>
    <col min="2" max="2" width="11.85546875" style="14" bestFit="1" customWidth="1"/>
    <col min="3" max="3" width="12.28515625" style="14" bestFit="1" customWidth="1"/>
    <col min="4" max="4" width="12.28515625" style="14" customWidth="1"/>
    <col min="5" max="5" width="60.85546875" style="15" bestFit="1" customWidth="1"/>
    <col min="6" max="6" width="6.85546875" style="14" customWidth="1"/>
    <col min="7" max="7" width="9.28515625" style="16" bestFit="1" customWidth="1"/>
    <col min="8" max="8" width="9.7109375" style="161" customWidth="1"/>
    <col min="9" max="9" width="9.7109375" style="16" bestFit="1" customWidth="1"/>
    <col min="10" max="10" width="17.140625" style="16" customWidth="1"/>
    <col min="11" max="11" width="11.28515625" style="162" bestFit="1" customWidth="1"/>
    <col min="12" max="12" width="11.28515625" style="162" customWidth="1"/>
    <col min="13" max="13" width="11.28515625" style="163" bestFit="1" customWidth="1"/>
    <col min="14" max="15" width="10.28515625" style="163" bestFit="1" customWidth="1"/>
    <col min="16" max="16" width="11.140625" style="163" bestFit="1" customWidth="1"/>
    <col min="17" max="17" width="9.140625" style="163"/>
    <col min="18" max="256" width="9.140625" style="13"/>
    <col min="257" max="257" width="7.28515625" style="13" customWidth="1"/>
    <col min="258" max="258" width="9" style="13" customWidth="1"/>
    <col min="259" max="259" width="10.5703125" style="13" customWidth="1"/>
    <col min="260" max="260" width="61" style="13" bestFit="1" customWidth="1"/>
    <col min="261" max="261" width="6" style="13" customWidth="1"/>
    <col min="262" max="262" width="7" style="13" customWidth="1"/>
    <col min="263" max="263" width="9.5703125" style="13" customWidth="1"/>
    <col min="264" max="264" width="10" style="13" customWidth="1"/>
    <col min="265" max="265" width="9.7109375" style="13" customWidth="1"/>
    <col min="266" max="266" width="11.28515625" style="13" customWidth="1"/>
    <col min="267" max="267" width="8.28515625" style="13" customWidth="1"/>
    <col min="268" max="268" width="10.7109375" style="13" bestFit="1" customWidth="1"/>
    <col min="269" max="512" width="9.140625" style="13"/>
    <col min="513" max="513" width="7.28515625" style="13" customWidth="1"/>
    <col min="514" max="514" width="9" style="13" customWidth="1"/>
    <col min="515" max="515" width="10.5703125" style="13" customWidth="1"/>
    <col min="516" max="516" width="61" style="13" bestFit="1" customWidth="1"/>
    <col min="517" max="517" width="6" style="13" customWidth="1"/>
    <col min="518" max="518" width="7" style="13" customWidth="1"/>
    <col min="519" max="519" width="9.5703125" style="13" customWidth="1"/>
    <col min="520" max="520" width="10" style="13" customWidth="1"/>
    <col min="521" max="521" width="9.7109375" style="13" customWidth="1"/>
    <col min="522" max="522" width="11.28515625" style="13" customWidth="1"/>
    <col min="523" max="523" width="8.28515625" style="13" customWidth="1"/>
    <col min="524" max="524" width="10.7109375" style="13" bestFit="1" customWidth="1"/>
    <col min="525" max="768" width="9.140625" style="13"/>
    <col min="769" max="769" width="7.28515625" style="13" customWidth="1"/>
    <col min="770" max="770" width="9" style="13" customWidth="1"/>
    <col min="771" max="771" width="10.5703125" style="13" customWidth="1"/>
    <col min="772" max="772" width="61" style="13" bestFit="1" customWidth="1"/>
    <col min="773" max="773" width="6" style="13" customWidth="1"/>
    <col min="774" max="774" width="7" style="13" customWidth="1"/>
    <col min="775" max="775" width="9.5703125" style="13" customWidth="1"/>
    <col min="776" max="776" width="10" style="13" customWidth="1"/>
    <col min="777" max="777" width="9.7109375" style="13" customWidth="1"/>
    <col min="778" max="778" width="11.28515625" style="13" customWidth="1"/>
    <col min="779" max="779" width="8.28515625" style="13" customWidth="1"/>
    <col min="780" max="780" width="10.7109375" style="13" bestFit="1" customWidth="1"/>
    <col min="781" max="1024" width="9.140625" style="13"/>
    <col min="1025" max="1025" width="7.28515625" style="13" customWidth="1"/>
    <col min="1026" max="1026" width="9" style="13" customWidth="1"/>
    <col min="1027" max="1027" width="10.5703125" style="13" customWidth="1"/>
    <col min="1028" max="1028" width="61" style="13" bestFit="1" customWidth="1"/>
    <col min="1029" max="1029" width="6" style="13" customWidth="1"/>
    <col min="1030" max="1030" width="7" style="13" customWidth="1"/>
    <col min="1031" max="1031" width="9.5703125" style="13" customWidth="1"/>
    <col min="1032" max="1032" width="10" style="13" customWidth="1"/>
    <col min="1033" max="1033" width="9.7109375" style="13" customWidth="1"/>
    <col min="1034" max="1034" width="11.28515625" style="13" customWidth="1"/>
    <col min="1035" max="1035" width="8.28515625" style="13" customWidth="1"/>
    <col min="1036" max="1036" width="10.7109375" style="13" bestFit="1" customWidth="1"/>
    <col min="1037" max="1280" width="9.140625" style="13"/>
    <col min="1281" max="1281" width="7.28515625" style="13" customWidth="1"/>
    <col min="1282" max="1282" width="9" style="13" customWidth="1"/>
    <col min="1283" max="1283" width="10.5703125" style="13" customWidth="1"/>
    <col min="1284" max="1284" width="61" style="13" bestFit="1" customWidth="1"/>
    <col min="1285" max="1285" width="6" style="13" customWidth="1"/>
    <col min="1286" max="1286" width="7" style="13" customWidth="1"/>
    <col min="1287" max="1287" width="9.5703125" style="13" customWidth="1"/>
    <col min="1288" max="1288" width="10" style="13" customWidth="1"/>
    <col min="1289" max="1289" width="9.7109375" style="13" customWidth="1"/>
    <col min="1290" max="1290" width="11.28515625" style="13" customWidth="1"/>
    <col min="1291" max="1291" width="8.28515625" style="13" customWidth="1"/>
    <col min="1292" max="1292" width="10.7109375" style="13" bestFit="1" customWidth="1"/>
    <col min="1293" max="1536" width="9.140625" style="13"/>
    <col min="1537" max="1537" width="7.28515625" style="13" customWidth="1"/>
    <col min="1538" max="1538" width="9" style="13" customWidth="1"/>
    <col min="1539" max="1539" width="10.5703125" style="13" customWidth="1"/>
    <col min="1540" max="1540" width="61" style="13" bestFit="1" customWidth="1"/>
    <col min="1541" max="1541" width="6" style="13" customWidth="1"/>
    <col min="1542" max="1542" width="7" style="13" customWidth="1"/>
    <col min="1543" max="1543" width="9.5703125" style="13" customWidth="1"/>
    <col min="1544" max="1544" width="10" style="13" customWidth="1"/>
    <col min="1545" max="1545" width="9.7109375" style="13" customWidth="1"/>
    <col min="1546" max="1546" width="11.28515625" style="13" customWidth="1"/>
    <col min="1547" max="1547" width="8.28515625" style="13" customWidth="1"/>
    <col min="1548" max="1548" width="10.7109375" style="13" bestFit="1" customWidth="1"/>
    <col min="1549" max="1792" width="9.140625" style="13"/>
    <col min="1793" max="1793" width="7.28515625" style="13" customWidth="1"/>
    <col min="1794" max="1794" width="9" style="13" customWidth="1"/>
    <col min="1795" max="1795" width="10.5703125" style="13" customWidth="1"/>
    <col min="1796" max="1796" width="61" style="13" bestFit="1" customWidth="1"/>
    <col min="1797" max="1797" width="6" style="13" customWidth="1"/>
    <col min="1798" max="1798" width="7" style="13" customWidth="1"/>
    <col min="1799" max="1799" width="9.5703125" style="13" customWidth="1"/>
    <col min="1800" max="1800" width="10" style="13" customWidth="1"/>
    <col min="1801" max="1801" width="9.7109375" style="13" customWidth="1"/>
    <col min="1802" max="1802" width="11.28515625" style="13" customWidth="1"/>
    <col min="1803" max="1803" width="8.28515625" style="13" customWidth="1"/>
    <col min="1804" max="1804" width="10.7109375" style="13" bestFit="1" customWidth="1"/>
    <col min="1805" max="2048" width="9.140625" style="13"/>
    <col min="2049" max="2049" width="7.28515625" style="13" customWidth="1"/>
    <col min="2050" max="2050" width="9" style="13" customWidth="1"/>
    <col min="2051" max="2051" width="10.5703125" style="13" customWidth="1"/>
    <col min="2052" max="2052" width="61" style="13" bestFit="1" customWidth="1"/>
    <col min="2053" max="2053" width="6" style="13" customWidth="1"/>
    <col min="2054" max="2054" width="7" style="13" customWidth="1"/>
    <col min="2055" max="2055" width="9.5703125" style="13" customWidth="1"/>
    <col min="2056" max="2056" width="10" style="13" customWidth="1"/>
    <col min="2057" max="2057" width="9.7109375" style="13" customWidth="1"/>
    <col min="2058" max="2058" width="11.28515625" style="13" customWidth="1"/>
    <col min="2059" max="2059" width="8.28515625" style="13" customWidth="1"/>
    <col min="2060" max="2060" width="10.7109375" style="13" bestFit="1" customWidth="1"/>
    <col min="2061" max="2304" width="9.140625" style="13"/>
    <col min="2305" max="2305" width="7.28515625" style="13" customWidth="1"/>
    <col min="2306" max="2306" width="9" style="13" customWidth="1"/>
    <col min="2307" max="2307" width="10.5703125" style="13" customWidth="1"/>
    <col min="2308" max="2308" width="61" style="13" bestFit="1" customWidth="1"/>
    <col min="2309" max="2309" width="6" style="13" customWidth="1"/>
    <col min="2310" max="2310" width="7" style="13" customWidth="1"/>
    <col min="2311" max="2311" width="9.5703125" style="13" customWidth="1"/>
    <col min="2312" max="2312" width="10" style="13" customWidth="1"/>
    <col min="2313" max="2313" width="9.7109375" style="13" customWidth="1"/>
    <col min="2314" max="2314" width="11.28515625" style="13" customWidth="1"/>
    <col min="2315" max="2315" width="8.28515625" style="13" customWidth="1"/>
    <col min="2316" max="2316" width="10.7109375" style="13" bestFit="1" customWidth="1"/>
    <col min="2317" max="2560" width="9.140625" style="13"/>
    <col min="2561" max="2561" width="7.28515625" style="13" customWidth="1"/>
    <col min="2562" max="2562" width="9" style="13" customWidth="1"/>
    <col min="2563" max="2563" width="10.5703125" style="13" customWidth="1"/>
    <col min="2564" max="2564" width="61" style="13" bestFit="1" customWidth="1"/>
    <col min="2565" max="2565" width="6" style="13" customWidth="1"/>
    <col min="2566" max="2566" width="7" style="13" customWidth="1"/>
    <col min="2567" max="2567" width="9.5703125" style="13" customWidth="1"/>
    <col min="2568" max="2568" width="10" style="13" customWidth="1"/>
    <col min="2569" max="2569" width="9.7109375" style="13" customWidth="1"/>
    <col min="2570" max="2570" width="11.28515625" style="13" customWidth="1"/>
    <col min="2571" max="2571" width="8.28515625" style="13" customWidth="1"/>
    <col min="2572" max="2572" width="10.7109375" style="13" bestFit="1" customWidth="1"/>
    <col min="2573" max="2816" width="9.140625" style="13"/>
    <col min="2817" max="2817" width="7.28515625" style="13" customWidth="1"/>
    <col min="2818" max="2818" width="9" style="13" customWidth="1"/>
    <col min="2819" max="2819" width="10.5703125" style="13" customWidth="1"/>
    <col min="2820" max="2820" width="61" style="13" bestFit="1" customWidth="1"/>
    <col min="2821" max="2821" width="6" style="13" customWidth="1"/>
    <col min="2822" max="2822" width="7" style="13" customWidth="1"/>
    <col min="2823" max="2823" width="9.5703125" style="13" customWidth="1"/>
    <col min="2824" max="2824" width="10" style="13" customWidth="1"/>
    <col min="2825" max="2825" width="9.7109375" style="13" customWidth="1"/>
    <col min="2826" max="2826" width="11.28515625" style="13" customWidth="1"/>
    <col min="2827" max="2827" width="8.28515625" style="13" customWidth="1"/>
    <col min="2828" max="2828" width="10.7109375" style="13" bestFit="1" customWidth="1"/>
    <col min="2829" max="3072" width="9.140625" style="13"/>
    <col min="3073" max="3073" width="7.28515625" style="13" customWidth="1"/>
    <col min="3074" max="3074" width="9" style="13" customWidth="1"/>
    <col min="3075" max="3075" width="10.5703125" style="13" customWidth="1"/>
    <col min="3076" max="3076" width="61" style="13" bestFit="1" customWidth="1"/>
    <col min="3077" max="3077" width="6" style="13" customWidth="1"/>
    <col min="3078" max="3078" width="7" style="13" customWidth="1"/>
    <col min="3079" max="3079" width="9.5703125" style="13" customWidth="1"/>
    <col min="3080" max="3080" width="10" style="13" customWidth="1"/>
    <col min="3081" max="3081" width="9.7109375" style="13" customWidth="1"/>
    <col min="3082" max="3082" width="11.28515625" style="13" customWidth="1"/>
    <col min="3083" max="3083" width="8.28515625" style="13" customWidth="1"/>
    <col min="3084" max="3084" width="10.7109375" style="13" bestFit="1" customWidth="1"/>
    <col min="3085" max="3328" width="9.140625" style="13"/>
    <col min="3329" max="3329" width="7.28515625" style="13" customWidth="1"/>
    <col min="3330" max="3330" width="9" style="13" customWidth="1"/>
    <col min="3331" max="3331" width="10.5703125" style="13" customWidth="1"/>
    <col min="3332" max="3332" width="61" style="13" bestFit="1" customWidth="1"/>
    <col min="3333" max="3333" width="6" style="13" customWidth="1"/>
    <col min="3334" max="3334" width="7" style="13" customWidth="1"/>
    <col min="3335" max="3335" width="9.5703125" style="13" customWidth="1"/>
    <col min="3336" max="3336" width="10" style="13" customWidth="1"/>
    <col min="3337" max="3337" width="9.7109375" style="13" customWidth="1"/>
    <col min="3338" max="3338" width="11.28515625" style="13" customWidth="1"/>
    <col min="3339" max="3339" width="8.28515625" style="13" customWidth="1"/>
    <col min="3340" max="3340" width="10.7109375" style="13" bestFit="1" customWidth="1"/>
    <col min="3341" max="3584" width="9.140625" style="13"/>
    <col min="3585" max="3585" width="7.28515625" style="13" customWidth="1"/>
    <col min="3586" max="3586" width="9" style="13" customWidth="1"/>
    <col min="3587" max="3587" width="10.5703125" style="13" customWidth="1"/>
    <col min="3588" max="3588" width="61" style="13" bestFit="1" customWidth="1"/>
    <col min="3589" max="3589" width="6" style="13" customWidth="1"/>
    <col min="3590" max="3590" width="7" style="13" customWidth="1"/>
    <col min="3591" max="3591" width="9.5703125" style="13" customWidth="1"/>
    <col min="3592" max="3592" width="10" style="13" customWidth="1"/>
    <col min="3593" max="3593" width="9.7109375" style="13" customWidth="1"/>
    <col min="3594" max="3594" width="11.28515625" style="13" customWidth="1"/>
    <col min="3595" max="3595" width="8.28515625" style="13" customWidth="1"/>
    <col min="3596" max="3596" width="10.7109375" style="13" bestFit="1" customWidth="1"/>
    <col min="3597" max="3840" width="9.140625" style="13"/>
    <col min="3841" max="3841" width="7.28515625" style="13" customWidth="1"/>
    <col min="3842" max="3842" width="9" style="13" customWidth="1"/>
    <col min="3843" max="3843" width="10.5703125" style="13" customWidth="1"/>
    <col min="3844" max="3844" width="61" style="13" bestFit="1" customWidth="1"/>
    <col min="3845" max="3845" width="6" style="13" customWidth="1"/>
    <col min="3846" max="3846" width="7" style="13" customWidth="1"/>
    <col min="3847" max="3847" width="9.5703125" style="13" customWidth="1"/>
    <col min="3848" max="3848" width="10" style="13" customWidth="1"/>
    <col min="3849" max="3849" width="9.7109375" style="13" customWidth="1"/>
    <col min="3850" max="3850" width="11.28515625" style="13" customWidth="1"/>
    <col min="3851" max="3851" width="8.28515625" style="13" customWidth="1"/>
    <col min="3852" max="3852" width="10.7109375" style="13" bestFit="1" customWidth="1"/>
    <col min="3853" max="4096" width="9.140625" style="13"/>
    <col min="4097" max="4097" width="7.28515625" style="13" customWidth="1"/>
    <col min="4098" max="4098" width="9" style="13" customWidth="1"/>
    <col min="4099" max="4099" width="10.5703125" style="13" customWidth="1"/>
    <col min="4100" max="4100" width="61" style="13" bestFit="1" customWidth="1"/>
    <col min="4101" max="4101" width="6" style="13" customWidth="1"/>
    <col min="4102" max="4102" width="7" style="13" customWidth="1"/>
    <col min="4103" max="4103" width="9.5703125" style="13" customWidth="1"/>
    <col min="4104" max="4104" width="10" style="13" customWidth="1"/>
    <col min="4105" max="4105" width="9.7109375" style="13" customWidth="1"/>
    <col min="4106" max="4106" width="11.28515625" style="13" customWidth="1"/>
    <col min="4107" max="4107" width="8.28515625" style="13" customWidth="1"/>
    <col min="4108" max="4108" width="10.7109375" style="13" bestFit="1" customWidth="1"/>
    <col min="4109" max="4352" width="9.140625" style="13"/>
    <col min="4353" max="4353" width="7.28515625" style="13" customWidth="1"/>
    <col min="4354" max="4354" width="9" style="13" customWidth="1"/>
    <col min="4355" max="4355" width="10.5703125" style="13" customWidth="1"/>
    <col min="4356" max="4356" width="61" style="13" bestFit="1" customWidth="1"/>
    <col min="4357" max="4357" width="6" style="13" customWidth="1"/>
    <col min="4358" max="4358" width="7" style="13" customWidth="1"/>
    <col min="4359" max="4359" width="9.5703125" style="13" customWidth="1"/>
    <col min="4360" max="4360" width="10" style="13" customWidth="1"/>
    <col min="4361" max="4361" width="9.7109375" style="13" customWidth="1"/>
    <col min="4362" max="4362" width="11.28515625" style="13" customWidth="1"/>
    <col min="4363" max="4363" width="8.28515625" style="13" customWidth="1"/>
    <col min="4364" max="4364" width="10.7109375" style="13" bestFit="1" customWidth="1"/>
    <col min="4365" max="4608" width="9.140625" style="13"/>
    <col min="4609" max="4609" width="7.28515625" style="13" customWidth="1"/>
    <col min="4610" max="4610" width="9" style="13" customWidth="1"/>
    <col min="4611" max="4611" width="10.5703125" style="13" customWidth="1"/>
    <col min="4612" max="4612" width="61" style="13" bestFit="1" customWidth="1"/>
    <col min="4613" max="4613" width="6" style="13" customWidth="1"/>
    <col min="4614" max="4614" width="7" style="13" customWidth="1"/>
    <col min="4615" max="4615" width="9.5703125" style="13" customWidth="1"/>
    <col min="4616" max="4616" width="10" style="13" customWidth="1"/>
    <col min="4617" max="4617" width="9.7109375" style="13" customWidth="1"/>
    <col min="4618" max="4618" width="11.28515625" style="13" customWidth="1"/>
    <col min="4619" max="4619" width="8.28515625" style="13" customWidth="1"/>
    <col min="4620" max="4620" width="10.7109375" style="13" bestFit="1" customWidth="1"/>
    <col min="4621" max="4864" width="9.140625" style="13"/>
    <col min="4865" max="4865" width="7.28515625" style="13" customWidth="1"/>
    <col min="4866" max="4866" width="9" style="13" customWidth="1"/>
    <col min="4867" max="4867" width="10.5703125" style="13" customWidth="1"/>
    <col min="4868" max="4868" width="61" style="13" bestFit="1" customWidth="1"/>
    <col min="4869" max="4869" width="6" style="13" customWidth="1"/>
    <col min="4870" max="4870" width="7" style="13" customWidth="1"/>
    <col min="4871" max="4871" width="9.5703125" style="13" customWidth="1"/>
    <col min="4872" max="4872" width="10" style="13" customWidth="1"/>
    <col min="4873" max="4873" width="9.7109375" style="13" customWidth="1"/>
    <col min="4874" max="4874" width="11.28515625" style="13" customWidth="1"/>
    <col min="4875" max="4875" width="8.28515625" style="13" customWidth="1"/>
    <col min="4876" max="4876" width="10.7109375" style="13" bestFit="1" customWidth="1"/>
    <col min="4877" max="5120" width="9.140625" style="13"/>
    <col min="5121" max="5121" width="7.28515625" style="13" customWidth="1"/>
    <col min="5122" max="5122" width="9" style="13" customWidth="1"/>
    <col min="5123" max="5123" width="10.5703125" style="13" customWidth="1"/>
    <col min="5124" max="5124" width="61" style="13" bestFit="1" customWidth="1"/>
    <col min="5125" max="5125" width="6" style="13" customWidth="1"/>
    <col min="5126" max="5126" width="7" style="13" customWidth="1"/>
    <col min="5127" max="5127" width="9.5703125" style="13" customWidth="1"/>
    <col min="5128" max="5128" width="10" style="13" customWidth="1"/>
    <col min="5129" max="5129" width="9.7109375" style="13" customWidth="1"/>
    <col min="5130" max="5130" width="11.28515625" style="13" customWidth="1"/>
    <col min="5131" max="5131" width="8.28515625" style="13" customWidth="1"/>
    <col min="5132" max="5132" width="10.7109375" style="13" bestFit="1" customWidth="1"/>
    <col min="5133" max="5376" width="9.140625" style="13"/>
    <col min="5377" max="5377" width="7.28515625" style="13" customWidth="1"/>
    <col min="5378" max="5378" width="9" style="13" customWidth="1"/>
    <col min="5379" max="5379" width="10.5703125" style="13" customWidth="1"/>
    <col min="5380" max="5380" width="61" style="13" bestFit="1" customWidth="1"/>
    <col min="5381" max="5381" width="6" style="13" customWidth="1"/>
    <col min="5382" max="5382" width="7" style="13" customWidth="1"/>
    <col min="5383" max="5383" width="9.5703125" style="13" customWidth="1"/>
    <col min="5384" max="5384" width="10" style="13" customWidth="1"/>
    <col min="5385" max="5385" width="9.7109375" style="13" customWidth="1"/>
    <col min="5386" max="5386" width="11.28515625" style="13" customWidth="1"/>
    <col min="5387" max="5387" width="8.28515625" style="13" customWidth="1"/>
    <col min="5388" max="5388" width="10.7109375" style="13" bestFit="1" customWidth="1"/>
    <col min="5389" max="5632" width="9.140625" style="13"/>
    <col min="5633" max="5633" width="7.28515625" style="13" customWidth="1"/>
    <col min="5634" max="5634" width="9" style="13" customWidth="1"/>
    <col min="5635" max="5635" width="10.5703125" style="13" customWidth="1"/>
    <col min="5636" max="5636" width="61" style="13" bestFit="1" customWidth="1"/>
    <col min="5637" max="5637" width="6" style="13" customWidth="1"/>
    <col min="5638" max="5638" width="7" style="13" customWidth="1"/>
    <col min="5639" max="5639" width="9.5703125" style="13" customWidth="1"/>
    <col min="5640" max="5640" width="10" style="13" customWidth="1"/>
    <col min="5641" max="5641" width="9.7109375" style="13" customWidth="1"/>
    <col min="5642" max="5642" width="11.28515625" style="13" customWidth="1"/>
    <col min="5643" max="5643" width="8.28515625" style="13" customWidth="1"/>
    <col min="5644" max="5644" width="10.7109375" style="13" bestFit="1" customWidth="1"/>
    <col min="5645" max="5888" width="9.140625" style="13"/>
    <col min="5889" max="5889" width="7.28515625" style="13" customWidth="1"/>
    <col min="5890" max="5890" width="9" style="13" customWidth="1"/>
    <col min="5891" max="5891" width="10.5703125" style="13" customWidth="1"/>
    <col min="5892" max="5892" width="61" style="13" bestFit="1" customWidth="1"/>
    <col min="5893" max="5893" width="6" style="13" customWidth="1"/>
    <col min="5894" max="5894" width="7" style="13" customWidth="1"/>
    <col min="5895" max="5895" width="9.5703125" style="13" customWidth="1"/>
    <col min="5896" max="5896" width="10" style="13" customWidth="1"/>
    <col min="5897" max="5897" width="9.7109375" style="13" customWidth="1"/>
    <col min="5898" max="5898" width="11.28515625" style="13" customWidth="1"/>
    <col min="5899" max="5899" width="8.28515625" style="13" customWidth="1"/>
    <col min="5900" max="5900" width="10.7109375" style="13" bestFit="1" customWidth="1"/>
    <col min="5901" max="6144" width="9.140625" style="13"/>
    <col min="6145" max="6145" width="7.28515625" style="13" customWidth="1"/>
    <col min="6146" max="6146" width="9" style="13" customWidth="1"/>
    <col min="6147" max="6147" width="10.5703125" style="13" customWidth="1"/>
    <col min="6148" max="6148" width="61" style="13" bestFit="1" customWidth="1"/>
    <col min="6149" max="6149" width="6" style="13" customWidth="1"/>
    <col min="6150" max="6150" width="7" style="13" customWidth="1"/>
    <col min="6151" max="6151" width="9.5703125" style="13" customWidth="1"/>
    <col min="6152" max="6152" width="10" style="13" customWidth="1"/>
    <col min="6153" max="6153" width="9.7109375" style="13" customWidth="1"/>
    <col min="6154" max="6154" width="11.28515625" style="13" customWidth="1"/>
    <col min="6155" max="6155" width="8.28515625" style="13" customWidth="1"/>
    <col min="6156" max="6156" width="10.7109375" style="13" bestFit="1" customWidth="1"/>
    <col min="6157" max="6400" width="9.140625" style="13"/>
    <col min="6401" max="6401" width="7.28515625" style="13" customWidth="1"/>
    <col min="6402" max="6402" width="9" style="13" customWidth="1"/>
    <col min="6403" max="6403" width="10.5703125" style="13" customWidth="1"/>
    <col min="6404" max="6404" width="61" style="13" bestFit="1" customWidth="1"/>
    <col min="6405" max="6405" width="6" style="13" customWidth="1"/>
    <col min="6406" max="6406" width="7" style="13" customWidth="1"/>
    <col min="6407" max="6407" width="9.5703125" style="13" customWidth="1"/>
    <col min="6408" max="6408" width="10" style="13" customWidth="1"/>
    <col min="6409" max="6409" width="9.7109375" style="13" customWidth="1"/>
    <col min="6410" max="6410" width="11.28515625" style="13" customWidth="1"/>
    <col min="6411" max="6411" width="8.28515625" style="13" customWidth="1"/>
    <col min="6412" max="6412" width="10.7109375" style="13" bestFit="1" customWidth="1"/>
    <col min="6413" max="6656" width="9.140625" style="13"/>
    <col min="6657" max="6657" width="7.28515625" style="13" customWidth="1"/>
    <col min="6658" max="6658" width="9" style="13" customWidth="1"/>
    <col min="6659" max="6659" width="10.5703125" style="13" customWidth="1"/>
    <col min="6660" max="6660" width="61" style="13" bestFit="1" customWidth="1"/>
    <col min="6661" max="6661" width="6" style="13" customWidth="1"/>
    <col min="6662" max="6662" width="7" style="13" customWidth="1"/>
    <col min="6663" max="6663" width="9.5703125" style="13" customWidth="1"/>
    <col min="6664" max="6664" width="10" style="13" customWidth="1"/>
    <col min="6665" max="6665" width="9.7109375" style="13" customWidth="1"/>
    <col min="6666" max="6666" width="11.28515625" style="13" customWidth="1"/>
    <col min="6667" max="6667" width="8.28515625" style="13" customWidth="1"/>
    <col min="6668" max="6668" width="10.7109375" style="13" bestFit="1" customWidth="1"/>
    <col min="6669" max="6912" width="9.140625" style="13"/>
    <col min="6913" max="6913" width="7.28515625" style="13" customWidth="1"/>
    <col min="6914" max="6914" width="9" style="13" customWidth="1"/>
    <col min="6915" max="6915" width="10.5703125" style="13" customWidth="1"/>
    <col min="6916" max="6916" width="61" style="13" bestFit="1" customWidth="1"/>
    <col min="6917" max="6917" width="6" style="13" customWidth="1"/>
    <col min="6918" max="6918" width="7" style="13" customWidth="1"/>
    <col min="6919" max="6919" width="9.5703125" style="13" customWidth="1"/>
    <col min="6920" max="6920" width="10" style="13" customWidth="1"/>
    <col min="6921" max="6921" width="9.7109375" style="13" customWidth="1"/>
    <col min="6922" max="6922" width="11.28515625" style="13" customWidth="1"/>
    <col min="6923" max="6923" width="8.28515625" style="13" customWidth="1"/>
    <col min="6924" max="6924" width="10.7109375" style="13" bestFit="1" customWidth="1"/>
    <col min="6925" max="7168" width="9.140625" style="13"/>
    <col min="7169" max="7169" width="7.28515625" style="13" customWidth="1"/>
    <col min="7170" max="7170" width="9" style="13" customWidth="1"/>
    <col min="7171" max="7171" width="10.5703125" style="13" customWidth="1"/>
    <col min="7172" max="7172" width="61" style="13" bestFit="1" customWidth="1"/>
    <col min="7173" max="7173" width="6" style="13" customWidth="1"/>
    <col min="7174" max="7174" width="7" style="13" customWidth="1"/>
    <col min="7175" max="7175" width="9.5703125" style="13" customWidth="1"/>
    <col min="7176" max="7176" width="10" style="13" customWidth="1"/>
    <col min="7177" max="7177" width="9.7109375" style="13" customWidth="1"/>
    <col min="7178" max="7178" width="11.28515625" style="13" customWidth="1"/>
    <col min="7179" max="7179" width="8.28515625" style="13" customWidth="1"/>
    <col min="7180" max="7180" width="10.7109375" style="13" bestFit="1" customWidth="1"/>
    <col min="7181" max="7424" width="9.140625" style="13"/>
    <col min="7425" max="7425" width="7.28515625" style="13" customWidth="1"/>
    <col min="7426" max="7426" width="9" style="13" customWidth="1"/>
    <col min="7427" max="7427" width="10.5703125" style="13" customWidth="1"/>
    <col min="7428" max="7428" width="61" style="13" bestFit="1" customWidth="1"/>
    <col min="7429" max="7429" width="6" style="13" customWidth="1"/>
    <col min="7430" max="7430" width="7" style="13" customWidth="1"/>
    <col min="7431" max="7431" width="9.5703125" style="13" customWidth="1"/>
    <col min="7432" max="7432" width="10" style="13" customWidth="1"/>
    <col min="7433" max="7433" width="9.7109375" style="13" customWidth="1"/>
    <col min="7434" max="7434" width="11.28515625" style="13" customWidth="1"/>
    <col min="7435" max="7435" width="8.28515625" style="13" customWidth="1"/>
    <col min="7436" max="7436" width="10.7109375" style="13" bestFit="1" customWidth="1"/>
    <col min="7437" max="7680" width="9.140625" style="13"/>
    <col min="7681" max="7681" width="7.28515625" style="13" customWidth="1"/>
    <col min="7682" max="7682" width="9" style="13" customWidth="1"/>
    <col min="7683" max="7683" width="10.5703125" style="13" customWidth="1"/>
    <col min="7684" max="7684" width="61" style="13" bestFit="1" customWidth="1"/>
    <col min="7685" max="7685" width="6" style="13" customWidth="1"/>
    <col min="7686" max="7686" width="7" style="13" customWidth="1"/>
    <col min="7687" max="7687" width="9.5703125" style="13" customWidth="1"/>
    <col min="7688" max="7688" width="10" style="13" customWidth="1"/>
    <col min="7689" max="7689" width="9.7109375" style="13" customWidth="1"/>
    <col min="7690" max="7690" width="11.28515625" style="13" customWidth="1"/>
    <col min="7691" max="7691" width="8.28515625" style="13" customWidth="1"/>
    <col min="7692" max="7692" width="10.7109375" style="13" bestFit="1" customWidth="1"/>
    <col min="7693" max="7936" width="9.140625" style="13"/>
    <col min="7937" max="7937" width="7.28515625" style="13" customWidth="1"/>
    <col min="7938" max="7938" width="9" style="13" customWidth="1"/>
    <col min="7939" max="7939" width="10.5703125" style="13" customWidth="1"/>
    <col min="7940" max="7940" width="61" style="13" bestFit="1" customWidth="1"/>
    <col min="7941" max="7941" width="6" style="13" customWidth="1"/>
    <col min="7942" max="7942" width="7" style="13" customWidth="1"/>
    <col min="7943" max="7943" width="9.5703125" style="13" customWidth="1"/>
    <col min="7944" max="7944" width="10" style="13" customWidth="1"/>
    <col min="7945" max="7945" width="9.7109375" style="13" customWidth="1"/>
    <col min="7946" max="7946" width="11.28515625" style="13" customWidth="1"/>
    <col min="7947" max="7947" width="8.28515625" style="13" customWidth="1"/>
    <col min="7948" max="7948" width="10.7109375" style="13" bestFit="1" customWidth="1"/>
    <col min="7949" max="8192" width="9.140625" style="13"/>
    <col min="8193" max="8193" width="7.28515625" style="13" customWidth="1"/>
    <col min="8194" max="8194" width="9" style="13" customWidth="1"/>
    <col min="8195" max="8195" width="10.5703125" style="13" customWidth="1"/>
    <col min="8196" max="8196" width="61" style="13" bestFit="1" customWidth="1"/>
    <col min="8197" max="8197" width="6" style="13" customWidth="1"/>
    <col min="8198" max="8198" width="7" style="13" customWidth="1"/>
    <col min="8199" max="8199" width="9.5703125" style="13" customWidth="1"/>
    <col min="8200" max="8200" width="10" style="13" customWidth="1"/>
    <col min="8201" max="8201" width="9.7109375" style="13" customWidth="1"/>
    <col min="8202" max="8202" width="11.28515625" style="13" customWidth="1"/>
    <col min="8203" max="8203" width="8.28515625" style="13" customWidth="1"/>
    <col min="8204" max="8204" width="10.7109375" style="13" bestFit="1" customWidth="1"/>
    <col min="8205" max="8448" width="9.140625" style="13"/>
    <col min="8449" max="8449" width="7.28515625" style="13" customWidth="1"/>
    <col min="8450" max="8450" width="9" style="13" customWidth="1"/>
    <col min="8451" max="8451" width="10.5703125" style="13" customWidth="1"/>
    <col min="8452" max="8452" width="61" style="13" bestFit="1" customWidth="1"/>
    <col min="8453" max="8453" width="6" style="13" customWidth="1"/>
    <col min="8454" max="8454" width="7" style="13" customWidth="1"/>
    <col min="8455" max="8455" width="9.5703125" style="13" customWidth="1"/>
    <col min="8456" max="8456" width="10" style="13" customWidth="1"/>
    <col min="8457" max="8457" width="9.7109375" style="13" customWidth="1"/>
    <col min="8458" max="8458" width="11.28515625" style="13" customWidth="1"/>
    <col min="8459" max="8459" width="8.28515625" style="13" customWidth="1"/>
    <col min="8460" max="8460" width="10.7109375" style="13" bestFit="1" customWidth="1"/>
    <col min="8461" max="8704" width="9.140625" style="13"/>
    <col min="8705" max="8705" width="7.28515625" style="13" customWidth="1"/>
    <col min="8706" max="8706" width="9" style="13" customWidth="1"/>
    <col min="8707" max="8707" width="10.5703125" style="13" customWidth="1"/>
    <col min="8708" max="8708" width="61" style="13" bestFit="1" customWidth="1"/>
    <col min="8709" max="8709" width="6" style="13" customWidth="1"/>
    <col min="8710" max="8710" width="7" style="13" customWidth="1"/>
    <col min="8711" max="8711" width="9.5703125" style="13" customWidth="1"/>
    <col min="8712" max="8712" width="10" style="13" customWidth="1"/>
    <col min="8713" max="8713" width="9.7109375" style="13" customWidth="1"/>
    <col min="8714" max="8714" width="11.28515625" style="13" customWidth="1"/>
    <col min="8715" max="8715" width="8.28515625" style="13" customWidth="1"/>
    <col min="8716" max="8716" width="10.7109375" style="13" bestFit="1" customWidth="1"/>
    <col min="8717" max="8960" width="9.140625" style="13"/>
    <col min="8961" max="8961" width="7.28515625" style="13" customWidth="1"/>
    <col min="8962" max="8962" width="9" style="13" customWidth="1"/>
    <col min="8963" max="8963" width="10.5703125" style="13" customWidth="1"/>
    <col min="8964" max="8964" width="61" style="13" bestFit="1" customWidth="1"/>
    <col min="8965" max="8965" width="6" style="13" customWidth="1"/>
    <col min="8966" max="8966" width="7" style="13" customWidth="1"/>
    <col min="8967" max="8967" width="9.5703125" style="13" customWidth="1"/>
    <col min="8968" max="8968" width="10" style="13" customWidth="1"/>
    <col min="8969" max="8969" width="9.7109375" style="13" customWidth="1"/>
    <col min="8970" max="8970" width="11.28515625" style="13" customWidth="1"/>
    <col min="8971" max="8971" width="8.28515625" style="13" customWidth="1"/>
    <col min="8972" max="8972" width="10.7109375" style="13" bestFit="1" customWidth="1"/>
    <col min="8973" max="9216" width="9.140625" style="13"/>
    <col min="9217" max="9217" width="7.28515625" style="13" customWidth="1"/>
    <col min="9218" max="9218" width="9" style="13" customWidth="1"/>
    <col min="9219" max="9219" width="10.5703125" style="13" customWidth="1"/>
    <col min="9220" max="9220" width="61" style="13" bestFit="1" customWidth="1"/>
    <col min="9221" max="9221" width="6" style="13" customWidth="1"/>
    <col min="9222" max="9222" width="7" style="13" customWidth="1"/>
    <col min="9223" max="9223" width="9.5703125" style="13" customWidth="1"/>
    <col min="9224" max="9224" width="10" style="13" customWidth="1"/>
    <col min="9225" max="9225" width="9.7109375" style="13" customWidth="1"/>
    <col min="9226" max="9226" width="11.28515625" style="13" customWidth="1"/>
    <col min="9227" max="9227" width="8.28515625" style="13" customWidth="1"/>
    <col min="9228" max="9228" width="10.7109375" style="13" bestFit="1" customWidth="1"/>
    <col min="9229" max="9472" width="9.140625" style="13"/>
    <col min="9473" max="9473" width="7.28515625" style="13" customWidth="1"/>
    <col min="9474" max="9474" width="9" style="13" customWidth="1"/>
    <col min="9475" max="9475" width="10.5703125" style="13" customWidth="1"/>
    <col min="9476" max="9476" width="61" style="13" bestFit="1" customWidth="1"/>
    <col min="9477" max="9477" width="6" style="13" customWidth="1"/>
    <col min="9478" max="9478" width="7" style="13" customWidth="1"/>
    <col min="9479" max="9479" width="9.5703125" style="13" customWidth="1"/>
    <col min="9480" max="9480" width="10" style="13" customWidth="1"/>
    <col min="9481" max="9481" width="9.7109375" style="13" customWidth="1"/>
    <col min="9482" max="9482" width="11.28515625" style="13" customWidth="1"/>
    <col min="9483" max="9483" width="8.28515625" style="13" customWidth="1"/>
    <col min="9484" max="9484" width="10.7109375" style="13" bestFit="1" customWidth="1"/>
    <col min="9485" max="9728" width="9.140625" style="13"/>
    <col min="9729" max="9729" width="7.28515625" style="13" customWidth="1"/>
    <col min="9730" max="9730" width="9" style="13" customWidth="1"/>
    <col min="9731" max="9731" width="10.5703125" style="13" customWidth="1"/>
    <col min="9732" max="9732" width="61" style="13" bestFit="1" customWidth="1"/>
    <col min="9733" max="9733" width="6" style="13" customWidth="1"/>
    <col min="9734" max="9734" width="7" style="13" customWidth="1"/>
    <col min="9735" max="9735" width="9.5703125" style="13" customWidth="1"/>
    <col min="9736" max="9736" width="10" style="13" customWidth="1"/>
    <col min="9737" max="9737" width="9.7109375" style="13" customWidth="1"/>
    <col min="9738" max="9738" width="11.28515625" style="13" customWidth="1"/>
    <col min="9739" max="9739" width="8.28515625" style="13" customWidth="1"/>
    <col min="9740" max="9740" width="10.7109375" style="13" bestFit="1" customWidth="1"/>
    <col min="9741" max="9984" width="9.140625" style="13"/>
    <col min="9985" max="9985" width="7.28515625" style="13" customWidth="1"/>
    <col min="9986" max="9986" width="9" style="13" customWidth="1"/>
    <col min="9987" max="9987" width="10.5703125" style="13" customWidth="1"/>
    <col min="9988" max="9988" width="61" style="13" bestFit="1" customWidth="1"/>
    <col min="9989" max="9989" width="6" style="13" customWidth="1"/>
    <col min="9990" max="9990" width="7" style="13" customWidth="1"/>
    <col min="9991" max="9991" width="9.5703125" style="13" customWidth="1"/>
    <col min="9992" max="9992" width="10" style="13" customWidth="1"/>
    <col min="9993" max="9993" width="9.7109375" style="13" customWidth="1"/>
    <col min="9994" max="9994" width="11.28515625" style="13" customWidth="1"/>
    <col min="9995" max="9995" width="8.28515625" style="13" customWidth="1"/>
    <col min="9996" max="9996" width="10.7109375" style="13" bestFit="1" customWidth="1"/>
    <col min="9997" max="10240" width="9.140625" style="13"/>
    <col min="10241" max="10241" width="7.28515625" style="13" customWidth="1"/>
    <col min="10242" max="10242" width="9" style="13" customWidth="1"/>
    <col min="10243" max="10243" width="10.5703125" style="13" customWidth="1"/>
    <col min="10244" max="10244" width="61" style="13" bestFit="1" customWidth="1"/>
    <col min="10245" max="10245" width="6" style="13" customWidth="1"/>
    <col min="10246" max="10246" width="7" style="13" customWidth="1"/>
    <col min="10247" max="10247" width="9.5703125" style="13" customWidth="1"/>
    <col min="10248" max="10248" width="10" style="13" customWidth="1"/>
    <col min="10249" max="10249" width="9.7109375" style="13" customWidth="1"/>
    <col min="10250" max="10250" width="11.28515625" style="13" customWidth="1"/>
    <col min="10251" max="10251" width="8.28515625" style="13" customWidth="1"/>
    <col min="10252" max="10252" width="10.7109375" style="13" bestFit="1" customWidth="1"/>
    <col min="10253" max="10496" width="9.140625" style="13"/>
    <col min="10497" max="10497" width="7.28515625" style="13" customWidth="1"/>
    <col min="10498" max="10498" width="9" style="13" customWidth="1"/>
    <col min="10499" max="10499" width="10.5703125" style="13" customWidth="1"/>
    <col min="10500" max="10500" width="61" style="13" bestFit="1" customWidth="1"/>
    <col min="10501" max="10501" width="6" style="13" customWidth="1"/>
    <col min="10502" max="10502" width="7" style="13" customWidth="1"/>
    <col min="10503" max="10503" width="9.5703125" style="13" customWidth="1"/>
    <col min="10504" max="10504" width="10" style="13" customWidth="1"/>
    <col min="10505" max="10505" width="9.7109375" style="13" customWidth="1"/>
    <col min="10506" max="10506" width="11.28515625" style="13" customWidth="1"/>
    <col min="10507" max="10507" width="8.28515625" style="13" customWidth="1"/>
    <col min="10508" max="10508" width="10.7109375" style="13" bestFit="1" customWidth="1"/>
    <col min="10509" max="10752" width="9.140625" style="13"/>
    <col min="10753" max="10753" width="7.28515625" style="13" customWidth="1"/>
    <col min="10754" max="10754" width="9" style="13" customWidth="1"/>
    <col min="10755" max="10755" width="10.5703125" style="13" customWidth="1"/>
    <col min="10756" max="10756" width="61" style="13" bestFit="1" customWidth="1"/>
    <col min="10757" max="10757" width="6" style="13" customWidth="1"/>
    <col min="10758" max="10758" width="7" style="13" customWidth="1"/>
    <col min="10759" max="10759" width="9.5703125" style="13" customWidth="1"/>
    <col min="10760" max="10760" width="10" style="13" customWidth="1"/>
    <col min="10761" max="10761" width="9.7109375" style="13" customWidth="1"/>
    <col min="10762" max="10762" width="11.28515625" style="13" customWidth="1"/>
    <col min="10763" max="10763" width="8.28515625" style="13" customWidth="1"/>
    <col min="10764" max="10764" width="10.7109375" style="13" bestFit="1" customWidth="1"/>
    <col min="10765" max="11008" width="9.140625" style="13"/>
    <col min="11009" max="11009" width="7.28515625" style="13" customWidth="1"/>
    <col min="11010" max="11010" width="9" style="13" customWidth="1"/>
    <col min="11011" max="11011" width="10.5703125" style="13" customWidth="1"/>
    <col min="11012" max="11012" width="61" style="13" bestFit="1" customWidth="1"/>
    <col min="11013" max="11013" width="6" style="13" customWidth="1"/>
    <col min="11014" max="11014" width="7" style="13" customWidth="1"/>
    <col min="11015" max="11015" width="9.5703125" style="13" customWidth="1"/>
    <col min="11016" max="11016" width="10" style="13" customWidth="1"/>
    <col min="11017" max="11017" width="9.7109375" style="13" customWidth="1"/>
    <col min="11018" max="11018" width="11.28515625" style="13" customWidth="1"/>
    <col min="11019" max="11019" width="8.28515625" style="13" customWidth="1"/>
    <col min="11020" max="11020" width="10.7109375" style="13" bestFit="1" customWidth="1"/>
    <col min="11021" max="11264" width="9.140625" style="13"/>
    <col min="11265" max="11265" width="7.28515625" style="13" customWidth="1"/>
    <col min="11266" max="11266" width="9" style="13" customWidth="1"/>
    <col min="11267" max="11267" width="10.5703125" style="13" customWidth="1"/>
    <col min="11268" max="11268" width="61" style="13" bestFit="1" customWidth="1"/>
    <col min="11269" max="11269" width="6" style="13" customWidth="1"/>
    <col min="11270" max="11270" width="7" style="13" customWidth="1"/>
    <col min="11271" max="11271" width="9.5703125" style="13" customWidth="1"/>
    <col min="11272" max="11272" width="10" style="13" customWidth="1"/>
    <col min="11273" max="11273" width="9.7109375" style="13" customWidth="1"/>
    <col min="11274" max="11274" width="11.28515625" style="13" customWidth="1"/>
    <col min="11275" max="11275" width="8.28515625" style="13" customWidth="1"/>
    <col min="11276" max="11276" width="10.7109375" style="13" bestFit="1" customWidth="1"/>
    <col min="11277" max="11520" width="9.140625" style="13"/>
    <col min="11521" max="11521" width="7.28515625" style="13" customWidth="1"/>
    <col min="11522" max="11522" width="9" style="13" customWidth="1"/>
    <col min="11523" max="11523" width="10.5703125" style="13" customWidth="1"/>
    <col min="11524" max="11524" width="61" style="13" bestFit="1" customWidth="1"/>
    <col min="11525" max="11525" width="6" style="13" customWidth="1"/>
    <col min="11526" max="11526" width="7" style="13" customWidth="1"/>
    <col min="11527" max="11527" width="9.5703125" style="13" customWidth="1"/>
    <col min="11528" max="11528" width="10" style="13" customWidth="1"/>
    <col min="11529" max="11529" width="9.7109375" style="13" customWidth="1"/>
    <col min="11530" max="11530" width="11.28515625" style="13" customWidth="1"/>
    <col min="11531" max="11531" width="8.28515625" style="13" customWidth="1"/>
    <col min="11532" max="11532" width="10.7109375" style="13" bestFit="1" customWidth="1"/>
    <col min="11533" max="11776" width="9.140625" style="13"/>
    <col min="11777" max="11777" width="7.28515625" style="13" customWidth="1"/>
    <col min="11778" max="11778" width="9" style="13" customWidth="1"/>
    <col min="11779" max="11779" width="10.5703125" style="13" customWidth="1"/>
    <col min="11780" max="11780" width="61" style="13" bestFit="1" customWidth="1"/>
    <col min="11781" max="11781" width="6" style="13" customWidth="1"/>
    <col min="11782" max="11782" width="7" style="13" customWidth="1"/>
    <col min="11783" max="11783" width="9.5703125" style="13" customWidth="1"/>
    <col min="11784" max="11784" width="10" style="13" customWidth="1"/>
    <col min="11785" max="11785" width="9.7109375" style="13" customWidth="1"/>
    <col min="11786" max="11786" width="11.28515625" style="13" customWidth="1"/>
    <col min="11787" max="11787" width="8.28515625" style="13" customWidth="1"/>
    <col min="11788" max="11788" width="10.7109375" style="13" bestFit="1" customWidth="1"/>
    <col min="11789" max="12032" width="9.140625" style="13"/>
    <col min="12033" max="12033" width="7.28515625" style="13" customWidth="1"/>
    <col min="12034" max="12034" width="9" style="13" customWidth="1"/>
    <col min="12035" max="12035" width="10.5703125" style="13" customWidth="1"/>
    <col min="12036" max="12036" width="61" style="13" bestFit="1" customWidth="1"/>
    <col min="12037" max="12037" width="6" style="13" customWidth="1"/>
    <col min="12038" max="12038" width="7" style="13" customWidth="1"/>
    <col min="12039" max="12039" width="9.5703125" style="13" customWidth="1"/>
    <col min="12040" max="12040" width="10" style="13" customWidth="1"/>
    <col min="12041" max="12041" width="9.7109375" style="13" customWidth="1"/>
    <col min="12042" max="12042" width="11.28515625" style="13" customWidth="1"/>
    <col min="12043" max="12043" width="8.28515625" style="13" customWidth="1"/>
    <col min="12044" max="12044" width="10.7109375" style="13" bestFit="1" customWidth="1"/>
    <col min="12045" max="12288" width="9.140625" style="13"/>
    <col min="12289" max="12289" width="7.28515625" style="13" customWidth="1"/>
    <col min="12290" max="12290" width="9" style="13" customWidth="1"/>
    <col min="12291" max="12291" width="10.5703125" style="13" customWidth="1"/>
    <col min="12292" max="12292" width="61" style="13" bestFit="1" customWidth="1"/>
    <col min="12293" max="12293" width="6" style="13" customWidth="1"/>
    <col min="12294" max="12294" width="7" style="13" customWidth="1"/>
    <col min="12295" max="12295" width="9.5703125" style="13" customWidth="1"/>
    <col min="12296" max="12296" width="10" style="13" customWidth="1"/>
    <col min="12297" max="12297" width="9.7109375" style="13" customWidth="1"/>
    <col min="12298" max="12298" width="11.28515625" style="13" customWidth="1"/>
    <col min="12299" max="12299" width="8.28515625" style="13" customWidth="1"/>
    <col min="12300" max="12300" width="10.7109375" style="13" bestFit="1" customWidth="1"/>
    <col min="12301" max="12544" width="9.140625" style="13"/>
    <col min="12545" max="12545" width="7.28515625" style="13" customWidth="1"/>
    <col min="12546" max="12546" width="9" style="13" customWidth="1"/>
    <col min="12547" max="12547" width="10.5703125" style="13" customWidth="1"/>
    <col min="12548" max="12548" width="61" style="13" bestFit="1" customWidth="1"/>
    <col min="12549" max="12549" width="6" style="13" customWidth="1"/>
    <col min="12550" max="12550" width="7" style="13" customWidth="1"/>
    <col min="12551" max="12551" width="9.5703125" style="13" customWidth="1"/>
    <col min="12552" max="12552" width="10" style="13" customWidth="1"/>
    <col min="12553" max="12553" width="9.7109375" style="13" customWidth="1"/>
    <col min="12554" max="12554" width="11.28515625" style="13" customWidth="1"/>
    <col min="12555" max="12555" width="8.28515625" style="13" customWidth="1"/>
    <col min="12556" max="12556" width="10.7109375" style="13" bestFit="1" customWidth="1"/>
    <col min="12557" max="12800" width="9.140625" style="13"/>
    <col min="12801" max="12801" width="7.28515625" style="13" customWidth="1"/>
    <col min="12802" max="12802" width="9" style="13" customWidth="1"/>
    <col min="12803" max="12803" width="10.5703125" style="13" customWidth="1"/>
    <col min="12804" max="12804" width="61" style="13" bestFit="1" customWidth="1"/>
    <col min="12805" max="12805" width="6" style="13" customWidth="1"/>
    <col min="12806" max="12806" width="7" style="13" customWidth="1"/>
    <col min="12807" max="12807" width="9.5703125" style="13" customWidth="1"/>
    <col min="12808" max="12808" width="10" style="13" customWidth="1"/>
    <col min="12809" max="12809" width="9.7109375" style="13" customWidth="1"/>
    <col min="12810" max="12810" width="11.28515625" style="13" customWidth="1"/>
    <col min="12811" max="12811" width="8.28515625" style="13" customWidth="1"/>
    <col min="12812" max="12812" width="10.7109375" style="13" bestFit="1" customWidth="1"/>
    <col min="12813" max="13056" width="9.140625" style="13"/>
    <col min="13057" max="13057" width="7.28515625" style="13" customWidth="1"/>
    <col min="13058" max="13058" width="9" style="13" customWidth="1"/>
    <col min="13059" max="13059" width="10.5703125" style="13" customWidth="1"/>
    <col min="13060" max="13060" width="61" style="13" bestFit="1" customWidth="1"/>
    <col min="13061" max="13061" width="6" style="13" customWidth="1"/>
    <col min="13062" max="13062" width="7" style="13" customWidth="1"/>
    <col min="13063" max="13063" width="9.5703125" style="13" customWidth="1"/>
    <col min="13064" max="13064" width="10" style="13" customWidth="1"/>
    <col min="13065" max="13065" width="9.7109375" style="13" customWidth="1"/>
    <col min="13066" max="13066" width="11.28515625" style="13" customWidth="1"/>
    <col min="13067" max="13067" width="8.28515625" style="13" customWidth="1"/>
    <col min="13068" max="13068" width="10.7109375" style="13" bestFit="1" customWidth="1"/>
    <col min="13069" max="13312" width="9.140625" style="13"/>
    <col min="13313" max="13313" width="7.28515625" style="13" customWidth="1"/>
    <col min="13314" max="13314" width="9" style="13" customWidth="1"/>
    <col min="13315" max="13315" width="10.5703125" style="13" customWidth="1"/>
    <col min="13316" max="13316" width="61" style="13" bestFit="1" customWidth="1"/>
    <col min="13317" max="13317" width="6" style="13" customWidth="1"/>
    <col min="13318" max="13318" width="7" style="13" customWidth="1"/>
    <col min="13319" max="13319" width="9.5703125" style="13" customWidth="1"/>
    <col min="13320" max="13320" width="10" style="13" customWidth="1"/>
    <col min="13321" max="13321" width="9.7109375" style="13" customWidth="1"/>
    <col min="13322" max="13322" width="11.28515625" style="13" customWidth="1"/>
    <col min="13323" max="13323" width="8.28515625" style="13" customWidth="1"/>
    <col min="13324" max="13324" width="10.7109375" style="13" bestFit="1" customWidth="1"/>
    <col min="13325" max="13568" width="9.140625" style="13"/>
    <col min="13569" max="13569" width="7.28515625" style="13" customWidth="1"/>
    <col min="13570" max="13570" width="9" style="13" customWidth="1"/>
    <col min="13571" max="13571" width="10.5703125" style="13" customWidth="1"/>
    <col min="13572" max="13572" width="61" style="13" bestFit="1" customWidth="1"/>
    <col min="13573" max="13573" width="6" style="13" customWidth="1"/>
    <col min="13574" max="13574" width="7" style="13" customWidth="1"/>
    <col min="13575" max="13575" width="9.5703125" style="13" customWidth="1"/>
    <col min="13576" max="13576" width="10" style="13" customWidth="1"/>
    <col min="13577" max="13577" width="9.7109375" style="13" customWidth="1"/>
    <col min="13578" max="13578" width="11.28515625" style="13" customWidth="1"/>
    <col min="13579" max="13579" width="8.28515625" style="13" customWidth="1"/>
    <col min="13580" max="13580" width="10.7109375" style="13" bestFit="1" customWidth="1"/>
    <col min="13581" max="13824" width="9.140625" style="13"/>
    <col min="13825" max="13825" width="7.28515625" style="13" customWidth="1"/>
    <col min="13826" max="13826" width="9" style="13" customWidth="1"/>
    <col min="13827" max="13827" width="10.5703125" style="13" customWidth="1"/>
    <col min="13828" max="13828" width="61" style="13" bestFit="1" customWidth="1"/>
    <col min="13829" max="13829" width="6" style="13" customWidth="1"/>
    <col min="13830" max="13830" width="7" style="13" customWidth="1"/>
    <col min="13831" max="13831" width="9.5703125" style="13" customWidth="1"/>
    <col min="13832" max="13832" width="10" style="13" customWidth="1"/>
    <col min="13833" max="13833" width="9.7109375" style="13" customWidth="1"/>
    <col min="13834" max="13834" width="11.28515625" style="13" customWidth="1"/>
    <col min="13835" max="13835" width="8.28515625" style="13" customWidth="1"/>
    <col min="13836" max="13836" width="10.7109375" style="13" bestFit="1" customWidth="1"/>
    <col min="13837" max="14080" width="9.140625" style="13"/>
    <col min="14081" max="14081" width="7.28515625" style="13" customWidth="1"/>
    <col min="14082" max="14082" width="9" style="13" customWidth="1"/>
    <col min="14083" max="14083" width="10.5703125" style="13" customWidth="1"/>
    <col min="14084" max="14084" width="61" style="13" bestFit="1" customWidth="1"/>
    <col min="14085" max="14085" width="6" style="13" customWidth="1"/>
    <col min="14086" max="14086" width="7" style="13" customWidth="1"/>
    <col min="14087" max="14087" width="9.5703125" style="13" customWidth="1"/>
    <col min="14088" max="14088" width="10" style="13" customWidth="1"/>
    <col min="14089" max="14089" width="9.7109375" style="13" customWidth="1"/>
    <col min="14090" max="14090" width="11.28515625" style="13" customWidth="1"/>
    <col min="14091" max="14091" width="8.28515625" style="13" customWidth="1"/>
    <col min="14092" max="14092" width="10.7109375" style="13" bestFit="1" customWidth="1"/>
    <col min="14093" max="14336" width="9.140625" style="13"/>
    <col min="14337" max="14337" width="7.28515625" style="13" customWidth="1"/>
    <col min="14338" max="14338" width="9" style="13" customWidth="1"/>
    <col min="14339" max="14339" width="10.5703125" style="13" customWidth="1"/>
    <col min="14340" max="14340" width="61" style="13" bestFit="1" customWidth="1"/>
    <col min="14341" max="14341" width="6" style="13" customWidth="1"/>
    <col min="14342" max="14342" width="7" style="13" customWidth="1"/>
    <col min="14343" max="14343" width="9.5703125" style="13" customWidth="1"/>
    <col min="14344" max="14344" width="10" style="13" customWidth="1"/>
    <col min="14345" max="14345" width="9.7109375" style="13" customWidth="1"/>
    <col min="14346" max="14346" width="11.28515625" style="13" customWidth="1"/>
    <col min="14347" max="14347" width="8.28515625" style="13" customWidth="1"/>
    <col min="14348" max="14348" width="10.7109375" style="13" bestFit="1" customWidth="1"/>
    <col min="14349" max="14592" width="9.140625" style="13"/>
    <col min="14593" max="14593" width="7.28515625" style="13" customWidth="1"/>
    <col min="14594" max="14594" width="9" style="13" customWidth="1"/>
    <col min="14595" max="14595" width="10.5703125" style="13" customWidth="1"/>
    <col min="14596" max="14596" width="61" style="13" bestFit="1" customWidth="1"/>
    <col min="14597" max="14597" width="6" style="13" customWidth="1"/>
    <col min="14598" max="14598" width="7" style="13" customWidth="1"/>
    <col min="14599" max="14599" width="9.5703125" style="13" customWidth="1"/>
    <col min="14600" max="14600" width="10" style="13" customWidth="1"/>
    <col min="14601" max="14601" width="9.7109375" style="13" customWidth="1"/>
    <col min="14602" max="14602" width="11.28515625" style="13" customWidth="1"/>
    <col min="14603" max="14603" width="8.28515625" style="13" customWidth="1"/>
    <col min="14604" max="14604" width="10.7109375" style="13" bestFit="1" customWidth="1"/>
    <col min="14605" max="14848" width="9.140625" style="13"/>
    <col min="14849" max="14849" width="7.28515625" style="13" customWidth="1"/>
    <col min="14850" max="14850" width="9" style="13" customWidth="1"/>
    <col min="14851" max="14851" width="10.5703125" style="13" customWidth="1"/>
    <col min="14852" max="14852" width="61" style="13" bestFit="1" customWidth="1"/>
    <col min="14853" max="14853" width="6" style="13" customWidth="1"/>
    <col min="14854" max="14854" width="7" style="13" customWidth="1"/>
    <col min="14855" max="14855" width="9.5703125" style="13" customWidth="1"/>
    <col min="14856" max="14856" width="10" style="13" customWidth="1"/>
    <col min="14857" max="14857" width="9.7109375" style="13" customWidth="1"/>
    <col min="14858" max="14858" width="11.28515625" style="13" customWidth="1"/>
    <col min="14859" max="14859" width="8.28515625" style="13" customWidth="1"/>
    <col min="14860" max="14860" width="10.7109375" style="13" bestFit="1" customWidth="1"/>
    <col min="14861" max="15104" width="9.140625" style="13"/>
    <col min="15105" max="15105" width="7.28515625" style="13" customWidth="1"/>
    <col min="15106" max="15106" width="9" style="13" customWidth="1"/>
    <col min="15107" max="15107" width="10.5703125" style="13" customWidth="1"/>
    <col min="15108" max="15108" width="61" style="13" bestFit="1" customWidth="1"/>
    <col min="15109" max="15109" width="6" style="13" customWidth="1"/>
    <col min="15110" max="15110" width="7" style="13" customWidth="1"/>
    <col min="15111" max="15111" width="9.5703125" style="13" customWidth="1"/>
    <col min="15112" max="15112" width="10" style="13" customWidth="1"/>
    <col min="15113" max="15113" width="9.7109375" style="13" customWidth="1"/>
    <col min="15114" max="15114" width="11.28515625" style="13" customWidth="1"/>
    <col min="15115" max="15115" width="8.28515625" style="13" customWidth="1"/>
    <col min="15116" max="15116" width="10.7109375" style="13" bestFit="1" customWidth="1"/>
    <col min="15117" max="15360" width="9.140625" style="13"/>
    <col min="15361" max="15361" width="7.28515625" style="13" customWidth="1"/>
    <col min="15362" max="15362" width="9" style="13" customWidth="1"/>
    <col min="15363" max="15363" width="10.5703125" style="13" customWidth="1"/>
    <col min="15364" max="15364" width="61" style="13" bestFit="1" customWidth="1"/>
    <col min="15365" max="15365" width="6" style="13" customWidth="1"/>
    <col min="15366" max="15366" width="7" style="13" customWidth="1"/>
    <col min="15367" max="15367" width="9.5703125" style="13" customWidth="1"/>
    <col min="15368" max="15368" width="10" style="13" customWidth="1"/>
    <col min="15369" max="15369" width="9.7109375" style="13" customWidth="1"/>
    <col min="15370" max="15370" width="11.28515625" style="13" customWidth="1"/>
    <col min="15371" max="15371" width="8.28515625" style="13" customWidth="1"/>
    <col min="15372" max="15372" width="10.7109375" style="13" bestFit="1" customWidth="1"/>
    <col min="15373" max="15616" width="9.140625" style="13"/>
    <col min="15617" max="15617" width="7.28515625" style="13" customWidth="1"/>
    <col min="15618" max="15618" width="9" style="13" customWidth="1"/>
    <col min="15619" max="15619" width="10.5703125" style="13" customWidth="1"/>
    <col min="15620" max="15620" width="61" style="13" bestFit="1" customWidth="1"/>
    <col min="15621" max="15621" width="6" style="13" customWidth="1"/>
    <col min="15622" max="15622" width="7" style="13" customWidth="1"/>
    <col min="15623" max="15623" width="9.5703125" style="13" customWidth="1"/>
    <col min="15624" max="15624" width="10" style="13" customWidth="1"/>
    <col min="15625" max="15625" width="9.7109375" style="13" customWidth="1"/>
    <col min="15626" max="15626" width="11.28515625" style="13" customWidth="1"/>
    <col min="15627" max="15627" width="8.28515625" style="13" customWidth="1"/>
    <col min="15628" max="15628" width="10.7109375" style="13" bestFit="1" customWidth="1"/>
    <col min="15629" max="15872" width="9.140625" style="13"/>
    <col min="15873" max="15873" width="7.28515625" style="13" customWidth="1"/>
    <col min="15874" max="15874" width="9" style="13" customWidth="1"/>
    <col min="15875" max="15875" width="10.5703125" style="13" customWidth="1"/>
    <col min="15876" max="15876" width="61" style="13" bestFit="1" customWidth="1"/>
    <col min="15877" max="15877" width="6" style="13" customWidth="1"/>
    <col min="15878" max="15878" width="7" style="13" customWidth="1"/>
    <col min="15879" max="15879" width="9.5703125" style="13" customWidth="1"/>
    <col min="15880" max="15880" width="10" style="13" customWidth="1"/>
    <col min="15881" max="15881" width="9.7109375" style="13" customWidth="1"/>
    <col min="15882" max="15882" width="11.28515625" style="13" customWidth="1"/>
    <col min="15883" max="15883" width="8.28515625" style="13" customWidth="1"/>
    <col min="15884" max="15884" width="10.7109375" style="13" bestFit="1" customWidth="1"/>
    <col min="15885" max="16128" width="9.140625" style="13"/>
    <col min="16129" max="16129" width="7.28515625" style="13" customWidth="1"/>
    <col min="16130" max="16130" width="9" style="13" customWidth="1"/>
    <col min="16131" max="16131" width="10.5703125" style="13" customWidth="1"/>
    <col min="16132" max="16132" width="61" style="13" bestFit="1" customWidth="1"/>
    <col min="16133" max="16133" width="6" style="13" customWidth="1"/>
    <col min="16134" max="16134" width="7" style="13" customWidth="1"/>
    <col min="16135" max="16135" width="9.5703125" style="13" customWidth="1"/>
    <col min="16136" max="16136" width="10" style="13" customWidth="1"/>
    <col min="16137" max="16137" width="9.7109375" style="13" customWidth="1"/>
    <col min="16138" max="16138" width="11.28515625" style="13" customWidth="1"/>
    <col min="16139" max="16139" width="8.28515625" style="13" customWidth="1"/>
    <col min="16140" max="16140" width="10.7109375" style="13" bestFit="1" customWidth="1"/>
    <col min="16141" max="16384" width="9.140625" style="13"/>
  </cols>
  <sheetData>
    <row r="1" spans="1:17" s="96" customFormat="1" ht="23.25">
      <c r="A1" s="93"/>
      <c r="B1" s="93"/>
      <c r="C1" s="93"/>
      <c r="D1" s="93"/>
      <c r="E1" s="94"/>
      <c r="F1" s="95"/>
      <c r="H1" s="97"/>
      <c r="I1" s="98"/>
      <c r="J1" s="11" t="s">
        <v>7911</v>
      </c>
      <c r="K1" s="99"/>
      <c r="L1" s="99"/>
      <c r="M1" s="100"/>
      <c r="N1" s="100"/>
      <c r="O1" s="100"/>
      <c r="P1" s="100"/>
      <c r="Q1" s="100"/>
    </row>
    <row r="2" spans="1:17" s="96" customFormat="1" ht="23.25" customHeight="1">
      <c r="A2" s="93"/>
      <c r="B2" s="93"/>
      <c r="C2" s="93"/>
      <c r="D2" s="93"/>
      <c r="E2" s="94"/>
      <c r="F2" s="90"/>
      <c r="G2" s="90"/>
      <c r="H2" s="90"/>
      <c r="I2" s="90"/>
      <c r="J2" s="90"/>
      <c r="K2" s="99"/>
      <c r="L2" s="99"/>
      <c r="M2" s="101"/>
      <c r="N2" s="100"/>
      <c r="O2" s="100"/>
      <c r="P2" s="100"/>
      <c r="Q2" s="100"/>
    </row>
    <row r="3" spans="1:17" s="96" customFormat="1" ht="22.5" customHeight="1">
      <c r="A3" s="93"/>
      <c r="B3" s="93"/>
      <c r="C3" s="93"/>
      <c r="D3" s="93"/>
      <c r="E3" s="94"/>
      <c r="F3" s="92"/>
      <c r="G3" s="92"/>
      <c r="H3" s="92"/>
      <c r="I3" s="92"/>
      <c r="J3" s="92"/>
      <c r="K3" s="99"/>
      <c r="L3" s="99"/>
      <c r="M3" s="101"/>
      <c r="N3" s="100"/>
      <c r="O3" s="100"/>
      <c r="P3" s="100"/>
      <c r="Q3" s="100"/>
    </row>
    <row r="4" spans="1:17" s="5" customFormat="1" ht="15.75">
      <c r="A4" s="351" t="s">
        <v>10438</v>
      </c>
      <c r="B4" s="351"/>
      <c r="C4" s="351"/>
      <c r="D4" s="351"/>
      <c r="E4" s="351"/>
      <c r="F4" s="351"/>
      <c r="G4" s="351"/>
      <c r="H4" s="351"/>
      <c r="I4" s="351"/>
      <c r="J4" s="351"/>
      <c r="K4" s="6"/>
      <c r="L4" s="250"/>
      <c r="M4" s="250"/>
      <c r="N4" s="251"/>
      <c r="O4" s="251"/>
      <c r="P4" s="6"/>
      <c r="Q4" s="6"/>
    </row>
    <row r="5" spans="1:17" s="96" customFormat="1" ht="15.75">
      <c r="A5" s="9"/>
      <c r="B5" s="93"/>
      <c r="C5" s="93"/>
      <c r="D5" s="93"/>
      <c r="E5" s="102"/>
      <c r="F5" s="93"/>
      <c r="G5" s="103"/>
      <c r="H5" s="104"/>
      <c r="I5" s="105" t="s">
        <v>1353</v>
      </c>
      <c r="J5" s="106">
        <f>SUM(J9:J85)/2</f>
        <v>216143.5500000001</v>
      </c>
      <c r="K5" s="99"/>
      <c r="L5" s="99"/>
      <c r="M5" s="100"/>
      <c r="N5" s="100"/>
      <c r="O5" s="100"/>
      <c r="P5" s="100"/>
      <c r="Q5" s="100"/>
    </row>
    <row r="6" spans="1:17" s="115" customFormat="1" ht="15.75">
      <c r="A6" s="10"/>
      <c r="B6" s="108"/>
      <c r="C6" s="108"/>
      <c r="D6" s="108"/>
      <c r="E6" s="109"/>
      <c r="F6" s="108"/>
      <c r="G6" s="103"/>
      <c r="H6" s="110"/>
      <c r="I6" s="111" t="s">
        <v>1354</v>
      </c>
      <c r="J6" s="112">
        <v>0.28389999999999999</v>
      </c>
      <c r="K6" s="113"/>
      <c r="L6" s="113"/>
      <c r="M6" s="114"/>
      <c r="N6" s="114"/>
      <c r="O6" s="114"/>
      <c r="P6" s="114"/>
      <c r="Q6" s="114"/>
    </row>
    <row r="7" spans="1:17" s="14" customFormat="1" ht="22.5">
      <c r="A7" s="395">
        <v>216143.55</v>
      </c>
      <c r="B7" s="116" t="s">
        <v>0</v>
      </c>
      <c r="C7" s="116" t="s">
        <v>1</v>
      </c>
      <c r="D7" s="258" t="s">
        <v>780</v>
      </c>
      <c r="E7" s="117" t="s">
        <v>2</v>
      </c>
      <c r="F7" s="116" t="s">
        <v>3</v>
      </c>
      <c r="G7" s="118" t="s">
        <v>1351</v>
      </c>
      <c r="H7" s="118" t="s">
        <v>6869</v>
      </c>
      <c r="I7" s="118" t="s">
        <v>6870</v>
      </c>
      <c r="J7" s="118" t="s">
        <v>1352</v>
      </c>
      <c r="K7" s="119"/>
      <c r="L7" s="119"/>
      <c r="M7" s="120"/>
      <c r="N7" s="120"/>
      <c r="O7" s="120"/>
      <c r="P7" s="120"/>
      <c r="Q7" s="120"/>
    </row>
    <row r="8" spans="1:17" s="129" customFormat="1">
      <c r="A8" s="121"/>
      <c r="B8" s="122"/>
      <c r="C8" s="122"/>
      <c r="D8" s="122"/>
      <c r="E8" s="123"/>
      <c r="F8" s="122"/>
      <c r="G8" s="124"/>
      <c r="H8" s="125"/>
      <c r="I8" s="126"/>
      <c r="J8" s="124"/>
      <c r="K8" s="127"/>
      <c r="L8" s="127"/>
      <c r="M8" s="128"/>
      <c r="N8" s="245"/>
      <c r="O8" s="128"/>
      <c r="P8" s="128"/>
      <c r="Q8" s="128"/>
    </row>
    <row r="9" spans="1:17" s="133" customFormat="1" ht="19.5" customHeight="1">
      <c r="A9" s="130">
        <v>1</v>
      </c>
      <c r="B9" s="352" t="s">
        <v>724</v>
      </c>
      <c r="C9" s="353"/>
      <c r="D9" s="353"/>
      <c r="E9" s="353"/>
      <c r="F9" s="353"/>
      <c r="G9" s="353"/>
      <c r="H9" s="353"/>
      <c r="I9" s="353"/>
      <c r="J9" s="131">
        <f>ROUND(SUM(J10:J14),2)</f>
        <v>27268.18</v>
      </c>
      <c r="K9" s="317"/>
      <c r="L9" s="156"/>
      <c r="M9" s="132"/>
      <c r="N9" s="132"/>
      <c r="O9" s="132"/>
      <c r="P9" s="132"/>
      <c r="Q9" s="132"/>
    </row>
    <row r="10" spans="1:17" s="9" customFormat="1" ht="34.5" customHeight="1">
      <c r="A10" s="134" t="s">
        <v>5</v>
      </c>
      <c r="B10" s="135" t="s">
        <v>59</v>
      </c>
      <c r="C10" s="136" t="str">
        <f>IF(B10=0," ",VLOOKUP(B10,Composições!$A$6:$I$9293,2,0))</f>
        <v>TRT7</v>
      </c>
      <c r="D10" s="152">
        <v>5622</v>
      </c>
      <c r="E10" s="137" t="str">
        <f>IF(B10=0," ",VLOOKUP(B10,Composições!$A$6:$I$9293,4,0))</f>
        <v>ANOTAÇÃO DE RESPONSABILIDADE TÉCNICA CONTRATOS (ART) - acima de 15.000,00</v>
      </c>
      <c r="F10" s="136" t="str">
        <f>IF(B10=0," ",VLOOKUP(B10,Composições!$A$6:$I$9293,5,0))</f>
        <v>UN.</v>
      </c>
      <c r="G10" s="138">
        <v>1</v>
      </c>
      <c r="H10" s="139">
        <f>IF(B10=0," ",VLOOKUP(B10,Composições!$A$6:$I$9293,8,0))</f>
        <v>233.94</v>
      </c>
      <c r="I10" s="140">
        <f t="shared" ref="I10:I14" si="0">ROUND(H10*(1+$J$6),2)</f>
        <v>300.36</v>
      </c>
      <c r="J10" s="140">
        <f t="shared" ref="J10:J14" si="1">ROUND(G10*I10,2)</f>
        <v>300.36</v>
      </c>
      <c r="K10" s="155"/>
      <c r="L10" s="156"/>
      <c r="M10" s="132"/>
      <c r="N10" s="132"/>
      <c r="O10" s="141"/>
      <c r="P10" s="141"/>
      <c r="Q10" s="141"/>
    </row>
    <row r="11" spans="1:17" s="9" customFormat="1" ht="24.75" customHeight="1">
      <c r="A11" s="134" t="s">
        <v>7907</v>
      </c>
      <c r="B11" s="185" t="s">
        <v>498</v>
      </c>
      <c r="C11" s="136" t="str">
        <f>IF(B11=0," ",VLOOKUP(B11,Composições!$A$6:$I$9293,2,0))</f>
        <v>SINAPI-CE</v>
      </c>
      <c r="D11" s="152">
        <v>23060</v>
      </c>
      <c r="E11" s="137" t="str">
        <f>IF(B11=0," ",VLOOKUP(B11,Composições!$A$6:$I$9293,4,0))</f>
        <v>ENCARREGADO GERAL COM ENCARGOS COMPLEMENTARES</v>
      </c>
      <c r="F11" s="136" t="str">
        <f>IF(B11=0," ",VLOOKUP(B11,Composições!$A$6:$I$9293,5,0))</f>
        <v>H</v>
      </c>
      <c r="G11" s="138">
        <f>(22*8)*3</f>
        <v>528</v>
      </c>
      <c r="H11" s="139">
        <f>IF(B11=0," ",VLOOKUP(B11,Composições!$A$6:$I$9293,8,0))</f>
        <v>24.26</v>
      </c>
      <c r="I11" s="140">
        <f t="shared" si="0"/>
        <v>31.15</v>
      </c>
      <c r="J11" s="140">
        <f t="shared" si="1"/>
        <v>16447.2</v>
      </c>
      <c r="K11" s="155"/>
      <c r="L11" s="256"/>
      <c r="M11" s="132"/>
      <c r="N11" s="132"/>
      <c r="O11" s="143"/>
      <c r="P11" s="141"/>
      <c r="Q11" s="141"/>
    </row>
    <row r="12" spans="1:17" s="9" customFormat="1" ht="33.75" customHeight="1">
      <c r="A12" s="134" t="s">
        <v>99</v>
      </c>
      <c r="B12" s="135" t="s">
        <v>499</v>
      </c>
      <c r="C12" s="136" t="str">
        <f>IF(B12=0," ",VLOOKUP(B12,Composições!$A$6:$I$9293,2,0))</f>
        <v>SINAPI-CE</v>
      </c>
      <c r="D12" s="152">
        <v>23060</v>
      </c>
      <c r="E12" s="137" t="str">
        <f>IF(B12=0," ",VLOOKUP(B12,Composições!$A$6:$I$9293,4,0))</f>
        <v>ENGENHEIRO CIVIL DE OBRA JUNIOR COM ENCARGOS COMPLEMENTARES</v>
      </c>
      <c r="F12" s="136" t="str">
        <f>IF(B12=0," ",VLOOKUP(B12,Composições!$A$6:$I$9293,5,0))</f>
        <v>H</v>
      </c>
      <c r="G12" s="138">
        <f>3*4*(2*3)</f>
        <v>72</v>
      </c>
      <c r="H12" s="139">
        <f>IF(B12=0," ",VLOOKUP(B12,Composições!$A$6:$I$9293,8,0))</f>
        <v>90.29</v>
      </c>
      <c r="I12" s="140">
        <f t="shared" si="0"/>
        <v>115.92</v>
      </c>
      <c r="J12" s="140">
        <f t="shared" si="1"/>
        <v>8346.24</v>
      </c>
      <c r="K12" s="155"/>
      <c r="L12" s="156"/>
      <c r="M12" s="132"/>
      <c r="N12" s="132"/>
      <c r="O12" s="143"/>
      <c r="P12" s="141"/>
      <c r="Q12" s="141"/>
    </row>
    <row r="13" spans="1:17" s="9" customFormat="1" ht="31.5" customHeight="1">
      <c r="A13" s="134" t="s">
        <v>461</v>
      </c>
      <c r="B13" s="135" t="s">
        <v>1390</v>
      </c>
      <c r="C13" s="136" t="str">
        <f>IF(B13=0," ",VLOOKUP(B13,Composições!$A$6:$I$9293,2,0))</f>
        <v>SEINFRA/CE</v>
      </c>
      <c r="D13" s="152">
        <v>23060</v>
      </c>
      <c r="E13" s="137" t="str">
        <f>IF(B13=0," ",VLOOKUP(B13,Composições!$A$6:$I$9293,4,0))</f>
        <v>ELABORAÇÃO DE PROJETOS EXECUTIVOS DE ENGENHARIA (Engenheiro Calculista para verificação estrutural)</v>
      </c>
      <c r="F13" s="136" t="str">
        <f>IF(B13=0," ",VLOOKUP(B13,Composições!$A$6:$I$9293,5,0))</f>
        <v>UT</v>
      </c>
      <c r="G13" s="138">
        <v>60</v>
      </c>
      <c r="H13" s="139">
        <f>IF(B13=0," ",VLOOKUP(B13,Composições!$A$6:$I$9293,8,0))</f>
        <v>26.75</v>
      </c>
      <c r="I13" s="140">
        <f t="shared" si="0"/>
        <v>34.340000000000003</v>
      </c>
      <c r="J13" s="140">
        <f t="shared" si="1"/>
        <v>2060.4</v>
      </c>
      <c r="K13" s="155"/>
      <c r="L13" s="156"/>
      <c r="M13" s="132"/>
      <c r="N13" s="132"/>
      <c r="O13" s="143"/>
      <c r="P13" s="141"/>
      <c r="Q13" s="141"/>
    </row>
    <row r="14" spans="1:17" s="9" customFormat="1" ht="38.25">
      <c r="A14" s="134" t="s">
        <v>6798</v>
      </c>
      <c r="B14" s="135" t="s">
        <v>1396</v>
      </c>
      <c r="C14" s="136" t="str">
        <f>IF(B14=0," ",VLOOKUP(B14,Composições!$A$6:$I$9293,2,0))</f>
        <v>TRT7</v>
      </c>
      <c r="D14" s="152">
        <v>23060</v>
      </c>
      <c r="E14" s="137" t="str">
        <f>IF(B14=0," ",VLOOKUP(B14,Composições!$A$6:$I$9293,4,0))</f>
        <v>ANOTAÇÃO DE RESPONSABILIDADE TÉCNICA CONTRATOS (ART) - até 15.000,00 (referente ao Projeto Executivo do Calculista Estrutural)</v>
      </c>
      <c r="F14" s="136" t="str">
        <f>IF(B14=0," ",VLOOKUP(B14,Composições!$A$6:$I$9293,5,0))</f>
        <v>UN.</v>
      </c>
      <c r="G14" s="138">
        <v>1</v>
      </c>
      <c r="H14" s="139">
        <f>IF(B14=0," ",VLOOKUP(B14,Composições!$A$6:$I$9293,8,0))</f>
        <v>88.78</v>
      </c>
      <c r="I14" s="140">
        <f t="shared" si="0"/>
        <v>113.98</v>
      </c>
      <c r="J14" s="140">
        <f t="shared" si="1"/>
        <v>113.98</v>
      </c>
      <c r="K14" s="155"/>
      <c r="L14" s="156"/>
      <c r="M14" s="132"/>
      <c r="N14" s="132"/>
      <c r="O14" s="143"/>
      <c r="P14" s="141"/>
      <c r="Q14" s="141"/>
    </row>
    <row r="15" spans="1:17" s="133" customFormat="1" ht="27" customHeight="1">
      <c r="A15" s="146">
        <v>2</v>
      </c>
      <c r="B15" s="350" t="s">
        <v>1399</v>
      </c>
      <c r="C15" s="350"/>
      <c r="D15" s="350"/>
      <c r="E15" s="350"/>
      <c r="F15" s="350"/>
      <c r="G15" s="350"/>
      <c r="H15" s="350"/>
      <c r="I15" s="350"/>
      <c r="J15" s="131">
        <f>SUM(J16:J42)</f>
        <v>112339.79</v>
      </c>
      <c r="K15" s="155"/>
      <c r="L15" s="156"/>
      <c r="M15" s="156"/>
      <c r="N15" s="132"/>
      <c r="O15" s="145"/>
      <c r="P15" s="132"/>
      <c r="Q15" s="132"/>
    </row>
    <row r="16" spans="1:17" s="9" customFormat="1" ht="30.75" customHeight="1">
      <c r="A16" s="266" t="s">
        <v>458</v>
      </c>
      <c r="B16" s="135">
        <v>98458</v>
      </c>
      <c r="C16" s="136" t="str">
        <f>IF(B16=0," ",VLOOKUP(B16,Composições!$A$6:$I$9293,2,0))</f>
        <v>SINAPI-CE</v>
      </c>
      <c r="D16" s="152">
        <v>5670</v>
      </c>
      <c r="E16" s="137" t="str">
        <f>IF(B16=0," ",VLOOKUP(B16,Composições!$A$6:$I$9293,4,0))</f>
        <v>TAPUME COM COMPENSADO DE MADEIRA. AF_05/2018</v>
      </c>
      <c r="F16" s="136" t="str">
        <f>IF(B16=0," ",VLOOKUP(B16,Composições!$A$6:$I$9293,5,0))</f>
        <v>M2</v>
      </c>
      <c r="G16" s="138">
        <f>+(2.5*2.2)*4</f>
        <v>22</v>
      </c>
      <c r="H16" s="139">
        <f>IF(B16=0," ",VLOOKUP(B16,Composições!$A$6:$I$9293,8,0))</f>
        <v>138.34</v>
      </c>
      <c r="I16" s="140">
        <f t="shared" ref="I16:I17" si="2">ROUND(H16*(1+$J$6),2)</f>
        <v>177.61</v>
      </c>
      <c r="J16" s="140">
        <f t="shared" ref="J16:J17" si="3">ROUND(G16*I16,2)</f>
        <v>3907.42</v>
      </c>
      <c r="K16" s="155"/>
      <c r="L16" s="156"/>
      <c r="M16" s="132"/>
      <c r="N16" s="132"/>
      <c r="O16" s="143"/>
      <c r="P16" s="141"/>
      <c r="Q16" s="141"/>
    </row>
    <row r="17" spans="1:17" s="9" customFormat="1" ht="25.5" customHeight="1">
      <c r="A17" s="266" t="s">
        <v>459</v>
      </c>
      <c r="B17" s="135" t="s">
        <v>6839</v>
      </c>
      <c r="C17" s="136" t="str">
        <f>IF(B17=0," ",VLOOKUP(B17,Composições!$A$6:$I$9293,2,0))</f>
        <v>TRT7</v>
      </c>
      <c r="D17" s="152">
        <v>1635</v>
      </c>
      <c r="E17" s="137" t="str">
        <f>IF(B17=0," ",VLOOKUP(B17,Composições!$A$6:$I$9293,4,0))</f>
        <v>RETIRADA DE PISO EM CHAPA XADREZ</v>
      </c>
      <c r="F17" s="136" t="str">
        <f>IF(B17=0," ",VLOOKUP(B17,Composições!$A$6:$I$9293,5,0))</f>
        <v>M2</v>
      </c>
      <c r="G17" s="138">
        <f>+(46+15)+23</f>
        <v>84</v>
      </c>
      <c r="H17" s="139">
        <f>IF(B17=0," ",VLOOKUP(B17,Composições!$A$6:$I$9293,8,0))</f>
        <v>4.97</v>
      </c>
      <c r="I17" s="140">
        <f t="shared" si="2"/>
        <v>6.38</v>
      </c>
      <c r="J17" s="140">
        <f t="shared" si="3"/>
        <v>535.91999999999996</v>
      </c>
      <c r="K17" s="155"/>
      <c r="L17" s="156"/>
      <c r="M17" s="132"/>
      <c r="N17" s="132"/>
      <c r="O17" s="143"/>
      <c r="P17" s="141"/>
      <c r="Q17" s="141"/>
    </row>
    <row r="18" spans="1:17" s="9" customFormat="1" ht="30.75" customHeight="1">
      <c r="A18" s="266" t="s">
        <v>460</v>
      </c>
      <c r="B18" s="135" t="s">
        <v>1401</v>
      </c>
      <c r="C18" s="136" t="str">
        <f>IF(B18=0," ",VLOOKUP(B18,Composições!$A$6:$I$9293,2,0))</f>
        <v>SEINFRA/CE</v>
      </c>
      <c r="D18" s="152">
        <v>1635</v>
      </c>
      <c r="E18" s="137" t="str">
        <f>IF(B18=0," ",VLOOKUP(B18,Composições!$A$6:$I$9293,4,0))</f>
        <v>DEMOLIÇÃO DE ESTRUTURA METÁLICA</v>
      </c>
      <c r="F18" s="136" t="str">
        <f>IF(B18=0," ",VLOOKUP(B18,Composições!$A$6:$I$9293,5,0))</f>
        <v>M2</v>
      </c>
      <c r="G18" s="138">
        <f>+(46+23)+((46+23)*0.6)</f>
        <v>110.4</v>
      </c>
      <c r="H18" s="139">
        <f>IF(B18=0," ",VLOOKUP(B18,Composições!$A$6:$I$9293,8,0))</f>
        <v>31.32</v>
      </c>
      <c r="I18" s="140">
        <f t="shared" ref="I18:I20" si="4">ROUND(H18*(1+$J$6),2)</f>
        <v>40.21</v>
      </c>
      <c r="J18" s="140">
        <f t="shared" ref="J18:J20" si="5">ROUND(G18*I18,2)</f>
        <v>4439.18</v>
      </c>
      <c r="K18" s="155"/>
      <c r="L18" s="156"/>
      <c r="M18" s="132"/>
      <c r="N18" s="132"/>
      <c r="O18" s="143"/>
      <c r="P18" s="141"/>
      <c r="Q18" s="141"/>
    </row>
    <row r="19" spans="1:17" s="9" customFormat="1" ht="46.5" customHeight="1">
      <c r="A19" s="266" t="s">
        <v>1380</v>
      </c>
      <c r="B19" s="135" t="s">
        <v>6818</v>
      </c>
      <c r="C19" s="136" t="str">
        <f>IF(B19=0," ",VLOOKUP(B19,Composições!$A$6:$I$9293,2,0))</f>
        <v>TRT7</v>
      </c>
      <c r="D19" s="152">
        <v>9520</v>
      </c>
      <c r="E19" s="137" t="str">
        <f>IF(B19=0," ",VLOOKUP(B19,Composições!$A$6:$I$9293,4,0))</f>
        <v>CANTONEIRA DE AÇO 4" x 4" x 1/2" (19,03KG/M) C/CHAPA DE REFORÇO A CADA 30CM</v>
      </c>
      <c r="F19" s="136" t="str">
        <f>IF(B19=0," ",VLOOKUP(B19,Composições!$A$6:$I$9293,5,0))</f>
        <v xml:space="preserve">KG    </v>
      </c>
      <c r="G19" s="138">
        <f>+(8.45+8.45)*19.03</f>
        <v>321.60699999999997</v>
      </c>
      <c r="H19" s="139">
        <f>IF(B19=0," ",VLOOKUP(B19,Composições!$A$6:$I$9293,8,0))</f>
        <v>12.71</v>
      </c>
      <c r="I19" s="140">
        <f t="shared" si="4"/>
        <v>16.32</v>
      </c>
      <c r="J19" s="140">
        <f t="shared" si="5"/>
        <v>5248.63</v>
      </c>
      <c r="K19" s="155"/>
      <c r="L19" s="156"/>
      <c r="M19" s="132"/>
      <c r="N19" s="132"/>
      <c r="O19" s="143"/>
      <c r="P19" s="141"/>
      <c r="Q19" s="141"/>
    </row>
    <row r="20" spans="1:17" s="9" customFormat="1" ht="46.5" customHeight="1">
      <c r="A20" s="266" t="s">
        <v>1381</v>
      </c>
      <c r="B20" s="135" t="s">
        <v>1430</v>
      </c>
      <c r="C20" s="136" t="str">
        <f>IF(B20=0," ",VLOOKUP(B20,Composições!$A$6:$I$9293,2,0))</f>
        <v>TRT7</v>
      </c>
      <c r="D20" s="152">
        <v>9520</v>
      </c>
      <c r="E20" s="137" t="str">
        <f>IF(B20=0," ",VLOOKUP(B20,Composições!$A$6:$I$9293,4,0))</f>
        <v>CANTONEIRA DE AÇO 6" x 6" x 1/2" (29,2KG/M) C/CHAPA DE REFORÇO A CADA 50CM</v>
      </c>
      <c r="F20" s="136" t="str">
        <f>IF(B20=0," ",VLOOKUP(B20,Composições!$A$6:$I$9293,5,0))</f>
        <v xml:space="preserve">KG    </v>
      </c>
      <c r="G20" s="138">
        <f>+(13.8+13.8+3.15+3.15)*29.2</f>
        <v>989.87999999999988</v>
      </c>
      <c r="H20" s="139">
        <f>IF(B20=0," ",VLOOKUP(B20,Composições!$A$6:$I$9293,8,0))</f>
        <v>12.54</v>
      </c>
      <c r="I20" s="140">
        <f t="shared" si="4"/>
        <v>16.100000000000001</v>
      </c>
      <c r="J20" s="140">
        <f t="shared" si="5"/>
        <v>15937.07</v>
      </c>
      <c r="K20" s="155"/>
      <c r="L20" s="156"/>
      <c r="M20" s="132"/>
      <c r="N20" s="132"/>
      <c r="O20" s="143"/>
      <c r="P20" s="141"/>
      <c r="Q20" s="141"/>
    </row>
    <row r="21" spans="1:17" s="9" customFormat="1" ht="46.5" customHeight="1">
      <c r="A21" s="266" t="s">
        <v>1382</v>
      </c>
      <c r="B21" s="135">
        <v>98750</v>
      </c>
      <c r="C21" s="136" t="str">
        <f>IF(B21=0," ",VLOOKUP(B21,Composições!$A$6:$I$9293,2,0))</f>
        <v>SINAPI-CE</v>
      </c>
      <c r="D21" s="152">
        <v>9709</v>
      </c>
      <c r="E21" s="137" t="str">
        <f>IF(B21=0," ",VLOOKUP(B21,Composições!$A$6:$I$9293,4,0))</f>
        <v>SOLDA DE TOPO EM CHAPA/PERFIL/TUBO DE AÇO CHANFRADO, ESPESSURA=3/8''. AF_06/2018</v>
      </c>
      <c r="F21" s="136" t="str">
        <f>IF(B21=0," ",VLOOKUP(B21,Composições!$A$6:$I$9293,5,0))</f>
        <v>M</v>
      </c>
      <c r="G21" s="138">
        <f>((8.45+8.45)+(13.8+13.8+3.15+3.15))*2</f>
        <v>101.6</v>
      </c>
      <c r="H21" s="139">
        <f>IF(B21=0," ",VLOOKUP(B21,Composições!$A$6:$I$9293,8,0))</f>
        <v>102.846</v>
      </c>
      <c r="I21" s="140">
        <f t="shared" ref="I21" si="6">ROUND(H21*(1+$J$6),2)</f>
        <v>132.04</v>
      </c>
      <c r="J21" s="140">
        <f t="shared" ref="J21" si="7">ROUND(G21*I21,2)</f>
        <v>13415.26</v>
      </c>
      <c r="K21" s="155"/>
      <c r="L21" s="156"/>
      <c r="M21" s="132"/>
      <c r="N21" s="132"/>
      <c r="O21" s="143"/>
      <c r="P21" s="141"/>
      <c r="Q21" s="141"/>
    </row>
    <row r="22" spans="1:17" s="9" customFormat="1" ht="46.5" customHeight="1">
      <c r="A22" s="266" t="s">
        <v>6799</v>
      </c>
      <c r="B22" s="135" t="s">
        <v>1356</v>
      </c>
      <c r="C22" s="136" t="str">
        <f>IF(B22=0," ",VLOOKUP(B22,Composições!$A$6:$I$9293,2,0))</f>
        <v>SEINFRA/CE</v>
      </c>
      <c r="D22" s="152">
        <v>9709</v>
      </c>
      <c r="E22" s="137" t="str">
        <f>IF(B22=0," ",VLOOKUP(B22,Composições!$A$6:$I$9293,4,0))</f>
        <v>LOCAÇÃO MENSAL DE ANDAIME METÁLICO</v>
      </c>
      <c r="F22" s="136" t="str">
        <f>IF(B22=0," ",VLOOKUP(B22,Composições!$A$6:$I$9293,5,0))</f>
        <v>M3</v>
      </c>
      <c r="G22" s="138">
        <f>+(16*2*6)</f>
        <v>192</v>
      </c>
      <c r="H22" s="139">
        <f>IF(B22=0," ",VLOOKUP(B22,Composições!$A$6:$I$9293,8,0))</f>
        <v>5.6148000000000007</v>
      </c>
      <c r="I22" s="140">
        <f t="shared" ref="I22" si="8">ROUND(H22*(1+$J$6),2)</f>
        <v>7.21</v>
      </c>
      <c r="J22" s="140">
        <f t="shared" ref="J22" si="9">ROUND(G22*I22,2)</f>
        <v>1384.32</v>
      </c>
      <c r="K22" s="155"/>
      <c r="L22" s="156"/>
      <c r="M22" s="132"/>
      <c r="N22" s="132"/>
      <c r="O22" s="143"/>
      <c r="P22" s="141"/>
      <c r="Q22" s="141"/>
    </row>
    <row r="23" spans="1:17" s="9" customFormat="1" ht="46.5" customHeight="1">
      <c r="A23" s="266" t="s">
        <v>6800</v>
      </c>
      <c r="B23" s="135">
        <v>92492</v>
      </c>
      <c r="C23" s="136" t="str">
        <f>IF(B23=0," ",VLOOKUP(B23,Composições!$A$6:$I$9293,2,0))</f>
        <v>SINAPI-CE</v>
      </c>
      <c r="D23" s="152">
        <v>2259</v>
      </c>
      <c r="E23" s="137" t="str">
        <f>IF(B23=0," ",VLOOKUP(B23,Composições!$A$6:$I$9293,4,0))</f>
        <v>MONTAGEM E DESMONTAGEM DE FÔRMA DE LAJE NERVURADA COM CUBETA E ASSOALHO, PÉ-DIREITO DUPLO, EM CHAPA DE MADEIRA COMPENSADA RESINADA, 10 UTILIZAÇÕES. AF_09/2020</v>
      </c>
      <c r="F23" s="136" t="str">
        <f>IF(B23=0," ",VLOOKUP(B23,Composições!$A$6:$I$9293,5,0))</f>
        <v>M2</v>
      </c>
      <c r="G23" s="138">
        <f>46+22</f>
        <v>68</v>
      </c>
      <c r="H23" s="139">
        <f>IF(B23=0," ",VLOOKUP(B23,Composições!$A$6:$I$9293,8,0))</f>
        <v>58.78</v>
      </c>
      <c r="I23" s="140">
        <f t="shared" ref="I23:I26" si="10">ROUND(H23*(1+$J$6),2)</f>
        <v>75.47</v>
      </c>
      <c r="J23" s="140">
        <f t="shared" ref="J23:J26" si="11">ROUND(G23*I23,2)</f>
        <v>5131.96</v>
      </c>
      <c r="K23" s="155"/>
      <c r="L23" s="156"/>
      <c r="M23" s="132"/>
      <c r="N23" s="132"/>
      <c r="O23" s="143"/>
      <c r="P23" s="141"/>
      <c r="Q23" s="141"/>
    </row>
    <row r="24" spans="1:17" s="9" customFormat="1" ht="46.5" customHeight="1">
      <c r="A24" s="266" t="s">
        <v>6801</v>
      </c>
      <c r="B24" s="135" t="s">
        <v>6810</v>
      </c>
      <c r="C24" s="136" t="str">
        <f>IF(B24=0," ",VLOOKUP(B24,Composições!$A$6:$I$9293,2,0))</f>
        <v>ORSE</v>
      </c>
      <c r="D24" s="152">
        <v>1490</v>
      </c>
      <c r="E24" s="137" t="str">
        <f>IF(B24=0," ",VLOOKUP(B24,Composições!$A$6:$I$9293,4,0))</f>
        <v>LAJE PRÉ-FABRICADA TRELIÇADA PARA PISO, INTEREIXO 38CM, H=12CM, EL. ENCHIMENTO EM EPS H=8CM, INCLUSIVE ESCORAMENTO EM MADEIRA E CAPEAMENTO 4CM.</v>
      </c>
      <c r="F24" s="136" t="str">
        <f>IF(B24=0," ",VLOOKUP(B24,Composições!$A$6:$I$9293,5,0))</f>
        <v>M2</v>
      </c>
      <c r="G24" s="138">
        <f>46+22</f>
        <v>68</v>
      </c>
      <c r="H24" s="139">
        <f>IF(B24=0," ",VLOOKUP(B24,Composições!$A$6:$I$9293,8,0))</f>
        <v>159.07999999999998</v>
      </c>
      <c r="I24" s="140">
        <f t="shared" si="10"/>
        <v>204.24</v>
      </c>
      <c r="J24" s="140">
        <f t="shared" si="11"/>
        <v>13888.32</v>
      </c>
      <c r="K24" s="155"/>
      <c r="L24" s="156"/>
      <c r="M24" s="132"/>
      <c r="N24" s="132"/>
      <c r="O24" s="143"/>
      <c r="P24" s="141"/>
      <c r="Q24" s="141"/>
    </row>
    <row r="25" spans="1:17" s="9" customFormat="1" ht="24.75" customHeight="1">
      <c r="A25" s="266" t="s">
        <v>6802</v>
      </c>
      <c r="B25" s="135" t="s">
        <v>6824</v>
      </c>
      <c r="C25" s="136" t="str">
        <f>IF(B25=0," ",VLOOKUP(B25,Composições!$A$6:$I$9293,2,0))</f>
        <v>TRT7</v>
      </c>
      <c r="D25" s="152">
        <v>1635</v>
      </c>
      <c r="E25" s="137" t="str">
        <f>IF(B25=0," ",VLOOKUP(B25,Composições!$A$6:$I$9293,4,0))</f>
        <v>RETIRADA DA COBERTURA EM POLICARBONATO</v>
      </c>
      <c r="F25" s="136" t="str">
        <f>IF(B25=0," ",VLOOKUP(B25,Composições!$A$6:$I$9293,5,0))</f>
        <v>M2</v>
      </c>
      <c r="G25" s="138">
        <f>+(5.25*13.8)+(5.25*8.45)</f>
        <v>116.8125</v>
      </c>
      <c r="H25" s="139">
        <f>IF(B25=0," ",VLOOKUP(B25,Composições!$A$6:$I$9293,8,0))</f>
        <v>4.9700000000000006</v>
      </c>
      <c r="I25" s="140">
        <f t="shared" si="10"/>
        <v>6.38</v>
      </c>
      <c r="J25" s="140">
        <f t="shared" si="11"/>
        <v>745.26</v>
      </c>
      <c r="K25" s="155"/>
      <c r="L25" s="156"/>
      <c r="M25" s="132"/>
      <c r="N25" s="132"/>
      <c r="O25" s="143"/>
      <c r="P25" s="141"/>
      <c r="Q25" s="141"/>
    </row>
    <row r="26" spans="1:17" s="9" customFormat="1" ht="29.25" customHeight="1">
      <c r="A26" s="266" t="s">
        <v>6803</v>
      </c>
      <c r="B26" s="135" t="s">
        <v>6830</v>
      </c>
      <c r="C26" s="136" t="str">
        <f>IF(B26=0," ",VLOOKUP(B26,Composições!$A$6:$I$9293,2,0))</f>
        <v>SEINFRA/CE</v>
      </c>
      <c r="D26" s="152">
        <v>873</v>
      </c>
      <c r="E26" s="137" t="str">
        <f>IF(B26=0," ",VLOOKUP(B26,Composições!$A$6:$I$9293,4,0))</f>
        <v>CHAPA POLICARBONATO ALVEOLAR CRISTAL ESP.= 6mm</v>
      </c>
      <c r="F26" s="136" t="str">
        <f>IF(B26=0," ",VLOOKUP(B26,Composições!$A$6:$I$9293,5,0))</f>
        <v>M2</v>
      </c>
      <c r="G26" s="138">
        <f>+G25</f>
        <v>116.8125</v>
      </c>
      <c r="H26" s="139">
        <f>IF(B26=0," ",VLOOKUP(B26,Composições!$A$6:$I$9293,8,0))</f>
        <v>121.45</v>
      </c>
      <c r="I26" s="140">
        <f t="shared" si="10"/>
        <v>155.93</v>
      </c>
      <c r="J26" s="140">
        <f t="shared" si="11"/>
        <v>18214.57</v>
      </c>
      <c r="K26" s="155"/>
      <c r="L26" s="156"/>
      <c r="M26" s="132"/>
      <c r="N26" s="132"/>
      <c r="O26" s="143"/>
      <c r="P26" s="141"/>
      <c r="Q26" s="141"/>
    </row>
    <row r="27" spans="1:17" s="9" customFormat="1" ht="38.25" customHeight="1">
      <c r="A27" s="266" t="s">
        <v>6804</v>
      </c>
      <c r="B27" s="135" t="s">
        <v>6831</v>
      </c>
      <c r="C27" s="136" t="str">
        <f>IF(B27=0," ",VLOOKUP(B27,Composições!$A$6:$I$9293,2,0))</f>
        <v>SEINFRA/CE</v>
      </c>
      <c r="D27" s="152">
        <v>5312</v>
      </c>
      <c r="E27" s="137" t="str">
        <f>IF(B27=0," ",VLOOKUP(B27,Composições!$A$6:$I$9293,4,0))</f>
        <v>PISO DE BORRACHA (LENÇOL) ANTIDERRAPANTE TIPO GRÃO DE ARROZ, ESP.= 3mm</v>
      </c>
      <c r="F27" s="136" t="str">
        <f>IF(B27=0," ",VLOOKUP(B27,Composições!$A$6:$I$9293,5,0))</f>
        <v>M2</v>
      </c>
      <c r="G27" s="138">
        <f>+G23</f>
        <v>68</v>
      </c>
      <c r="H27" s="139">
        <f>IF(B27=0," ",VLOOKUP(B27,Composições!$A$6:$I$9293,8,0))</f>
        <v>116.31</v>
      </c>
      <c r="I27" s="140">
        <f t="shared" ref="I27:I38" si="12">ROUND(H27*(1+$J$6),2)</f>
        <v>149.33000000000001</v>
      </c>
      <c r="J27" s="140">
        <f t="shared" ref="J27:J38" si="13">ROUND(G27*I27,2)</f>
        <v>10154.44</v>
      </c>
      <c r="K27" s="155"/>
      <c r="L27" s="156"/>
      <c r="M27" s="132"/>
      <c r="N27" s="132"/>
      <c r="O27" s="143"/>
      <c r="P27" s="141"/>
      <c r="Q27" s="141"/>
    </row>
    <row r="28" spans="1:17" s="9" customFormat="1" ht="46.5" customHeight="1">
      <c r="A28" s="266" t="s">
        <v>6805</v>
      </c>
      <c r="B28" s="154" t="s">
        <v>1407</v>
      </c>
      <c r="C28" s="136" t="str">
        <f>IF(B28=0," ",VLOOKUP(B28,Composições!$A$6:$I$9293,2,0))</f>
        <v>SEINFRA/CE</v>
      </c>
      <c r="D28" s="152">
        <v>13455</v>
      </c>
      <c r="E28" s="137" t="str">
        <f>IF(B28=0," ",VLOOKUP(B28,Composições!$A$6:$I$9293,4,0))</f>
        <v>PRIMER EPOXI EM ESTRUTURA DE AÇO CARBONO 25 MICRA C/TRINCHA</v>
      </c>
      <c r="F28" s="136" t="str">
        <f>IF(B28=0," ",VLOOKUP(B28,Composições!$A$6:$I$9293,5,0))</f>
        <v>M2</v>
      </c>
      <c r="G28" s="138">
        <f>112+(16.2*0.5)+(8.45*0.5)</f>
        <v>124.32499999999999</v>
      </c>
      <c r="H28" s="139">
        <f>IF(B28=0," ",VLOOKUP(B28,Composições!$A$6:$I$9293,8,0))</f>
        <v>12.76</v>
      </c>
      <c r="I28" s="140">
        <f t="shared" si="12"/>
        <v>16.38</v>
      </c>
      <c r="J28" s="140">
        <f t="shared" si="13"/>
        <v>2036.44</v>
      </c>
      <c r="K28" s="155"/>
      <c r="L28" s="156"/>
      <c r="M28" s="132"/>
      <c r="N28" s="132"/>
      <c r="O28" s="143"/>
      <c r="P28" s="141"/>
      <c r="Q28" s="141"/>
    </row>
    <row r="29" spans="1:17" s="9" customFormat="1" ht="36.75" customHeight="1">
      <c r="A29" s="266" t="s">
        <v>6806</v>
      </c>
      <c r="B29" s="154" t="s">
        <v>6</v>
      </c>
      <c r="C29" s="136" t="str">
        <f>IF(B29=0," ",VLOOKUP(B29,Composições!$A$6:$I$9293,2,0))</f>
        <v>SEINFRA/CE</v>
      </c>
      <c r="D29" s="152">
        <v>13455</v>
      </c>
      <c r="E29" s="137" t="str">
        <f>IF(B29=0," ",VLOOKUP(B29,Composições!$A$6:$I$9293,4,0))</f>
        <v>TINTA EPOXI EM ESTRUTURA DE AÇO CARBONO 50 MICRA C/TRINCHA</v>
      </c>
      <c r="F29" s="136" t="str">
        <f>IF(B29=0," ",VLOOKUP(B29,Composições!$A$6:$I$9293,5,0))</f>
        <v>M2</v>
      </c>
      <c r="G29" s="138">
        <f>+G28</f>
        <v>124.32499999999999</v>
      </c>
      <c r="H29" s="139">
        <f>IF(B29=0," ",VLOOKUP(B29,Composições!$A$6:$I$9293,8,0))</f>
        <v>22</v>
      </c>
      <c r="I29" s="140">
        <f t="shared" si="12"/>
        <v>28.25</v>
      </c>
      <c r="J29" s="140">
        <f t="shared" si="13"/>
        <v>3512.18</v>
      </c>
      <c r="K29" s="155"/>
      <c r="L29" s="156"/>
      <c r="M29" s="132"/>
      <c r="N29" s="132"/>
      <c r="O29" s="143"/>
      <c r="P29" s="141"/>
      <c r="Q29" s="141"/>
    </row>
    <row r="30" spans="1:17" s="9" customFormat="1" ht="37.5" customHeight="1">
      <c r="A30" s="266" t="s">
        <v>7912</v>
      </c>
      <c r="B30" s="154">
        <v>96116</v>
      </c>
      <c r="C30" s="136" t="str">
        <f>IF(B30=0," ",VLOOKUP(B30,Composições!$A$6:$I$9293,2,0))</f>
        <v>SINAPI-CE</v>
      </c>
      <c r="D30" s="152">
        <v>12700</v>
      </c>
      <c r="E30" s="137" t="str">
        <f>IF(B30=0," ",VLOOKUP(B30,Composições!$A$6:$I$9293,4,0))</f>
        <v>FORRO EM RÉGUAS DE PVC, FRISADO, PARA AMBIENTES COMERCIAIS, INCLUSIVE ESTRUTURA DE FIXAÇÃO. AF_05/2017_P</v>
      </c>
      <c r="F30" s="136" t="str">
        <f>IF(B30=0," ",VLOOKUP(B30,Composições!$A$6:$I$9293,5,0))</f>
        <v>M2</v>
      </c>
      <c r="G30" s="138">
        <f>31+23</f>
        <v>54</v>
      </c>
      <c r="H30" s="139">
        <f>IF(B30=0," ",VLOOKUP(B30,Composições!$A$6:$I$9293,8,0))</f>
        <v>74.810000000000016</v>
      </c>
      <c r="I30" s="140">
        <f t="shared" ref="I30" si="14">ROUND(H30*(1+$J$6),2)</f>
        <v>96.05</v>
      </c>
      <c r="J30" s="140">
        <f t="shared" ref="J30" si="15">ROUND(G30*I30,2)</f>
        <v>5186.7</v>
      </c>
      <c r="K30" s="155"/>
      <c r="L30" s="156"/>
      <c r="M30" s="132"/>
      <c r="N30" s="132"/>
      <c r="O30" s="143"/>
      <c r="P30" s="141"/>
      <c r="Q30" s="141"/>
    </row>
    <row r="31" spans="1:17" s="9" customFormat="1" ht="23.25" customHeight="1">
      <c r="A31" s="266" t="s">
        <v>7919</v>
      </c>
      <c r="B31" s="271" t="s">
        <v>6837</v>
      </c>
      <c r="C31" s="136"/>
      <c r="D31" s="152"/>
      <c r="E31" s="137"/>
      <c r="F31" s="136"/>
      <c r="G31" s="138"/>
      <c r="H31" s="139"/>
      <c r="I31" s="140"/>
      <c r="J31" s="140"/>
      <c r="K31" s="155"/>
      <c r="L31" s="156"/>
      <c r="M31" s="132"/>
      <c r="N31" s="132"/>
      <c r="O31" s="143"/>
      <c r="P31" s="141"/>
      <c r="Q31" s="141"/>
    </row>
    <row r="32" spans="1:17" s="9" customFormat="1" ht="25.5" customHeight="1">
      <c r="A32" s="266" t="s">
        <v>7920</v>
      </c>
      <c r="B32" s="135" t="s">
        <v>6839</v>
      </c>
      <c r="C32" s="136" t="str">
        <f>IF(B32=0," ",VLOOKUP(B32,Composições!$A$6:$I$9293,2,0))</f>
        <v>TRT7</v>
      </c>
      <c r="D32" s="152">
        <v>1635</v>
      </c>
      <c r="E32" s="137" t="str">
        <f>IF(B32=0," ",VLOOKUP(B32,Composições!$A$6:$I$9293,4,0))</f>
        <v>RETIRADA DE PISO EM CHAPA XADREZ</v>
      </c>
      <c r="F32" s="136" t="str">
        <f>IF(B32=0," ",VLOOKUP(B32,Composições!$A$6:$I$9293,5,0))</f>
        <v>M2</v>
      </c>
      <c r="G32" s="138">
        <f>9.5+2.8+(1.45*0.17*6)</f>
        <v>13.779</v>
      </c>
      <c r="H32" s="139">
        <f>IF(B32=0," ",VLOOKUP(B32,Composições!$A$6:$I$9293,8,0))</f>
        <v>4.97</v>
      </c>
      <c r="I32" s="140">
        <f t="shared" si="12"/>
        <v>6.38</v>
      </c>
      <c r="J32" s="140">
        <f t="shared" si="13"/>
        <v>87.91</v>
      </c>
      <c r="K32" s="155"/>
      <c r="L32" s="156"/>
      <c r="M32" s="132"/>
      <c r="N32" s="132"/>
      <c r="O32" s="143"/>
      <c r="P32" s="141"/>
      <c r="Q32" s="141"/>
    </row>
    <row r="33" spans="1:17" s="9" customFormat="1" ht="25.5" customHeight="1">
      <c r="A33" s="266" t="s">
        <v>7926</v>
      </c>
      <c r="B33" s="135" t="s">
        <v>7924</v>
      </c>
      <c r="C33" s="136" t="str">
        <f>IF(B33=0," ",VLOOKUP(B33,Composições!$A$6:$I$9293,2,0))</f>
        <v>SEINFRA/CE</v>
      </c>
      <c r="D33" s="152">
        <v>1635</v>
      </c>
      <c r="E33" s="137" t="str">
        <f>IF(B33=0," ",VLOOKUP(B33,Composições!$A$6:$I$9293,4,0))</f>
        <v>REGULARIZAÇÃO DE BASE C/ ARGAMASSA CIMENTO E AREIA S/ PENEIRAR, TRAÇO 1:3 - ESP= 3cm</v>
      </c>
      <c r="F33" s="136" t="str">
        <f>IF(B33=0," ",VLOOKUP(B33,Composições!$A$6:$I$9293,5,0))</f>
        <v>M2</v>
      </c>
      <c r="G33" s="138">
        <v>9.5</v>
      </c>
      <c r="H33" s="139">
        <f>IF(B33=0," ",VLOOKUP(B33,Composições!$A$6:$I$9293,8,0))</f>
        <v>15.59</v>
      </c>
      <c r="I33" s="140">
        <f t="shared" ref="I33" si="16">ROUND(H33*(1+$J$6),2)</f>
        <v>20.02</v>
      </c>
      <c r="J33" s="140">
        <f t="shared" ref="J33" si="17">ROUND(G33*I33,2)</f>
        <v>190.19</v>
      </c>
      <c r="K33" s="155"/>
      <c r="L33" s="156"/>
      <c r="M33" s="132"/>
      <c r="N33" s="132"/>
      <c r="O33" s="143"/>
      <c r="P33" s="141"/>
      <c r="Q33" s="141"/>
    </row>
    <row r="34" spans="1:17" s="9" customFormat="1" ht="25.5" customHeight="1">
      <c r="A34" s="266" t="s">
        <v>7921</v>
      </c>
      <c r="B34" s="135" t="s">
        <v>6831</v>
      </c>
      <c r="C34" s="136" t="str">
        <f>IF(B34=0," ",VLOOKUP(B34,Composições!$A$6:$I$9293,2,0))</f>
        <v>SEINFRA/CE</v>
      </c>
      <c r="D34" s="152">
        <v>5312</v>
      </c>
      <c r="E34" s="137" t="str">
        <f>IF(B34=0," ",VLOOKUP(B34,Composições!$A$6:$I$9293,4,0))</f>
        <v>PISO DE BORRACHA (LENÇOL) ANTIDERRAPANTE TIPO GRÃO DE ARROZ, ESP.= 3mm</v>
      </c>
      <c r="F34" s="136" t="str">
        <f>IF(B34=0," ",VLOOKUP(B34,Composições!$A$6:$I$9293,5,0))</f>
        <v>M2</v>
      </c>
      <c r="G34" s="138">
        <v>9.5</v>
      </c>
      <c r="H34" s="139">
        <f>IF(B34=0," ",VLOOKUP(B34,Composições!$A$6:$I$9293,8,0))</f>
        <v>116.31</v>
      </c>
      <c r="I34" s="140">
        <f t="shared" ref="I34:I36" si="18">ROUND(H34*(1+$J$6),2)</f>
        <v>149.33000000000001</v>
      </c>
      <c r="J34" s="140">
        <f t="shared" ref="J34:J36" si="19">ROUND(G34*I34,2)</f>
        <v>1418.64</v>
      </c>
      <c r="K34" s="155"/>
      <c r="L34" s="156"/>
      <c r="M34" s="132"/>
      <c r="N34" s="132"/>
      <c r="O34" s="143"/>
      <c r="P34" s="141"/>
      <c r="Q34" s="141"/>
    </row>
    <row r="35" spans="1:17" s="9" customFormat="1" ht="31.5" customHeight="1">
      <c r="A35" s="266" t="s">
        <v>7927</v>
      </c>
      <c r="B35" s="135" t="s">
        <v>6841</v>
      </c>
      <c r="C35" s="136" t="str">
        <f>IF(B35=0," ",VLOOKUP(B35,Composições!$A$6:$I$9293,2,0))</f>
        <v>SEINFRA/CE</v>
      </c>
      <c r="D35" s="152">
        <v>5312</v>
      </c>
      <c r="E35" s="137" t="str">
        <f>IF(B35=0," ",VLOOKUP(B35,Composições!$A$6:$I$9293,4,0))</f>
        <v>REGULARIZAÇÃO PARA DEGRAUS C/ ARGAMASSA DE CIMENTO E AREIA S/ PENEIRAR, TRAÇO 1:5 - ESP= 1cm</v>
      </c>
      <c r="F35" s="136" t="str">
        <f>IF(B35=0," ",VLOOKUP(B35,Composições!$A$6:$I$9293,5,0))</f>
        <v>M</v>
      </c>
      <c r="G35" s="138">
        <f>1.45*6</f>
        <v>8.6999999999999993</v>
      </c>
      <c r="H35" s="139">
        <f>IF(B35=0," ",VLOOKUP(B35,Composições!$A$6:$I$9293,8,0))</f>
        <v>7.86</v>
      </c>
      <c r="I35" s="140">
        <f t="shared" si="18"/>
        <v>10.09</v>
      </c>
      <c r="J35" s="140">
        <f t="shared" si="19"/>
        <v>87.78</v>
      </c>
      <c r="K35" s="155"/>
      <c r="L35" s="156"/>
      <c r="M35" s="132"/>
      <c r="N35" s="132"/>
      <c r="O35" s="143"/>
      <c r="P35" s="141"/>
      <c r="Q35" s="141"/>
    </row>
    <row r="36" spans="1:17" s="9" customFormat="1" ht="46.5" customHeight="1">
      <c r="A36" s="266" t="s">
        <v>7928</v>
      </c>
      <c r="B36" s="135" t="s">
        <v>343</v>
      </c>
      <c r="C36" s="136" t="str">
        <f>IF(B36=0," ",VLOOKUP(B36,Composições!$A$6:$I$9293,2,0))</f>
        <v>SEINFRA/CE</v>
      </c>
      <c r="D36" s="152">
        <v>5610</v>
      </c>
      <c r="E36" s="137" t="str">
        <f>IF(B36=0," ",VLOOKUP(B36,Composições!$A$6:$I$9293,4,0))</f>
        <v>GRANITO POLIDO E=2cm, PRETO, ARGAMASSA CIMENTO E AREIA 1:4, C/REJUNTAMENTO</v>
      </c>
      <c r="F36" s="136" t="str">
        <f>IF(B36=0," ",VLOOKUP(B36,Composições!$A$6:$I$9293,5,0))</f>
        <v>M2</v>
      </c>
      <c r="G36" s="138">
        <f>+(1.45*0.32*6)+(1.45*0.16*6)</f>
        <v>4.1760000000000002</v>
      </c>
      <c r="H36" s="139">
        <f>IF(B36=0," ",VLOOKUP(B36,Composições!$A$6:$I$9293,8,0))</f>
        <v>515.45000000000005</v>
      </c>
      <c r="I36" s="140">
        <f t="shared" si="18"/>
        <v>661.79</v>
      </c>
      <c r="J36" s="140">
        <f t="shared" si="19"/>
        <v>2763.64</v>
      </c>
      <c r="K36" s="155"/>
      <c r="L36" s="156"/>
      <c r="M36" s="132"/>
      <c r="N36" s="132"/>
      <c r="O36" s="143"/>
      <c r="P36" s="141"/>
      <c r="Q36" s="141"/>
    </row>
    <row r="37" spans="1:17" s="9" customFormat="1" ht="31.5" customHeight="1">
      <c r="A37" s="266" t="s">
        <v>7929</v>
      </c>
      <c r="B37" s="135" t="s">
        <v>656</v>
      </c>
      <c r="C37" s="136" t="str">
        <f>IF(B37=0," ",VLOOKUP(B37,Composições!$A$6:$I$9293,2,0))</f>
        <v>SEINFRA/CE</v>
      </c>
      <c r="D37" s="152">
        <v>5312</v>
      </c>
      <c r="E37" s="137" t="str">
        <f>IF(B37=0," ",VLOOKUP(B37,Composições!$A$6:$I$9293,4,0))</f>
        <v>CORRIMÃO DUPLA ALTURA EM AÇO INOX DIAM 1 1/2</v>
      </c>
      <c r="F37" s="136" t="str">
        <f>IF(B37=0," ",VLOOKUP(B37,Composições!$A$6:$I$9293,5,0))</f>
        <v>M</v>
      </c>
      <c r="G37" s="138">
        <f>1.7+4.3+2.5</f>
        <v>8.5</v>
      </c>
      <c r="H37" s="139">
        <f>IF(B37=0," ",VLOOKUP(B37,Composições!$A$6:$I$9293,8,0))</f>
        <v>174.39000000000001</v>
      </c>
      <c r="I37" s="140">
        <f t="shared" si="12"/>
        <v>223.9</v>
      </c>
      <c r="J37" s="140">
        <f t="shared" si="13"/>
        <v>1903.15</v>
      </c>
      <c r="K37" s="155"/>
      <c r="L37" s="156"/>
      <c r="M37" s="132"/>
      <c r="N37" s="132"/>
      <c r="O37" s="143"/>
      <c r="P37" s="141"/>
      <c r="Q37" s="141"/>
    </row>
    <row r="38" spans="1:17" s="9" customFormat="1" ht="46.5" customHeight="1">
      <c r="A38" s="266" t="s">
        <v>7922</v>
      </c>
      <c r="B38" s="135" t="s">
        <v>664</v>
      </c>
      <c r="C38" s="136" t="str">
        <f>IF(B38=0," ",VLOOKUP(B38,Composições!$A$6:$I$9293,2,0))</f>
        <v>SEINFRA/CE</v>
      </c>
      <c r="D38" s="152">
        <v>5610</v>
      </c>
      <c r="E38" s="137" t="str">
        <f>IF(B38=0," ",VLOOKUP(B38,Composições!$A$6:$I$9293,4,0))</f>
        <v>CORRIMÃO EM TUBO DE AÇO INOX</v>
      </c>
      <c r="F38" s="136" t="str">
        <f>IF(B38=0," ",VLOOKUP(B38,Composições!$A$6:$I$9293,5,0))</f>
        <v>M</v>
      </c>
      <c r="G38" s="138">
        <f>0.92+0.95+1.05+1+0.97</f>
        <v>4.8899999999999997</v>
      </c>
      <c r="H38" s="139">
        <f>IF(B38=0," ",VLOOKUP(B38,Composições!$A$6:$I$9293,8,0))</f>
        <v>73.929999999999993</v>
      </c>
      <c r="I38" s="140">
        <f t="shared" si="12"/>
        <v>94.92</v>
      </c>
      <c r="J38" s="140">
        <f t="shared" si="13"/>
        <v>464.16</v>
      </c>
      <c r="K38" s="155"/>
      <c r="L38" s="156"/>
      <c r="M38" s="132"/>
      <c r="N38" s="132"/>
      <c r="O38" s="143"/>
      <c r="P38" s="141"/>
      <c r="Q38" s="141"/>
    </row>
    <row r="39" spans="1:17" s="9" customFormat="1" ht="46.5" customHeight="1">
      <c r="A39" s="266" t="s">
        <v>7923</v>
      </c>
      <c r="B39" s="154">
        <v>88494</v>
      </c>
      <c r="C39" s="136" t="str">
        <f>IF(B39=0," ",VLOOKUP(B39,Composições!$A$6:$I$9293,2,0))</f>
        <v>SINAPI-CE</v>
      </c>
      <c r="D39" s="152">
        <v>5610</v>
      </c>
      <c r="E39" s="137" t="str">
        <f>IF(B39=0," ",VLOOKUP(B39,Composições!$A$6:$I$9293,4,0))</f>
        <v>APLICAÇÃO E LIXAMENTO DE MASSA LÁTEX EM TETO, UMA DEMÃO. AF_06/2014</v>
      </c>
      <c r="F39" s="136" t="str">
        <f>IF(B39=0," ",VLOOKUP(B39,Composições!$A$6:$I$9293,5,0))</f>
        <v>M2</v>
      </c>
      <c r="G39" s="138">
        <f>+G40</f>
        <v>20</v>
      </c>
      <c r="H39" s="139">
        <f>IF(B39=0," ",VLOOKUP(B39,Composições!$A$6:$I$9293,8,0))</f>
        <v>16.399999999999999</v>
      </c>
      <c r="I39" s="140">
        <f t="shared" ref="I39:I42" si="20">ROUND(H39*(1+$J$6),2)</f>
        <v>21.06</v>
      </c>
      <c r="J39" s="140">
        <f t="shared" ref="J39:J42" si="21">ROUND(G39*I39,2)</f>
        <v>421.2</v>
      </c>
      <c r="K39" s="155"/>
      <c r="L39" s="156"/>
      <c r="M39" s="132"/>
      <c r="N39" s="132"/>
      <c r="O39" s="143"/>
      <c r="P39" s="141"/>
      <c r="Q39" s="141"/>
    </row>
    <row r="40" spans="1:17" s="9" customFormat="1" ht="46.5" customHeight="1">
      <c r="A40" s="266" t="s">
        <v>7930</v>
      </c>
      <c r="B40" s="154">
        <v>88488</v>
      </c>
      <c r="C40" s="136" t="str">
        <f>IF(B40=0," ",VLOOKUP(B40,Composições!$A$6:$I$9293,2,0))</f>
        <v>SINAPI-CE</v>
      </c>
      <c r="D40" s="152">
        <v>5610</v>
      </c>
      <c r="E40" s="137" t="str">
        <f>IF(B40=0," ",VLOOKUP(B40,Composições!$A$6:$I$9293,4,0))</f>
        <v>APLICAÇÃO MANUAL DE PINTURA COM TINTA LÁTEX ACRÍLICA EM TETO, DUAS DEMÃOS. AF_06/2014</v>
      </c>
      <c r="F40" s="136" t="str">
        <f>IF(B40=0," ",VLOOKUP(B40,Composições!$A$6:$I$9293,5,0))</f>
        <v>M2</v>
      </c>
      <c r="G40" s="138">
        <v>20</v>
      </c>
      <c r="H40" s="139">
        <f>IF(B40=0," ",VLOOKUP(B40,Composições!$A$6:$I$9293,8,0))</f>
        <v>12.53</v>
      </c>
      <c r="I40" s="140">
        <f t="shared" si="20"/>
        <v>16.09</v>
      </c>
      <c r="J40" s="140">
        <f t="shared" si="21"/>
        <v>321.8</v>
      </c>
      <c r="K40" s="155"/>
      <c r="L40" s="156"/>
      <c r="M40" s="132"/>
      <c r="N40" s="132"/>
      <c r="O40" s="143"/>
      <c r="P40" s="141"/>
      <c r="Q40" s="141"/>
    </row>
    <row r="41" spans="1:17" s="9" customFormat="1" ht="46.5" customHeight="1">
      <c r="A41" s="266" t="s">
        <v>7931</v>
      </c>
      <c r="B41" s="154">
        <v>88495</v>
      </c>
      <c r="C41" s="136" t="str">
        <f>IF(B41=0," ",VLOOKUP(B41,Composições!$A$6:$I$9293,2,0))</f>
        <v>SINAPI-CE</v>
      </c>
      <c r="D41" s="152">
        <v>5610</v>
      </c>
      <c r="E41" s="137" t="str">
        <f>IF(B41=0," ",VLOOKUP(B41,Composições!$A$6:$I$9293,4,0))</f>
        <v>APLICAÇÃO E LIXAMENTO DE MASSA LÁTEX EM PAREDES, UMA DEMÃO. AF_06/2014</v>
      </c>
      <c r="F41" s="136" t="str">
        <f>IF(B41=0," ",VLOOKUP(B41,Composições!$A$6:$I$9293,5,0))</f>
        <v>M2</v>
      </c>
      <c r="G41" s="138">
        <f>+G42*0.3</f>
        <v>16.2</v>
      </c>
      <c r="H41" s="139">
        <f>IF(B41=0," ",VLOOKUP(B41,Composições!$A$6:$I$9293,8,0))</f>
        <v>8.84</v>
      </c>
      <c r="I41" s="140">
        <f t="shared" si="20"/>
        <v>11.35</v>
      </c>
      <c r="J41" s="140">
        <f t="shared" si="21"/>
        <v>183.87</v>
      </c>
      <c r="K41" s="155"/>
      <c r="L41" s="156"/>
      <c r="M41" s="132"/>
      <c r="N41" s="132"/>
      <c r="O41" s="143"/>
      <c r="P41" s="141"/>
      <c r="Q41" s="141"/>
    </row>
    <row r="42" spans="1:17" s="9" customFormat="1" ht="46.5" customHeight="1">
      <c r="A42" s="266" t="s">
        <v>7932</v>
      </c>
      <c r="B42" s="154">
        <v>88489</v>
      </c>
      <c r="C42" s="136" t="str">
        <f>IF(B42=0," ",VLOOKUP(B42,Composições!$A$6:$I$9293,2,0))</f>
        <v>SINAPI-CE</v>
      </c>
      <c r="D42" s="152">
        <v>5610</v>
      </c>
      <c r="E42" s="137" t="str">
        <f>IF(B42=0," ",VLOOKUP(B42,Composições!$A$6:$I$9293,4,0))</f>
        <v>APLICAÇÃO MANUAL DE PINTURA COM TINTA LÁTEX ACRÍLICA EM PAREDES, DUAS DEMÃOS. AF_06/2014</v>
      </c>
      <c r="F42" s="136" t="str">
        <f>IF(B42=0," ",VLOOKUP(B42,Composições!$A$6:$I$9293,5,0))</f>
        <v>M2</v>
      </c>
      <c r="G42" s="138">
        <f>18*3</f>
        <v>54</v>
      </c>
      <c r="H42" s="139">
        <f>IF(B42=0," ",VLOOKUP(B42,Composições!$A$6:$I$9293,8,0))</f>
        <v>10.96</v>
      </c>
      <c r="I42" s="140">
        <f t="shared" si="20"/>
        <v>14.07</v>
      </c>
      <c r="J42" s="140">
        <f t="shared" si="21"/>
        <v>759.78</v>
      </c>
      <c r="K42" s="155"/>
      <c r="L42" s="156"/>
      <c r="M42" s="132"/>
      <c r="N42" s="132"/>
      <c r="O42" s="143"/>
      <c r="P42" s="141"/>
      <c r="Q42" s="141"/>
    </row>
    <row r="43" spans="1:17" s="133" customFormat="1" ht="27" customHeight="1">
      <c r="A43" s="146">
        <v>3</v>
      </c>
      <c r="B43" s="350" t="s">
        <v>1374</v>
      </c>
      <c r="C43" s="350"/>
      <c r="D43" s="350"/>
      <c r="E43" s="350"/>
      <c r="F43" s="350"/>
      <c r="G43" s="350"/>
      <c r="H43" s="350"/>
      <c r="I43" s="350"/>
      <c r="J43" s="131">
        <f>SUM(J44:J49)</f>
        <v>2289.69</v>
      </c>
      <c r="K43" s="155"/>
      <c r="L43" s="156"/>
      <c r="M43" s="156"/>
      <c r="N43" s="132"/>
      <c r="O43" s="145"/>
      <c r="P43" s="132"/>
      <c r="Q43" s="132"/>
    </row>
    <row r="44" spans="1:17" s="133" customFormat="1" ht="30.75" customHeight="1">
      <c r="A44" s="147" t="s">
        <v>445</v>
      </c>
      <c r="B44" s="265" t="s">
        <v>1356</v>
      </c>
      <c r="C44" s="136" t="str">
        <f>IF(B44=0," ",VLOOKUP(B44,Composições!$A$6:$I$9293,2,0))</f>
        <v>SEINFRA/CE</v>
      </c>
      <c r="D44" s="152">
        <v>3557</v>
      </c>
      <c r="E44" s="137" t="str">
        <f>IF(B44=0," ",VLOOKUP(B44,Composições!$A$6:$I$9293,4,0))</f>
        <v>LOCAÇÃO MENSAL DE ANDAIME METÁLICO</v>
      </c>
      <c r="F44" s="136" t="str">
        <f>IF(B44=0," ",VLOOKUP(B44,Composições!$A$6:$I$9293,5,0))</f>
        <v>M3</v>
      </c>
      <c r="G44" s="153">
        <f>2*4*3</f>
        <v>24</v>
      </c>
      <c r="H44" s="150">
        <f>IF(B44=0," ",VLOOKUP(B44,Composições!$A$6:$I$9293,8,0))</f>
        <v>5.6148000000000007</v>
      </c>
      <c r="I44" s="140">
        <f t="shared" ref="I44:I45" si="22">ROUND(H44*(1+$J$6),2)</f>
        <v>7.21</v>
      </c>
      <c r="J44" s="140">
        <f t="shared" ref="J44:J49" si="23">ROUND(G44*I44,2)</f>
        <v>173.04</v>
      </c>
      <c r="K44" s="155"/>
      <c r="L44" s="144"/>
      <c r="M44" s="132"/>
      <c r="N44" s="132"/>
      <c r="O44" s="132"/>
      <c r="P44" s="132"/>
      <c r="Q44" s="132"/>
    </row>
    <row r="45" spans="1:17" s="133" customFormat="1" ht="30.75" customHeight="1">
      <c r="A45" s="147" t="s">
        <v>446</v>
      </c>
      <c r="B45" s="265" t="s">
        <v>1355</v>
      </c>
      <c r="C45" s="136" t="str">
        <f>IF(B45=0," ",VLOOKUP(B45,Composições!$A$6:$I$9293,2,0))</f>
        <v>SEINFRA/CE</v>
      </c>
      <c r="D45" s="152">
        <v>3557</v>
      </c>
      <c r="E45" s="137" t="str">
        <f>IF(B45=0," ",VLOOKUP(B45,Composições!$A$6:$I$9293,4,0))</f>
        <v>LOCAÇÃO MENSAL DE ESCORA METÁLICA P/VIGAS/LAJES</v>
      </c>
      <c r="F45" s="136" t="str">
        <f>IF(B45=0," ",VLOOKUP(B45,Composições!$A$6:$I$9293,5,0))</f>
        <v>M2</v>
      </c>
      <c r="G45" s="153">
        <v>15</v>
      </c>
      <c r="H45" s="150">
        <f>IF(B45=0," ",VLOOKUP(B45,Composições!$A$6:$I$9293,8,0))</f>
        <v>4.1470000000000002</v>
      </c>
      <c r="I45" s="140">
        <f t="shared" si="22"/>
        <v>5.32</v>
      </c>
      <c r="J45" s="140">
        <f t="shared" si="23"/>
        <v>79.8</v>
      </c>
      <c r="K45" s="155"/>
      <c r="L45" s="144"/>
      <c r="M45" s="132"/>
      <c r="N45" s="132"/>
      <c r="O45" s="132"/>
      <c r="P45" s="132"/>
      <c r="Q45" s="132"/>
    </row>
    <row r="46" spans="1:17" s="133" customFormat="1" ht="32.25" customHeight="1">
      <c r="A46" s="147" t="s">
        <v>447</v>
      </c>
      <c r="B46" s="265" t="s">
        <v>139</v>
      </c>
      <c r="C46" s="136" t="str">
        <f>IF(B46=0," ",VLOOKUP(B46,Composições!$A$6:$I$9293,2,0))</f>
        <v>SEINFRA/CE</v>
      </c>
      <c r="D46" s="152">
        <v>1635</v>
      </c>
      <c r="E46" s="137" t="str">
        <f>IF(B46=0," ",VLOOKUP(B46,Composições!$A$6:$I$9293,4,0))</f>
        <v>APICOAMENTO EM CONCRETO/PREPARO DA SUPERFÍCIE</v>
      </c>
      <c r="F46" s="136" t="str">
        <f>IF(B46=0," ",VLOOKUP(B46,Composições!$A$6:$I$9293,5,0))</f>
        <v>M2</v>
      </c>
      <c r="G46" s="153">
        <f>+(0.2+0.4+0.4)*5.5</f>
        <v>5.5</v>
      </c>
      <c r="H46" s="150">
        <f>IF(B46=0," ",VLOOKUP(B46,Composições!$A$6:$I$9293,8,0))</f>
        <v>33.14</v>
      </c>
      <c r="I46" s="140">
        <f t="shared" ref="I46" si="24">ROUND(H46*(1+$J$6),2)</f>
        <v>42.55</v>
      </c>
      <c r="J46" s="140">
        <f t="shared" si="23"/>
        <v>234.03</v>
      </c>
      <c r="K46" s="155"/>
      <c r="L46" s="144"/>
      <c r="M46" s="132"/>
      <c r="N46" s="132"/>
      <c r="O46" s="132"/>
      <c r="P46" s="132"/>
      <c r="Q46" s="132"/>
    </row>
    <row r="47" spans="1:17" s="133" customFormat="1" ht="20.25" customHeight="1">
      <c r="A47" s="147" t="s">
        <v>1383</v>
      </c>
      <c r="B47" s="265" t="s">
        <v>140</v>
      </c>
      <c r="C47" s="148" t="str">
        <f>IF(B47=0," ",VLOOKUP(B47,Composições!$A$6:$I$9293,2,0))</f>
        <v>SEINFRA/CE</v>
      </c>
      <c r="D47" s="152">
        <v>1635</v>
      </c>
      <c r="E47" s="149" t="str">
        <f>IF(B47=0," ",VLOOKUP(B47,Composições!$A$6:$I$9293,4,0))</f>
        <v>LIMPEZA DE SUPERFÍCIE C/ ESCOVA DE AÇO</v>
      </c>
      <c r="F47" s="148" t="str">
        <f>IF(B47=0," ",VLOOKUP(B47,Composições!$A$6:$I$9293,5,0))</f>
        <v>M2</v>
      </c>
      <c r="G47" s="153">
        <f>+G46</f>
        <v>5.5</v>
      </c>
      <c r="H47" s="150">
        <f>IF(B47=0," ",VLOOKUP(B47,Composições!$A$6:$I$9293,8,0))</f>
        <v>6.63</v>
      </c>
      <c r="I47" s="140">
        <f t="shared" ref="I47" si="25">ROUND(H47*(1+$J$6),2)</f>
        <v>8.51</v>
      </c>
      <c r="J47" s="140">
        <f t="shared" si="23"/>
        <v>46.81</v>
      </c>
      <c r="K47" s="151"/>
      <c r="L47" s="107"/>
      <c r="M47" s="132"/>
      <c r="N47" s="132"/>
      <c r="O47" s="132"/>
      <c r="P47" s="132"/>
      <c r="Q47" s="132"/>
    </row>
    <row r="48" spans="1:17" s="133" customFormat="1" ht="30.75" customHeight="1">
      <c r="A48" s="147" t="s">
        <v>1384</v>
      </c>
      <c r="B48" s="265" t="s">
        <v>141</v>
      </c>
      <c r="C48" s="148" t="str">
        <f>IF(B48=0," ",VLOOKUP(B48,Composições!$A$6:$I$9293,2,0))</f>
        <v>SEINFRA/CE</v>
      </c>
      <c r="D48" s="152">
        <v>13455</v>
      </c>
      <c r="E48" s="149" t="str">
        <f>IF(B48=0," ",VLOOKUP(B48,Composições!$A$6:$I$9293,4,0))</f>
        <v>PINTURA PROTEÇÃO C/INIBIDOR MIGRATÓRIO CORROSÃO, 3 DEMÃOS</v>
      </c>
      <c r="F48" s="148" t="str">
        <f>IF(B48=0," ",VLOOKUP(B48,Composições!$A$6:$I$9293,5,0))</f>
        <v>M2</v>
      </c>
      <c r="G48" s="153">
        <f>5.5*0.2*2+0.5</f>
        <v>2.7</v>
      </c>
      <c r="H48" s="150">
        <f>IF(B48=0," ",VLOOKUP(B48,Composições!$A$6:$I$9293,8,0))</f>
        <v>18.87</v>
      </c>
      <c r="I48" s="140">
        <f t="shared" ref="I48" si="26">ROUND(H48*(1+$J$6),2)</f>
        <v>24.23</v>
      </c>
      <c r="J48" s="140">
        <f t="shared" si="23"/>
        <v>65.42</v>
      </c>
      <c r="K48" s="151"/>
      <c r="L48" s="107"/>
      <c r="M48" s="132"/>
      <c r="N48" s="132"/>
      <c r="O48" s="132"/>
      <c r="P48" s="132"/>
      <c r="Q48" s="132"/>
    </row>
    <row r="49" spans="1:17" s="133" customFormat="1" ht="33.75" customHeight="1">
      <c r="A49" s="147" t="s">
        <v>7882</v>
      </c>
      <c r="B49" s="154" t="s">
        <v>1365</v>
      </c>
      <c r="C49" s="136" t="str">
        <f>IF(B49=0," ",VLOOKUP(B49,Composições!$A$6:$I$9293,2,0))</f>
        <v>SEINFRA/CE</v>
      </c>
      <c r="D49" s="136">
        <v>1651</v>
      </c>
      <c r="E49" s="137" t="str">
        <f>IF(B49=0," ",VLOOKUP(B49,Composições!$A$6:$I$9293,4,0))</f>
        <v>RECUPERAÇÃO CONCRETO, C/REFORÇO E RECONSTITUIÇÃO “GROUNT”, ESP.=60MM</v>
      </c>
      <c r="F49" s="136" t="str">
        <f>IF(B49=0," ",VLOOKUP(B49,Composições!$A$6:$I$9293,5,0))</f>
        <v>M2</v>
      </c>
      <c r="G49" s="153">
        <f>+(0.2+0.4+0.4)*5.5*0.5</f>
        <v>2.75</v>
      </c>
      <c r="H49" s="150">
        <f>IF(B49=0," ",VLOOKUP(B49,Composições!$A$6:$I$9293,8,0))</f>
        <v>478.82599999999996</v>
      </c>
      <c r="I49" s="140">
        <f t="shared" ref="I49:I51" si="27">ROUND(H49*(1+$J$6),2)</f>
        <v>614.76</v>
      </c>
      <c r="J49" s="140">
        <f t="shared" si="23"/>
        <v>1690.59</v>
      </c>
      <c r="K49" s="155"/>
      <c r="L49" s="144"/>
      <c r="M49" s="132"/>
      <c r="N49" s="132"/>
      <c r="O49" s="132"/>
      <c r="P49" s="132"/>
      <c r="Q49" s="132"/>
    </row>
    <row r="50" spans="1:17" s="133" customFormat="1" ht="27" customHeight="1">
      <c r="A50" s="146">
        <v>4</v>
      </c>
      <c r="B50" s="350" t="s">
        <v>1373</v>
      </c>
      <c r="C50" s="350"/>
      <c r="D50" s="350"/>
      <c r="E50" s="350"/>
      <c r="F50" s="350"/>
      <c r="G50" s="350"/>
      <c r="H50" s="350"/>
      <c r="I50" s="350"/>
      <c r="J50" s="131">
        <f>SUM(J51:J56)</f>
        <v>4348.25</v>
      </c>
      <c r="K50" s="155"/>
      <c r="L50" s="156"/>
      <c r="M50" s="156"/>
      <c r="N50" s="132"/>
      <c r="O50" s="145"/>
      <c r="P50" s="132"/>
      <c r="Q50" s="132"/>
    </row>
    <row r="51" spans="1:17" s="133" customFormat="1" ht="26.25" customHeight="1">
      <c r="A51" s="147" t="s">
        <v>1414</v>
      </c>
      <c r="B51" s="154" t="s">
        <v>467</v>
      </c>
      <c r="C51" s="136" t="str">
        <f>IF(B51=0," ",VLOOKUP(B51,Composições!$A$6:$I$9293,2,0))</f>
        <v>SEINFRA/CE</v>
      </c>
      <c r="D51" s="136">
        <v>1635</v>
      </c>
      <c r="E51" s="137" t="str">
        <f>IF(B51=0," ",VLOOKUP(B51,Composições!$A$6:$I$9293,4,0))</f>
        <v>DEMOLIÇÃO DE PISO CIMENTADO SOBRE LASTRO DE CONCRETO</v>
      </c>
      <c r="F51" s="136" t="str">
        <f>IF(B51=0," ",VLOOKUP(B51,Composições!$A$6:$I$9293,5,0))</f>
        <v>M2</v>
      </c>
      <c r="G51" s="153">
        <f>5.5*(0.9+1)</f>
        <v>10.45</v>
      </c>
      <c r="H51" s="150">
        <f>IF(B51=0," ",VLOOKUP(B51,Composições!$A$6:$I$9293,8,0))</f>
        <v>24.25</v>
      </c>
      <c r="I51" s="140">
        <f t="shared" si="27"/>
        <v>31.13</v>
      </c>
      <c r="J51" s="140">
        <f t="shared" ref="J51:J56" si="28">ROUND(G51*I51,2)</f>
        <v>325.31</v>
      </c>
      <c r="K51" s="155"/>
      <c r="L51" s="144"/>
      <c r="M51" s="132"/>
      <c r="N51" s="132"/>
      <c r="O51" s="132"/>
      <c r="P51" s="132"/>
      <c r="Q51" s="132"/>
    </row>
    <row r="52" spans="1:17" s="133" customFormat="1" ht="27" customHeight="1">
      <c r="A52" s="147" t="s">
        <v>1415</v>
      </c>
      <c r="B52" s="154">
        <v>99811</v>
      </c>
      <c r="C52" s="136" t="str">
        <f>IF(B52=0," ",VLOOKUP(B52,Composições!$A$6:$I$9293,2,0))</f>
        <v>SINAPI-CE</v>
      </c>
      <c r="D52" s="136">
        <v>1635</v>
      </c>
      <c r="E52" s="137" t="str">
        <f>IF(B52=0," ",VLOOKUP(B52,Composições!$A$6:$I$9293,4,0))</f>
        <v>LIMPEZA DE CONTRAPISO COM VASSOURA A SECO. AF_04/2019</v>
      </c>
      <c r="F52" s="136" t="str">
        <f>IF(B52=0," ",VLOOKUP(B52,Composições!$A$6:$I$9293,5,0))</f>
        <v>M2</v>
      </c>
      <c r="G52" s="153">
        <f>5.5*(0.9+1)</f>
        <v>10.45</v>
      </c>
      <c r="H52" s="150">
        <f>IF(B52=0," ",VLOOKUP(B52,Composições!$A$6:$I$9293,8,0))</f>
        <v>2.73</v>
      </c>
      <c r="I52" s="140">
        <f t="shared" ref="I52" si="29">ROUND(H52*(1+$J$6),2)</f>
        <v>3.51</v>
      </c>
      <c r="J52" s="140">
        <f t="shared" si="28"/>
        <v>36.68</v>
      </c>
      <c r="K52" s="155"/>
      <c r="L52" s="144"/>
      <c r="M52" s="132"/>
      <c r="N52" s="132"/>
      <c r="O52" s="132"/>
      <c r="P52" s="132"/>
      <c r="Q52" s="132"/>
    </row>
    <row r="53" spans="1:17" s="133" customFormat="1" ht="49.5" customHeight="1">
      <c r="A53" s="147" t="s">
        <v>1416</v>
      </c>
      <c r="B53" s="154">
        <v>98546</v>
      </c>
      <c r="C53" s="136" t="str">
        <f>IF(B53=0," ",VLOOKUP(B53,Composições!$A$6:$I$9293,2,0))</f>
        <v>SINAPI-CE</v>
      </c>
      <c r="D53" s="152">
        <v>1600</v>
      </c>
      <c r="E53" s="137" t="str">
        <f>IF(B53=0," ",VLOOKUP(B53,Composições!$A$6:$I$9293,4,0))</f>
        <v>IMPERMEABILIZAÇÃO DE SUPERFÍCIE COM MANTA ASFÁLTICA, UMA CAMADA, INCLUSIVE APLICAÇÃO DE PRIMER ASFÁLTICO, E=3MM. AF_06/2018</v>
      </c>
      <c r="F53" s="136" t="str">
        <f>IF(B53=0," ",VLOOKUP(B53,Composições!$A$6:$I$9293,5,0))</f>
        <v>M2</v>
      </c>
      <c r="G53" s="153">
        <f>+G51+(5.5*0.2)</f>
        <v>11.549999999999999</v>
      </c>
      <c r="H53" s="150">
        <f>IF(B53=0," ",VLOOKUP(B53,Composições!$A$6:$I$9293,8,0))</f>
        <v>104.78999999999999</v>
      </c>
      <c r="I53" s="140">
        <f t="shared" ref="I53" si="30">ROUND(H53*(1+$J$6),2)</f>
        <v>134.54</v>
      </c>
      <c r="J53" s="140">
        <f t="shared" si="28"/>
        <v>1553.94</v>
      </c>
      <c r="K53" s="144"/>
      <c r="L53" s="144"/>
      <c r="M53" s="132"/>
      <c r="N53" s="132"/>
      <c r="O53" s="132"/>
      <c r="P53" s="132"/>
      <c r="Q53" s="132"/>
    </row>
    <row r="54" spans="1:17" s="133" customFormat="1" ht="45" customHeight="1">
      <c r="A54" s="147" t="s">
        <v>1417</v>
      </c>
      <c r="B54" s="154">
        <v>101749</v>
      </c>
      <c r="C54" s="136" t="str">
        <f>IF(B54=0," ",VLOOKUP(B54,Composições!$A$6:$I$9293,2,0))</f>
        <v>SINAPI-CE</v>
      </c>
      <c r="D54" s="152">
        <v>5312</v>
      </c>
      <c r="E54" s="137" t="str">
        <f>IF(B54=0," ",VLOOKUP(B54,Composições!$A$6:$I$9293,4,0))</f>
        <v>PISO CIMENTADO, TRAÇO 1:3 (CIMENTO E AREIA), ACABAMENTO LISO, ESPESSURA 4,0 CM, PREPARO MECÂNICO DA ARGAMASSA. AF_09/2020</v>
      </c>
      <c r="F54" s="136" t="str">
        <f>IF(B54=0," ",VLOOKUP(B54,Composições!$A$6:$I$9293,5,0))</f>
        <v>M2</v>
      </c>
      <c r="G54" s="153">
        <f>+G52</f>
        <v>10.45</v>
      </c>
      <c r="H54" s="150">
        <f>IF(B54=0," ",VLOOKUP(B54,Composições!$A$6:$I$9293,8,0))</f>
        <v>42.18</v>
      </c>
      <c r="I54" s="140">
        <f>ROUND(H54*(1+$J$6),2)</f>
        <v>54.15</v>
      </c>
      <c r="J54" s="140">
        <f t="shared" si="28"/>
        <v>565.87</v>
      </c>
      <c r="K54" s="144"/>
      <c r="L54" s="144"/>
      <c r="M54" s="132"/>
      <c r="N54" s="132"/>
      <c r="O54" s="132"/>
      <c r="P54" s="132"/>
      <c r="Q54" s="132"/>
    </row>
    <row r="55" spans="1:17" s="133" customFormat="1" ht="38.25" customHeight="1">
      <c r="A55" s="147" t="s">
        <v>1418</v>
      </c>
      <c r="B55" s="154">
        <v>102491</v>
      </c>
      <c r="C55" s="136" t="str">
        <f>IF(B55=0," ",VLOOKUP(B55,Composições!$A$6:$I$9293,2,0))</f>
        <v>SINAPI-CE</v>
      </c>
      <c r="D55" s="152">
        <v>13455</v>
      </c>
      <c r="E55" s="137" t="str">
        <f>IF(B55=0," ",VLOOKUP(B55,Composições!$A$6:$I$9293,4,0))</f>
        <v>PINTURA DE PISO COM TINTA ACRÍLICA, APLICAÇÃO MANUAL, 2 DEMÃOS, INCLUSO FUNDO PREPARADOR. AF_05/2021</v>
      </c>
      <c r="F55" s="136" t="str">
        <f>IF(B55=0," ",VLOOKUP(B55,Composições!$A$6:$I$9293,5,0))</f>
        <v>M2</v>
      </c>
      <c r="G55" s="153">
        <v>90</v>
      </c>
      <c r="H55" s="150">
        <f>IF(B55=0," ",VLOOKUP(B55,Composições!$A$6:$I$9293,8,0))</f>
        <v>14.09</v>
      </c>
      <c r="I55" s="140">
        <f>ROUND(H55*(1+$J$6),2)</f>
        <v>18.09</v>
      </c>
      <c r="J55" s="140">
        <f t="shared" si="28"/>
        <v>1628.1</v>
      </c>
      <c r="K55" s="144"/>
      <c r="L55" s="144"/>
      <c r="M55" s="132"/>
      <c r="N55" s="132"/>
      <c r="O55" s="132"/>
      <c r="P55" s="132"/>
      <c r="Q55" s="132"/>
    </row>
    <row r="56" spans="1:17" s="133" customFormat="1" ht="28.5" customHeight="1">
      <c r="A56" s="147" t="s">
        <v>1419</v>
      </c>
      <c r="B56" s="154" t="s">
        <v>1385</v>
      </c>
      <c r="C56" s="136" t="str">
        <f>IF(B56=0," ",VLOOKUP(B56,Composições!$A$6:$I$9293,2,0))</f>
        <v>SEINFRA/CE</v>
      </c>
      <c r="D56" s="152">
        <v>13455</v>
      </c>
      <c r="E56" s="137" t="str">
        <f>IF(B56=0," ",VLOOKUP(B56,Composições!$A$6:$I$9293,4,0))</f>
        <v>ESMALTE DUAS DEMÃOS EM ESQUADRIAS DE FERRO</v>
      </c>
      <c r="F56" s="136" t="str">
        <f>IF(B56=0," ",VLOOKUP(B56,Composições!$A$6:$I$9293,5,0))</f>
        <v>M2</v>
      </c>
      <c r="G56" s="153">
        <f>(0.4*5.5*2)</f>
        <v>4.4000000000000004</v>
      </c>
      <c r="H56" s="150">
        <f>IF(B56=0," ",VLOOKUP(B56,Composições!$A$6:$I$9293,8,0))</f>
        <v>42.19</v>
      </c>
      <c r="I56" s="140">
        <f>ROUND(H56*(1+$J$6),2)</f>
        <v>54.17</v>
      </c>
      <c r="J56" s="140">
        <f t="shared" si="28"/>
        <v>238.35</v>
      </c>
      <c r="K56" s="144"/>
      <c r="L56" s="144"/>
      <c r="M56" s="132"/>
      <c r="N56" s="132"/>
      <c r="O56" s="132"/>
      <c r="P56" s="132"/>
      <c r="Q56" s="132"/>
    </row>
    <row r="57" spans="1:17" s="133" customFormat="1" ht="22.5" customHeight="1">
      <c r="A57" s="146">
        <v>5</v>
      </c>
      <c r="B57" s="350" t="s">
        <v>1400</v>
      </c>
      <c r="C57" s="350"/>
      <c r="D57" s="350"/>
      <c r="E57" s="350"/>
      <c r="F57" s="350"/>
      <c r="G57" s="350"/>
      <c r="H57" s="350"/>
      <c r="I57" s="350"/>
      <c r="J57" s="131">
        <f>SUM(J58:J63)</f>
        <v>30995.15</v>
      </c>
      <c r="K57" s="144"/>
      <c r="L57" s="144"/>
      <c r="M57" s="132"/>
      <c r="N57" s="132"/>
      <c r="O57" s="132"/>
      <c r="P57" s="132"/>
      <c r="Q57" s="132"/>
    </row>
    <row r="58" spans="1:17" s="133" customFormat="1" ht="22.5" customHeight="1">
      <c r="A58" s="147" t="s">
        <v>1421</v>
      </c>
      <c r="B58" s="142" t="s">
        <v>1401</v>
      </c>
      <c r="C58" s="136" t="str">
        <f>IF(B58=0," ",VLOOKUP(B58,Composições!$A$6:$I$9293,2,0))</f>
        <v>SEINFRA/CE</v>
      </c>
      <c r="D58" s="152">
        <v>1635</v>
      </c>
      <c r="E58" s="137" t="str">
        <f>IF(B58=0," ",VLOOKUP(B58,Composições!$A$6:$I$9293,4,0))</f>
        <v>DEMOLIÇÃO DE ESTRUTURA METÁLICA</v>
      </c>
      <c r="F58" s="136" t="str">
        <f>IF(B58=0," ",VLOOKUP(B58,Composições!$A$6:$I$9293,5,0))</f>
        <v>M2</v>
      </c>
      <c r="G58" s="153">
        <v>25.65</v>
      </c>
      <c r="H58" s="150">
        <f>IF(B58=0," ",VLOOKUP(B58,Composições!$A$6:$I$9293,8,0))</f>
        <v>31.32</v>
      </c>
      <c r="I58" s="140">
        <f t="shared" ref="I58:I63" si="31">ROUND(H58*(1+$J$6),2)</f>
        <v>40.21</v>
      </c>
      <c r="J58" s="140">
        <f t="shared" ref="J58" si="32">ROUND(G58*I58,2)</f>
        <v>1031.3900000000001</v>
      </c>
      <c r="K58" s="144"/>
      <c r="L58" s="144"/>
      <c r="M58" s="132"/>
      <c r="N58" s="132"/>
      <c r="O58" s="132"/>
      <c r="P58" s="132"/>
      <c r="Q58" s="132"/>
    </row>
    <row r="59" spans="1:17" s="133" customFormat="1" ht="32.25" customHeight="1">
      <c r="A59" s="147" t="s">
        <v>1429</v>
      </c>
      <c r="B59" s="142" t="s">
        <v>1403</v>
      </c>
      <c r="C59" s="136" t="str">
        <f>IF(B59=0," ",VLOOKUP(B59,Composições!$A$6:$I$9293,2,0))</f>
        <v>TRT7</v>
      </c>
      <c r="D59" s="152">
        <v>5312</v>
      </c>
      <c r="E59" s="137" t="str">
        <f>IF(B59=0," ",VLOOKUP(B59,Composições!$A$6:$I$9293,4,0))</f>
        <v>PISO EM ACO XADREZ, E = 1/4 " (6,30 MM) 54,53 KG/M2 SOLDADA NA ESTRUTURA</v>
      </c>
      <c r="F59" s="136" t="str">
        <f>IF(B59=0," ",VLOOKUP(B59,Composições!$A$6:$I$9293,5,0))</f>
        <v>M2</v>
      </c>
      <c r="G59" s="153">
        <f>+G58</f>
        <v>25.65</v>
      </c>
      <c r="H59" s="150">
        <f>IF(B59=0," ",VLOOKUP(B59,Composições!$A$6:$I$9293,8,0))</f>
        <v>814.06000000000006</v>
      </c>
      <c r="I59" s="140">
        <f t="shared" si="31"/>
        <v>1045.17</v>
      </c>
      <c r="J59" s="140">
        <f t="shared" ref="J59:J60" si="33">ROUND(G59*I59,2)</f>
        <v>26808.61</v>
      </c>
      <c r="K59" s="144"/>
      <c r="L59" s="144"/>
      <c r="M59" s="132"/>
      <c r="N59" s="132"/>
      <c r="O59" s="132"/>
      <c r="P59" s="132"/>
      <c r="Q59" s="132"/>
    </row>
    <row r="60" spans="1:17" s="133" customFormat="1" ht="28.5" customHeight="1">
      <c r="A60" s="147" t="s">
        <v>1432</v>
      </c>
      <c r="B60" s="154" t="s">
        <v>1407</v>
      </c>
      <c r="C60" s="136" t="str">
        <f>IF(B60=0," ",VLOOKUP(B60,Composições!$A$6:$I$9293,2,0))</f>
        <v>SEINFRA/CE</v>
      </c>
      <c r="D60" s="152">
        <v>13455</v>
      </c>
      <c r="E60" s="137" t="str">
        <f>IF(B60=0," ",VLOOKUP(B60,Composições!$A$6:$I$9293,4,0))</f>
        <v>PRIMER EPOXI EM ESTRUTURA DE AÇO CARBONO 25 MICRA C/TRINCHA</v>
      </c>
      <c r="F60" s="136" t="str">
        <f>IF(B60=0," ",VLOOKUP(B60,Composições!$A$6:$I$9293,5,0))</f>
        <v>M2</v>
      </c>
      <c r="G60" s="153">
        <f>(+G59*2)+((0.45)*15.5*2)</f>
        <v>65.25</v>
      </c>
      <c r="H60" s="150">
        <f>IF(B60=0," ",VLOOKUP(B60,Composições!$A$6:$I$9293,8,0))</f>
        <v>12.76</v>
      </c>
      <c r="I60" s="140">
        <f t="shared" si="31"/>
        <v>16.38</v>
      </c>
      <c r="J60" s="140">
        <f t="shared" si="33"/>
        <v>1068.8</v>
      </c>
      <c r="K60" s="144"/>
      <c r="L60" s="144"/>
      <c r="M60" s="132"/>
      <c r="N60" s="132"/>
      <c r="O60" s="132"/>
      <c r="P60" s="132"/>
      <c r="Q60" s="132"/>
    </row>
    <row r="61" spans="1:17" s="133" customFormat="1" ht="28.5" customHeight="1">
      <c r="A61" s="147" t="s">
        <v>7883</v>
      </c>
      <c r="B61" s="154" t="s">
        <v>6</v>
      </c>
      <c r="C61" s="136" t="str">
        <f>IF(B61=0," ",VLOOKUP(B61,Composições!$A$6:$I$9293,2,0))</f>
        <v>SEINFRA/CE</v>
      </c>
      <c r="D61" s="152">
        <v>13455</v>
      </c>
      <c r="E61" s="137" t="str">
        <f>IF(B61=0," ",VLOOKUP(B61,Composições!$A$6:$I$9293,4,0))</f>
        <v>TINTA EPOXI EM ESTRUTURA DE AÇO CARBONO 50 MICRA C/TRINCHA</v>
      </c>
      <c r="F61" s="136" t="str">
        <f>IF(B61=0," ",VLOOKUP(B61,Composições!$A$6:$I$9293,5,0))</f>
        <v>M2</v>
      </c>
      <c r="G61" s="153">
        <f>+G60</f>
        <v>65.25</v>
      </c>
      <c r="H61" s="150">
        <f>IF(B61=0," ",VLOOKUP(B61,Composições!$A$6:$I$9293,8,0))</f>
        <v>22</v>
      </c>
      <c r="I61" s="140">
        <f t="shared" si="31"/>
        <v>28.25</v>
      </c>
      <c r="J61" s="140">
        <f t="shared" ref="J61" si="34">ROUND(G61*I61,2)</f>
        <v>1843.31</v>
      </c>
      <c r="K61" s="144"/>
      <c r="L61" s="144"/>
      <c r="M61" s="132"/>
      <c r="N61" s="132"/>
      <c r="O61" s="132"/>
      <c r="P61" s="132"/>
      <c r="Q61" s="132"/>
    </row>
    <row r="62" spans="1:17" s="133" customFormat="1" ht="28.5" customHeight="1">
      <c r="A62" s="147" t="s">
        <v>7884</v>
      </c>
      <c r="B62" s="154">
        <v>102488</v>
      </c>
      <c r="C62" s="136" t="str">
        <f>IF(B62=0," ",VLOOKUP(B62,Composições!$A$6:$I$9293,2,0))</f>
        <v>SINAPI-CE</v>
      </c>
      <c r="D62" s="152">
        <v>5312</v>
      </c>
      <c r="E62" s="137" t="str">
        <f>IF(B62=0," ",VLOOKUP(B62,Composições!$A$6:$I$9293,4,0))</f>
        <v>PREPARO DO PISO CIMENTADO PARA PINTURA - LIXAMENTO E LIMPEZA. AF_05/2021</v>
      </c>
      <c r="F62" s="136" t="str">
        <f>IF(B62=0," ",VLOOKUP(B62,Composições!$A$6:$I$9293,5,0))</f>
        <v>M2</v>
      </c>
      <c r="G62" s="153">
        <v>8</v>
      </c>
      <c r="H62" s="150">
        <f>IF(B62=0," ",VLOOKUP(B62,Composições!$A$6:$I$9293,8,0))</f>
        <v>2.73</v>
      </c>
      <c r="I62" s="140">
        <f t="shared" si="31"/>
        <v>3.51</v>
      </c>
      <c r="J62" s="140">
        <f t="shared" ref="J62" si="35">ROUND(G62*I62,2)</f>
        <v>28.08</v>
      </c>
      <c r="K62" s="144"/>
      <c r="L62" s="144"/>
      <c r="M62" s="132"/>
      <c r="N62" s="132"/>
      <c r="O62" s="132"/>
      <c r="P62" s="132"/>
      <c r="Q62" s="132"/>
    </row>
    <row r="63" spans="1:17" s="133" customFormat="1" ht="28.5" customHeight="1">
      <c r="A63" s="147" t="s">
        <v>7885</v>
      </c>
      <c r="B63" s="154" t="s">
        <v>1409</v>
      </c>
      <c r="C63" s="136" t="str">
        <f>IF(B63=0," ",VLOOKUP(B63,Composições!$A$6:$I$9293,2,0))</f>
        <v>SEINFRA/CE</v>
      </c>
      <c r="D63" s="152">
        <v>13455</v>
      </c>
      <c r="E63" s="137" t="str">
        <f>IF(B63=0," ",VLOOKUP(B63,Composições!$A$6:$I$9293,4,0))</f>
        <v>PINTURA P/PISO À BASE LATEX ACRÍLICO, TIPO "NOVACOR"</v>
      </c>
      <c r="F63" s="136" t="str">
        <f>IF(B63=0," ",VLOOKUP(B63,Composições!$A$6:$I$9293,5,0))</f>
        <v>M2</v>
      </c>
      <c r="G63" s="153">
        <f>+G62</f>
        <v>8</v>
      </c>
      <c r="H63" s="150">
        <f>IF(B63=0," ",VLOOKUP(B63,Composições!$A$6:$I$9293,8,0))</f>
        <v>20.93</v>
      </c>
      <c r="I63" s="140">
        <f t="shared" si="31"/>
        <v>26.87</v>
      </c>
      <c r="J63" s="140">
        <f t="shared" ref="J63" si="36">ROUND(G63*I63,2)</f>
        <v>214.96</v>
      </c>
      <c r="K63" s="144"/>
      <c r="L63" s="144"/>
      <c r="M63" s="132"/>
      <c r="N63" s="132"/>
      <c r="O63" s="132"/>
      <c r="P63" s="132"/>
      <c r="Q63" s="132"/>
    </row>
    <row r="64" spans="1:17" s="133" customFormat="1" ht="22.5" customHeight="1">
      <c r="A64" s="130">
        <v>6</v>
      </c>
      <c r="B64" s="350" t="s">
        <v>1420</v>
      </c>
      <c r="C64" s="350"/>
      <c r="D64" s="350"/>
      <c r="E64" s="350"/>
      <c r="F64" s="350"/>
      <c r="G64" s="350"/>
      <c r="H64" s="350"/>
      <c r="I64" s="350"/>
      <c r="J64" s="131">
        <f>SUM(J65:J75)</f>
        <v>35308.78</v>
      </c>
      <c r="K64" s="155"/>
      <c r="L64" s="144"/>
      <c r="M64" s="132"/>
      <c r="N64" s="132"/>
      <c r="O64" s="132"/>
      <c r="P64" s="132"/>
      <c r="Q64" s="132"/>
    </row>
    <row r="65" spans="1:17" s="133" customFormat="1" ht="19.5" customHeight="1">
      <c r="A65" s="147" t="s">
        <v>6855</v>
      </c>
      <c r="B65" s="267" t="s">
        <v>1422</v>
      </c>
      <c r="C65" s="136"/>
      <c r="D65" s="136"/>
      <c r="E65" s="137"/>
      <c r="F65" s="136"/>
      <c r="G65" s="153"/>
      <c r="H65" s="139"/>
      <c r="I65" s="140"/>
      <c r="J65" s="140"/>
      <c r="K65" s="155"/>
      <c r="L65" s="144"/>
      <c r="M65" s="132"/>
      <c r="N65" s="132"/>
      <c r="O65" s="132"/>
      <c r="P65" s="132"/>
      <c r="Q65" s="132"/>
    </row>
    <row r="66" spans="1:17" s="133" customFormat="1" ht="24.75" customHeight="1">
      <c r="A66" s="147" t="s">
        <v>7886</v>
      </c>
      <c r="B66" s="154" t="s">
        <v>1423</v>
      </c>
      <c r="C66" s="136" t="str">
        <f>IF(B66=0," ",VLOOKUP(B66,Composições!$A$6:$I$9293,2,0))</f>
        <v>TRT7</v>
      </c>
      <c r="D66" s="152">
        <v>9520</v>
      </c>
      <c r="E66" s="137" t="str">
        <f>IF(B66=0," ",VLOOKUP(B66,Composições!$A$6:$I$9293,4,0))</f>
        <v>PERFIL METÁLICO "I" DE 6" (ALMA 152,40mm MESA 84,63mm) 18,60 KG/M</v>
      </c>
      <c r="F66" s="136" t="str">
        <f>IF(B66=0," ",VLOOKUP(B66,Composições!$A$6:$I$9293,5,0))</f>
        <v xml:space="preserve">KG    </v>
      </c>
      <c r="G66" s="153">
        <f>+((2*2.44)+(2*2.06)+(2*1.39))*18.6</f>
        <v>219.108</v>
      </c>
      <c r="H66" s="139">
        <f>IF(B66=0," ",VLOOKUP(B66,Composições!$A$6:$I$9293,8,0))</f>
        <v>11</v>
      </c>
      <c r="I66" s="140">
        <f t="shared" ref="I66" si="37">ROUND(H66*(1+$J$6),2)</f>
        <v>14.12</v>
      </c>
      <c r="J66" s="140">
        <f t="shared" ref="J66" si="38">ROUND(G66*I66,2)</f>
        <v>3093.8</v>
      </c>
      <c r="K66" s="155"/>
      <c r="L66" s="144"/>
      <c r="M66" s="132"/>
      <c r="N66" s="132"/>
      <c r="O66" s="132"/>
      <c r="P66" s="132"/>
      <c r="Q66" s="132"/>
    </row>
    <row r="67" spans="1:17" s="133" customFormat="1" ht="25.5">
      <c r="A67" s="147" t="s">
        <v>7887</v>
      </c>
      <c r="B67" s="154">
        <v>98751</v>
      </c>
      <c r="C67" s="136" t="str">
        <f>IF(B67=0," ",VLOOKUP(B67,Composições!$A$6:$I$9293,2,0))</f>
        <v>SINAPI-CE</v>
      </c>
      <c r="D67" s="152">
        <v>9709</v>
      </c>
      <c r="E67" s="137" t="str">
        <f>IF(B67=0," ",VLOOKUP(B67,Composições!$A$6:$I$9293,4,0))</f>
        <v>SOLDA DE TOPO EM CHAPA/PERFIL/TUBO DE AÇO CHANFRADO, ESPESSURA=1/2''. AF_06/2018</v>
      </c>
      <c r="F67" s="136" t="str">
        <f>IF(B67=0," ",VLOOKUP(B67,Composições!$A$6:$I$9293,5,0))</f>
        <v>M</v>
      </c>
      <c r="G67" s="153">
        <f>16*(0.1+0.1+0.15)</f>
        <v>5.6</v>
      </c>
      <c r="H67" s="139">
        <f>IF(B67=0," ",VLOOKUP(B67,Composições!$A$6:$I$9293,8,0))</f>
        <v>158.09960000000001</v>
      </c>
      <c r="I67" s="140">
        <f t="shared" ref="I67" si="39">ROUND(H67*(1+$J$6),2)</f>
        <v>202.98</v>
      </c>
      <c r="J67" s="140">
        <f t="shared" ref="J67" si="40">ROUND(G67*I67,2)</f>
        <v>1136.69</v>
      </c>
      <c r="K67" s="155"/>
      <c r="L67" s="144"/>
      <c r="M67" s="132"/>
      <c r="N67" s="132"/>
      <c r="O67" s="132"/>
      <c r="P67" s="132"/>
      <c r="Q67" s="132"/>
    </row>
    <row r="68" spans="1:17" s="133" customFormat="1" ht="19.5" customHeight="1">
      <c r="A68" s="147" t="s">
        <v>6856</v>
      </c>
      <c r="B68" s="267" t="s">
        <v>6861</v>
      </c>
      <c r="C68" s="136"/>
      <c r="D68" s="136"/>
      <c r="E68" s="137"/>
      <c r="F68" s="136"/>
      <c r="G68" s="153"/>
      <c r="H68" s="139"/>
      <c r="I68" s="140"/>
      <c r="J68" s="140"/>
      <c r="K68" s="155"/>
      <c r="L68" s="144"/>
      <c r="M68" s="132"/>
      <c r="N68" s="132"/>
      <c r="O68" s="132"/>
      <c r="P68" s="132"/>
      <c r="Q68" s="132"/>
    </row>
    <row r="69" spans="1:17" s="133" customFormat="1" ht="19.5" customHeight="1">
      <c r="A69" s="147" t="s">
        <v>7888</v>
      </c>
      <c r="B69" s="273" t="s">
        <v>1401</v>
      </c>
      <c r="C69" s="136" t="str">
        <f>IF(B69=0," ",VLOOKUP(B69,Composições!$A$6:$I$9293,2,0))</f>
        <v>SEINFRA/CE</v>
      </c>
      <c r="D69" s="152">
        <v>13455</v>
      </c>
      <c r="E69" s="137" t="str">
        <f>IF(B69=0," ",VLOOKUP(B69,Composições!$A$6:$I$9293,4,0))</f>
        <v>DEMOLIÇÃO DE ESTRUTURA METÁLICA</v>
      </c>
      <c r="F69" s="136" t="str">
        <f>IF(B69=0," ",VLOOKUP(B69,Composições!$A$6:$I$9293,5,0))</f>
        <v>M2</v>
      </c>
      <c r="G69" s="153">
        <f>+(((2.25+2.53*2)+((3.12+2.25)*4))*0.6)</f>
        <v>17.273999999999997</v>
      </c>
      <c r="H69" s="139">
        <f>IF(B69=0," ",VLOOKUP(B69,Composições!$A$6:$I$9293,8,0))</f>
        <v>31.32</v>
      </c>
      <c r="I69" s="140">
        <f t="shared" ref="I69" si="41">ROUND(H69*(1+$J$6),2)</f>
        <v>40.21</v>
      </c>
      <c r="J69" s="140">
        <f t="shared" ref="J69" si="42">ROUND(G69*I69,2)</f>
        <v>694.59</v>
      </c>
      <c r="K69" s="155"/>
      <c r="L69" s="144"/>
      <c r="M69" s="132"/>
      <c r="N69" s="132"/>
      <c r="O69" s="132"/>
      <c r="P69" s="132"/>
      <c r="Q69" s="132"/>
    </row>
    <row r="70" spans="1:17" s="133" customFormat="1" ht="24.75" customHeight="1">
      <c r="A70" s="147" t="s">
        <v>7889</v>
      </c>
      <c r="B70" s="154" t="s">
        <v>6860</v>
      </c>
      <c r="C70" s="136" t="str">
        <f>IF(B70=0," ",VLOOKUP(B70,Composições!$A$6:$I$9293,2,0))</f>
        <v>TRT7</v>
      </c>
      <c r="D70" s="152">
        <v>9520</v>
      </c>
      <c r="E70" s="137" t="str">
        <f>IF(B70=0," ",VLOOKUP(B70,Composições!$A$6:$I$9293,4,0))</f>
        <v>CANTONEIRA DE AÇO 6" x 6" x 1/2" (29,2KG/M)</v>
      </c>
      <c r="F70" s="136" t="str">
        <f>IF(B70=0," ",VLOOKUP(B70,Composições!$A$6:$I$9293,5,0))</f>
        <v xml:space="preserve">KG    </v>
      </c>
      <c r="G70" s="153">
        <f>+((((2.25+2.53)*2)+((3.12+2.25)*4))*29.2)*1.15</f>
        <v>1042.3231999999998</v>
      </c>
      <c r="H70" s="139">
        <f>IF(B70=0," ",VLOOKUP(B70,Composições!$A$6:$I$9293,8,0))</f>
        <v>11.690000000000001</v>
      </c>
      <c r="I70" s="140">
        <f t="shared" ref="I70:I71" si="43">ROUND(H70*(1+$J$6),2)</f>
        <v>15.01</v>
      </c>
      <c r="J70" s="140">
        <f t="shared" ref="J70:J71" si="44">ROUND(G70*I70,2)</f>
        <v>15645.27</v>
      </c>
      <c r="K70" s="272"/>
      <c r="L70" s="144"/>
      <c r="M70" s="132"/>
      <c r="N70" s="132"/>
      <c r="O70" s="132"/>
      <c r="P70" s="132"/>
      <c r="Q70" s="132"/>
    </row>
    <row r="71" spans="1:17" s="133" customFormat="1" ht="25.5">
      <c r="A71" s="147" t="s">
        <v>7890</v>
      </c>
      <c r="B71" s="154">
        <v>98751</v>
      </c>
      <c r="C71" s="136" t="str">
        <f>IF(B71=0," ",VLOOKUP(B71,Composições!$A$6:$I$9293,2,0))</f>
        <v>SINAPI-CE</v>
      </c>
      <c r="D71" s="152">
        <v>9709</v>
      </c>
      <c r="E71" s="137" t="str">
        <f>IF(B71=0," ",VLOOKUP(B71,Composições!$A$6:$I$9293,4,0))</f>
        <v>SOLDA DE TOPO EM CHAPA/PERFIL/TUBO DE AÇO CHANFRADO, ESPESSURA=1/2''. AF_06/2018</v>
      </c>
      <c r="F71" s="136" t="str">
        <f>IF(B71=0," ",VLOOKUP(B71,Composições!$A$6:$I$9293,5,0))</f>
        <v>M</v>
      </c>
      <c r="G71" s="153">
        <f>+(((2.25+2.23)*2)+((3.12+2.25)*4))*2</f>
        <v>60.88</v>
      </c>
      <c r="H71" s="139">
        <f>IF(B71=0," ",VLOOKUP(B71,Composições!$A$6:$I$9293,8,0))</f>
        <v>158.09960000000001</v>
      </c>
      <c r="I71" s="140">
        <f t="shared" si="43"/>
        <v>202.98</v>
      </c>
      <c r="J71" s="140">
        <f t="shared" si="44"/>
        <v>12357.42</v>
      </c>
      <c r="K71" s="155"/>
      <c r="L71" s="144"/>
      <c r="M71" s="132"/>
      <c r="N71" s="132"/>
      <c r="O71" s="132"/>
      <c r="P71" s="132"/>
      <c r="Q71" s="132"/>
    </row>
    <row r="72" spans="1:17" s="133" customFormat="1" ht="19.5" customHeight="1">
      <c r="A72" s="147" t="s">
        <v>6857</v>
      </c>
      <c r="B72" s="267" t="s">
        <v>1433</v>
      </c>
      <c r="C72" s="136"/>
      <c r="D72" s="136"/>
      <c r="E72" s="137"/>
      <c r="F72" s="136"/>
      <c r="G72" s="153"/>
      <c r="H72" s="139"/>
      <c r="I72" s="140"/>
      <c r="J72" s="140"/>
      <c r="K72" s="155"/>
      <c r="L72" s="144"/>
      <c r="M72" s="132"/>
      <c r="N72" s="132"/>
      <c r="O72" s="132"/>
      <c r="P72" s="132"/>
      <c r="Q72" s="132"/>
    </row>
    <row r="73" spans="1:17" s="133" customFormat="1" ht="28.5" customHeight="1">
      <c r="A73" s="147" t="s">
        <v>7891</v>
      </c>
      <c r="B73" s="154" t="s">
        <v>1407</v>
      </c>
      <c r="C73" s="136" t="str">
        <f>IF(B73=0," ",VLOOKUP(B73,Composições!$A$6:$I$9293,2,0))</f>
        <v>SEINFRA/CE</v>
      </c>
      <c r="D73" s="152">
        <v>13455</v>
      </c>
      <c r="E73" s="137" t="str">
        <f>IF(B73=0," ",VLOOKUP(B73,Composições!$A$6:$I$9293,4,0))</f>
        <v>PRIMER EPOXI EM ESTRUTURA DE AÇO CARBONO 25 MICRA C/TRINCHA</v>
      </c>
      <c r="F73" s="136" t="str">
        <f>IF(B73=0," ",VLOOKUP(B73,Composições!$A$6:$I$9293,5,0))</f>
        <v>M2</v>
      </c>
      <c r="G73" s="153">
        <f>+(((2*2.44)+(2*2.06)+(2*1.39))*(0.16+0.16+0.08+0.1+0.1+0.1))++(((2.25+2.23*2)+((3.12+2.25)*4))*(2*0.8))</f>
        <v>53.350000000000009</v>
      </c>
      <c r="H73" s="139">
        <f>IF(B73=0," ",VLOOKUP(B73,Composições!$A$6:$I$9293,8,0))</f>
        <v>12.76</v>
      </c>
      <c r="I73" s="140">
        <f t="shared" ref="I73:I74" si="45">ROUND(H73*(1+$J$6),2)</f>
        <v>16.38</v>
      </c>
      <c r="J73" s="140">
        <f t="shared" ref="J73:J74" si="46">ROUND(G73*I73,2)</f>
        <v>873.87</v>
      </c>
      <c r="K73" s="144"/>
      <c r="L73" s="144"/>
      <c r="M73" s="132"/>
      <c r="N73" s="132"/>
      <c r="O73" s="132"/>
      <c r="P73" s="132"/>
      <c r="Q73" s="132"/>
    </row>
    <row r="74" spans="1:17" s="133" customFormat="1" ht="28.5" customHeight="1">
      <c r="A74" s="147" t="s">
        <v>7892</v>
      </c>
      <c r="B74" s="154" t="s">
        <v>6</v>
      </c>
      <c r="C74" s="136" t="str">
        <f>IF(B74=0," ",VLOOKUP(B74,Composições!$A$6:$I$9293,2,0))</f>
        <v>SEINFRA/CE</v>
      </c>
      <c r="D74" s="152">
        <v>13455</v>
      </c>
      <c r="E74" s="137" t="str">
        <f>IF(B74=0," ",VLOOKUP(B74,Composições!$A$6:$I$9293,4,0))</f>
        <v>TINTA EPOXI EM ESTRUTURA DE AÇO CARBONO 50 MICRA C/TRINCHA</v>
      </c>
      <c r="F74" s="136" t="str">
        <f>IF(B74=0," ",VLOOKUP(B74,Composições!$A$6:$I$9293,5,0))</f>
        <v>M2</v>
      </c>
      <c r="G74" s="153">
        <f>+G73</f>
        <v>53.350000000000009</v>
      </c>
      <c r="H74" s="139">
        <f>IF(B74=0," ",VLOOKUP(B74,Composições!$A$6:$I$9293,8,0))</f>
        <v>22</v>
      </c>
      <c r="I74" s="140">
        <f t="shared" si="45"/>
        <v>28.25</v>
      </c>
      <c r="J74" s="140">
        <f t="shared" si="46"/>
        <v>1507.14</v>
      </c>
      <c r="K74" s="144"/>
      <c r="L74" s="144"/>
      <c r="M74" s="132"/>
      <c r="N74" s="132"/>
      <c r="O74" s="132"/>
      <c r="P74" s="132"/>
      <c r="Q74" s="132"/>
    </row>
    <row r="75" spans="1:17" s="133" customFormat="1">
      <c r="A75" s="147"/>
      <c r="B75" s="154"/>
      <c r="C75" s="136"/>
      <c r="D75" s="136"/>
      <c r="E75" s="137"/>
      <c r="F75" s="136"/>
      <c r="G75" s="153"/>
      <c r="H75" s="139"/>
      <c r="I75" s="140"/>
      <c r="J75" s="140"/>
      <c r="K75" s="155"/>
      <c r="L75" s="144"/>
      <c r="M75" s="132"/>
      <c r="N75" s="132"/>
      <c r="O75" s="132"/>
      <c r="P75" s="132"/>
      <c r="Q75" s="132"/>
    </row>
    <row r="76" spans="1:17" s="133" customFormat="1" ht="22.5" customHeight="1">
      <c r="A76" s="130">
        <v>7</v>
      </c>
      <c r="B76" s="350" t="s">
        <v>6838</v>
      </c>
      <c r="C76" s="350"/>
      <c r="D76" s="350"/>
      <c r="E76" s="350"/>
      <c r="F76" s="350"/>
      <c r="G76" s="350"/>
      <c r="H76" s="350"/>
      <c r="I76" s="350"/>
      <c r="J76" s="131">
        <f>SUM(J77:J80)</f>
        <v>1115.75</v>
      </c>
      <c r="K76" s="155"/>
      <c r="L76" s="144"/>
      <c r="M76" s="132"/>
      <c r="N76" s="132"/>
      <c r="O76" s="132"/>
      <c r="P76" s="132"/>
      <c r="Q76" s="132"/>
    </row>
    <row r="77" spans="1:17" s="133" customFormat="1" ht="38.25">
      <c r="A77" s="147" t="s">
        <v>7893</v>
      </c>
      <c r="B77" s="154">
        <v>100862</v>
      </c>
      <c r="C77" s="136" t="str">
        <f>IF(B77=0," ",VLOOKUP(B77,Composições!$A$6:$I$9293,2,0))</f>
        <v>SINAPI-CE</v>
      </c>
      <c r="D77" s="152">
        <v>5341</v>
      </c>
      <c r="E77" s="137" t="str">
        <f>IF(B77=0," ",VLOOKUP(B77,Composições!$A$6:$I$9293,4,0))</f>
        <v>SUPORTE MÃO FRANCESA EM ACO, ABAS IGUAIS 40 CM, CAPACIDADE MINIMA 70 KG, BRANCO - FORNECIMENTO E INSTALAÇÃO. AF_01/2020</v>
      </c>
      <c r="F77" s="136" t="str">
        <f>IF(B77=0," ",VLOOKUP(B77,Composições!$A$6:$I$9293,5,0))</f>
        <v>UN.</v>
      </c>
      <c r="G77" s="153">
        <v>4</v>
      </c>
      <c r="H77" s="139">
        <f>IF(B77=0," ",VLOOKUP(B77,Composições!$A$6:$I$9293,8,0))</f>
        <v>41.26</v>
      </c>
      <c r="I77" s="140">
        <f t="shared" ref="I77" si="47">ROUND(H77*(1+$J$6),2)</f>
        <v>52.97</v>
      </c>
      <c r="J77" s="140">
        <f t="shared" ref="J77" si="48">ROUND(G77*I77,2)</f>
        <v>211.88</v>
      </c>
      <c r="K77" s="155"/>
      <c r="L77" s="144"/>
      <c r="M77" s="132"/>
      <c r="N77" s="132"/>
      <c r="O77" s="132"/>
      <c r="P77" s="132"/>
      <c r="Q77" s="132"/>
    </row>
    <row r="78" spans="1:17" s="133" customFormat="1" ht="15.75" customHeight="1">
      <c r="A78" s="147" t="s">
        <v>7894</v>
      </c>
      <c r="B78" s="154" t="s">
        <v>6846</v>
      </c>
      <c r="C78" s="136" t="str">
        <f>IF(B78=0," ",VLOOKUP(B78,Composições!$A$6:$I$9293,2,0))</f>
        <v>ORSE</v>
      </c>
      <c r="D78" s="152">
        <v>5670</v>
      </c>
      <c r="E78" s="137" t="str">
        <f>IF(B78=0," ",VLOOKUP(B78,Composições!$A$6:$I$9293,4,0))</f>
        <v>BANCADA EM GRANITO VERDE UBATUBA, E = 2CM</v>
      </c>
      <c r="F78" s="136" t="str">
        <f>IF(B78=0," ",VLOOKUP(B78,Composições!$A$6:$I$9293,5,0))</f>
        <v>M2</v>
      </c>
      <c r="G78" s="153">
        <f>((0.77*0.51)+(0.77*0.05*2))+((0.25+0.05)*0.77)</f>
        <v>0.70069999999999999</v>
      </c>
      <c r="H78" s="139">
        <f>IF(B78=0," ",VLOOKUP(B78,Composições!$A$6:$I$9293,8,0))</f>
        <v>506.89</v>
      </c>
      <c r="I78" s="140">
        <f t="shared" ref="I78:I79" si="49">ROUND(H78*(1+$J$6),2)</f>
        <v>650.79999999999995</v>
      </c>
      <c r="J78" s="140">
        <f t="shared" ref="J78:J79" si="50">ROUND(G78*I78,2)</f>
        <v>456.02</v>
      </c>
      <c r="K78" s="155"/>
      <c r="L78" s="144"/>
      <c r="M78" s="132"/>
      <c r="N78" s="132"/>
      <c r="O78" s="132"/>
      <c r="P78" s="132"/>
      <c r="Q78" s="132"/>
    </row>
    <row r="79" spans="1:17" s="133" customFormat="1" ht="51">
      <c r="A79" s="147" t="s">
        <v>7895</v>
      </c>
      <c r="B79" s="154" t="s">
        <v>6852</v>
      </c>
      <c r="C79" s="136" t="str">
        <f>IF(B79=0," ",VLOOKUP(B79,Composições!$A$6:$I$9293,2,0))</f>
        <v>ORSE</v>
      </c>
      <c r="D79" s="152">
        <v>5610</v>
      </c>
      <c r="E79" s="137" t="str">
        <f>IF(B79=0," ",VLOOKUP(B79,Composições!$A$6:$I$9293,4,0))</f>
        <v>DIVISÓRIA EM GRANITO VERDE UBATUBA, POLIDO DOS DOIS LADOS, ACABAMENTO BOLEADO, E= 2CM, ASSENTADO COM ARGAMASSA TRACO 1:4, ARREMATE EM CIMENTO BRANCO, EXCLUSIVE FERRAGENS</v>
      </c>
      <c r="F79" s="136" t="str">
        <f>IF(B79=0," ",VLOOKUP(B79,Composições!$A$6:$I$9293,5,0))</f>
        <v>M2</v>
      </c>
      <c r="G79" s="153">
        <f>+(0.85*0.3*2)</f>
        <v>0.51</v>
      </c>
      <c r="H79" s="139">
        <f>IF(B79=0," ",VLOOKUP(B79,Composições!$A$6:$I$9293,8,0))</f>
        <v>455.3</v>
      </c>
      <c r="I79" s="140">
        <f t="shared" si="49"/>
        <v>584.55999999999995</v>
      </c>
      <c r="J79" s="140">
        <f t="shared" si="50"/>
        <v>298.13</v>
      </c>
      <c r="K79" s="155"/>
      <c r="L79" s="144"/>
      <c r="M79" s="132"/>
      <c r="N79" s="132"/>
      <c r="O79" s="132"/>
      <c r="P79" s="132"/>
      <c r="Q79" s="132"/>
    </row>
    <row r="80" spans="1:17" s="133" customFormat="1">
      <c r="A80" s="147" t="s">
        <v>7913</v>
      </c>
      <c r="B80" s="154" t="s">
        <v>7914</v>
      </c>
      <c r="C80" s="136" t="str">
        <f>IF(B80=0," ",VLOOKUP(B80,Composições!$A$6:$I$9293,2,0))</f>
        <v>SEINFRA/CE</v>
      </c>
      <c r="D80" s="152">
        <v>5610</v>
      </c>
      <c r="E80" s="137" t="str">
        <f>IF(B80=0," ",VLOOKUP(B80,Composições!$A$6:$I$9293,4,0))</f>
        <v>APLICAÇÃO DE ADESIVO ESTRUTURAL BASE EPOXI</v>
      </c>
      <c r="F80" s="136" t="str">
        <f>IF(B80=0," ",VLOOKUP(B80,Composições!$A$6:$I$9293,5,0))</f>
        <v>KG</v>
      </c>
      <c r="G80" s="153">
        <v>1</v>
      </c>
      <c r="H80" s="139">
        <f>IF(B80=0," ",VLOOKUP(B80,Composições!$A$6:$I$9293,8,0))</f>
        <v>116.61000000000001</v>
      </c>
      <c r="I80" s="140">
        <f t="shared" ref="I80" si="51">ROUND(H80*(1+$J$6),2)</f>
        <v>149.72</v>
      </c>
      <c r="J80" s="140">
        <f t="shared" ref="J80" si="52">ROUND(G80*I80,2)</f>
        <v>149.72</v>
      </c>
      <c r="K80" s="155"/>
      <c r="L80" s="144"/>
      <c r="M80" s="132"/>
      <c r="N80" s="132"/>
      <c r="O80" s="132"/>
      <c r="P80" s="132"/>
      <c r="Q80" s="132"/>
    </row>
    <row r="81" spans="1:44" s="9" customFormat="1" ht="27" customHeight="1">
      <c r="A81" s="130">
        <v>8</v>
      </c>
      <c r="B81" s="350" t="s">
        <v>214</v>
      </c>
      <c r="C81" s="350"/>
      <c r="D81" s="350"/>
      <c r="E81" s="350"/>
      <c r="F81" s="350"/>
      <c r="G81" s="350"/>
      <c r="H81" s="350"/>
      <c r="I81" s="350"/>
      <c r="J81" s="131">
        <f>SUM(J82:J85)</f>
        <v>2477.96</v>
      </c>
      <c r="K81" s="156"/>
      <c r="L81" s="156"/>
      <c r="M81" s="141"/>
      <c r="N81" s="141"/>
      <c r="O81" s="141"/>
      <c r="P81" s="141"/>
      <c r="Q81" s="141"/>
    </row>
    <row r="82" spans="1:44" s="133" customFormat="1" ht="39" customHeight="1">
      <c r="A82" s="134" t="s">
        <v>785</v>
      </c>
      <c r="B82" s="142" t="s">
        <v>792</v>
      </c>
      <c r="C82" s="136" t="str">
        <f>IF(B82=0," ",VLOOKUP(B82,Composições!$A$6:$I$9293,2,0))</f>
        <v>SEINFRA/CE</v>
      </c>
      <c r="D82" s="152">
        <v>5622</v>
      </c>
      <c r="E82" s="137" t="str">
        <f>IF(B82=0," ",VLOOKUP(B82,Composições!$A$6:$I$9293,4,0))</f>
        <v>CARGA MANUAL DE ENTULHO EM CAMINHÃO BASCULANTE</v>
      </c>
      <c r="F82" s="136" t="str">
        <f>IF(B82=0," ",VLOOKUP(B82,Composições!$A$6:$I$9293,5,0))</f>
        <v xml:space="preserve">M3    </v>
      </c>
      <c r="G82" s="138">
        <f>6*4</f>
        <v>24</v>
      </c>
      <c r="H82" s="150">
        <f>IF(B82=0," ",VLOOKUP(B82,Composições!$A$6:$I$9293,8,0))</f>
        <v>22.584312000000001</v>
      </c>
      <c r="I82" s="140">
        <f t="shared" ref="I82" si="53">ROUND(H82*(1+$J$6),2)</f>
        <v>29</v>
      </c>
      <c r="J82" s="140">
        <f>ROUND(G82*I82,2)</f>
        <v>696</v>
      </c>
      <c r="K82" s="144"/>
      <c r="L82" s="144"/>
      <c r="M82" s="132"/>
      <c r="N82" s="132"/>
      <c r="O82" s="132"/>
      <c r="P82" s="132"/>
      <c r="Q82" s="132"/>
    </row>
    <row r="83" spans="1:44" s="133" customFormat="1" ht="42.75" customHeight="1">
      <c r="A83" s="134" t="s">
        <v>786</v>
      </c>
      <c r="B83" s="142" t="s">
        <v>217</v>
      </c>
      <c r="C83" s="136" t="str">
        <f>IF(B83=0," ",VLOOKUP(B83,Composições!$A$6:$I$9293,2,0))</f>
        <v>SEINFRA/CE</v>
      </c>
      <c r="D83" s="152">
        <v>5622</v>
      </c>
      <c r="E83" s="137" t="str">
        <f>IF(B83=0," ",VLOOKUP(B83,Composições!$A$6:$I$9293,4,0))</f>
        <v>TRANSPORTE DE MATERIAL, EXCETO ROCHA EM CAMINHÃO ATÉ 10KM</v>
      </c>
      <c r="F83" s="136" t="str">
        <f>IF(B83=0," ",VLOOKUP(B83,Composições!$A$6:$I$9293,5,0))</f>
        <v>M3</v>
      </c>
      <c r="G83" s="138">
        <f>+G82</f>
        <v>24</v>
      </c>
      <c r="H83" s="150">
        <f>IF(B83=0," ",VLOOKUP(B83,Composições!$A$6:$I$9293,8,0))</f>
        <v>28.81</v>
      </c>
      <c r="I83" s="140">
        <f t="shared" ref="I83" si="54">ROUND(H83*(1+$J$6),2)</f>
        <v>36.99</v>
      </c>
      <c r="J83" s="140">
        <f>ROUND(G83*I83,2)</f>
        <v>887.76</v>
      </c>
      <c r="K83" s="144"/>
      <c r="L83" s="144"/>
      <c r="M83" s="132"/>
      <c r="N83" s="132"/>
      <c r="O83" s="132"/>
      <c r="P83" s="132"/>
      <c r="Q83" s="132"/>
    </row>
    <row r="84" spans="1:44" s="133" customFormat="1" ht="28.5" customHeight="1">
      <c r="A84" s="134" t="s">
        <v>787</v>
      </c>
      <c r="B84" s="142" t="s">
        <v>6866</v>
      </c>
      <c r="C84" s="136" t="str">
        <f>IF(B84=0," ",VLOOKUP(B84,Composições!$A$6:$I$9293,2,0))</f>
        <v>ORSE</v>
      </c>
      <c r="D84" s="152">
        <v>25194</v>
      </c>
      <c r="E84" s="137" t="str">
        <f>IF(B84=0," ",VLOOKUP(B84,Composições!$A$6:$I$9293,4,0))</f>
        <v>LIMPEZA GERAL</v>
      </c>
      <c r="F84" s="136" t="str">
        <f>IF(B84=0," ",VLOOKUP(B84,Composições!$A$6:$I$9293,5,0))</f>
        <v>M2</v>
      </c>
      <c r="G84" s="138">
        <f>20+45+26+27+5+50+50+20+20</f>
        <v>263</v>
      </c>
      <c r="H84" s="150">
        <f>IF(B84=0," ",VLOOKUP(B84,Composições!$A$6:$I$9293,8,0))</f>
        <v>2.6470000000000002</v>
      </c>
      <c r="I84" s="140">
        <f t="shared" ref="I84" si="55">ROUND(H84*(1+$J$6),2)</f>
        <v>3.4</v>
      </c>
      <c r="J84" s="140">
        <f>ROUND(G84*I84,2)</f>
        <v>894.2</v>
      </c>
      <c r="K84" s="144"/>
      <c r="L84" s="144"/>
      <c r="M84" s="132"/>
      <c r="N84" s="132"/>
      <c r="O84" s="132"/>
      <c r="P84" s="132"/>
      <c r="Q84" s="132"/>
    </row>
    <row r="85" spans="1:44" s="133" customFormat="1" ht="24" customHeight="1">
      <c r="A85" s="134"/>
      <c r="B85" s="154"/>
      <c r="C85" s="142"/>
      <c r="D85" s="142"/>
      <c r="E85" s="137"/>
      <c r="F85" s="142"/>
      <c r="G85" s="140"/>
      <c r="H85" s="157"/>
      <c r="I85" s="157"/>
      <c r="J85" s="140"/>
      <c r="K85" s="144"/>
      <c r="L85" s="144"/>
      <c r="M85" s="132"/>
      <c r="N85" s="132"/>
      <c r="O85" s="132"/>
      <c r="P85" s="132"/>
      <c r="Q85" s="132"/>
    </row>
    <row r="86" spans="1:44" s="133" customFormat="1">
      <c r="A86" s="63" t="s">
        <v>27</v>
      </c>
      <c r="B86" s="158"/>
      <c r="C86" s="4"/>
      <c r="D86" s="4"/>
      <c r="E86" s="89"/>
      <c r="F86" s="4"/>
      <c r="G86" s="156"/>
      <c r="H86" s="159"/>
      <c r="I86" s="164"/>
      <c r="J86" s="165"/>
      <c r="K86" s="144"/>
      <c r="L86" s="144"/>
      <c r="M86" s="132"/>
      <c r="N86" s="132"/>
      <c r="O86" s="132"/>
      <c r="P86" s="132"/>
      <c r="Q86" s="132"/>
    </row>
    <row r="87" spans="1:44" s="133" customFormat="1">
      <c r="A87" s="63" t="str">
        <f>+Composições!A9</f>
        <v>SINAPI-CE 04/2022 Com Desoneração</v>
      </c>
      <c r="B87" s="158"/>
      <c r="C87" s="4"/>
      <c r="D87" s="4"/>
      <c r="E87" s="89"/>
      <c r="F87" s="4"/>
      <c r="G87" s="156"/>
      <c r="H87" s="159"/>
      <c r="I87" s="159"/>
      <c r="J87" s="156"/>
      <c r="K87" s="144"/>
      <c r="L87" s="144"/>
      <c r="M87" s="132"/>
      <c r="N87" s="132"/>
      <c r="O87" s="132"/>
      <c r="P87" s="132"/>
      <c r="Q87" s="132"/>
    </row>
    <row r="88" spans="1:44" s="133" customFormat="1">
      <c r="A88" s="63" t="str">
        <f>+Composições!A10</f>
        <v>SEINFRA-CE 027.1 Com Desoneração</v>
      </c>
      <c r="B88" s="158"/>
      <c r="C88" s="4"/>
      <c r="D88" s="4"/>
      <c r="E88" s="89"/>
      <c r="F88" s="4"/>
      <c r="G88" s="156"/>
      <c r="H88" s="159"/>
      <c r="I88" s="159"/>
      <c r="J88" s="156"/>
      <c r="K88" s="144"/>
      <c r="L88" s="144"/>
      <c r="M88" s="132"/>
      <c r="N88" s="132"/>
      <c r="O88" s="132"/>
      <c r="P88" s="132"/>
      <c r="Q88" s="132"/>
    </row>
    <row r="89" spans="1:44" ht="14.25">
      <c r="A89" s="20" t="str">
        <f>+Composições!A11</f>
        <v>ORSE 02/2022-1</v>
      </c>
      <c r="C89" s="160"/>
      <c r="D89" s="160"/>
      <c r="H89" s="16"/>
      <c r="K89" s="243"/>
      <c r="L89" s="243"/>
      <c r="N89" s="13"/>
      <c r="O89" s="13"/>
      <c r="R89" s="17"/>
      <c r="V89" s="18"/>
      <c r="W89" s="18"/>
      <c r="X89" s="18"/>
      <c r="Y89" s="18"/>
      <c r="Z89" s="18"/>
      <c r="AA89" s="18"/>
      <c r="AB89" s="18"/>
      <c r="AC89" s="18"/>
      <c r="AD89" s="18"/>
      <c r="AE89" s="18"/>
      <c r="AF89" s="18"/>
      <c r="AG89" s="18"/>
      <c r="AH89" s="18"/>
      <c r="AI89" s="18"/>
      <c r="AJ89" s="18"/>
      <c r="AK89" s="18"/>
      <c r="AL89" s="18"/>
      <c r="AM89" s="18"/>
      <c r="AN89" s="18"/>
      <c r="AO89" s="18"/>
      <c r="AP89" s="18"/>
      <c r="AQ89" s="18"/>
      <c r="AR89" s="19"/>
    </row>
    <row r="90" spans="1:44" ht="12" customHeight="1">
      <c r="A90" s="13"/>
      <c r="C90" s="160"/>
      <c r="D90" s="160"/>
      <c r="H90" s="16"/>
      <c r="K90" s="243"/>
      <c r="L90" s="243"/>
      <c r="N90" s="13"/>
      <c r="O90" s="13"/>
      <c r="R90" s="17"/>
      <c r="V90" s="18"/>
      <c r="W90" s="18"/>
      <c r="X90" s="18"/>
      <c r="Y90" s="18"/>
      <c r="Z90" s="18"/>
      <c r="AA90" s="18"/>
      <c r="AB90" s="18"/>
      <c r="AC90" s="18"/>
      <c r="AD90" s="18"/>
      <c r="AE90" s="18"/>
      <c r="AF90" s="18"/>
      <c r="AG90" s="18"/>
      <c r="AH90" s="18"/>
      <c r="AI90" s="18"/>
      <c r="AJ90" s="18"/>
      <c r="AK90" s="18"/>
      <c r="AL90" s="18"/>
      <c r="AM90" s="18"/>
      <c r="AN90" s="18"/>
      <c r="AO90" s="18"/>
      <c r="AP90" s="18"/>
      <c r="AQ90" s="18"/>
      <c r="AR90" s="19"/>
    </row>
    <row r="91" spans="1:44" ht="14.25">
      <c r="A91" s="13"/>
      <c r="C91" s="160"/>
      <c r="D91" s="160"/>
      <c r="H91" s="16"/>
      <c r="K91" s="243"/>
      <c r="L91" s="243"/>
      <c r="N91" s="13"/>
      <c r="O91" s="13"/>
      <c r="R91" s="17"/>
      <c r="V91" s="18"/>
      <c r="W91" s="18"/>
      <c r="X91" s="18"/>
      <c r="Y91" s="18"/>
      <c r="Z91" s="18"/>
      <c r="AA91" s="18"/>
      <c r="AB91" s="18"/>
      <c r="AC91" s="18"/>
      <c r="AD91" s="18"/>
      <c r="AE91" s="18"/>
      <c r="AF91" s="18"/>
      <c r="AG91" s="18"/>
      <c r="AH91" s="18"/>
      <c r="AI91" s="18"/>
      <c r="AJ91" s="18"/>
      <c r="AK91" s="18"/>
      <c r="AL91" s="18"/>
      <c r="AM91" s="18"/>
      <c r="AN91" s="18"/>
      <c r="AO91" s="18"/>
      <c r="AP91" s="18"/>
      <c r="AQ91" s="18"/>
      <c r="AR91" s="19"/>
    </row>
    <row r="92" spans="1:44" ht="14.25">
      <c r="A92" s="13"/>
      <c r="C92" s="160"/>
      <c r="D92" s="160"/>
      <c r="H92" s="16"/>
      <c r="K92" s="243"/>
      <c r="L92" s="243"/>
      <c r="N92" s="13"/>
      <c r="O92" s="13"/>
      <c r="R92" s="17"/>
      <c r="V92" s="18"/>
      <c r="W92" s="18"/>
      <c r="X92" s="18"/>
      <c r="Y92" s="18"/>
      <c r="Z92" s="18"/>
      <c r="AA92" s="18"/>
      <c r="AB92" s="18"/>
      <c r="AC92" s="18"/>
      <c r="AD92" s="18"/>
      <c r="AE92" s="18"/>
      <c r="AF92" s="18"/>
      <c r="AG92" s="18"/>
      <c r="AH92" s="18"/>
      <c r="AI92" s="18"/>
      <c r="AJ92" s="18"/>
      <c r="AK92" s="18"/>
      <c r="AL92" s="18"/>
      <c r="AM92" s="18"/>
      <c r="AN92" s="18"/>
      <c r="AO92" s="18"/>
      <c r="AP92" s="18"/>
      <c r="AQ92" s="18"/>
      <c r="AR92" s="19"/>
    </row>
    <row r="93" spans="1:44" ht="14.25">
      <c r="A93" s="13"/>
      <c r="C93" s="160"/>
      <c r="D93" s="160"/>
      <c r="H93" s="16"/>
      <c r="K93" s="243"/>
      <c r="L93" s="243"/>
      <c r="N93" s="13"/>
      <c r="O93" s="13"/>
      <c r="R93" s="17"/>
      <c r="V93" s="18"/>
      <c r="W93" s="18"/>
      <c r="X93" s="18"/>
      <c r="Y93" s="18"/>
      <c r="Z93" s="18"/>
      <c r="AA93" s="18"/>
      <c r="AB93" s="18"/>
      <c r="AC93" s="18"/>
      <c r="AD93" s="18"/>
      <c r="AE93" s="18"/>
      <c r="AF93" s="18"/>
      <c r="AG93" s="18"/>
      <c r="AH93" s="18"/>
      <c r="AI93" s="18"/>
      <c r="AJ93" s="18"/>
      <c r="AK93" s="18"/>
      <c r="AL93" s="18"/>
      <c r="AM93" s="18"/>
      <c r="AN93" s="18"/>
      <c r="AO93" s="18"/>
      <c r="AP93" s="18"/>
      <c r="AQ93" s="18"/>
      <c r="AR93" s="19"/>
    </row>
    <row r="94" spans="1:44" ht="14.25">
      <c r="A94" s="13"/>
      <c r="C94" s="160"/>
      <c r="D94" s="160"/>
      <c r="H94" s="16"/>
      <c r="K94" s="243"/>
      <c r="L94" s="243"/>
      <c r="N94" s="13"/>
      <c r="O94" s="13"/>
      <c r="R94" s="17"/>
      <c r="V94" s="18"/>
      <c r="W94" s="18"/>
      <c r="X94" s="18"/>
      <c r="Y94" s="18"/>
      <c r="Z94" s="18"/>
      <c r="AA94" s="18"/>
      <c r="AB94" s="18"/>
      <c r="AC94" s="18"/>
      <c r="AD94" s="18"/>
      <c r="AE94" s="18"/>
      <c r="AF94" s="18"/>
      <c r="AG94" s="18"/>
      <c r="AH94" s="18"/>
      <c r="AI94" s="18"/>
      <c r="AJ94" s="18"/>
      <c r="AK94" s="18"/>
      <c r="AL94" s="18"/>
      <c r="AM94" s="18"/>
      <c r="AN94" s="18"/>
      <c r="AO94" s="18"/>
      <c r="AP94" s="18"/>
      <c r="AQ94" s="18"/>
      <c r="AR94" s="19"/>
    </row>
    <row r="95" spans="1:44" ht="14.25">
      <c r="A95" s="13"/>
      <c r="C95" s="160"/>
      <c r="D95" s="160"/>
      <c r="H95" s="16"/>
      <c r="K95" s="243"/>
      <c r="L95" s="243"/>
      <c r="N95" s="13"/>
      <c r="O95" s="13"/>
      <c r="R95" s="17"/>
      <c r="V95" s="18"/>
      <c r="W95" s="18"/>
      <c r="X95" s="18"/>
      <c r="Y95" s="18"/>
      <c r="Z95" s="18"/>
      <c r="AA95" s="18"/>
      <c r="AB95" s="18"/>
      <c r="AC95" s="18"/>
      <c r="AD95" s="18"/>
      <c r="AE95" s="18"/>
      <c r="AF95" s="18"/>
      <c r="AG95" s="18"/>
      <c r="AH95" s="18"/>
      <c r="AI95" s="18"/>
      <c r="AJ95" s="18"/>
      <c r="AK95" s="18"/>
      <c r="AL95" s="18"/>
      <c r="AM95" s="18"/>
      <c r="AN95" s="18"/>
      <c r="AO95" s="18"/>
      <c r="AP95" s="18"/>
      <c r="AQ95" s="18"/>
      <c r="AR95" s="19"/>
    </row>
    <row r="96" spans="1:44" ht="14.25">
      <c r="C96" s="160"/>
      <c r="D96" s="160"/>
      <c r="H96" s="16"/>
      <c r="K96" s="244"/>
      <c r="L96" s="244"/>
      <c r="N96" s="13"/>
      <c r="O96" s="13"/>
      <c r="R96" s="17"/>
      <c r="V96" s="18"/>
      <c r="W96" s="18"/>
      <c r="X96" s="18"/>
      <c r="Y96" s="18"/>
      <c r="Z96" s="18"/>
      <c r="AA96" s="18"/>
      <c r="AB96" s="18"/>
      <c r="AC96" s="18"/>
      <c r="AD96" s="18"/>
      <c r="AE96" s="18"/>
      <c r="AF96" s="18"/>
      <c r="AG96" s="18"/>
      <c r="AH96" s="18"/>
      <c r="AI96" s="18"/>
      <c r="AJ96" s="18"/>
      <c r="AK96" s="18"/>
      <c r="AL96" s="18"/>
      <c r="AM96" s="18"/>
      <c r="AN96" s="18"/>
      <c r="AO96" s="18"/>
      <c r="AP96" s="18"/>
      <c r="AQ96" s="18"/>
      <c r="AR96" s="19"/>
    </row>
  </sheetData>
  <mergeCells count="9">
    <mergeCell ref="B81:I81"/>
    <mergeCell ref="A4:J4"/>
    <mergeCell ref="B9:I9"/>
    <mergeCell ref="B43:I43"/>
    <mergeCell ref="B50:I50"/>
    <mergeCell ref="B64:I64"/>
    <mergeCell ref="B57:I57"/>
    <mergeCell ref="B15:I15"/>
    <mergeCell ref="B76:I76"/>
  </mergeCells>
  <phoneticPr fontId="27" type="noConversion"/>
  <pageMargins left="0.51181102362204722" right="0.51181102362204722" top="0.78740157480314965" bottom="0.78740157480314965" header="0.31496062992125984" footer="0.31496062992125984"/>
  <pageSetup paperSize="9" scale="86" fitToHeight="0" orientation="landscape" horizontalDpi="4294967294" verticalDpi="4294967294" r:id="rId1"/>
  <ignoredErrors>
    <ignoredError sqref="J64 J81 J50 J57 G60 J43 J15" formula="1"/>
  </ignoredErrors>
  <drawing r:id="rId2"/>
</worksheet>
</file>

<file path=xl/worksheets/sheet2.xml><?xml version="1.0" encoding="utf-8"?>
<worksheet xmlns="http://schemas.openxmlformats.org/spreadsheetml/2006/main" xmlns:r="http://schemas.openxmlformats.org/officeDocument/2006/relationships">
  <sheetPr>
    <pageSetUpPr fitToPage="1"/>
  </sheetPr>
  <dimension ref="A3:V221"/>
  <sheetViews>
    <sheetView showGridLines="0" zoomScaleNormal="100" workbookViewId="0">
      <selection activeCell="A8" sqref="A8:A9"/>
    </sheetView>
  </sheetViews>
  <sheetFormatPr defaultColWidth="14" defaultRowHeight="12.75"/>
  <cols>
    <col min="1" max="1" width="7.5703125" style="314" customWidth="1"/>
    <col min="2" max="2" width="46.85546875" style="280" bestFit="1" customWidth="1"/>
    <col min="3" max="3" width="11.85546875" style="281" bestFit="1" customWidth="1"/>
    <col min="4" max="4" width="3.42578125" style="282" customWidth="1"/>
    <col min="5" max="5" width="3.42578125" style="283" customWidth="1"/>
    <col min="6" max="6" width="3.42578125" style="284" customWidth="1"/>
    <col min="7" max="8" width="3.42578125" style="283" customWidth="1"/>
    <col min="9" max="9" width="23.7109375" style="283" customWidth="1"/>
    <col min="10" max="14" width="3.42578125" style="283" customWidth="1"/>
    <col min="15" max="15" width="24" style="283" customWidth="1"/>
    <col min="16" max="20" width="3.42578125" style="283" customWidth="1"/>
    <col min="21" max="21" width="24" style="283" customWidth="1"/>
    <col min="22" max="247" width="14" style="283"/>
    <col min="248" max="248" width="7.5703125" style="283" customWidth="1"/>
    <col min="249" max="249" width="46.85546875" style="283" bestFit="1" customWidth="1"/>
    <col min="250" max="250" width="11.85546875" style="283" bestFit="1" customWidth="1"/>
    <col min="251" max="255" width="3.42578125" style="283" customWidth="1"/>
    <col min="256" max="256" width="23.7109375" style="283" customWidth="1"/>
    <col min="257" max="261" width="3.42578125" style="283" customWidth="1"/>
    <col min="262" max="262" width="24" style="283" customWidth="1"/>
    <col min="263" max="267" width="3.42578125" style="283" customWidth="1"/>
    <col min="268" max="268" width="22.85546875" style="283" customWidth="1"/>
    <col min="269" max="269" width="12.42578125" style="283" customWidth="1"/>
    <col min="270" max="503" width="14" style="283"/>
    <col min="504" max="504" width="7.5703125" style="283" customWidth="1"/>
    <col min="505" max="505" width="46.85546875" style="283" bestFit="1" customWidth="1"/>
    <col min="506" max="506" width="11.85546875" style="283" bestFit="1" customWidth="1"/>
    <col min="507" max="511" width="3.42578125" style="283" customWidth="1"/>
    <col min="512" max="512" width="23.7109375" style="283" customWidth="1"/>
    <col min="513" max="517" width="3.42578125" style="283" customWidth="1"/>
    <col min="518" max="518" width="24" style="283" customWidth="1"/>
    <col min="519" max="523" width="3.42578125" style="283" customWidth="1"/>
    <col min="524" max="524" width="22.85546875" style="283" customWidth="1"/>
    <col min="525" max="525" width="12.42578125" style="283" customWidth="1"/>
    <col min="526" max="759" width="14" style="283"/>
    <col min="760" max="760" width="7.5703125" style="283" customWidth="1"/>
    <col min="761" max="761" width="46.85546875" style="283" bestFit="1" customWidth="1"/>
    <col min="762" max="762" width="11.85546875" style="283" bestFit="1" customWidth="1"/>
    <col min="763" max="767" width="3.42578125" style="283" customWidth="1"/>
    <col min="768" max="768" width="23.7109375" style="283" customWidth="1"/>
    <col min="769" max="773" width="3.42578125" style="283" customWidth="1"/>
    <col min="774" max="774" width="24" style="283" customWidth="1"/>
    <col min="775" max="779" width="3.42578125" style="283" customWidth="1"/>
    <col min="780" max="780" width="22.85546875" style="283" customWidth="1"/>
    <col min="781" max="781" width="12.42578125" style="283" customWidth="1"/>
    <col min="782" max="1015" width="14" style="283"/>
    <col min="1016" max="1016" width="7.5703125" style="283" customWidth="1"/>
    <col min="1017" max="1017" width="46.85546875" style="283" bestFit="1" customWidth="1"/>
    <col min="1018" max="1018" width="11.85546875" style="283" bestFit="1" customWidth="1"/>
    <col min="1019" max="1023" width="3.42578125" style="283" customWidth="1"/>
    <col min="1024" max="1024" width="23.7109375" style="283" customWidth="1"/>
    <col min="1025" max="1029" width="3.42578125" style="283" customWidth="1"/>
    <col min="1030" max="1030" width="24" style="283" customWidth="1"/>
    <col min="1031" max="1035" width="3.42578125" style="283" customWidth="1"/>
    <col min="1036" max="1036" width="22.85546875" style="283" customWidth="1"/>
    <col min="1037" max="1037" width="12.42578125" style="283" customWidth="1"/>
    <col min="1038" max="1271" width="14" style="283"/>
    <col min="1272" max="1272" width="7.5703125" style="283" customWidth="1"/>
    <col min="1273" max="1273" width="46.85546875" style="283" bestFit="1" customWidth="1"/>
    <col min="1274" max="1274" width="11.85546875" style="283" bestFit="1" customWidth="1"/>
    <col min="1275" max="1279" width="3.42578125" style="283" customWidth="1"/>
    <col min="1280" max="1280" width="23.7109375" style="283" customWidth="1"/>
    <col min="1281" max="1285" width="3.42578125" style="283" customWidth="1"/>
    <col min="1286" max="1286" width="24" style="283" customWidth="1"/>
    <col min="1287" max="1291" width="3.42578125" style="283" customWidth="1"/>
    <col min="1292" max="1292" width="22.85546875" style="283" customWidth="1"/>
    <col min="1293" max="1293" width="12.42578125" style="283" customWidth="1"/>
    <col min="1294" max="1527" width="14" style="283"/>
    <col min="1528" max="1528" width="7.5703125" style="283" customWidth="1"/>
    <col min="1529" max="1529" width="46.85546875" style="283" bestFit="1" customWidth="1"/>
    <col min="1530" max="1530" width="11.85546875" style="283" bestFit="1" customWidth="1"/>
    <col min="1531" max="1535" width="3.42578125" style="283" customWidth="1"/>
    <col min="1536" max="1536" width="23.7109375" style="283" customWidth="1"/>
    <col min="1537" max="1541" width="3.42578125" style="283" customWidth="1"/>
    <col min="1542" max="1542" width="24" style="283" customWidth="1"/>
    <col min="1543" max="1547" width="3.42578125" style="283" customWidth="1"/>
    <col min="1548" max="1548" width="22.85546875" style="283" customWidth="1"/>
    <col min="1549" max="1549" width="12.42578125" style="283" customWidth="1"/>
    <col min="1550" max="1783" width="14" style="283"/>
    <col min="1784" max="1784" width="7.5703125" style="283" customWidth="1"/>
    <col min="1785" max="1785" width="46.85546875" style="283" bestFit="1" customWidth="1"/>
    <col min="1786" max="1786" width="11.85546875" style="283" bestFit="1" customWidth="1"/>
    <col min="1787" max="1791" width="3.42578125" style="283" customWidth="1"/>
    <col min="1792" max="1792" width="23.7109375" style="283" customWidth="1"/>
    <col min="1793" max="1797" width="3.42578125" style="283" customWidth="1"/>
    <col min="1798" max="1798" width="24" style="283" customWidth="1"/>
    <col min="1799" max="1803" width="3.42578125" style="283" customWidth="1"/>
    <col min="1804" max="1804" width="22.85546875" style="283" customWidth="1"/>
    <col min="1805" max="1805" width="12.42578125" style="283" customWidth="1"/>
    <col min="1806" max="2039" width="14" style="283"/>
    <col min="2040" max="2040" width="7.5703125" style="283" customWidth="1"/>
    <col min="2041" max="2041" width="46.85546875" style="283" bestFit="1" customWidth="1"/>
    <col min="2042" max="2042" width="11.85546875" style="283" bestFit="1" customWidth="1"/>
    <col min="2043" max="2047" width="3.42578125" style="283" customWidth="1"/>
    <col min="2048" max="2048" width="23.7109375" style="283" customWidth="1"/>
    <col min="2049" max="2053" width="3.42578125" style="283" customWidth="1"/>
    <col min="2054" max="2054" width="24" style="283" customWidth="1"/>
    <col min="2055" max="2059" width="3.42578125" style="283" customWidth="1"/>
    <col min="2060" max="2060" width="22.85546875" style="283" customWidth="1"/>
    <col min="2061" max="2061" width="12.42578125" style="283" customWidth="1"/>
    <col min="2062" max="2295" width="14" style="283"/>
    <col min="2296" max="2296" width="7.5703125" style="283" customWidth="1"/>
    <col min="2297" max="2297" width="46.85546875" style="283" bestFit="1" customWidth="1"/>
    <col min="2298" max="2298" width="11.85546875" style="283" bestFit="1" customWidth="1"/>
    <col min="2299" max="2303" width="3.42578125" style="283" customWidth="1"/>
    <col min="2304" max="2304" width="23.7109375" style="283" customWidth="1"/>
    <col min="2305" max="2309" width="3.42578125" style="283" customWidth="1"/>
    <col min="2310" max="2310" width="24" style="283" customWidth="1"/>
    <col min="2311" max="2315" width="3.42578125" style="283" customWidth="1"/>
    <col min="2316" max="2316" width="22.85546875" style="283" customWidth="1"/>
    <col min="2317" max="2317" width="12.42578125" style="283" customWidth="1"/>
    <col min="2318" max="2551" width="14" style="283"/>
    <col min="2552" max="2552" width="7.5703125" style="283" customWidth="1"/>
    <col min="2553" max="2553" width="46.85546875" style="283" bestFit="1" customWidth="1"/>
    <col min="2554" max="2554" width="11.85546875" style="283" bestFit="1" customWidth="1"/>
    <col min="2555" max="2559" width="3.42578125" style="283" customWidth="1"/>
    <col min="2560" max="2560" width="23.7109375" style="283" customWidth="1"/>
    <col min="2561" max="2565" width="3.42578125" style="283" customWidth="1"/>
    <col min="2566" max="2566" width="24" style="283" customWidth="1"/>
    <col min="2567" max="2571" width="3.42578125" style="283" customWidth="1"/>
    <col min="2572" max="2572" width="22.85546875" style="283" customWidth="1"/>
    <col min="2573" max="2573" width="12.42578125" style="283" customWidth="1"/>
    <col min="2574" max="2807" width="14" style="283"/>
    <col min="2808" max="2808" width="7.5703125" style="283" customWidth="1"/>
    <col min="2809" max="2809" width="46.85546875" style="283" bestFit="1" customWidth="1"/>
    <col min="2810" max="2810" width="11.85546875" style="283" bestFit="1" customWidth="1"/>
    <col min="2811" max="2815" width="3.42578125" style="283" customWidth="1"/>
    <col min="2816" max="2816" width="23.7109375" style="283" customWidth="1"/>
    <col min="2817" max="2821" width="3.42578125" style="283" customWidth="1"/>
    <col min="2822" max="2822" width="24" style="283" customWidth="1"/>
    <col min="2823" max="2827" width="3.42578125" style="283" customWidth="1"/>
    <col min="2828" max="2828" width="22.85546875" style="283" customWidth="1"/>
    <col min="2829" max="2829" width="12.42578125" style="283" customWidth="1"/>
    <col min="2830" max="3063" width="14" style="283"/>
    <col min="3064" max="3064" width="7.5703125" style="283" customWidth="1"/>
    <col min="3065" max="3065" width="46.85546875" style="283" bestFit="1" customWidth="1"/>
    <col min="3066" max="3066" width="11.85546875" style="283" bestFit="1" customWidth="1"/>
    <col min="3067" max="3071" width="3.42578125" style="283" customWidth="1"/>
    <col min="3072" max="3072" width="23.7109375" style="283" customWidth="1"/>
    <col min="3073" max="3077" width="3.42578125" style="283" customWidth="1"/>
    <col min="3078" max="3078" width="24" style="283" customWidth="1"/>
    <col min="3079" max="3083" width="3.42578125" style="283" customWidth="1"/>
    <col min="3084" max="3084" width="22.85546875" style="283" customWidth="1"/>
    <col min="3085" max="3085" width="12.42578125" style="283" customWidth="1"/>
    <col min="3086" max="3319" width="14" style="283"/>
    <col min="3320" max="3320" width="7.5703125" style="283" customWidth="1"/>
    <col min="3321" max="3321" width="46.85546875" style="283" bestFit="1" customWidth="1"/>
    <col min="3322" max="3322" width="11.85546875" style="283" bestFit="1" customWidth="1"/>
    <col min="3323" max="3327" width="3.42578125" style="283" customWidth="1"/>
    <col min="3328" max="3328" width="23.7109375" style="283" customWidth="1"/>
    <col min="3329" max="3333" width="3.42578125" style="283" customWidth="1"/>
    <col min="3334" max="3334" width="24" style="283" customWidth="1"/>
    <col min="3335" max="3339" width="3.42578125" style="283" customWidth="1"/>
    <col min="3340" max="3340" width="22.85546875" style="283" customWidth="1"/>
    <col min="3341" max="3341" width="12.42578125" style="283" customWidth="1"/>
    <col min="3342" max="3575" width="14" style="283"/>
    <col min="3576" max="3576" width="7.5703125" style="283" customWidth="1"/>
    <col min="3577" max="3577" width="46.85546875" style="283" bestFit="1" customWidth="1"/>
    <col min="3578" max="3578" width="11.85546875" style="283" bestFit="1" customWidth="1"/>
    <col min="3579" max="3583" width="3.42578125" style="283" customWidth="1"/>
    <col min="3584" max="3584" width="23.7109375" style="283" customWidth="1"/>
    <col min="3585" max="3589" width="3.42578125" style="283" customWidth="1"/>
    <col min="3590" max="3590" width="24" style="283" customWidth="1"/>
    <col min="3591" max="3595" width="3.42578125" style="283" customWidth="1"/>
    <col min="3596" max="3596" width="22.85546875" style="283" customWidth="1"/>
    <col min="3597" max="3597" width="12.42578125" style="283" customWidth="1"/>
    <col min="3598" max="3831" width="14" style="283"/>
    <col min="3832" max="3832" width="7.5703125" style="283" customWidth="1"/>
    <col min="3833" max="3833" width="46.85546875" style="283" bestFit="1" customWidth="1"/>
    <col min="3834" max="3834" width="11.85546875" style="283" bestFit="1" customWidth="1"/>
    <col min="3835" max="3839" width="3.42578125" style="283" customWidth="1"/>
    <col min="3840" max="3840" width="23.7109375" style="283" customWidth="1"/>
    <col min="3841" max="3845" width="3.42578125" style="283" customWidth="1"/>
    <col min="3846" max="3846" width="24" style="283" customWidth="1"/>
    <col min="3847" max="3851" width="3.42578125" style="283" customWidth="1"/>
    <col min="3852" max="3852" width="22.85546875" style="283" customWidth="1"/>
    <col min="3853" max="3853" width="12.42578125" style="283" customWidth="1"/>
    <col min="3854" max="4087" width="14" style="283"/>
    <col min="4088" max="4088" width="7.5703125" style="283" customWidth="1"/>
    <col min="4089" max="4089" width="46.85546875" style="283" bestFit="1" customWidth="1"/>
    <col min="4090" max="4090" width="11.85546875" style="283" bestFit="1" customWidth="1"/>
    <col min="4091" max="4095" width="3.42578125" style="283" customWidth="1"/>
    <col min="4096" max="4096" width="23.7109375" style="283" customWidth="1"/>
    <col min="4097" max="4101" width="3.42578125" style="283" customWidth="1"/>
    <col min="4102" max="4102" width="24" style="283" customWidth="1"/>
    <col min="4103" max="4107" width="3.42578125" style="283" customWidth="1"/>
    <col min="4108" max="4108" width="22.85546875" style="283" customWidth="1"/>
    <col min="4109" max="4109" width="12.42578125" style="283" customWidth="1"/>
    <col min="4110" max="4343" width="14" style="283"/>
    <col min="4344" max="4344" width="7.5703125" style="283" customWidth="1"/>
    <col min="4345" max="4345" width="46.85546875" style="283" bestFit="1" customWidth="1"/>
    <col min="4346" max="4346" width="11.85546875" style="283" bestFit="1" customWidth="1"/>
    <col min="4347" max="4351" width="3.42578125" style="283" customWidth="1"/>
    <col min="4352" max="4352" width="23.7109375" style="283" customWidth="1"/>
    <col min="4353" max="4357" width="3.42578125" style="283" customWidth="1"/>
    <col min="4358" max="4358" width="24" style="283" customWidth="1"/>
    <col min="4359" max="4363" width="3.42578125" style="283" customWidth="1"/>
    <col min="4364" max="4364" width="22.85546875" style="283" customWidth="1"/>
    <col min="4365" max="4365" width="12.42578125" style="283" customWidth="1"/>
    <col min="4366" max="4599" width="14" style="283"/>
    <col min="4600" max="4600" width="7.5703125" style="283" customWidth="1"/>
    <col min="4601" max="4601" width="46.85546875" style="283" bestFit="1" customWidth="1"/>
    <col min="4602" max="4602" width="11.85546875" style="283" bestFit="1" customWidth="1"/>
    <col min="4603" max="4607" width="3.42578125" style="283" customWidth="1"/>
    <col min="4608" max="4608" width="23.7109375" style="283" customWidth="1"/>
    <col min="4609" max="4613" width="3.42578125" style="283" customWidth="1"/>
    <col min="4614" max="4614" width="24" style="283" customWidth="1"/>
    <col min="4615" max="4619" width="3.42578125" style="283" customWidth="1"/>
    <col min="4620" max="4620" width="22.85546875" style="283" customWidth="1"/>
    <col min="4621" max="4621" width="12.42578125" style="283" customWidth="1"/>
    <col min="4622" max="4855" width="14" style="283"/>
    <col min="4856" max="4856" width="7.5703125" style="283" customWidth="1"/>
    <col min="4857" max="4857" width="46.85546875" style="283" bestFit="1" customWidth="1"/>
    <col min="4858" max="4858" width="11.85546875" style="283" bestFit="1" customWidth="1"/>
    <col min="4859" max="4863" width="3.42578125" style="283" customWidth="1"/>
    <col min="4864" max="4864" width="23.7109375" style="283" customWidth="1"/>
    <col min="4865" max="4869" width="3.42578125" style="283" customWidth="1"/>
    <col min="4870" max="4870" width="24" style="283" customWidth="1"/>
    <col min="4871" max="4875" width="3.42578125" style="283" customWidth="1"/>
    <col min="4876" max="4876" width="22.85546875" style="283" customWidth="1"/>
    <col min="4877" max="4877" width="12.42578125" style="283" customWidth="1"/>
    <col min="4878" max="5111" width="14" style="283"/>
    <col min="5112" max="5112" width="7.5703125" style="283" customWidth="1"/>
    <col min="5113" max="5113" width="46.85546875" style="283" bestFit="1" customWidth="1"/>
    <col min="5114" max="5114" width="11.85546875" style="283" bestFit="1" customWidth="1"/>
    <col min="5115" max="5119" width="3.42578125" style="283" customWidth="1"/>
    <col min="5120" max="5120" width="23.7109375" style="283" customWidth="1"/>
    <col min="5121" max="5125" width="3.42578125" style="283" customWidth="1"/>
    <col min="5126" max="5126" width="24" style="283" customWidth="1"/>
    <col min="5127" max="5131" width="3.42578125" style="283" customWidth="1"/>
    <col min="5132" max="5132" width="22.85546875" style="283" customWidth="1"/>
    <col min="5133" max="5133" width="12.42578125" style="283" customWidth="1"/>
    <col min="5134" max="5367" width="14" style="283"/>
    <col min="5368" max="5368" width="7.5703125" style="283" customWidth="1"/>
    <col min="5369" max="5369" width="46.85546875" style="283" bestFit="1" customWidth="1"/>
    <col min="5370" max="5370" width="11.85546875" style="283" bestFit="1" customWidth="1"/>
    <col min="5371" max="5375" width="3.42578125" style="283" customWidth="1"/>
    <col min="5376" max="5376" width="23.7109375" style="283" customWidth="1"/>
    <col min="5377" max="5381" width="3.42578125" style="283" customWidth="1"/>
    <col min="5382" max="5382" width="24" style="283" customWidth="1"/>
    <col min="5383" max="5387" width="3.42578125" style="283" customWidth="1"/>
    <col min="5388" max="5388" width="22.85546875" style="283" customWidth="1"/>
    <col min="5389" max="5389" width="12.42578125" style="283" customWidth="1"/>
    <col min="5390" max="5623" width="14" style="283"/>
    <col min="5624" max="5624" width="7.5703125" style="283" customWidth="1"/>
    <col min="5625" max="5625" width="46.85546875" style="283" bestFit="1" customWidth="1"/>
    <col min="5626" max="5626" width="11.85546875" style="283" bestFit="1" customWidth="1"/>
    <col min="5627" max="5631" width="3.42578125" style="283" customWidth="1"/>
    <col min="5632" max="5632" width="23.7109375" style="283" customWidth="1"/>
    <col min="5633" max="5637" width="3.42578125" style="283" customWidth="1"/>
    <col min="5638" max="5638" width="24" style="283" customWidth="1"/>
    <col min="5639" max="5643" width="3.42578125" style="283" customWidth="1"/>
    <col min="5644" max="5644" width="22.85546875" style="283" customWidth="1"/>
    <col min="5645" max="5645" width="12.42578125" style="283" customWidth="1"/>
    <col min="5646" max="5879" width="14" style="283"/>
    <col min="5880" max="5880" width="7.5703125" style="283" customWidth="1"/>
    <col min="5881" max="5881" width="46.85546875" style="283" bestFit="1" customWidth="1"/>
    <col min="5882" max="5882" width="11.85546875" style="283" bestFit="1" customWidth="1"/>
    <col min="5883" max="5887" width="3.42578125" style="283" customWidth="1"/>
    <col min="5888" max="5888" width="23.7109375" style="283" customWidth="1"/>
    <col min="5889" max="5893" width="3.42578125" style="283" customWidth="1"/>
    <col min="5894" max="5894" width="24" style="283" customWidth="1"/>
    <col min="5895" max="5899" width="3.42578125" style="283" customWidth="1"/>
    <col min="5900" max="5900" width="22.85546875" style="283" customWidth="1"/>
    <col min="5901" max="5901" width="12.42578125" style="283" customWidth="1"/>
    <col min="5902" max="6135" width="14" style="283"/>
    <col min="6136" max="6136" width="7.5703125" style="283" customWidth="1"/>
    <col min="6137" max="6137" width="46.85546875" style="283" bestFit="1" customWidth="1"/>
    <col min="6138" max="6138" width="11.85546875" style="283" bestFit="1" customWidth="1"/>
    <col min="6139" max="6143" width="3.42578125" style="283" customWidth="1"/>
    <col min="6144" max="6144" width="23.7109375" style="283" customWidth="1"/>
    <col min="6145" max="6149" width="3.42578125" style="283" customWidth="1"/>
    <col min="6150" max="6150" width="24" style="283" customWidth="1"/>
    <col min="6151" max="6155" width="3.42578125" style="283" customWidth="1"/>
    <col min="6156" max="6156" width="22.85546875" style="283" customWidth="1"/>
    <col min="6157" max="6157" width="12.42578125" style="283" customWidth="1"/>
    <col min="6158" max="6391" width="14" style="283"/>
    <col min="6392" max="6392" width="7.5703125" style="283" customWidth="1"/>
    <col min="6393" max="6393" width="46.85546875" style="283" bestFit="1" customWidth="1"/>
    <col min="6394" max="6394" width="11.85546875" style="283" bestFit="1" customWidth="1"/>
    <col min="6395" max="6399" width="3.42578125" style="283" customWidth="1"/>
    <col min="6400" max="6400" width="23.7109375" style="283" customWidth="1"/>
    <col min="6401" max="6405" width="3.42578125" style="283" customWidth="1"/>
    <col min="6406" max="6406" width="24" style="283" customWidth="1"/>
    <col min="6407" max="6411" width="3.42578125" style="283" customWidth="1"/>
    <col min="6412" max="6412" width="22.85546875" style="283" customWidth="1"/>
    <col min="6413" max="6413" width="12.42578125" style="283" customWidth="1"/>
    <col min="6414" max="6647" width="14" style="283"/>
    <col min="6648" max="6648" width="7.5703125" style="283" customWidth="1"/>
    <col min="6649" max="6649" width="46.85546875" style="283" bestFit="1" customWidth="1"/>
    <col min="6650" max="6650" width="11.85546875" style="283" bestFit="1" customWidth="1"/>
    <col min="6651" max="6655" width="3.42578125" style="283" customWidth="1"/>
    <col min="6656" max="6656" width="23.7109375" style="283" customWidth="1"/>
    <col min="6657" max="6661" width="3.42578125" style="283" customWidth="1"/>
    <col min="6662" max="6662" width="24" style="283" customWidth="1"/>
    <col min="6663" max="6667" width="3.42578125" style="283" customWidth="1"/>
    <col min="6668" max="6668" width="22.85546875" style="283" customWidth="1"/>
    <col min="6669" max="6669" width="12.42578125" style="283" customWidth="1"/>
    <col min="6670" max="6903" width="14" style="283"/>
    <col min="6904" max="6904" width="7.5703125" style="283" customWidth="1"/>
    <col min="6905" max="6905" width="46.85546875" style="283" bestFit="1" customWidth="1"/>
    <col min="6906" max="6906" width="11.85546875" style="283" bestFit="1" customWidth="1"/>
    <col min="6907" max="6911" width="3.42578125" style="283" customWidth="1"/>
    <col min="6912" max="6912" width="23.7109375" style="283" customWidth="1"/>
    <col min="6913" max="6917" width="3.42578125" style="283" customWidth="1"/>
    <col min="6918" max="6918" width="24" style="283" customWidth="1"/>
    <col min="6919" max="6923" width="3.42578125" style="283" customWidth="1"/>
    <col min="6924" max="6924" width="22.85546875" style="283" customWidth="1"/>
    <col min="6925" max="6925" width="12.42578125" style="283" customWidth="1"/>
    <col min="6926" max="7159" width="14" style="283"/>
    <col min="7160" max="7160" width="7.5703125" style="283" customWidth="1"/>
    <col min="7161" max="7161" width="46.85546875" style="283" bestFit="1" customWidth="1"/>
    <col min="7162" max="7162" width="11.85546875" style="283" bestFit="1" customWidth="1"/>
    <col min="7163" max="7167" width="3.42578125" style="283" customWidth="1"/>
    <col min="7168" max="7168" width="23.7109375" style="283" customWidth="1"/>
    <col min="7169" max="7173" width="3.42578125" style="283" customWidth="1"/>
    <col min="7174" max="7174" width="24" style="283" customWidth="1"/>
    <col min="7175" max="7179" width="3.42578125" style="283" customWidth="1"/>
    <col min="7180" max="7180" width="22.85546875" style="283" customWidth="1"/>
    <col min="7181" max="7181" width="12.42578125" style="283" customWidth="1"/>
    <col min="7182" max="7415" width="14" style="283"/>
    <col min="7416" max="7416" width="7.5703125" style="283" customWidth="1"/>
    <col min="7417" max="7417" width="46.85546875" style="283" bestFit="1" customWidth="1"/>
    <col min="7418" max="7418" width="11.85546875" style="283" bestFit="1" customWidth="1"/>
    <col min="7419" max="7423" width="3.42578125" style="283" customWidth="1"/>
    <col min="7424" max="7424" width="23.7109375" style="283" customWidth="1"/>
    <col min="7425" max="7429" width="3.42578125" style="283" customWidth="1"/>
    <col min="7430" max="7430" width="24" style="283" customWidth="1"/>
    <col min="7431" max="7435" width="3.42578125" style="283" customWidth="1"/>
    <col min="7436" max="7436" width="22.85546875" style="283" customWidth="1"/>
    <col min="7437" max="7437" width="12.42578125" style="283" customWidth="1"/>
    <col min="7438" max="7671" width="14" style="283"/>
    <col min="7672" max="7672" width="7.5703125" style="283" customWidth="1"/>
    <col min="7673" max="7673" width="46.85546875" style="283" bestFit="1" customWidth="1"/>
    <col min="7674" max="7674" width="11.85546875" style="283" bestFit="1" customWidth="1"/>
    <col min="7675" max="7679" width="3.42578125" style="283" customWidth="1"/>
    <col min="7680" max="7680" width="23.7109375" style="283" customWidth="1"/>
    <col min="7681" max="7685" width="3.42578125" style="283" customWidth="1"/>
    <col min="7686" max="7686" width="24" style="283" customWidth="1"/>
    <col min="7687" max="7691" width="3.42578125" style="283" customWidth="1"/>
    <col min="7692" max="7692" width="22.85546875" style="283" customWidth="1"/>
    <col min="7693" max="7693" width="12.42578125" style="283" customWidth="1"/>
    <col min="7694" max="7927" width="14" style="283"/>
    <col min="7928" max="7928" width="7.5703125" style="283" customWidth="1"/>
    <col min="7929" max="7929" width="46.85546875" style="283" bestFit="1" customWidth="1"/>
    <col min="7930" max="7930" width="11.85546875" style="283" bestFit="1" customWidth="1"/>
    <col min="7931" max="7935" width="3.42578125" style="283" customWidth="1"/>
    <col min="7936" max="7936" width="23.7109375" style="283" customWidth="1"/>
    <col min="7937" max="7941" width="3.42578125" style="283" customWidth="1"/>
    <col min="7942" max="7942" width="24" style="283" customWidth="1"/>
    <col min="7943" max="7947" width="3.42578125" style="283" customWidth="1"/>
    <col min="7948" max="7948" width="22.85546875" style="283" customWidth="1"/>
    <col min="7949" max="7949" width="12.42578125" style="283" customWidth="1"/>
    <col min="7950" max="8183" width="14" style="283"/>
    <col min="8184" max="8184" width="7.5703125" style="283" customWidth="1"/>
    <col min="8185" max="8185" width="46.85546875" style="283" bestFit="1" customWidth="1"/>
    <col min="8186" max="8186" width="11.85546875" style="283" bestFit="1" customWidth="1"/>
    <col min="8187" max="8191" width="3.42578125" style="283" customWidth="1"/>
    <col min="8192" max="8192" width="23.7109375" style="283" customWidth="1"/>
    <col min="8193" max="8197" width="3.42578125" style="283" customWidth="1"/>
    <col min="8198" max="8198" width="24" style="283" customWidth="1"/>
    <col min="8199" max="8203" width="3.42578125" style="283" customWidth="1"/>
    <col min="8204" max="8204" width="22.85546875" style="283" customWidth="1"/>
    <col min="8205" max="8205" width="12.42578125" style="283" customWidth="1"/>
    <col min="8206" max="8439" width="14" style="283"/>
    <col min="8440" max="8440" width="7.5703125" style="283" customWidth="1"/>
    <col min="8441" max="8441" width="46.85546875" style="283" bestFit="1" customWidth="1"/>
    <col min="8442" max="8442" width="11.85546875" style="283" bestFit="1" customWidth="1"/>
    <col min="8443" max="8447" width="3.42578125" style="283" customWidth="1"/>
    <col min="8448" max="8448" width="23.7109375" style="283" customWidth="1"/>
    <col min="8449" max="8453" width="3.42578125" style="283" customWidth="1"/>
    <col min="8454" max="8454" width="24" style="283" customWidth="1"/>
    <col min="8455" max="8459" width="3.42578125" style="283" customWidth="1"/>
    <col min="8460" max="8460" width="22.85546875" style="283" customWidth="1"/>
    <col min="8461" max="8461" width="12.42578125" style="283" customWidth="1"/>
    <col min="8462" max="8695" width="14" style="283"/>
    <col min="8696" max="8696" width="7.5703125" style="283" customWidth="1"/>
    <col min="8697" max="8697" width="46.85546875" style="283" bestFit="1" customWidth="1"/>
    <col min="8698" max="8698" width="11.85546875" style="283" bestFit="1" customWidth="1"/>
    <col min="8699" max="8703" width="3.42578125" style="283" customWidth="1"/>
    <col min="8704" max="8704" width="23.7109375" style="283" customWidth="1"/>
    <col min="8705" max="8709" width="3.42578125" style="283" customWidth="1"/>
    <col min="8710" max="8710" width="24" style="283" customWidth="1"/>
    <col min="8711" max="8715" width="3.42578125" style="283" customWidth="1"/>
    <col min="8716" max="8716" width="22.85546875" style="283" customWidth="1"/>
    <col min="8717" max="8717" width="12.42578125" style="283" customWidth="1"/>
    <col min="8718" max="8951" width="14" style="283"/>
    <col min="8952" max="8952" width="7.5703125" style="283" customWidth="1"/>
    <col min="8953" max="8953" width="46.85546875" style="283" bestFit="1" customWidth="1"/>
    <col min="8954" max="8954" width="11.85546875" style="283" bestFit="1" customWidth="1"/>
    <col min="8955" max="8959" width="3.42578125" style="283" customWidth="1"/>
    <col min="8960" max="8960" width="23.7109375" style="283" customWidth="1"/>
    <col min="8961" max="8965" width="3.42578125" style="283" customWidth="1"/>
    <col min="8966" max="8966" width="24" style="283" customWidth="1"/>
    <col min="8967" max="8971" width="3.42578125" style="283" customWidth="1"/>
    <col min="8972" max="8972" width="22.85546875" style="283" customWidth="1"/>
    <col min="8973" max="8973" width="12.42578125" style="283" customWidth="1"/>
    <col min="8974" max="9207" width="14" style="283"/>
    <col min="9208" max="9208" width="7.5703125" style="283" customWidth="1"/>
    <col min="9209" max="9209" width="46.85546875" style="283" bestFit="1" customWidth="1"/>
    <col min="9210" max="9210" width="11.85546875" style="283" bestFit="1" customWidth="1"/>
    <col min="9211" max="9215" width="3.42578125" style="283" customWidth="1"/>
    <col min="9216" max="9216" width="23.7109375" style="283" customWidth="1"/>
    <col min="9217" max="9221" width="3.42578125" style="283" customWidth="1"/>
    <col min="9222" max="9222" width="24" style="283" customWidth="1"/>
    <col min="9223" max="9227" width="3.42578125" style="283" customWidth="1"/>
    <col min="9228" max="9228" width="22.85546875" style="283" customWidth="1"/>
    <col min="9229" max="9229" width="12.42578125" style="283" customWidth="1"/>
    <col min="9230" max="9463" width="14" style="283"/>
    <col min="9464" max="9464" width="7.5703125" style="283" customWidth="1"/>
    <col min="9465" max="9465" width="46.85546875" style="283" bestFit="1" customWidth="1"/>
    <col min="9466" max="9466" width="11.85546875" style="283" bestFit="1" customWidth="1"/>
    <col min="9467" max="9471" width="3.42578125" style="283" customWidth="1"/>
    <col min="9472" max="9472" width="23.7109375" style="283" customWidth="1"/>
    <col min="9473" max="9477" width="3.42578125" style="283" customWidth="1"/>
    <col min="9478" max="9478" width="24" style="283" customWidth="1"/>
    <col min="9479" max="9483" width="3.42578125" style="283" customWidth="1"/>
    <col min="9484" max="9484" width="22.85546875" style="283" customWidth="1"/>
    <col min="9485" max="9485" width="12.42578125" style="283" customWidth="1"/>
    <col min="9486" max="9719" width="14" style="283"/>
    <col min="9720" max="9720" width="7.5703125" style="283" customWidth="1"/>
    <col min="9721" max="9721" width="46.85546875" style="283" bestFit="1" customWidth="1"/>
    <col min="9722" max="9722" width="11.85546875" style="283" bestFit="1" customWidth="1"/>
    <col min="9723" max="9727" width="3.42578125" style="283" customWidth="1"/>
    <col min="9728" max="9728" width="23.7109375" style="283" customWidth="1"/>
    <col min="9729" max="9733" width="3.42578125" style="283" customWidth="1"/>
    <col min="9734" max="9734" width="24" style="283" customWidth="1"/>
    <col min="9735" max="9739" width="3.42578125" style="283" customWidth="1"/>
    <col min="9740" max="9740" width="22.85546875" style="283" customWidth="1"/>
    <col min="9741" max="9741" width="12.42578125" style="283" customWidth="1"/>
    <col min="9742" max="9975" width="14" style="283"/>
    <col min="9976" max="9976" width="7.5703125" style="283" customWidth="1"/>
    <col min="9977" max="9977" width="46.85546875" style="283" bestFit="1" customWidth="1"/>
    <col min="9978" max="9978" width="11.85546875" style="283" bestFit="1" customWidth="1"/>
    <col min="9979" max="9983" width="3.42578125" style="283" customWidth="1"/>
    <col min="9984" max="9984" width="23.7109375" style="283" customWidth="1"/>
    <col min="9985" max="9989" width="3.42578125" style="283" customWidth="1"/>
    <col min="9990" max="9990" width="24" style="283" customWidth="1"/>
    <col min="9991" max="9995" width="3.42578125" style="283" customWidth="1"/>
    <col min="9996" max="9996" width="22.85546875" style="283" customWidth="1"/>
    <col min="9997" max="9997" width="12.42578125" style="283" customWidth="1"/>
    <col min="9998" max="10231" width="14" style="283"/>
    <col min="10232" max="10232" width="7.5703125" style="283" customWidth="1"/>
    <col min="10233" max="10233" width="46.85546875" style="283" bestFit="1" customWidth="1"/>
    <col min="10234" max="10234" width="11.85546875" style="283" bestFit="1" customWidth="1"/>
    <col min="10235" max="10239" width="3.42578125" style="283" customWidth="1"/>
    <col min="10240" max="10240" width="23.7109375" style="283" customWidth="1"/>
    <col min="10241" max="10245" width="3.42578125" style="283" customWidth="1"/>
    <col min="10246" max="10246" width="24" style="283" customWidth="1"/>
    <col min="10247" max="10251" width="3.42578125" style="283" customWidth="1"/>
    <col min="10252" max="10252" width="22.85546875" style="283" customWidth="1"/>
    <col min="10253" max="10253" width="12.42578125" style="283" customWidth="1"/>
    <col min="10254" max="10487" width="14" style="283"/>
    <col min="10488" max="10488" width="7.5703125" style="283" customWidth="1"/>
    <col min="10489" max="10489" width="46.85546875" style="283" bestFit="1" customWidth="1"/>
    <col min="10490" max="10490" width="11.85546875" style="283" bestFit="1" customWidth="1"/>
    <col min="10491" max="10495" width="3.42578125" style="283" customWidth="1"/>
    <col min="10496" max="10496" width="23.7109375" style="283" customWidth="1"/>
    <col min="10497" max="10501" width="3.42578125" style="283" customWidth="1"/>
    <col min="10502" max="10502" width="24" style="283" customWidth="1"/>
    <col min="10503" max="10507" width="3.42578125" style="283" customWidth="1"/>
    <col min="10508" max="10508" width="22.85546875" style="283" customWidth="1"/>
    <col min="10509" max="10509" width="12.42578125" style="283" customWidth="1"/>
    <col min="10510" max="10743" width="14" style="283"/>
    <col min="10744" max="10744" width="7.5703125" style="283" customWidth="1"/>
    <col min="10745" max="10745" width="46.85546875" style="283" bestFit="1" customWidth="1"/>
    <col min="10746" max="10746" width="11.85546875" style="283" bestFit="1" customWidth="1"/>
    <col min="10747" max="10751" width="3.42578125" style="283" customWidth="1"/>
    <col min="10752" max="10752" width="23.7109375" style="283" customWidth="1"/>
    <col min="10753" max="10757" width="3.42578125" style="283" customWidth="1"/>
    <col min="10758" max="10758" width="24" style="283" customWidth="1"/>
    <col min="10759" max="10763" width="3.42578125" style="283" customWidth="1"/>
    <col min="10764" max="10764" width="22.85546875" style="283" customWidth="1"/>
    <col min="10765" max="10765" width="12.42578125" style="283" customWidth="1"/>
    <col min="10766" max="10999" width="14" style="283"/>
    <col min="11000" max="11000" width="7.5703125" style="283" customWidth="1"/>
    <col min="11001" max="11001" width="46.85546875" style="283" bestFit="1" customWidth="1"/>
    <col min="11002" max="11002" width="11.85546875" style="283" bestFit="1" customWidth="1"/>
    <col min="11003" max="11007" width="3.42578125" style="283" customWidth="1"/>
    <col min="11008" max="11008" width="23.7109375" style="283" customWidth="1"/>
    <col min="11009" max="11013" width="3.42578125" style="283" customWidth="1"/>
    <col min="11014" max="11014" width="24" style="283" customWidth="1"/>
    <col min="11015" max="11019" width="3.42578125" style="283" customWidth="1"/>
    <col min="11020" max="11020" width="22.85546875" style="283" customWidth="1"/>
    <col min="11021" max="11021" width="12.42578125" style="283" customWidth="1"/>
    <col min="11022" max="11255" width="14" style="283"/>
    <col min="11256" max="11256" width="7.5703125" style="283" customWidth="1"/>
    <col min="11257" max="11257" width="46.85546875" style="283" bestFit="1" customWidth="1"/>
    <col min="11258" max="11258" width="11.85546875" style="283" bestFit="1" customWidth="1"/>
    <col min="11259" max="11263" width="3.42578125" style="283" customWidth="1"/>
    <col min="11264" max="11264" width="23.7109375" style="283" customWidth="1"/>
    <col min="11265" max="11269" width="3.42578125" style="283" customWidth="1"/>
    <col min="11270" max="11270" width="24" style="283" customWidth="1"/>
    <col min="11271" max="11275" width="3.42578125" style="283" customWidth="1"/>
    <col min="11276" max="11276" width="22.85546875" style="283" customWidth="1"/>
    <col min="11277" max="11277" width="12.42578125" style="283" customWidth="1"/>
    <col min="11278" max="11511" width="14" style="283"/>
    <col min="11512" max="11512" width="7.5703125" style="283" customWidth="1"/>
    <col min="11513" max="11513" width="46.85546875" style="283" bestFit="1" customWidth="1"/>
    <col min="11514" max="11514" width="11.85546875" style="283" bestFit="1" customWidth="1"/>
    <col min="11515" max="11519" width="3.42578125" style="283" customWidth="1"/>
    <col min="11520" max="11520" width="23.7109375" style="283" customWidth="1"/>
    <col min="11521" max="11525" width="3.42578125" style="283" customWidth="1"/>
    <col min="11526" max="11526" width="24" style="283" customWidth="1"/>
    <col min="11527" max="11531" width="3.42578125" style="283" customWidth="1"/>
    <col min="11532" max="11532" width="22.85546875" style="283" customWidth="1"/>
    <col min="11533" max="11533" width="12.42578125" style="283" customWidth="1"/>
    <col min="11534" max="11767" width="14" style="283"/>
    <col min="11768" max="11768" width="7.5703125" style="283" customWidth="1"/>
    <col min="11769" max="11769" width="46.85546875" style="283" bestFit="1" customWidth="1"/>
    <col min="11770" max="11770" width="11.85546875" style="283" bestFit="1" customWidth="1"/>
    <col min="11771" max="11775" width="3.42578125" style="283" customWidth="1"/>
    <col min="11776" max="11776" width="23.7109375" style="283" customWidth="1"/>
    <col min="11777" max="11781" width="3.42578125" style="283" customWidth="1"/>
    <col min="11782" max="11782" width="24" style="283" customWidth="1"/>
    <col min="11783" max="11787" width="3.42578125" style="283" customWidth="1"/>
    <col min="11788" max="11788" width="22.85546875" style="283" customWidth="1"/>
    <col min="11789" max="11789" width="12.42578125" style="283" customWidth="1"/>
    <col min="11790" max="12023" width="14" style="283"/>
    <col min="12024" max="12024" width="7.5703125" style="283" customWidth="1"/>
    <col min="12025" max="12025" width="46.85546875" style="283" bestFit="1" customWidth="1"/>
    <col min="12026" max="12026" width="11.85546875" style="283" bestFit="1" customWidth="1"/>
    <col min="12027" max="12031" width="3.42578125" style="283" customWidth="1"/>
    <col min="12032" max="12032" width="23.7109375" style="283" customWidth="1"/>
    <col min="12033" max="12037" width="3.42578125" style="283" customWidth="1"/>
    <col min="12038" max="12038" width="24" style="283" customWidth="1"/>
    <col min="12039" max="12043" width="3.42578125" style="283" customWidth="1"/>
    <col min="12044" max="12044" width="22.85546875" style="283" customWidth="1"/>
    <col min="12045" max="12045" width="12.42578125" style="283" customWidth="1"/>
    <col min="12046" max="12279" width="14" style="283"/>
    <col min="12280" max="12280" width="7.5703125" style="283" customWidth="1"/>
    <col min="12281" max="12281" width="46.85546875" style="283" bestFit="1" customWidth="1"/>
    <col min="12282" max="12282" width="11.85546875" style="283" bestFit="1" customWidth="1"/>
    <col min="12283" max="12287" width="3.42578125" style="283" customWidth="1"/>
    <col min="12288" max="12288" width="23.7109375" style="283" customWidth="1"/>
    <col min="12289" max="12293" width="3.42578125" style="283" customWidth="1"/>
    <col min="12294" max="12294" width="24" style="283" customWidth="1"/>
    <col min="12295" max="12299" width="3.42578125" style="283" customWidth="1"/>
    <col min="12300" max="12300" width="22.85546875" style="283" customWidth="1"/>
    <col min="12301" max="12301" width="12.42578125" style="283" customWidth="1"/>
    <col min="12302" max="12535" width="14" style="283"/>
    <col min="12536" max="12536" width="7.5703125" style="283" customWidth="1"/>
    <col min="12537" max="12537" width="46.85546875" style="283" bestFit="1" customWidth="1"/>
    <col min="12538" max="12538" width="11.85546875" style="283" bestFit="1" customWidth="1"/>
    <col min="12539" max="12543" width="3.42578125" style="283" customWidth="1"/>
    <col min="12544" max="12544" width="23.7109375" style="283" customWidth="1"/>
    <col min="12545" max="12549" width="3.42578125" style="283" customWidth="1"/>
    <col min="12550" max="12550" width="24" style="283" customWidth="1"/>
    <col min="12551" max="12555" width="3.42578125" style="283" customWidth="1"/>
    <col min="12556" max="12556" width="22.85546875" style="283" customWidth="1"/>
    <col min="12557" max="12557" width="12.42578125" style="283" customWidth="1"/>
    <col min="12558" max="12791" width="14" style="283"/>
    <col min="12792" max="12792" width="7.5703125" style="283" customWidth="1"/>
    <col min="12793" max="12793" width="46.85546875" style="283" bestFit="1" customWidth="1"/>
    <col min="12794" max="12794" width="11.85546875" style="283" bestFit="1" customWidth="1"/>
    <col min="12795" max="12799" width="3.42578125" style="283" customWidth="1"/>
    <col min="12800" max="12800" width="23.7109375" style="283" customWidth="1"/>
    <col min="12801" max="12805" width="3.42578125" style="283" customWidth="1"/>
    <col min="12806" max="12806" width="24" style="283" customWidth="1"/>
    <col min="12807" max="12811" width="3.42578125" style="283" customWidth="1"/>
    <col min="12812" max="12812" width="22.85546875" style="283" customWidth="1"/>
    <col min="12813" max="12813" width="12.42578125" style="283" customWidth="1"/>
    <col min="12814" max="13047" width="14" style="283"/>
    <col min="13048" max="13048" width="7.5703125" style="283" customWidth="1"/>
    <col min="13049" max="13049" width="46.85546875" style="283" bestFit="1" customWidth="1"/>
    <col min="13050" max="13050" width="11.85546875" style="283" bestFit="1" customWidth="1"/>
    <col min="13051" max="13055" width="3.42578125" style="283" customWidth="1"/>
    <col min="13056" max="13056" width="23.7109375" style="283" customWidth="1"/>
    <col min="13057" max="13061" width="3.42578125" style="283" customWidth="1"/>
    <col min="13062" max="13062" width="24" style="283" customWidth="1"/>
    <col min="13063" max="13067" width="3.42578125" style="283" customWidth="1"/>
    <col min="13068" max="13068" width="22.85546875" style="283" customWidth="1"/>
    <col min="13069" max="13069" width="12.42578125" style="283" customWidth="1"/>
    <col min="13070" max="13303" width="14" style="283"/>
    <col min="13304" max="13304" width="7.5703125" style="283" customWidth="1"/>
    <col min="13305" max="13305" width="46.85546875" style="283" bestFit="1" customWidth="1"/>
    <col min="13306" max="13306" width="11.85546875" style="283" bestFit="1" customWidth="1"/>
    <col min="13307" max="13311" width="3.42578125" style="283" customWidth="1"/>
    <col min="13312" max="13312" width="23.7109375" style="283" customWidth="1"/>
    <col min="13313" max="13317" width="3.42578125" style="283" customWidth="1"/>
    <col min="13318" max="13318" width="24" style="283" customWidth="1"/>
    <col min="13319" max="13323" width="3.42578125" style="283" customWidth="1"/>
    <col min="13324" max="13324" width="22.85546875" style="283" customWidth="1"/>
    <col min="13325" max="13325" width="12.42578125" style="283" customWidth="1"/>
    <col min="13326" max="13559" width="14" style="283"/>
    <col min="13560" max="13560" width="7.5703125" style="283" customWidth="1"/>
    <col min="13561" max="13561" width="46.85546875" style="283" bestFit="1" customWidth="1"/>
    <col min="13562" max="13562" width="11.85546875" style="283" bestFit="1" customWidth="1"/>
    <col min="13563" max="13567" width="3.42578125" style="283" customWidth="1"/>
    <col min="13568" max="13568" width="23.7109375" style="283" customWidth="1"/>
    <col min="13569" max="13573" width="3.42578125" style="283" customWidth="1"/>
    <col min="13574" max="13574" width="24" style="283" customWidth="1"/>
    <col min="13575" max="13579" width="3.42578125" style="283" customWidth="1"/>
    <col min="13580" max="13580" width="22.85546875" style="283" customWidth="1"/>
    <col min="13581" max="13581" width="12.42578125" style="283" customWidth="1"/>
    <col min="13582" max="13815" width="14" style="283"/>
    <col min="13816" max="13816" width="7.5703125" style="283" customWidth="1"/>
    <col min="13817" max="13817" width="46.85546875" style="283" bestFit="1" customWidth="1"/>
    <col min="13818" max="13818" width="11.85546875" style="283" bestFit="1" customWidth="1"/>
    <col min="13819" max="13823" width="3.42578125" style="283" customWidth="1"/>
    <col min="13824" max="13824" width="23.7109375" style="283" customWidth="1"/>
    <col min="13825" max="13829" width="3.42578125" style="283" customWidth="1"/>
    <col min="13830" max="13830" width="24" style="283" customWidth="1"/>
    <col min="13831" max="13835" width="3.42578125" style="283" customWidth="1"/>
    <col min="13836" max="13836" width="22.85546875" style="283" customWidth="1"/>
    <col min="13837" max="13837" width="12.42578125" style="283" customWidth="1"/>
    <col min="13838" max="14071" width="14" style="283"/>
    <col min="14072" max="14072" width="7.5703125" style="283" customWidth="1"/>
    <col min="14073" max="14073" width="46.85546875" style="283" bestFit="1" customWidth="1"/>
    <col min="14074" max="14074" width="11.85546875" style="283" bestFit="1" customWidth="1"/>
    <col min="14075" max="14079" width="3.42578125" style="283" customWidth="1"/>
    <col min="14080" max="14080" width="23.7109375" style="283" customWidth="1"/>
    <col min="14081" max="14085" width="3.42578125" style="283" customWidth="1"/>
    <col min="14086" max="14086" width="24" style="283" customWidth="1"/>
    <col min="14087" max="14091" width="3.42578125" style="283" customWidth="1"/>
    <col min="14092" max="14092" width="22.85546875" style="283" customWidth="1"/>
    <col min="14093" max="14093" width="12.42578125" style="283" customWidth="1"/>
    <col min="14094" max="14327" width="14" style="283"/>
    <col min="14328" max="14328" width="7.5703125" style="283" customWidth="1"/>
    <col min="14329" max="14329" width="46.85546875" style="283" bestFit="1" customWidth="1"/>
    <col min="14330" max="14330" width="11.85546875" style="283" bestFit="1" customWidth="1"/>
    <col min="14331" max="14335" width="3.42578125" style="283" customWidth="1"/>
    <col min="14336" max="14336" width="23.7109375" style="283" customWidth="1"/>
    <col min="14337" max="14341" width="3.42578125" style="283" customWidth="1"/>
    <col min="14342" max="14342" width="24" style="283" customWidth="1"/>
    <col min="14343" max="14347" width="3.42578125" style="283" customWidth="1"/>
    <col min="14348" max="14348" width="22.85546875" style="283" customWidth="1"/>
    <col min="14349" max="14349" width="12.42578125" style="283" customWidth="1"/>
    <col min="14350" max="14583" width="14" style="283"/>
    <col min="14584" max="14584" width="7.5703125" style="283" customWidth="1"/>
    <col min="14585" max="14585" width="46.85546875" style="283" bestFit="1" customWidth="1"/>
    <col min="14586" max="14586" width="11.85546875" style="283" bestFit="1" customWidth="1"/>
    <col min="14587" max="14591" width="3.42578125" style="283" customWidth="1"/>
    <col min="14592" max="14592" width="23.7109375" style="283" customWidth="1"/>
    <col min="14593" max="14597" width="3.42578125" style="283" customWidth="1"/>
    <col min="14598" max="14598" width="24" style="283" customWidth="1"/>
    <col min="14599" max="14603" width="3.42578125" style="283" customWidth="1"/>
    <col min="14604" max="14604" width="22.85546875" style="283" customWidth="1"/>
    <col min="14605" max="14605" width="12.42578125" style="283" customWidth="1"/>
    <col min="14606" max="14839" width="14" style="283"/>
    <col min="14840" max="14840" width="7.5703125" style="283" customWidth="1"/>
    <col min="14841" max="14841" width="46.85546875" style="283" bestFit="1" customWidth="1"/>
    <col min="14842" max="14842" width="11.85546875" style="283" bestFit="1" customWidth="1"/>
    <col min="14843" max="14847" width="3.42578125" style="283" customWidth="1"/>
    <col min="14848" max="14848" width="23.7109375" style="283" customWidth="1"/>
    <col min="14849" max="14853" width="3.42578125" style="283" customWidth="1"/>
    <col min="14854" max="14854" width="24" style="283" customWidth="1"/>
    <col min="14855" max="14859" width="3.42578125" style="283" customWidth="1"/>
    <col min="14860" max="14860" width="22.85546875" style="283" customWidth="1"/>
    <col min="14861" max="14861" width="12.42578125" style="283" customWidth="1"/>
    <col min="14862" max="15095" width="14" style="283"/>
    <col min="15096" max="15096" width="7.5703125" style="283" customWidth="1"/>
    <col min="15097" max="15097" width="46.85546875" style="283" bestFit="1" customWidth="1"/>
    <col min="15098" max="15098" width="11.85546875" style="283" bestFit="1" customWidth="1"/>
    <col min="15099" max="15103" width="3.42578125" style="283" customWidth="1"/>
    <col min="15104" max="15104" width="23.7109375" style="283" customWidth="1"/>
    <col min="15105" max="15109" width="3.42578125" style="283" customWidth="1"/>
    <col min="15110" max="15110" width="24" style="283" customWidth="1"/>
    <col min="15111" max="15115" width="3.42578125" style="283" customWidth="1"/>
    <col min="15116" max="15116" width="22.85546875" style="283" customWidth="1"/>
    <col min="15117" max="15117" width="12.42578125" style="283" customWidth="1"/>
    <col min="15118" max="15351" width="14" style="283"/>
    <col min="15352" max="15352" width="7.5703125" style="283" customWidth="1"/>
    <col min="15353" max="15353" width="46.85546875" style="283" bestFit="1" customWidth="1"/>
    <col min="15354" max="15354" width="11.85546875" style="283" bestFit="1" customWidth="1"/>
    <col min="15355" max="15359" width="3.42578125" style="283" customWidth="1"/>
    <col min="15360" max="15360" width="23.7109375" style="283" customWidth="1"/>
    <col min="15361" max="15365" width="3.42578125" style="283" customWidth="1"/>
    <col min="15366" max="15366" width="24" style="283" customWidth="1"/>
    <col min="15367" max="15371" width="3.42578125" style="283" customWidth="1"/>
    <col min="15372" max="15372" width="22.85546875" style="283" customWidth="1"/>
    <col min="15373" max="15373" width="12.42578125" style="283" customWidth="1"/>
    <col min="15374" max="15607" width="14" style="283"/>
    <col min="15608" max="15608" width="7.5703125" style="283" customWidth="1"/>
    <col min="15609" max="15609" width="46.85546875" style="283" bestFit="1" customWidth="1"/>
    <col min="15610" max="15610" width="11.85546875" style="283" bestFit="1" customWidth="1"/>
    <col min="15611" max="15615" width="3.42578125" style="283" customWidth="1"/>
    <col min="15616" max="15616" width="23.7109375" style="283" customWidth="1"/>
    <col min="15617" max="15621" width="3.42578125" style="283" customWidth="1"/>
    <col min="15622" max="15622" width="24" style="283" customWidth="1"/>
    <col min="15623" max="15627" width="3.42578125" style="283" customWidth="1"/>
    <col min="15628" max="15628" width="22.85546875" style="283" customWidth="1"/>
    <col min="15629" max="15629" width="12.42578125" style="283" customWidth="1"/>
    <col min="15630" max="15863" width="14" style="283"/>
    <col min="15864" max="15864" width="7.5703125" style="283" customWidth="1"/>
    <col min="15865" max="15865" width="46.85546875" style="283" bestFit="1" customWidth="1"/>
    <col min="15866" max="15866" width="11.85546875" style="283" bestFit="1" customWidth="1"/>
    <col min="15867" max="15871" width="3.42578125" style="283" customWidth="1"/>
    <col min="15872" max="15872" width="23.7109375" style="283" customWidth="1"/>
    <col min="15873" max="15877" width="3.42578125" style="283" customWidth="1"/>
    <col min="15878" max="15878" width="24" style="283" customWidth="1"/>
    <col min="15879" max="15883" width="3.42578125" style="283" customWidth="1"/>
    <col min="15884" max="15884" width="22.85546875" style="283" customWidth="1"/>
    <col min="15885" max="15885" width="12.42578125" style="283" customWidth="1"/>
    <col min="15886" max="16119" width="14" style="283"/>
    <col min="16120" max="16120" width="7.5703125" style="283" customWidth="1"/>
    <col min="16121" max="16121" width="46.85546875" style="283" bestFit="1" customWidth="1"/>
    <col min="16122" max="16122" width="11.85546875" style="283" bestFit="1" customWidth="1"/>
    <col min="16123" max="16127" width="3.42578125" style="283" customWidth="1"/>
    <col min="16128" max="16128" width="23.7109375" style="283" customWidth="1"/>
    <col min="16129" max="16133" width="3.42578125" style="283" customWidth="1"/>
    <col min="16134" max="16134" width="24" style="283" customWidth="1"/>
    <col min="16135" max="16139" width="3.42578125" style="283" customWidth="1"/>
    <col min="16140" max="16140" width="22.85546875" style="283" customWidth="1"/>
    <col min="16141" max="16141" width="12.42578125" style="283" customWidth="1"/>
    <col min="16142" max="16384" width="14" style="283"/>
  </cols>
  <sheetData>
    <row r="3" spans="1:22">
      <c r="A3" s="279"/>
      <c r="O3" s="285" t="s">
        <v>7897</v>
      </c>
      <c r="U3" s="285" t="s">
        <v>7897</v>
      </c>
    </row>
    <row r="4" spans="1:22" s="286" customFormat="1">
      <c r="A4" s="380"/>
      <c r="B4" s="380"/>
      <c r="C4" s="380"/>
      <c r="D4" s="380"/>
      <c r="E4" s="380"/>
      <c r="F4" s="380"/>
      <c r="G4" s="380"/>
      <c r="H4" s="380"/>
      <c r="I4" s="380"/>
      <c r="J4" s="380"/>
      <c r="K4" s="380"/>
      <c r="L4" s="380"/>
      <c r="M4" s="380"/>
      <c r="N4" s="380"/>
      <c r="O4" s="380"/>
      <c r="P4" s="315"/>
      <c r="Q4" s="315"/>
      <c r="R4" s="315"/>
      <c r="S4" s="315"/>
      <c r="T4" s="315"/>
      <c r="U4" s="345"/>
    </row>
    <row r="5" spans="1:22" s="286" customFormat="1" ht="15.75">
      <c r="A5" s="391" t="str">
        <f>+Orçamento!J1</f>
        <v>Recuperação e melhorias dos acessos da Casa Sede ao Sindicato, Anexo I e Anexo II</v>
      </c>
      <c r="B5" s="392"/>
      <c r="C5" s="392"/>
      <c r="D5" s="392"/>
      <c r="E5" s="392"/>
      <c r="F5" s="392"/>
      <c r="G5" s="392"/>
      <c r="H5" s="392"/>
      <c r="I5" s="392"/>
      <c r="J5" s="392"/>
      <c r="K5" s="392"/>
      <c r="L5" s="392"/>
      <c r="M5" s="392"/>
      <c r="N5" s="392"/>
      <c r="O5" s="392"/>
      <c r="P5" s="392"/>
      <c r="Q5" s="392"/>
      <c r="R5" s="392"/>
      <c r="S5" s="392"/>
      <c r="T5" s="392"/>
      <c r="U5" s="392"/>
    </row>
    <row r="6" spans="1:22" s="286" customFormat="1">
      <c r="A6" s="287"/>
      <c r="B6" s="287"/>
      <c r="C6" s="287"/>
      <c r="D6" s="287"/>
      <c r="E6" s="287"/>
      <c r="F6" s="287"/>
      <c r="G6" s="287"/>
      <c r="H6" s="287"/>
      <c r="I6" s="287"/>
      <c r="J6" s="287"/>
      <c r="K6" s="287"/>
      <c r="L6" s="287"/>
      <c r="M6" s="287"/>
      <c r="N6" s="287"/>
      <c r="O6" s="287"/>
      <c r="P6" s="287"/>
      <c r="Q6" s="287"/>
      <c r="R6" s="287"/>
      <c r="S6" s="287"/>
      <c r="T6" s="287"/>
      <c r="U6" s="287"/>
    </row>
    <row r="7" spans="1:22" s="286" customFormat="1">
      <c r="A7" s="288"/>
      <c r="B7" s="288"/>
      <c r="C7" s="288"/>
      <c r="D7" s="393" t="s">
        <v>7933</v>
      </c>
      <c r="E7" s="393"/>
      <c r="F7" s="393"/>
      <c r="G7" s="393"/>
      <c r="H7" s="393"/>
      <c r="I7" s="393"/>
      <c r="J7" s="393"/>
      <c r="K7" s="393"/>
      <c r="L7" s="393"/>
      <c r="M7" s="393"/>
      <c r="N7" s="393"/>
      <c r="O7" s="393"/>
      <c r="P7" s="393"/>
      <c r="Q7" s="393"/>
      <c r="R7" s="393"/>
      <c r="S7" s="393"/>
      <c r="T7" s="393"/>
      <c r="U7" s="393"/>
    </row>
    <row r="8" spans="1:22" s="289" customFormat="1">
      <c r="A8" s="381" t="s">
        <v>7898</v>
      </c>
      <c r="B8" s="382" t="s">
        <v>7899</v>
      </c>
      <c r="C8" s="383" t="s">
        <v>7900</v>
      </c>
      <c r="D8" s="384" t="s">
        <v>7901</v>
      </c>
      <c r="E8" s="384"/>
      <c r="F8" s="384"/>
      <c r="G8" s="384"/>
      <c r="H8" s="384"/>
      <c r="I8" s="384"/>
      <c r="J8" s="384" t="s">
        <v>7902</v>
      </c>
      <c r="K8" s="384"/>
      <c r="L8" s="384"/>
      <c r="M8" s="384"/>
      <c r="N8" s="384"/>
      <c r="O8" s="384"/>
      <c r="P8" s="384" t="s">
        <v>7934</v>
      </c>
      <c r="Q8" s="384"/>
      <c r="R8" s="384"/>
      <c r="S8" s="384"/>
      <c r="T8" s="384"/>
      <c r="U8" s="384"/>
    </row>
    <row r="9" spans="1:22" s="289" customFormat="1">
      <c r="A9" s="381"/>
      <c r="B9" s="382"/>
      <c r="C9" s="383"/>
      <c r="D9" s="384" t="s">
        <v>7903</v>
      </c>
      <c r="E9" s="384"/>
      <c r="F9" s="384"/>
      <c r="G9" s="384"/>
      <c r="H9" s="384"/>
      <c r="I9" s="384"/>
      <c r="J9" s="384" t="s">
        <v>7903</v>
      </c>
      <c r="K9" s="384"/>
      <c r="L9" s="384"/>
      <c r="M9" s="384"/>
      <c r="N9" s="384"/>
      <c r="O9" s="384"/>
      <c r="P9" s="384" t="s">
        <v>7903</v>
      </c>
      <c r="Q9" s="384"/>
      <c r="R9" s="384"/>
      <c r="S9" s="384"/>
      <c r="T9" s="384"/>
      <c r="U9" s="384"/>
    </row>
    <row r="10" spans="1:22" s="299" customFormat="1" ht="13.5">
      <c r="A10" s="290">
        <v>1</v>
      </c>
      <c r="B10" s="291" t="str">
        <f>+Orçamento!B9</f>
        <v>ITENS BÁSICOS</v>
      </c>
      <c r="C10" s="292"/>
      <c r="D10" s="293"/>
      <c r="E10" s="294"/>
      <c r="F10" s="294"/>
      <c r="G10" s="294"/>
      <c r="H10" s="294"/>
      <c r="I10" s="294"/>
      <c r="J10" s="295"/>
      <c r="K10" s="296"/>
      <c r="L10" s="297"/>
      <c r="M10" s="296"/>
      <c r="N10" s="297"/>
      <c r="O10" s="298"/>
      <c r="P10" s="295"/>
      <c r="Q10" s="296"/>
      <c r="R10" s="297"/>
      <c r="S10" s="296"/>
      <c r="T10" s="297"/>
      <c r="U10" s="298"/>
    </row>
    <row r="11" spans="1:22" s="289" customFormat="1" ht="12.75" customHeight="1">
      <c r="A11" s="359" t="s">
        <v>5</v>
      </c>
      <c r="B11" s="357" t="str">
        <f>+VLOOKUP(A11,Orçamento!$A$10:$J$84,5,0)</f>
        <v>ANOTAÇÃO DE RESPONSABILIDADE TÉCNICA CONTRATOS (ART) - acima de 15.000,00</v>
      </c>
      <c r="C11" s="358">
        <f>+VLOOKUP(A11,Orçamento!$A$10:$J$84,10,0)</f>
        <v>300.36</v>
      </c>
      <c r="D11" s="300" t="s">
        <v>7904</v>
      </c>
      <c r="E11" s="301"/>
      <c r="F11" s="301"/>
      <c r="G11" s="301"/>
      <c r="H11" s="301" t="s">
        <v>7905</v>
      </c>
      <c r="I11" s="302" t="s">
        <v>7906</v>
      </c>
      <c r="J11" s="303"/>
      <c r="K11" s="301"/>
      <c r="L11" s="301"/>
      <c r="M11" s="301"/>
      <c r="N11" s="301"/>
      <c r="O11" s="302"/>
      <c r="P11" s="303"/>
      <c r="Q11" s="301"/>
      <c r="R11" s="301"/>
      <c r="S11" s="301"/>
      <c r="T11" s="301"/>
      <c r="U11" s="302"/>
    </row>
    <row r="12" spans="1:22" s="289" customFormat="1" ht="12.75" customHeight="1">
      <c r="A12" s="360"/>
      <c r="B12" s="357"/>
      <c r="C12" s="358"/>
      <c r="D12" s="354">
        <f>+D13/C11</f>
        <v>1</v>
      </c>
      <c r="E12" s="354"/>
      <c r="F12" s="354"/>
      <c r="G12" s="354"/>
      <c r="H12" s="354"/>
      <c r="I12" s="365"/>
      <c r="J12" s="364"/>
      <c r="K12" s="354"/>
      <c r="L12" s="354"/>
      <c r="M12" s="354"/>
      <c r="N12" s="354"/>
      <c r="O12" s="365"/>
      <c r="P12" s="364"/>
      <c r="Q12" s="354"/>
      <c r="R12" s="354"/>
      <c r="S12" s="354"/>
      <c r="T12" s="354"/>
      <c r="U12" s="365"/>
    </row>
    <row r="13" spans="1:22" s="289" customFormat="1" ht="12.75" customHeight="1">
      <c r="A13" s="361"/>
      <c r="B13" s="357"/>
      <c r="C13" s="358"/>
      <c r="D13" s="355">
        <f>+ROUND((C11),2)</f>
        <v>300.36</v>
      </c>
      <c r="E13" s="355"/>
      <c r="F13" s="355"/>
      <c r="G13" s="355"/>
      <c r="H13" s="355"/>
      <c r="I13" s="355"/>
      <c r="J13" s="362"/>
      <c r="K13" s="355"/>
      <c r="L13" s="355"/>
      <c r="M13" s="355"/>
      <c r="N13" s="355"/>
      <c r="O13" s="363"/>
      <c r="P13" s="362"/>
      <c r="Q13" s="355"/>
      <c r="R13" s="355"/>
      <c r="S13" s="355"/>
      <c r="T13" s="355"/>
      <c r="U13" s="363"/>
      <c r="V13" s="347">
        <f>+P13+J13+D13-C11</f>
        <v>0</v>
      </c>
    </row>
    <row r="14" spans="1:22" s="289" customFormat="1" ht="12.75" customHeight="1">
      <c r="A14" s="359" t="s">
        <v>7907</v>
      </c>
      <c r="B14" s="357" t="str">
        <f>+VLOOKUP(A14,Orçamento!$A$10:$J$84,5,0)</f>
        <v>ENCARREGADO GERAL COM ENCARGOS COMPLEMENTARES</v>
      </c>
      <c r="C14" s="358">
        <f>+VLOOKUP(A14,Orçamento!$A$10:$J$84,10,0)</f>
        <v>16447.2</v>
      </c>
      <c r="D14" s="303" t="s">
        <v>7904</v>
      </c>
      <c r="E14" s="301"/>
      <c r="F14" s="301"/>
      <c r="G14" s="301"/>
      <c r="H14" s="301" t="s">
        <v>7905</v>
      </c>
      <c r="I14" s="302" t="s">
        <v>7906</v>
      </c>
      <c r="J14" s="300" t="s">
        <v>7904</v>
      </c>
      <c r="K14" s="301"/>
      <c r="L14" s="301"/>
      <c r="M14" s="301"/>
      <c r="N14" s="301" t="s">
        <v>7905</v>
      </c>
      <c r="O14" s="301" t="s">
        <v>7906</v>
      </c>
      <c r="P14" s="303" t="s">
        <v>7904</v>
      </c>
      <c r="Q14" s="301"/>
      <c r="R14" s="301"/>
      <c r="S14" s="301"/>
      <c r="T14" s="301" t="s">
        <v>7905</v>
      </c>
      <c r="U14" s="302" t="s">
        <v>7906</v>
      </c>
    </row>
    <row r="15" spans="1:22" s="289" customFormat="1" ht="12.75" customHeight="1">
      <c r="A15" s="360"/>
      <c r="B15" s="357"/>
      <c r="C15" s="358"/>
      <c r="D15" s="364">
        <f>+$D$16/C14</f>
        <v>0.33333333333333331</v>
      </c>
      <c r="E15" s="354"/>
      <c r="F15" s="354"/>
      <c r="G15" s="354"/>
      <c r="H15" s="354"/>
      <c r="I15" s="365"/>
      <c r="J15" s="354">
        <f>+J16/C14</f>
        <v>0.33333333333333331</v>
      </c>
      <c r="K15" s="354"/>
      <c r="L15" s="354"/>
      <c r="M15" s="354"/>
      <c r="N15" s="354"/>
      <c r="O15" s="354"/>
      <c r="P15" s="364">
        <f>+P16/C14</f>
        <v>0.33333333333333331</v>
      </c>
      <c r="Q15" s="354"/>
      <c r="R15" s="354"/>
      <c r="S15" s="354"/>
      <c r="T15" s="354"/>
      <c r="U15" s="365"/>
    </row>
    <row r="16" spans="1:22" s="289" customFormat="1" ht="12.75" customHeight="1">
      <c r="A16" s="361"/>
      <c r="B16" s="357"/>
      <c r="C16" s="358"/>
      <c r="D16" s="362">
        <f>+ROUND(($C$14/3),2)</f>
        <v>5482.4</v>
      </c>
      <c r="E16" s="355"/>
      <c r="F16" s="355"/>
      <c r="G16" s="355"/>
      <c r="H16" s="355"/>
      <c r="I16" s="363"/>
      <c r="J16" s="355">
        <f>+ROUND(($C$14/3),2)</f>
        <v>5482.4</v>
      </c>
      <c r="K16" s="355"/>
      <c r="L16" s="355"/>
      <c r="M16" s="355"/>
      <c r="N16" s="355"/>
      <c r="O16" s="355"/>
      <c r="P16" s="362">
        <f>+ROUND(($C$14/3),2)</f>
        <v>5482.4</v>
      </c>
      <c r="Q16" s="355"/>
      <c r="R16" s="355"/>
      <c r="S16" s="355"/>
      <c r="T16" s="355"/>
      <c r="U16" s="363"/>
      <c r="V16" s="347">
        <f>+P16+J16+D16-C14</f>
        <v>0</v>
      </c>
    </row>
    <row r="17" spans="1:22" s="289" customFormat="1" ht="12.75" customHeight="1">
      <c r="A17" s="359" t="s">
        <v>99</v>
      </c>
      <c r="B17" s="357" t="str">
        <f>+VLOOKUP(A17,Orçamento!$A$10:$J$84,5,0)</f>
        <v>ENGENHEIRO CIVIL DE OBRA JUNIOR COM ENCARGOS COMPLEMENTARES</v>
      </c>
      <c r="C17" s="358">
        <f>+VLOOKUP(A17,Orçamento!$A$10:$J$84,10,0)</f>
        <v>8346.24</v>
      </c>
      <c r="D17" s="303" t="s">
        <v>7904</v>
      </c>
      <c r="E17" s="301"/>
      <c r="F17" s="301"/>
      <c r="G17" s="301"/>
      <c r="H17" s="301" t="s">
        <v>7905</v>
      </c>
      <c r="I17" s="302" t="s">
        <v>7906</v>
      </c>
      <c r="J17" s="300" t="s">
        <v>7904</v>
      </c>
      <c r="K17" s="301"/>
      <c r="L17" s="301"/>
      <c r="M17" s="301"/>
      <c r="N17" s="301" t="s">
        <v>7905</v>
      </c>
      <c r="O17" s="301" t="s">
        <v>7906</v>
      </c>
      <c r="P17" s="303" t="s">
        <v>7904</v>
      </c>
      <c r="Q17" s="301"/>
      <c r="R17" s="301"/>
      <c r="S17" s="301"/>
      <c r="T17" s="301" t="s">
        <v>7905</v>
      </c>
      <c r="U17" s="302" t="s">
        <v>7906</v>
      </c>
    </row>
    <row r="18" spans="1:22" s="289" customFormat="1" ht="12.75" customHeight="1">
      <c r="A18" s="360"/>
      <c r="B18" s="357"/>
      <c r="C18" s="358"/>
      <c r="D18" s="364">
        <f>+$D$16/C17</f>
        <v>0.65687063875469665</v>
      </c>
      <c r="E18" s="354"/>
      <c r="F18" s="354"/>
      <c r="G18" s="354"/>
      <c r="H18" s="354"/>
      <c r="I18" s="365"/>
      <c r="J18" s="354">
        <f>+J19/C17</f>
        <v>0.33333333333333331</v>
      </c>
      <c r="K18" s="354"/>
      <c r="L18" s="354"/>
      <c r="M18" s="354"/>
      <c r="N18" s="354"/>
      <c r="O18" s="354"/>
      <c r="P18" s="364">
        <f>+P19/C17</f>
        <v>0.33333333333333331</v>
      </c>
      <c r="Q18" s="354"/>
      <c r="R18" s="354"/>
      <c r="S18" s="354"/>
      <c r="T18" s="354"/>
      <c r="U18" s="365"/>
    </row>
    <row r="19" spans="1:22" s="289" customFormat="1" ht="12.75" customHeight="1">
      <c r="A19" s="361"/>
      <c r="B19" s="357"/>
      <c r="C19" s="358"/>
      <c r="D19" s="362">
        <f>+ROUND((C17/3),2)</f>
        <v>2782.08</v>
      </c>
      <c r="E19" s="355"/>
      <c r="F19" s="355"/>
      <c r="G19" s="355"/>
      <c r="H19" s="355"/>
      <c r="I19" s="363"/>
      <c r="J19" s="355">
        <f>+ROUND((C17/3),2)</f>
        <v>2782.08</v>
      </c>
      <c r="K19" s="355"/>
      <c r="L19" s="355"/>
      <c r="M19" s="355"/>
      <c r="N19" s="355"/>
      <c r="O19" s="355"/>
      <c r="P19" s="362">
        <f>+ROUND((C17/3),2)</f>
        <v>2782.08</v>
      </c>
      <c r="Q19" s="355"/>
      <c r="R19" s="355"/>
      <c r="S19" s="355"/>
      <c r="T19" s="355"/>
      <c r="U19" s="363"/>
      <c r="V19" s="347">
        <f>+P19+J19+D19-C17</f>
        <v>0</v>
      </c>
    </row>
    <row r="20" spans="1:22" s="289" customFormat="1" ht="12.75" customHeight="1">
      <c r="A20" s="359" t="s">
        <v>461</v>
      </c>
      <c r="B20" s="357" t="str">
        <f>+VLOOKUP(A20,Orçamento!$A$10:$J$84,5,0)</f>
        <v>ELABORAÇÃO DE PROJETOS EXECUTIVOS DE ENGENHARIA (Engenheiro Calculista para verificação estrutural)</v>
      </c>
      <c r="C20" s="358">
        <f>+VLOOKUP(A20,Orçamento!$A$10:$J$84,10,0)</f>
        <v>2060.4</v>
      </c>
      <c r="D20" s="300" t="s">
        <v>7904</v>
      </c>
      <c r="E20" s="301"/>
      <c r="F20" s="301"/>
      <c r="G20" s="301"/>
      <c r="H20" s="301" t="s">
        <v>7905</v>
      </c>
      <c r="I20" s="302" t="s">
        <v>7906</v>
      </c>
      <c r="J20" s="303"/>
      <c r="K20" s="301"/>
      <c r="L20" s="301"/>
      <c r="M20" s="301"/>
      <c r="N20" s="301"/>
      <c r="O20" s="302"/>
      <c r="P20" s="303"/>
      <c r="Q20" s="301"/>
      <c r="R20" s="301"/>
      <c r="S20" s="301"/>
      <c r="T20" s="301"/>
      <c r="U20" s="302"/>
    </row>
    <row r="21" spans="1:22" s="289" customFormat="1" ht="12.75" customHeight="1">
      <c r="A21" s="360"/>
      <c r="B21" s="357"/>
      <c r="C21" s="358"/>
      <c r="D21" s="354">
        <f>+D22/C20</f>
        <v>1</v>
      </c>
      <c r="E21" s="354"/>
      <c r="F21" s="354"/>
      <c r="G21" s="354"/>
      <c r="H21" s="354"/>
      <c r="I21" s="365"/>
      <c r="J21" s="364"/>
      <c r="K21" s="354"/>
      <c r="L21" s="354"/>
      <c r="M21" s="354"/>
      <c r="N21" s="354"/>
      <c r="O21" s="365"/>
      <c r="P21" s="364"/>
      <c r="Q21" s="354"/>
      <c r="R21" s="354"/>
      <c r="S21" s="354"/>
      <c r="T21" s="354"/>
      <c r="U21" s="365"/>
    </row>
    <row r="22" spans="1:22" s="289" customFormat="1" ht="12.75" customHeight="1">
      <c r="A22" s="361"/>
      <c r="B22" s="357"/>
      <c r="C22" s="358"/>
      <c r="D22" s="355">
        <f>+ROUND((C20),2)</f>
        <v>2060.4</v>
      </c>
      <c r="E22" s="355"/>
      <c r="F22" s="355"/>
      <c r="G22" s="355"/>
      <c r="H22" s="355"/>
      <c r="I22" s="355"/>
      <c r="J22" s="362"/>
      <c r="K22" s="355"/>
      <c r="L22" s="355"/>
      <c r="M22" s="355"/>
      <c r="N22" s="355"/>
      <c r="O22" s="363"/>
      <c r="P22" s="362"/>
      <c r="Q22" s="355"/>
      <c r="R22" s="355"/>
      <c r="S22" s="355"/>
      <c r="T22" s="355"/>
      <c r="U22" s="363"/>
      <c r="V22" s="347">
        <f>+P22+J22+D22-C20</f>
        <v>0</v>
      </c>
    </row>
    <row r="23" spans="1:22" s="289" customFormat="1" ht="12.75" customHeight="1">
      <c r="A23" s="359" t="s">
        <v>6798</v>
      </c>
      <c r="B23" s="357" t="str">
        <f>+VLOOKUP(A23,Orçamento!$A$10:$J$84,5,0)</f>
        <v>ANOTAÇÃO DE RESPONSABILIDADE TÉCNICA CONTRATOS (ART) - até 15.000,00 (referente ao Projeto Executivo do Calculista Estrutural)</v>
      </c>
      <c r="C23" s="358">
        <f>+VLOOKUP(A23,Orçamento!$A$10:$J$84,10,0)</f>
        <v>113.98</v>
      </c>
      <c r="D23" s="300" t="s">
        <v>7904</v>
      </c>
      <c r="E23" s="301"/>
      <c r="F23" s="301"/>
      <c r="G23" s="301"/>
      <c r="H23" s="301" t="s">
        <v>7905</v>
      </c>
      <c r="I23" s="302" t="s">
        <v>7906</v>
      </c>
      <c r="J23" s="303"/>
      <c r="K23" s="301"/>
      <c r="L23" s="301"/>
      <c r="M23" s="301"/>
      <c r="N23" s="301"/>
      <c r="O23" s="302"/>
      <c r="P23" s="303"/>
      <c r="Q23" s="301"/>
      <c r="R23" s="301"/>
      <c r="S23" s="301"/>
      <c r="T23" s="301"/>
      <c r="U23" s="302"/>
    </row>
    <row r="24" spans="1:22" s="289" customFormat="1" ht="12.75" customHeight="1">
      <c r="A24" s="360"/>
      <c r="B24" s="357"/>
      <c r="C24" s="358"/>
      <c r="D24" s="354">
        <f>+D25/C23</f>
        <v>1</v>
      </c>
      <c r="E24" s="354"/>
      <c r="F24" s="354"/>
      <c r="G24" s="354"/>
      <c r="H24" s="354"/>
      <c r="I24" s="365"/>
      <c r="J24" s="364"/>
      <c r="K24" s="354"/>
      <c r="L24" s="354"/>
      <c r="M24" s="354"/>
      <c r="N24" s="354"/>
      <c r="O24" s="365"/>
      <c r="P24" s="364"/>
      <c r="Q24" s="354"/>
      <c r="R24" s="354"/>
      <c r="S24" s="354"/>
      <c r="T24" s="354"/>
      <c r="U24" s="365"/>
    </row>
    <row r="25" spans="1:22" s="289" customFormat="1" ht="12.75" customHeight="1">
      <c r="A25" s="361"/>
      <c r="B25" s="357"/>
      <c r="C25" s="358"/>
      <c r="D25" s="355">
        <f>+ROUND((C23),2)</f>
        <v>113.98</v>
      </c>
      <c r="E25" s="355"/>
      <c r="F25" s="355"/>
      <c r="G25" s="355"/>
      <c r="H25" s="355"/>
      <c r="I25" s="355"/>
      <c r="J25" s="362"/>
      <c r="K25" s="355"/>
      <c r="L25" s="355"/>
      <c r="M25" s="355"/>
      <c r="N25" s="355"/>
      <c r="O25" s="363"/>
      <c r="P25" s="362"/>
      <c r="Q25" s="355"/>
      <c r="R25" s="355"/>
      <c r="S25" s="355"/>
      <c r="T25" s="355"/>
      <c r="U25" s="363"/>
      <c r="V25" s="347">
        <f>+P25+J25+D25-C23</f>
        <v>0</v>
      </c>
    </row>
    <row r="26" spans="1:22" s="289" customFormat="1" ht="13.5">
      <c r="A26" s="290">
        <v>2</v>
      </c>
      <c r="B26" s="291" t="str">
        <f>+Orçamento!B15</f>
        <v>RECUPERAÇÃO ESTRUTURAL DAS DUAS PASSARELAS METÁLICAS QUE INTERLIGA A CASA SEDE DOS ANEXOS I E II</v>
      </c>
      <c r="C26" s="292"/>
      <c r="D26" s="293"/>
      <c r="E26" s="294"/>
      <c r="F26" s="294"/>
      <c r="G26" s="294"/>
      <c r="H26" s="294"/>
      <c r="I26" s="294"/>
      <c r="J26" s="295"/>
      <c r="K26" s="296"/>
      <c r="L26" s="297"/>
      <c r="M26" s="296"/>
      <c r="N26" s="297"/>
      <c r="O26" s="298"/>
      <c r="P26" s="295"/>
      <c r="Q26" s="296"/>
      <c r="R26" s="297"/>
      <c r="S26" s="296"/>
      <c r="T26" s="297"/>
      <c r="U26" s="298"/>
    </row>
    <row r="27" spans="1:22" s="289" customFormat="1" ht="12.75" customHeight="1">
      <c r="A27" s="359" t="s">
        <v>458</v>
      </c>
      <c r="B27" s="357" t="str">
        <f>+VLOOKUP(A27,Orçamento!$A$10:$J$84,5,0)</f>
        <v>TAPUME COM COMPENSADO DE MADEIRA. AF_05/2018</v>
      </c>
      <c r="C27" s="358">
        <f>+VLOOKUP(A27,Orçamento!$A$10:$J$84,10,0)</f>
        <v>3907.42</v>
      </c>
      <c r="D27" s="300" t="s">
        <v>7904</v>
      </c>
      <c r="E27" s="301"/>
      <c r="F27" s="301"/>
      <c r="G27" s="301"/>
      <c r="H27" s="301" t="s">
        <v>7905</v>
      </c>
      <c r="I27" s="301" t="s">
        <v>7906</v>
      </c>
      <c r="J27" s="303" t="s">
        <v>7904</v>
      </c>
      <c r="K27" s="301"/>
      <c r="L27" s="301"/>
      <c r="M27" s="301"/>
      <c r="N27" s="301" t="s">
        <v>7905</v>
      </c>
      <c r="O27" s="302" t="s">
        <v>7906</v>
      </c>
      <c r="P27" s="306"/>
      <c r="Q27" s="300"/>
      <c r="R27" s="307"/>
      <c r="S27" s="300"/>
      <c r="T27" s="307"/>
      <c r="U27" s="308"/>
    </row>
    <row r="28" spans="1:22" s="289" customFormat="1" ht="12.75" customHeight="1">
      <c r="A28" s="360"/>
      <c r="B28" s="357"/>
      <c r="C28" s="358"/>
      <c r="D28" s="354">
        <f>+D29/C27</f>
        <v>0.8</v>
      </c>
      <c r="E28" s="354"/>
      <c r="F28" s="354"/>
      <c r="G28" s="354"/>
      <c r="H28" s="354"/>
      <c r="I28" s="354"/>
      <c r="J28" s="364">
        <f>+J29/C27</f>
        <v>0.2</v>
      </c>
      <c r="K28" s="354"/>
      <c r="L28" s="354"/>
      <c r="M28" s="354"/>
      <c r="N28" s="354"/>
      <c r="O28" s="365"/>
      <c r="P28" s="364"/>
      <c r="Q28" s="354"/>
      <c r="R28" s="354"/>
      <c r="S28" s="354"/>
      <c r="T28" s="354"/>
      <c r="U28" s="365"/>
    </row>
    <row r="29" spans="1:22" s="289" customFormat="1" ht="12.75" customHeight="1">
      <c r="A29" s="361"/>
      <c r="B29" s="357"/>
      <c r="C29" s="358"/>
      <c r="D29" s="355">
        <f>+C27*0.8</f>
        <v>3125.9360000000001</v>
      </c>
      <c r="E29" s="355"/>
      <c r="F29" s="355"/>
      <c r="G29" s="355"/>
      <c r="H29" s="355"/>
      <c r="I29" s="355"/>
      <c r="J29" s="362">
        <f>+C27*0.2</f>
        <v>781.48400000000004</v>
      </c>
      <c r="K29" s="355"/>
      <c r="L29" s="355"/>
      <c r="M29" s="355"/>
      <c r="N29" s="355"/>
      <c r="O29" s="363"/>
      <c r="P29" s="362"/>
      <c r="Q29" s="355"/>
      <c r="R29" s="355"/>
      <c r="S29" s="355"/>
      <c r="T29" s="355"/>
      <c r="U29" s="363"/>
      <c r="V29" s="347">
        <f>+P29+J29+D29-C27</f>
        <v>0</v>
      </c>
    </row>
    <row r="30" spans="1:22" s="289" customFormat="1" ht="12.75" customHeight="1">
      <c r="A30" s="359" t="s">
        <v>459</v>
      </c>
      <c r="B30" s="357" t="str">
        <f>+VLOOKUP(A30,Orçamento!$A$10:$J$84,5,0)</f>
        <v>RETIRADA DE PISO EM CHAPA XADREZ</v>
      </c>
      <c r="C30" s="358">
        <f>+VLOOKUP(A30,Orçamento!$A$10:$J$84,10,0)</f>
        <v>535.91999999999996</v>
      </c>
      <c r="D30" s="300" t="s">
        <v>7904</v>
      </c>
      <c r="E30" s="301"/>
      <c r="F30" s="301"/>
      <c r="G30" s="301"/>
      <c r="H30" s="301" t="s">
        <v>7905</v>
      </c>
      <c r="I30" s="301" t="s">
        <v>7906</v>
      </c>
      <c r="J30" s="306"/>
      <c r="K30" s="300"/>
      <c r="L30" s="307"/>
      <c r="M30" s="300"/>
      <c r="N30" s="307"/>
      <c r="O30" s="308"/>
      <c r="P30" s="306"/>
      <c r="Q30" s="300"/>
      <c r="R30" s="307"/>
      <c r="S30" s="300"/>
      <c r="T30" s="307"/>
      <c r="U30" s="308"/>
    </row>
    <row r="31" spans="1:22" s="289" customFormat="1" ht="12.75" customHeight="1">
      <c r="A31" s="360"/>
      <c r="B31" s="357"/>
      <c r="C31" s="358"/>
      <c r="D31" s="354">
        <f>+D32/C30</f>
        <v>1</v>
      </c>
      <c r="E31" s="354"/>
      <c r="F31" s="354"/>
      <c r="G31" s="354"/>
      <c r="H31" s="354"/>
      <c r="I31" s="354"/>
      <c r="J31" s="364"/>
      <c r="K31" s="354"/>
      <c r="L31" s="354"/>
      <c r="M31" s="354"/>
      <c r="N31" s="354"/>
      <c r="O31" s="365"/>
      <c r="P31" s="364"/>
      <c r="Q31" s="354"/>
      <c r="R31" s="354"/>
      <c r="S31" s="354"/>
      <c r="T31" s="354"/>
      <c r="U31" s="365"/>
    </row>
    <row r="32" spans="1:22" s="289" customFormat="1" ht="12.75" customHeight="1">
      <c r="A32" s="361"/>
      <c r="B32" s="357"/>
      <c r="C32" s="358"/>
      <c r="D32" s="355">
        <f>+ROUND(C30*1,2)</f>
        <v>535.91999999999996</v>
      </c>
      <c r="E32" s="355"/>
      <c r="F32" s="355"/>
      <c r="G32" s="355"/>
      <c r="H32" s="355"/>
      <c r="I32" s="355"/>
      <c r="J32" s="362"/>
      <c r="K32" s="355"/>
      <c r="L32" s="355"/>
      <c r="M32" s="355"/>
      <c r="N32" s="355"/>
      <c r="O32" s="363"/>
      <c r="P32" s="362"/>
      <c r="Q32" s="355"/>
      <c r="R32" s="355"/>
      <c r="S32" s="355"/>
      <c r="T32" s="355"/>
      <c r="U32" s="363"/>
      <c r="V32" s="347">
        <f>+P32+J32+D32-C30</f>
        <v>0</v>
      </c>
    </row>
    <row r="33" spans="1:22" s="289" customFormat="1" ht="12.75" customHeight="1">
      <c r="A33" s="359" t="s">
        <v>460</v>
      </c>
      <c r="B33" s="357" t="str">
        <f>+VLOOKUP(A33,Orçamento!$A$10:$J$84,5,0)</f>
        <v>DEMOLIÇÃO DE ESTRUTURA METÁLICA</v>
      </c>
      <c r="C33" s="358">
        <f>+VLOOKUP(A33,Orçamento!$A$10:$J$84,10,0)</f>
        <v>4439.18</v>
      </c>
      <c r="D33" s="300" t="s">
        <v>7904</v>
      </c>
      <c r="E33" s="301"/>
      <c r="F33" s="301"/>
      <c r="G33" s="301"/>
      <c r="H33" s="301" t="s">
        <v>7905</v>
      </c>
      <c r="I33" s="301" t="s">
        <v>7906</v>
      </c>
      <c r="J33" s="306"/>
      <c r="K33" s="300"/>
      <c r="L33" s="307"/>
      <c r="M33" s="300"/>
      <c r="N33" s="307"/>
      <c r="O33" s="308"/>
      <c r="P33" s="306"/>
      <c r="Q33" s="300"/>
      <c r="R33" s="307"/>
      <c r="S33" s="300"/>
      <c r="T33" s="307"/>
      <c r="U33" s="308"/>
    </row>
    <row r="34" spans="1:22" s="289" customFormat="1" ht="12.75" customHeight="1">
      <c r="A34" s="360"/>
      <c r="B34" s="357"/>
      <c r="C34" s="358"/>
      <c r="D34" s="354">
        <f>+D35/C33</f>
        <v>1</v>
      </c>
      <c r="E34" s="354"/>
      <c r="F34" s="354"/>
      <c r="G34" s="354"/>
      <c r="H34" s="354"/>
      <c r="I34" s="354"/>
      <c r="J34" s="364"/>
      <c r="K34" s="354"/>
      <c r="L34" s="354"/>
      <c r="M34" s="354"/>
      <c r="N34" s="354"/>
      <c r="O34" s="365"/>
      <c r="P34" s="364"/>
      <c r="Q34" s="354"/>
      <c r="R34" s="354"/>
      <c r="S34" s="354"/>
      <c r="T34" s="354"/>
      <c r="U34" s="365"/>
    </row>
    <row r="35" spans="1:22" s="289" customFormat="1" ht="12.75" customHeight="1">
      <c r="A35" s="361"/>
      <c r="B35" s="357"/>
      <c r="C35" s="358"/>
      <c r="D35" s="355">
        <f>+ROUND(C33*1,2)</f>
        <v>4439.18</v>
      </c>
      <c r="E35" s="355"/>
      <c r="F35" s="355"/>
      <c r="G35" s="355"/>
      <c r="H35" s="355"/>
      <c r="I35" s="355"/>
      <c r="J35" s="362"/>
      <c r="K35" s="355"/>
      <c r="L35" s="355"/>
      <c r="M35" s="355"/>
      <c r="N35" s="355"/>
      <c r="O35" s="363"/>
      <c r="P35" s="362"/>
      <c r="Q35" s="355"/>
      <c r="R35" s="355"/>
      <c r="S35" s="355"/>
      <c r="T35" s="355"/>
      <c r="U35" s="363"/>
      <c r="V35" s="347">
        <f>+P35+J35+D35-C33</f>
        <v>0</v>
      </c>
    </row>
    <row r="36" spans="1:22" s="289" customFormat="1" ht="12.75" customHeight="1">
      <c r="A36" s="359" t="s">
        <v>1380</v>
      </c>
      <c r="B36" s="357" t="str">
        <f>+VLOOKUP(A36,Orçamento!$A$10:$J$84,5,0)</f>
        <v>CANTONEIRA DE AÇO 4" x 4" x 1/2" (19,03KG/M) C/CHAPA DE REFORÇO A CADA 30CM</v>
      </c>
      <c r="C36" s="358">
        <f>+VLOOKUP(A36,Orçamento!$A$10:$J$84,10,0)</f>
        <v>5248.63</v>
      </c>
      <c r="D36" s="300" t="s">
        <v>7904</v>
      </c>
      <c r="E36" s="301"/>
      <c r="F36" s="301"/>
      <c r="G36" s="301"/>
      <c r="H36" s="301" t="s">
        <v>7905</v>
      </c>
      <c r="I36" s="301" t="s">
        <v>7906</v>
      </c>
      <c r="J36" s="303" t="s">
        <v>7904</v>
      </c>
      <c r="K36" s="301"/>
      <c r="L36" s="301"/>
      <c r="M36" s="301"/>
      <c r="N36" s="301" t="s">
        <v>7905</v>
      </c>
      <c r="O36" s="302" t="s">
        <v>7906</v>
      </c>
      <c r="P36" s="306"/>
      <c r="Q36" s="300"/>
      <c r="R36" s="307"/>
      <c r="S36" s="300"/>
      <c r="T36" s="307"/>
      <c r="U36" s="308"/>
    </row>
    <row r="37" spans="1:22" s="289" customFormat="1" ht="12.75" customHeight="1">
      <c r="A37" s="360"/>
      <c r="B37" s="357"/>
      <c r="C37" s="358"/>
      <c r="D37" s="354">
        <f>+D38/C36</f>
        <v>0.5</v>
      </c>
      <c r="E37" s="354"/>
      <c r="F37" s="354"/>
      <c r="G37" s="354"/>
      <c r="H37" s="354"/>
      <c r="I37" s="354"/>
      <c r="J37" s="364">
        <f>+J38/C36</f>
        <v>0.5</v>
      </c>
      <c r="K37" s="354"/>
      <c r="L37" s="354"/>
      <c r="M37" s="354"/>
      <c r="N37" s="354"/>
      <c r="O37" s="365"/>
      <c r="P37" s="364"/>
      <c r="Q37" s="354"/>
      <c r="R37" s="354"/>
      <c r="S37" s="354"/>
      <c r="T37" s="354"/>
      <c r="U37" s="365"/>
    </row>
    <row r="38" spans="1:22" s="289" customFormat="1" ht="12.75" customHeight="1">
      <c r="A38" s="361"/>
      <c r="B38" s="357"/>
      <c r="C38" s="358"/>
      <c r="D38" s="355">
        <f>+C36*0.5</f>
        <v>2624.3150000000001</v>
      </c>
      <c r="E38" s="355"/>
      <c r="F38" s="355"/>
      <c r="G38" s="355"/>
      <c r="H38" s="355"/>
      <c r="I38" s="355"/>
      <c r="J38" s="362">
        <f>+C36*0.5</f>
        <v>2624.3150000000001</v>
      </c>
      <c r="K38" s="355"/>
      <c r="L38" s="355"/>
      <c r="M38" s="355"/>
      <c r="N38" s="355"/>
      <c r="O38" s="363"/>
      <c r="P38" s="362"/>
      <c r="Q38" s="355"/>
      <c r="R38" s="355"/>
      <c r="S38" s="355"/>
      <c r="T38" s="355"/>
      <c r="U38" s="363"/>
      <c r="V38" s="347">
        <f>+P38+J38+D38-C36</f>
        <v>0</v>
      </c>
    </row>
    <row r="39" spans="1:22" s="289" customFormat="1" ht="12.75" customHeight="1">
      <c r="A39" s="359" t="s">
        <v>1381</v>
      </c>
      <c r="B39" s="357" t="str">
        <f>+VLOOKUP(A39,Orçamento!$A$10:$J$84,5,0)</f>
        <v>CANTONEIRA DE AÇO 6" x 6" x 1/2" (29,2KG/M) C/CHAPA DE REFORÇO A CADA 50CM</v>
      </c>
      <c r="C39" s="358">
        <f>+VLOOKUP(A39,Orçamento!$A$10:$J$84,10,0)</f>
        <v>15937.07</v>
      </c>
      <c r="D39" s="300" t="s">
        <v>7904</v>
      </c>
      <c r="E39" s="301"/>
      <c r="F39" s="301"/>
      <c r="G39" s="301"/>
      <c r="H39" s="301" t="s">
        <v>7905</v>
      </c>
      <c r="I39" s="301" t="s">
        <v>7906</v>
      </c>
      <c r="J39" s="303" t="s">
        <v>7904</v>
      </c>
      <c r="K39" s="301"/>
      <c r="L39" s="301"/>
      <c r="M39" s="301"/>
      <c r="N39" s="301" t="s">
        <v>7905</v>
      </c>
      <c r="O39" s="302" t="s">
        <v>7906</v>
      </c>
      <c r="P39" s="306"/>
      <c r="Q39" s="300"/>
      <c r="R39" s="307"/>
      <c r="S39" s="300"/>
      <c r="T39" s="307"/>
      <c r="U39" s="308"/>
    </row>
    <row r="40" spans="1:22" s="289" customFormat="1" ht="12.75" customHeight="1">
      <c r="A40" s="360"/>
      <c r="B40" s="357"/>
      <c r="C40" s="358"/>
      <c r="D40" s="354">
        <f>+D41/C39</f>
        <v>0.5</v>
      </c>
      <c r="E40" s="354"/>
      <c r="F40" s="354"/>
      <c r="G40" s="354"/>
      <c r="H40" s="354"/>
      <c r="I40" s="354"/>
      <c r="J40" s="364">
        <f>+J41/C39</f>
        <v>0.5</v>
      </c>
      <c r="K40" s="354"/>
      <c r="L40" s="354"/>
      <c r="M40" s="354"/>
      <c r="N40" s="354"/>
      <c r="O40" s="365"/>
      <c r="P40" s="364"/>
      <c r="Q40" s="354"/>
      <c r="R40" s="354"/>
      <c r="S40" s="354"/>
      <c r="T40" s="354"/>
      <c r="U40" s="365"/>
    </row>
    <row r="41" spans="1:22" s="289" customFormat="1" ht="12.75" customHeight="1">
      <c r="A41" s="361"/>
      <c r="B41" s="357"/>
      <c r="C41" s="358"/>
      <c r="D41" s="355">
        <f>+C39*0.5</f>
        <v>7968.5349999999999</v>
      </c>
      <c r="E41" s="355"/>
      <c r="F41" s="355"/>
      <c r="G41" s="355"/>
      <c r="H41" s="355"/>
      <c r="I41" s="355"/>
      <c r="J41" s="362">
        <f>+C39*0.5</f>
        <v>7968.5349999999999</v>
      </c>
      <c r="K41" s="355"/>
      <c r="L41" s="355"/>
      <c r="M41" s="355"/>
      <c r="N41" s="355"/>
      <c r="O41" s="363"/>
      <c r="P41" s="362"/>
      <c r="Q41" s="355"/>
      <c r="R41" s="355"/>
      <c r="S41" s="355"/>
      <c r="T41" s="355"/>
      <c r="U41" s="363"/>
      <c r="V41" s="347">
        <f>+P41+J41+D41-C39</f>
        <v>0</v>
      </c>
    </row>
    <row r="42" spans="1:22" s="289" customFormat="1" ht="12.75" customHeight="1">
      <c r="A42" s="359" t="s">
        <v>1382</v>
      </c>
      <c r="B42" s="357" t="str">
        <f>+VLOOKUP(A42,Orçamento!$A$10:$J$84,5,0)</f>
        <v>SOLDA DE TOPO EM CHAPA/PERFIL/TUBO DE AÇO CHANFRADO, ESPESSURA=3/8''. AF_06/2018</v>
      </c>
      <c r="C42" s="358">
        <f>+VLOOKUP(A42,Orçamento!$A$10:$J$84,10,0)</f>
        <v>13415.26</v>
      </c>
      <c r="D42" s="300" t="s">
        <v>7904</v>
      </c>
      <c r="E42" s="301"/>
      <c r="F42" s="301"/>
      <c r="G42" s="301"/>
      <c r="H42" s="301" t="s">
        <v>7905</v>
      </c>
      <c r="I42" s="301" t="s">
        <v>7906</v>
      </c>
      <c r="J42" s="303" t="s">
        <v>7904</v>
      </c>
      <c r="K42" s="301"/>
      <c r="L42" s="301"/>
      <c r="M42" s="301"/>
      <c r="N42" s="301" t="s">
        <v>7905</v>
      </c>
      <c r="O42" s="302" t="s">
        <v>7906</v>
      </c>
      <c r="P42" s="306"/>
      <c r="Q42" s="300"/>
      <c r="R42" s="307"/>
      <c r="S42" s="300"/>
      <c r="T42" s="307"/>
      <c r="U42" s="308"/>
    </row>
    <row r="43" spans="1:22" s="289" customFormat="1" ht="12.75" customHeight="1">
      <c r="A43" s="360"/>
      <c r="B43" s="357"/>
      <c r="C43" s="358"/>
      <c r="D43" s="354">
        <f>+D44/C42</f>
        <v>0.4</v>
      </c>
      <c r="E43" s="354"/>
      <c r="F43" s="354"/>
      <c r="G43" s="354"/>
      <c r="H43" s="354"/>
      <c r="I43" s="354"/>
      <c r="J43" s="364">
        <f>+J44/C42</f>
        <v>0.6</v>
      </c>
      <c r="K43" s="354"/>
      <c r="L43" s="354"/>
      <c r="M43" s="354"/>
      <c r="N43" s="354"/>
      <c r="O43" s="365"/>
      <c r="P43" s="364"/>
      <c r="Q43" s="354"/>
      <c r="R43" s="354"/>
      <c r="S43" s="354"/>
      <c r="T43" s="354"/>
      <c r="U43" s="365"/>
    </row>
    <row r="44" spans="1:22" s="289" customFormat="1" ht="12.75" customHeight="1">
      <c r="A44" s="361"/>
      <c r="B44" s="357"/>
      <c r="C44" s="358"/>
      <c r="D44" s="355">
        <f>+C42*0.4</f>
        <v>5366.1040000000003</v>
      </c>
      <c r="E44" s="355"/>
      <c r="F44" s="355"/>
      <c r="G44" s="355"/>
      <c r="H44" s="355"/>
      <c r="I44" s="355"/>
      <c r="J44" s="362">
        <f>+C42*0.6</f>
        <v>8049.1559999999999</v>
      </c>
      <c r="K44" s="355"/>
      <c r="L44" s="355"/>
      <c r="M44" s="355"/>
      <c r="N44" s="355"/>
      <c r="O44" s="363"/>
      <c r="P44" s="362"/>
      <c r="Q44" s="355"/>
      <c r="R44" s="355"/>
      <c r="S44" s="355"/>
      <c r="T44" s="355"/>
      <c r="U44" s="363"/>
      <c r="V44" s="347">
        <f>+P44+J44+D44-C42</f>
        <v>0</v>
      </c>
    </row>
    <row r="45" spans="1:22" s="289" customFormat="1" ht="12.75" customHeight="1">
      <c r="A45" s="359" t="s">
        <v>6799</v>
      </c>
      <c r="B45" s="357" t="str">
        <f>+VLOOKUP(A45,Orçamento!$A$10:$J$84,5,0)</f>
        <v>LOCAÇÃO MENSAL DE ANDAIME METÁLICO</v>
      </c>
      <c r="C45" s="358">
        <f>+VLOOKUP(A45,Orçamento!$A$10:$J$84,10,0)</f>
        <v>1384.32</v>
      </c>
      <c r="D45" s="300" t="s">
        <v>7904</v>
      </c>
      <c r="E45" s="301"/>
      <c r="F45" s="301"/>
      <c r="G45" s="301"/>
      <c r="H45" s="301" t="s">
        <v>7905</v>
      </c>
      <c r="I45" s="301" t="s">
        <v>7906</v>
      </c>
      <c r="J45" s="303" t="s">
        <v>7904</v>
      </c>
      <c r="K45" s="301"/>
      <c r="L45" s="301"/>
      <c r="M45" s="301"/>
      <c r="N45" s="301" t="s">
        <v>7905</v>
      </c>
      <c r="O45" s="302" t="s">
        <v>7906</v>
      </c>
      <c r="P45" s="306"/>
      <c r="Q45" s="300"/>
      <c r="R45" s="307"/>
      <c r="S45" s="300"/>
      <c r="T45" s="307"/>
      <c r="U45" s="308"/>
    </row>
    <row r="46" spans="1:22" s="289" customFormat="1" ht="12.75" customHeight="1">
      <c r="A46" s="360"/>
      <c r="B46" s="357"/>
      <c r="C46" s="358"/>
      <c r="D46" s="354">
        <f>+D47/C45</f>
        <v>0.39999999999999997</v>
      </c>
      <c r="E46" s="354"/>
      <c r="F46" s="354"/>
      <c r="G46" s="354"/>
      <c r="H46" s="354"/>
      <c r="I46" s="354"/>
      <c r="J46" s="364">
        <f>+J47/C45</f>
        <v>0.6</v>
      </c>
      <c r="K46" s="354"/>
      <c r="L46" s="354"/>
      <c r="M46" s="354"/>
      <c r="N46" s="354"/>
      <c r="O46" s="365"/>
      <c r="P46" s="364"/>
      <c r="Q46" s="354"/>
      <c r="R46" s="354"/>
      <c r="S46" s="354"/>
      <c r="T46" s="354"/>
      <c r="U46" s="365"/>
    </row>
    <row r="47" spans="1:22" s="289" customFormat="1" ht="12.75" customHeight="1">
      <c r="A47" s="361"/>
      <c r="B47" s="357"/>
      <c r="C47" s="358"/>
      <c r="D47" s="355">
        <f>+C45*0.4</f>
        <v>553.72799999999995</v>
      </c>
      <c r="E47" s="355"/>
      <c r="F47" s="355"/>
      <c r="G47" s="355"/>
      <c r="H47" s="355"/>
      <c r="I47" s="355"/>
      <c r="J47" s="362">
        <f>+C45*0.6</f>
        <v>830.59199999999998</v>
      </c>
      <c r="K47" s="355"/>
      <c r="L47" s="355"/>
      <c r="M47" s="355"/>
      <c r="N47" s="355"/>
      <c r="O47" s="363"/>
      <c r="P47" s="362"/>
      <c r="Q47" s="355"/>
      <c r="R47" s="355"/>
      <c r="S47" s="355"/>
      <c r="T47" s="355"/>
      <c r="U47" s="363"/>
      <c r="V47" s="347">
        <f>+P47+J47+D47-C45</f>
        <v>0</v>
      </c>
    </row>
    <row r="48" spans="1:22" s="289" customFormat="1" ht="12.75" customHeight="1">
      <c r="A48" s="359" t="s">
        <v>6800</v>
      </c>
      <c r="B48" s="357" t="str">
        <f>+VLOOKUP(A48,Orçamento!$A$10:$J$84,5,0)</f>
        <v>MONTAGEM E DESMONTAGEM DE FÔRMA DE LAJE NERVURADA COM CUBETA E ASSOALHO, PÉ-DIREITO DUPLO, EM CHAPA DE MADEIRA COMPENSADA RESINADA, 10 UTILIZAÇÕES. AF_09/2020</v>
      </c>
      <c r="C48" s="358">
        <f>+VLOOKUP(A48,Orçamento!$A$10:$J$84,10,0)</f>
        <v>5131.96</v>
      </c>
      <c r="D48" s="300"/>
      <c r="E48" s="301"/>
      <c r="F48" s="301"/>
      <c r="G48" s="301"/>
      <c r="H48" s="301"/>
      <c r="I48" s="301"/>
      <c r="J48" s="303" t="s">
        <v>7904</v>
      </c>
      <c r="K48" s="301"/>
      <c r="L48" s="301"/>
      <c r="M48" s="301"/>
      <c r="N48" s="301" t="s">
        <v>7905</v>
      </c>
      <c r="O48" s="302" t="s">
        <v>7906</v>
      </c>
      <c r="P48" s="306"/>
      <c r="Q48" s="300"/>
      <c r="R48" s="307"/>
      <c r="S48" s="300"/>
      <c r="T48" s="307"/>
      <c r="U48" s="308"/>
    </row>
    <row r="49" spans="1:22" s="289" customFormat="1" ht="12.75" customHeight="1">
      <c r="A49" s="360"/>
      <c r="B49" s="357"/>
      <c r="C49" s="358"/>
      <c r="D49" s="354"/>
      <c r="E49" s="354"/>
      <c r="F49" s="354"/>
      <c r="G49" s="354"/>
      <c r="H49" s="354"/>
      <c r="I49" s="354"/>
      <c r="J49" s="364">
        <f>+J50/C48</f>
        <v>1</v>
      </c>
      <c r="K49" s="354"/>
      <c r="L49" s="354"/>
      <c r="M49" s="354"/>
      <c r="N49" s="354"/>
      <c r="O49" s="365"/>
      <c r="P49" s="364"/>
      <c r="Q49" s="354"/>
      <c r="R49" s="354"/>
      <c r="S49" s="354"/>
      <c r="T49" s="354"/>
      <c r="U49" s="365"/>
    </row>
    <row r="50" spans="1:22" s="289" customFormat="1" ht="12.75" customHeight="1">
      <c r="A50" s="361"/>
      <c r="B50" s="357"/>
      <c r="C50" s="358"/>
      <c r="D50" s="355"/>
      <c r="E50" s="355"/>
      <c r="F50" s="355"/>
      <c r="G50" s="355"/>
      <c r="H50" s="355"/>
      <c r="I50" s="355"/>
      <c r="J50" s="362">
        <f>+C48</f>
        <v>5131.96</v>
      </c>
      <c r="K50" s="355"/>
      <c r="L50" s="355"/>
      <c r="M50" s="355"/>
      <c r="N50" s="355"/>
      <c r="O50" s="363"/>
      <c r="P50" s="362"/>
      <c r="Q50" s="355"/>
      <c r="R50" s="355"/>
      <c r="S50" s="355"/>
      <c r="T50" s="355"/>
      <c r="U50" s="363"/>
      <c r="V50" s="347">
        <f>+P50+J50+D50-C48</f>
        <v>0</v>
      </c>
    </row>
    <row r="51" spans="1:22" s="289" customFormat="1" ht="12.75" customHeight="1">
      <c r="A51" s="359" t="s">
        <v>6801</v>
      </c>
      <c r="B51" s="357" t="str">
        <f>+VLOOKUP(A51,Orçamento!$A$10:$J$84,5,0)</f>
        <v>LAJE PRÉ-FABRICADA TRELIÇADA PARA PISO, INTEREIXO 38CM, H=12CM, EL. ENCHIMENTO EM EPS H=8CM, INCLUSIVE ESCORAMENTO EM MADEIRA E CAPEAMENTO 4CM.</v>
      </c>
      <c r="C51" s="358">
        <f>+VLOOKUP(A51,Orçamento!$A$10:$J$84,10,0)</f>
        <v>13888.32</v>
      </c>
      <c r="D51" s="300"/>
      <c r="E51" s="301"/>
      <c r="F51" s="301"/>
      <c r="G51" s="301"/>
      <c r="H51" s="301"/>
      <c r="I51" s="301"/>
      <c r="J51" s="303" t="s">
        <v>7904</v>
      </c>
      <c r="K51" s="301"/>
      <c r="L51" s="301"/>
      <c r="M51" s="301"/>
      <c r="N51" s="301" t="s">
        <v>7905</v>
      </c>
      <c r="O51" s="302" t="s">
        <v>7906</v>
      </c>
      <c r="P51" s="306"/>
      <c r="Q51" s="300"/>
      <c r="R51" s="307"/>
      <c r="S51" s="300"/>
      <c r="T51" s="307"/>
      <c r="U51" s="308"/>
    </row>
    <row r="52" spans="1:22" s="289" customFormat="1" ht="12.75" customHeight="1">
      <c r="A52" s="360"/>
      <c r="B52" s="357"/>
      <c r="C52" s="358"/>
      <c r="D52" s="354"/>
      <c r="E52" s="354"/>
      <c r="F52" s="354"/>
      <c r="G52" s="354"/>
      <c r="H52" s="354"/>
      <c r="I52" s="354"/>
      <c r="J52" s="364">
        <f>+J53/C51</f>
        <v>1</v>
      </c>
      <c r="K52" s="354"/>
      <c r="L52" s="354"/>
      <c r="M52" s="354"/>
      <c r="N52" s="354"/>
      <c r="O52" s="365"/>
      <c r="P52" s="364"/>
      <c r="Q52" s="354"/>
      <c r="R52" s="354"/>
      <c r="S52" s="354"/>
      <c r="T52" s="354"/>
      <c r="U52" s="365"/>
    </row>
    <row r="53" spans="1:22" s="289" customFormat="1" ht="12.75" customHeight="1">
      <c r="A53" s="361"/>
      <c r="B53" s="357"/>
      <c r="C53" s="358"/>
      <c r="D53" s="355"/>
      <c r="E53" s="355"/>
      <c r="F53" s="355"/>
      <c r="G53" s="355"/>
      <c r="H53" s="355"/>
      <c r="I53" s="355"/>
      <c r="J53" s="362">
        <f>+C51</f>
        <v>13888.32</v>
      </c>
      <c r="K53" s="355"/>
      <c r="L53" s="355"/>
      <c r="M53" s="355"/>
      <c r="N53" s="355"/>
      <c r="O53" s="363"/>
      <c r="P53" s="362"/>
      <c r="Q53" s="355"/>
      <c r="R53" s="355"/>
      <c r="S53" s="355"/>
      <c r="T53" s="355"/>
      <c r="U53" s="363"/>
      <c r="V53" s="347">
        <f>+P53+J53+D53-C51</f>
        <v>0</v>
      </c>
    </row>
    <row r="54" spans="1:22" s="289" customFormat="1" ht="12.75" customHeight="1">
      <c r="A54" s="359" t="s">
        <v>6802</v>
      </c>
      <c r="B54" s="357" t="str">
        <f>+VLOOKUP(A54,Orçamento!$A$10:$J$84,5,0)</f>
        <v>RETIRADA DA COBERTURA EM POLICARBONATO</v>
      </c>
      <c r="C54" s="358">
        <f>+VLOOKUP(A54,Orçamento!$A$10:$J$84,10,0)</f>
        <v>745.26</v>
      </c>
      <c r="D54" s="300"/>
      <c r="E54" s="301"/>
      <c r="F54" s="301"/>
      <c r="G54" s="301"/>
      <c r="H54" s="301"/>
      <c r="I54" s="301"/>
      <c r="J54" s="306"/>
      <c r="K54" s="300"/>
      <c r="L54" s="307"/>
      <c r="M54" s="300"/>
      <c r="N54" s="307"/>
      <c r="O54" s="308"/>
      <c r="P54" s="303" t="s">
        <v>7904</v>
      </c>
      <c r="Q54" s="301"/>
      <c r="R54" s="301"/>
      <c r="S54" s="301"/>
      <c r="T54" s="301" t="s">
        <v>7905</v>
      </c>
      <c r="U54" s="302" t="s">
        <v>7906</v>
      </c>
    </row>
    <row r="55" spans="1:22" s="289" customFormat="1" ht="12.75" customHeight="1">
      <c r="A55" s="360"/>
      <c r="B55" s="357"/>
      <c r="C55" s="358"/>
      <c r="D55" s="354"/>
      <c r="E55" s="354"/>
      <c r="F55" s="354"/>
      <c r="G55" s="354"/>
      <c r="H55" s="354"/>
      <c r="I55" s="354"/>
      <c r="J55" s="364"/>
      <c r="K55" s="354"/>
      <c r="L55" s="354"/>
      <c r="M55" s="354"/>
      <c r="N55" s="354"/>
      <c r="O55" s="365"/>
      <c r="P55" s="364">
        <f>+P56/C54</f>
        <v>1</v>
      </c>
      <c r="Q55" s="354"/>
      <c r="R55" s="354"/>
      <c r="S55" s="354"/>
      <c r="T55" s="354"/>
      <c r="U55" s="365"/>
    </row>
    <row r="56" spans="1:22" s="289" customFormat="1" ht="12.75" customHeight="1">
      <c r="A56" s="361"/>
      <c r="B56" s="357"/>
      <c r="C56" s="358"/>
      <c r="D56" s="355"/>
      <c r="E56" s="355"/>
      <c r="F56" s="355"/>
      <c r="G56" s="355"/>
      <c r="H56" s="355"/>
      <c r="I56" s="355"/>
      <c r="J56" s="362"/>
      <c r="K56" s="355"/>
      <c r="L56" s="355"/>
      <c r="M56" s="355"/>
      <c r="N56" s="355"/>
      <c r="O56" s="363"/>
      <c r="P56" s="362">
        <f>+C54</f>
        <v>745.26</v>
      </c>
      <c r="Q56" s="355"/>
      <c r="R56" s="355"/>
      <c r="S56" s="355"/>
      <c r="T56" s="355"/>
      <c r="U56" s="363"/>
      <c r="V56" s="347">
        <f>+P56+J56+D56-C54</f>
        <v>0</v>
      </c>
    </row>
    <row r="57" spans="1:22" s="289" customFormat="1" ht="12.75" customHeight="1">
      <c r="A57" s="359" t="s">
        <v>6803</v>
      </c>
      <c r="B57" s="357" t="str">
        <f>+VLOOKUP(A57,Orçamento!$A$10:$J$84,5,0)</f>
        <v>CHAPA POLICARBONATO ALVEOLAR CRISTAL ESP.= 6mm</v>
      </c>
      <c r="C57" s="358">
        <f>+VLOOKUP(A57,Orçamento!$A$10:$J$84,10,0)</f>
        <v>18214.57</v>
      </c>
      <c r="D57" s="300"/>
      <c r="E57" s="301"/>
      <c r="F57" s="301"/>
      <c r="G57" s="301"/>
      <c r="H57" s="301"/>
      <c r="I57" s="301"/>
      <c r="J57" s="306"/>
      <c r="K57" s="300"/>
      <c r="L57" s="307"/>
      <c r="M57" s="300"/>
      <c r="N57" s="307"/>
      <c r="O57" s="308"/>
      <c r="P57" s="303" t="s">
        <v>7904</v>
      </c>
      <c r="Q57" s="301"/>
      <c r="R57" s="301"/>
      <c r="S57" s="301"/>
      <c r="T57" s="301" t="s">
        <v>7905</v>
      </c>
      <c r="U57" s="302" t="s">
        <v>7906</v>
      </c>
    </row>
    <row r="58" spans="1:22" s="289" customFormat="1" ht="12.75" customHeight="1">
      <c r="A58" s="360"/>
      <c r="B58" s="357"/>
      <c r="C58" s="358"/>
      <c r="D58" s="354"/>
      <c r="E58" s="354"/>
      <c r="F58" s="354"/>
      <c r="G58" s="354"/>
      <c r="H58" s="354"/>
      <c r="I58" s="354"/>
      <c r="J58" s="364"/>
      <c r="K58" s="354"/>
      <c r="L58" s="354"/>
      <c r="M58" s="354"/>
      <c r="N58" s="354"/>
      <c r="O58" s="365"/>
      <c r="P58" s="364">
        <f>+P59/C57</f>
        <v>1</v>
      </c>
      <c r="Q58" s="354"/>
      <c r="R58" s="354"/>
      <c r="S58" s="354"/>
      <c r="T58" s="354"/>
      <c r="U58" s="365"/>
    </row>
    <row r="59" spans="1:22" s="289" customFormat="1" ht="12.75" customHeight="1">
      <c r="A59" s="361"/>
      <c r="B59" s="357"/>
      <c r="C59" s="358"/>
      <c r="D59" s="355"/>
      <c r="E59" s="355"/>
      <c r="F59" s="355"/>
      <c r="G59" s="355"/>
      <c r="H59" s="355"/>
      <c r="I59" s="355"/>
      <c r="J59" s="362"/>
      <c r="K59" s="355"/>
      <c r="L59" s="355"/>
      <c r="M59" s="355"/>
      <c r="N59" s="355"/>
      <c r="O59" s="363"/>
      <c r="P59" s="362">
        <f>+C57</f>
        <v>18214.57</v>
      </c>
      <c r="Q59" s="355"/>
      <c r="R59" s="355"/>
      <c r="S59" s="355"/>
      <c r="T59" s="355"/>
      <c r="U59" s="363"/>
      <c r="V59" s="347">
        <f>+P59+J59+D59-C57</f>
        <v>0</v>
      </c>
    </row>
    <row r="60" spans="1:22" s="289" customFormat="1" ht="12.75" customHeight="1">
      <c r="A60" s="359" t="s">
        <v>6804</v>
      </c>
      <c r="B60" s="357" t="str">
        <f>+VLOOKUP(A60,Orçamento!$A$10:$J$84,5,0)</f>
        <v>PISO DE BORRACHA (LENÇOL) ANTIDERRAPANTE TIPO GRÃO DE ARROZ, ESP.= 3mm</v>
      </c>
      <c r="C60" s="358">
        <f>+VLOOKUP(A60,Orçamento!$A$10:$J$84,10,0)</f>
        <v>10154.44</v>
      </c>
      <c r="D60" s="300"/>
      <c r="E60" s="301"/>
      <c r="F60" s="301"/>
      <c r="G60" s="301"/>
      <c r="H60" s="301"/>
      <c r="I60" s="301"/>
      <c r="J60" s="303" t="s">
        <v>7904</v>
      </c>
      <c r="K60" s="301"/>
      <c r="L60" s="301"/>
      <c r="M60" s="301"/>
      <c r="N60" s="301" t="s">
        <v>7905</v>
      </c>
      <c r="O60" s="302" t="s">
        <v>7906</v>
      </c>
      <c r="P60" s="303" t="s">
        <v>7904</v>
      </c>
      <c r="Q60" s="301"/>
      <c r="R60" s="301"/>
      <c r="S60" s="301"/>
      <c r="T60" s="301" t="s">
        <v>7905</v>
      </c>
      <c r="U60" s="302" t="s">
        <v>7906</v>
      </c>
    </row>
    <row r="61" spans="1:22" s="289" customFormat="1" ht="12.75" customHeight="1">
      <c r="A61" s="360"/>
      <c r="B61" s="357"/>
      <c r="C61" s="358"/>
      <c r="D61" s="354"/>
      <c r="E61" s="354"/>
      <c r="F61" s="354"/>
      <c r="G61" s="354"/>
      <c r="H61" s="354"/>
      <c r="I61" s="354"/>
      <c r="J61" s="364">
        <f>+J62/C60</f>
        <v>0.5</v>
      </c>
      <c r="K61" s="354"/>
      <c r="L61" s="354"/>
      <c r="M61" s="354"/>
      <c r="N61" s="354"/>
      <c r="O61" s="365"/>
      <c r="P61" s="364">
        <f>+P62/C60</f>
        <v>0.5</v>
      </c>
      <c r="Q61" s="354"/>
      <c r="R61" s="354"/>
      <c r="S61" s="354"/>
      <c r="T61" s="354"/>
      <c r="U61" s="365"/>
    </row>
    <row r="62" spans="1:22" s="289" customFormat="1" ht="12.75" customHeight="1">
      <c r="A62" s="361"/>
      <c r="B62" s="357"/>
      <c r="C62" s="358"/>
      <c r="D62" s="355"/>
      <c r="E62" s="355"/>
      <c r="F62" s="355"/>
      <c r="G62" s="355"/>
      <c r="H62" s="355"/>
      <c r="I62" s="355"/>
      <c r="J62" s="362">
        <f>+C60*0.5</f>
        <v>5077.22</v>
      </c>
      <c r="K62" s="355"/>
      <c r="L62" s="355"/>
      <c r="M62" s="355"/>
      <c r="N62" s="355"/>
      <c r="O62" s="363"/>
      <c r="P62" s="362">
        <f>+C60*0.5</f>
        <v>5077.22</v>
      </c>
      <c r="Q62" s="355"/>
      <c r="R62" s="355"/>
      <c r="S62" s="355"/>
      <c r="T62" s="355"/>
      <c r="U62" s="363"/>
      <c r="V62" s="347">
        <f>+P62+J62+D62-C60</f>
        <v>0</v>
      </c>
    </row>
    <row r="63" spans="1:22" s="289" customFormat="1" ht="12.75" customHeight="1">
      <c r="A63" s="359" t="s">
        <v>6805</v>
      </c>
      <c r="B63" s="357" t="str">
        <f>+VLOOKUP(A63,Orçamento!$A$10:$J$84,5,0)</f>
        <v>PRIMER EPOXI EM ESTRUTURA DE AÇO CARBONO 25 MICRA C/TRINCHA</v>
      </c>
      <c r="C63" s="358">
        <f>+VLOOKUP(A63,Orçamento!$A$10:$J$84,10,0)</f>
        <v>2036.44</v>
      </c>
      <c r="D63" s="300"/>
      <c r="E63" s="301"/>
      <c r="F63" s="301"/>
      <c r="G63" s="301"/>
      <c r="H63" s="301"/>
      <c r="I63" s="301"/>
      <c r="J63" s="306"/>
      <c r="K63" s="300"/>
      <c r="L63" s="307"/>
      <c r="M63" s="300"/>
      <c r="N63" s="307"/>
      <c r="O63" s="308"/>
      <c r="P63" s="303" t="s">
        <v>7904</v>
      </c>
      <c r="Q63" s="301"/>
      <c r="R63" s="301"/>
      <c r="S63" s="301"/>
      <c r="T63" s="301" t="s">
        <v>7905</v>
      </c>
      <c r="U63" s="302" t="s">
        <v>7906</v>
      </c>
    </row>
    <row r="64" spans="1:22" s="289" customFormat="1" ht="12.75" customHeight="1">
      <c r="A64" s="360"/>
      <c r="B64" s="357"/>
      <c r="C64" s="358"/>
      <c r="D64" s="354"/>
      <c r="E64" s="354"/>
      <c r="F64" s="354"/>
      <c r="G64" s="354"/>
      <c r="H64" s="354"/>
      <c r="I64" s="354"/>
      <c r="J64" s="364"/>
      <c r="K64" s="354"/>
      <c r="L64" s="354"/>
      <c r="M64" s="354"/>
      <c r="N64" s="354"/>
      <c r="O64" s="365"/>
      <c r="P64" s="364">
        <f>+P65/C63</f>
        <v>1</v>
      </c>
      <c r="Q64" s="354"/>
      <c r="R64" s="354"/>
      <c r="S64" s="354"/>
      <c r="T64" s="354"/>
      <c r="U64" s="365"/>
    </row>
    <row r="65" spans="1:22" s="289" customFormat="1" ht="12.75" customHeight="1">
      <c r="A65" s="361"/>
      <c r="B65" s="357"/>
      <c r="C65" s="358"/>
      <c r="D65" s="355"/>
      <c r="E65" s="355"/>
      <c r="F65" s="355"/>
      <c r="G65" s="355"/>
      <c r="H65" s="355"/>
      <c r="I65" s="355"/>
      <c r="J65" s="362"/>
      <c r="K65" s="355"/>
      <c r="L65" s="355"/>
      <c r="M65" s="355"/>
      <c r="N65" s="355"/>
      <c r="O65" s="363"/>
      <c r="P65" s="362">
        <f>+C63</f>
        <v>2036.44</v>
      </c>
      <c r="Q65" s="355"/>
      <c r="R65" s="355"/>
      <c r="S65" s="355"/>
      <c r="T65" s="355"/>
      <c r="U65" s="363"/>
      <c r="V65" s="347">
        <f>+P65+J65+D65-C63</f>
        <v>0</v>
      </c>
    </row>
    <row r="66" spans="1:22" s="289" customFormat="1" ht="12.75" customHeight="1">
      <c r="A66" s="359" t="s">
        <v>6806</v>
      </c>
      <c r="B66" s="357" t="str">
        <f>+VLOOKUP(A66,Orçamento!$A$10:$J$84,5,0)</f>
        <v>TINTA EPOXI EM ESTRUTURA DE AÇO CARBONO 50 MICRA C/TRINCHA</v>
      </c>
      <c r="C66" s="358">
        <f>+VLOOKUP(A66,Orçamento!$A$10:$J$84,10,0)</f>
        <v>3512.18</v>
      </c>
      <c r="D66" s="300"/>
      <c r="E66" s="301"/>
      <c r="F66" s="301"/>
      <c r="G66" s="301"/>
      <c r="H66" s="301"/>
      <c r="I66" s="301"/>
      <c r="J66" s="306"/>
      <c r="K66" s="300"/>
      <c r="L66" s="307"/>
      <c r="M66" s="300"/>
      <c r="N66" s="307"/>
      <c r="O66" s="308"/>
      <c r="P66" s="303" t="s">
        <v>7904</v>
      </c>
      <c r="Q66" s="301"/>
      <c r="R66" s="301"/>
      <c r="S66" s="301"/>
      <c r="T66" s="301" t="s">
        <v>7905</v>
      </c>
      <c r="U66" s="302" t="s">
        <v>7906</v>
      </c>
    </row>
    <row r="67" spans="1:22" s="289" customFormat="1" ht="12.75" customHeight="1">
      <c r="A67" s="360"/>
      <c r="B67" s="357"/>
      <c r="C67" s="358"/>
      <c r="D67" s="354"/>
      <c r="E67" s="354"/>
      <c r="F67" s="354"/>
      <c r="G67" s="354"/>
      <c r="H67" s="354"/>
      <c r="I67" s="354"/>
      <c r="J67" s="364"/>
      <c r="K67" s="354"/>
      <c r="L67" s="354"/>
      <c r="M67" s="354"/>
      <c r="N67" s="354"/>
      <c r="O67" s="365"/>
      <c r="P67" s="364">
        <f>+P68/C66</f>
        <v>1</v>
      </c>
      <c r="Q67" s="354"/>
      <c r="R67" s="354"/>
      <c r="S67" s="354"/>
      <c r="T67" s="354"/>
      <c r="U67" s="365"/>
    </row>
    <row r="68" spans="1:22" s="289" customFormat="1" ht="12.75" customHeight="1">
      <c r="A68" s="361"/>
      <c r="B68" s="357"/>
      <c r="C68" s="358"/>
      <c r="D68" s="355"/>
      <c r="E68" s="355"/>
      <c r="F68" s="355"/>
      <c r="G68" s="355"/>
      <c r="H68" s="355"/>
      <c r="I68" s="355"/>
      <c r="J68" s="362"/>
      <c r="K68" s="355"/>
      <c r="L68" s="355"/>
      <c r="M68" s="355"/>
      <c r="N68" s="355"/>
      <c r="O68" s="363"/>
      <c r="P68" s="362">
        <f>+C66</f>
        <v>3512.18</v>
      </c>
      <c r="Q68" s="355"/>
      <c r="R68" s="355"/>
      <c r="S68" s="355"/>
      <c r="T68" s="355"/>
      <c r="U68" s="363"/>
      <c r="V68" s="347">
        <f>+P68+J68+D68-C66</f>
        <v>0</v>
      </c>
    </row>
    <row r="69" spans="1:22" s="289" customFormat="1" ht="12.75" customHeight="1">
      <c r="A69" s="359" t="s">
        <v>7912</v>
      </c>
      <c r="B69" s="357" t="str">
        <f>+VLOOKUP(A69,Orçamento!$A$10:$J$84,5,0)</f>
        <v>FORRO EM RÉGUAS DE PVC, FRISADO, PARA AMBIENTES COMERCIAIS, INCLUSIVE ESTRUTURA DE FIXAÇÃO. AF_05/2017_P</v>
      </c>
      <c r="C69" s="358">
        <f>+VLOOKUP(A69,Orçamento!$A$10:$J$84,10,0)</f>
        <v>5186.7</v>
      </c>
      <c r="D69" s="300"/>
      <c r="E69" s="301"/>
      <c r="F69" s="301"/>
      <c r="G69" s="301"/>
      <c r="H69" s="301"/>
      <c r="I69" s="301"/>
      <c r="J69" s="306"/>
      <c r="K69" s="300"/>
      <c r="L69" s="307"/>
      <c r="M69" s="300"/>
      <c r="N69" s="307"/>
      <c r="O69" s="308"/>
      <c r="P69" s="303" t="s">
        <v>7904</v>
      </c>
      <c r="Q69" s="301"/>
      <c r="R69" s="301"/>
      <c r="S69" s="301"/>
      <c r="T69" s="301" t="s">
        <v>7905</v>
      </c>
      <c r="U69" s="302" t="s">
        <v>7906</v>
      </c>
    </row>
    <row r="70" spans="1:22" s="289" customFormat="1" ht="12.75" customHeight="1">
      <c r="A70" s="360"/>
      <c r="B70" s="357"/>
      <c r="C70" s="358"/>
      <c r="D70" s="354"/>
      <c r="E70" s="354"/>
      <c r="F70" s="354"/>
      <c r="G70" s="354"/>
      <c r="H70" s="354"/>
      <c r="I70" s="354"/>
      <c r="J70" s="364"/>
      <c r="K70" s="354"/>
      <c r="L70" s="354"/>
      <c r="M70" s="354"/>
      <c r="N70" s="354"/>
      <c r="O70" s="365"/>
      <c r="P70" s="364">
        <f>+P71/C69</f>
        <v>1</v>
      </c>
      <c r="Q70" s="354"/>
      <c r="R70" s="354"/>
      <c r="S70" s="354"/>
      <c r="T70" s="354"/>
      <c r="U70" s="365"/>
    </row>
    <row r="71" spans="1:22" s="289" customFormat="1" ht="12.75" customHeight="1">
      <c r="A71" s="361"/>
      <c r="B71" s="357"/>
      <c r="C71" s="358"/>
      <c r="D71" s="355"/>
      <c r="E71" s="355"/>
      <c r="F71" s="355"/>
      <c r="G71" s="355"/>
      <c r="H71" s="355"/>
      <c r="I71" s="355"/>
      <c r="J71" s="362"/>
      <c r="K71" s="355"/>
      <c r="L71" s="355"/>
      <c r="M71" s="355"/>
      <c r="N71" s="355"/>
      <c r="O71" s="363"/>
      <c r="P71" s="362">
        <f>+C69</f>
        <v>5186.7</v>
      </c>
      <c r="Q71" s="355"/>
      <c r="R71" s="355"/>
      <c r="S71" s="355"/>
      <c r="T71" s="355"/>
      <c r="U71" s="363"/>
      <c r="V71" s="347">
        <f>+P71+J71+D71-C69</f>
        <v>0</v>
      </c>
    </row>
    <row r="72" spans="1:22" s="289" customFormat="1" ht="12.75" customHeight="1">
      <c r="A72" s="359" t="s">
        <v>7919</v>
      </c>
      <c r="B72" s="336" t="str">
        <f>+Orçamento!B31</f>
        <v>RAMPA E ESCADA ANTI-SALA DE ACESSO A PASSARELA DA CASA SEDE PARA O ED. ANEXO I</v>
      </c>
      <c r="C72" s="337"/>
      <c r="D72" s="337"/>
      <c r="E72" s="337"/>
      <c r="F72" s="337"/>
      <c r="G72" s="337"/>
      <c r="H72" s="337"/>
      <c r="I72" s="337"/>
      <c r="J72" s="337"/>
      <c r="K72" s="337"/>
      <c r="L72" s="337"/>
      <c r="M72" s="337"/>
      <c r="N72" s="337"/>
      <c r="O72" s="338"/>
      <c r="P72" s="337"/>
      <c r="Q72" s="337"/>
      <c r="R72" s="337"/>
      <c r="S72" s="337"/>
      <c r="T72" s="337"/>
      <c r="U72" s="338"/>
    </row>
    <row r="73" spans="1:22" s="289" customFormat="1" ht="12.75" customHeight="1">
      <c r="A73" s="360"/>
      <c r="B73" s="339"/>
      <c r="C73" s="340"/>
      <c r="D73" s="340"/>
      <c r="E73" s="340"/>
      <c r="F73" s="340"/>
      <c r="G73" s="340"/>
      <c r="H73" s="340"/>
      <c r="I73" s="340"/>
      <c r="J73" s="340"/>
      <c r="K73" s="340"/>
      <c r="L73" s="340"/>
      <c r="M73" s="340"/>
      <c r="N73" s="340"/>
      <c r="O73" s="341"/>
      <c r="P73" s="340"/>
      <c r="Q73" s="340"/>
      <c r="R73" s="340"/>
      <c r="S73" s="340"/>
      <c r="T73" s="340"/>
      <c r="U73" s="341"/>
    </row>
    <row r="74" spans="1:22" s="289" customFormat="1" ht="12.75" customHeight="1">
      <c r="A74" s="361"/>
      <c r="B74" s="342"/>
      <c r="C74" s="343"/>
      <c r="D74" s="343"/>
      <c r="E74" s="343"/>
      <c r="F74" s="343"/>
      <c r="G74" s="343"/>
      <c r="H74" s="343"/>
      <c r="I74" s="343"/>
      <c r="J74" s="343"/>
      <c r="K74" s="343"/>
      <c r="L74" s="343"/>
      <c r="M74" s="343"/>
      <c r="N74" s="343"/>
      <c r="O74" s="344"/>
      <c r="P74" s="343"/>
      <c r="Q74" s="343"/>
      <c r="R74" s="343"/>
      <c r="S74" s="343"/>
      <c r="T74" s="343"/>
      <c r="U74" s="344"/>
    </row>
    <row r="75" spans="1:22" s="289" customFormat="1" ht="12.75" customHeight="1">
      <c r="A75" s="359" t="s">
        <v>7920</v>
      </c>
      <c r="B75" s="357" t="str">
        <f>+VLOOKUP(A75,Orçamento!$A$10:$J$84,5,0)</f>
        <v>RETIRADA DE PISO EM CHAPA XADREZ</v>
      </c>
      <c r="C75" s="358">
        <f>+VLOOKUP(A75,Orçamento!$A$10:$J$84,10,0)</f>
        <v>87.91</v>
      </c>
      <c r="D75" s="300"/>
      <c r="E75" s="301"/>
      <c r="F75" s="301"/>
      <c r="G75" s="301"/>
      <c r="H75" s="301"/>
      <c r="I75" s="301"/>
      <c r="J75" s="306"/>
      <c r="K75" s="300"/>
      <c r="L75" s="307"/>
      <c r="M75" s="300"/>
      <c r="N75" s="307"/>
      <c r="O75" s="308"/>
      <c r="P75" s="303" t="s">
        <v>7904</v>
      </c>
      <c r="Q75" s="301"/>
      <c r="R75" s="301"/>
      <c r="S75" s="301"/>
      <c r="T75" s="301" t="s">
        <v>7905</v>
      </c>
      <c r="U75" s="302" t="s">
        <v>7906</v>
      </c>
    </row>
    <row r="76" spans="1:22" s="289" customFormat="1" ht="12.75" customHeight="1">
      <c r="A76" s="360"/>
      <c r="B76" s="357"/>
      <c r="C76" s="358"/>
      <c r="D76" s="354"/>
      <c r="E76" s="354"/>
      <c r="F76" s="354"/>
      <c r="G76" s="354"/>
      <c r="H76" s="354"/>
      <c r="I76" s="354"/>
      <c r="J76" s="364"/>
      <c r="K76" s="354"/>
      <c r="L76" s="354"/>
      <c r="M76" s="354"/>
      <c r="N76" s="354"/>
      <c r="O76" s="365"/>
      <c r="P76" s="364">
        <f>+P77/C75</f>
        <v>1</v>
      </c>
      <c r="Q76" s="354"/>
      <c r="R76" s="354"/>
      <c r="S76" s="354"/>
      <c r="T76" s="354"/>
      <c r="U76" s="365"/>
    </row>
    <row r="77" spans="1:22" s="289" customFormat="1" ht="12.75" customHeight="1">
      <c r="A77" s="361"/>
      <c r="B77" s="357"/>
      <c r="C77" s="358"/>
      <c r="D77" s="355"/>
      <c r="E77" s="355"/>
      <c r="F77" s="355"/>
      <c r="G77" s="355"/>
      <c r="H77" s="355"/>
      <c r="I77" s="355"/>
      <c r="J77" s="362"/>
      <c r="K77" s="355"/>
      <c r="L77" s="355"/>
      <c r="M77" s="355"/>
      <c r="N77" s="355"/>
      <c r="O77" s="363"/>
      <c r="P77" s="362">
        <f>+C75</f>
        <v>87.91</v>
      </c>
      <c r="Q77" s="355"/>
      <c r="R77" s="355"/>
      <c r="S77" s="355"/>
      <c r="T77" s="355"/>
      <c r="U77" s="363"/>
      <c r="V77" s="347">
        <f>+P77+J77+D77-C75</f>
        <v>0</v>
      </c>
    </row>
    <row r="78" spans="1:22" s="289" customFormat="1" ht="12.75" customHeight="1">
      <c r="A78" s="359" t="s">
        <v>7926</v>
      </c>
      <c r="B78" s="357" t="str">
        <f>+VLOOKUP(A78,Orçamento!$A$10:$J$84,5,0)</f>
        <v>REGULARIZAÇÃO DE BASE C/ ARGAMASSA CIMENTO E AREIA S/ PENEIRAR, TRAÇO 1:3 - ESP= 3cm</v>
      </c>
      <c r="C78" s="358">
        <f>+VLOOKUP(A78,Orçamento!$A$10:$J$84,10,0)</f>
        <v>190.19</v>
      </c>
      <c r="D78" s="300"/>
      <c r="E78" s="301"/>
      <c r="F78" s="301"/>
      <c r="G78" s="301"/>
      <c r="H78" s="301"/>
      <c r="I78" s="301"/>
      <c r="J78" s="306"/>
      <c r="K78" s="300"/>
      <c r="L78" s="307"/>
      <c r="M78" s="300"/>
      <c r="N78" s="307"/>
      <c r="O78" s="308"/>
      <c r="P78" s="303" t="s">
        <v>7904</v>
      </c>
      <c r="Q78" s="301"/>
      <c r="R78" s="301"/>
      <c r="S78" s="301"/>
      <c r="T78" s="301" t="s">
        <v>7905</v>
      </c>
      <c r="U78" s="302" t="s">
        <v>7906</v>
      </c>
    </row>
    <row r="79" spans="1:22" s="289" customFormat="1" ht="12.75" customHeight="1">
      <c r="A79" s="360"/>
      <c r="B79" s="357"/>
      <c r="C79" s="358"/>
      <c r="D79" s="354"/>
      <c r="E79" s="354"/>
      <c r="F79" s="354"/>
      <c r="G79" s="354"/>
      <c r="H79" s="354"/>
      <c r="I79" s="354"/>
      <c r="J79" s="364"/>
      <c r="K79" s="354"/>
      <c r="L79" s="354"/>
      <c r="M79" s="354"/>
      <c r="N79" s="354"/>
      <c r="O79" s="365"/>
      <c r="P79" s="364">
        <f>+P80/C78</f>
        <v>1</v>
      </c>
      <c r="Q79" s="354"/>
      <c r="R79" s="354"/>
      <c r="S79" s="354"/>
      <c r="T79" s="354"/>
      <c r="U79" s="365"/>
    </row>
    <row r="80" spans="1:22" s="289" customFormat="1" ht="12.75" customHeight="1">
      <c r="A80" s="361"/>
      <c r="B80" s="357"/>
      <c r="C80" s="358"/>
      <c r="D80" s="355"/>
      <c r="E80" s="355"/>
      <c r="F80" s="355"/>
      <c r="G80" s="355"/>
      <c r="H80" s="355"/>
      <c r="I80" s="355"/>
      <c r="J80" s="362"/>
      <c r="K80" s="355"/>
      <c r="L80" s="355"/>
      <c r="M80" s="355"/>
      <c r="N80" s="355"/>
      <c r="O80" s="363"/>
      <c r="P80" s="362">
        <f>+C78</f>
        <v>190.19</v>
      </c>
      <c r="Q80" s="355"/>
      <c r="R80" s="355"/>
      <c r="S80" s="355"/>
      <c r="T80" s="355"/>
      <c r="U80" s="363"/>
      <c r="V80" s="347">
        <f>+P80+J80+D80-C78</f>
        <v>0</v>
      </c>
    </row>
    <row r="81" spans="1:22" s="289" customFormat="1" ht="12.75" customHeight="1">
      <c r="A81" s="359" t="s">
        <v>7921</v>
      </c>
      <c r="B81" s="357" t="str">
        <f>+VLOOKUP(A81,Orçamento!$A$10:$J$84,5,0)</f>
        <v>PISO DE BORRACHA (LENÇOL) ANTIDERRAPANTE TIPO GRÃO DE ARROZ, ESP.= 3mm</v>
      </c>
      <c r="C81" s="358">
        <f>+VLOOKUP(A81,Orçamento!$A$10:$J$84,10,0)</f>
        <v>1418.64</v>
      </c>
      <c r="D81" s="300"/>
      <c r="E81" s="301"/>
      <c r="F81" s="301"/>
      <c r="G81" s="301"/>
      <c r="H81" s="301"/>
      <c r="I81" s="301"/>
      <c r="J81" s="303"/>
      <c r="K81" s="300"/>
      <c r="L81" s="307"/>
      <c r="M81" s="300"/>
      <c r="N81" s="307"/>
      <c r="O81" s="308"/>
      <c r="P81" s="303" t="s">
        <v>7906</v>
      </c>
      <c r="Q81" s="301"/>
      <c r="R81" s="301"/>
      <c r="S81" s="301"/>
      <c r="T81" s="301"/>
      <c r="U81" s="302" t="s">
        <v>7906</v>
      </c>
    </row>
    <row r="82" spans="1:22" s="289" customFormat="1" ht="12.75" customHeight="1">
      <c r="A82" s="360"/>
      <c r="B82" s="357"/>
      <c r="C82" s="358"/>
      <c r="D82" s="354"/>
      <c r="E82" s="354"/>
      <c r="F82" s="354"/>
      <c r="G82" s="354"/>
      <c r="H82" s="354"/>
      <c r="I82" s="354"/>
      <c r="J82" s="364"/>
      <c r="K82" s="354"/>
      <c r="L82" s="354"/>
      <c r="M82" s="354"/>
      <c r="N82" s="354"/>
      <c r="O82" s="365"/>
      <c r="P82" s="364">
        <f>+P83/C81</f>
        <v>1</v>
      </c>
      <c r="Q82" s="354"/>
      <c r="R82" s="354"/>
      <c r="S82" s="354"/>
      <c r="T82" s="354"/>
      <c r="U82" s="365"/>
    </row>
    <row r="83" spans="1:22" s="289" customFormat="1" ht="12.75" customHeight="1">
      <c r="A83" s="361"/>
      <c r="B83" s="357"/>
      <c r="C83" s="358"/>
      <c r="D83" s="355"/>
      <c r="E83" s="355"/>
      <c r="F83" s="355"/>
      <c r="G83" s="355"/>
      <c r="H83" s="355"/>
      <c r="I83" s="355"/>
      <c r="J83" s="362"/>
      <c r="K83" s="355"/>
      <c r="L83" s="355"/>
      <c r="M83" s="355"/>
      <c r="N83" s="355"/>
      <c r="O83" s="363"/>
      <c r="P83" s="362">
        <f>+C81</f>
        <v>1418.64</v>
      </c>
      <c r="Q83" s="355"/>
      <c r="R83" s="355"/>
      <c r="S83" s="355"/>
      <c r="T83" s="355"/>
      <c r="U83" s="363"/>
      <c r="V83" s="347">
        <f>+P83+J83+D83-C81</f>
        <v>0</v>
      </c>
    </row>
    <row r="84" spans="1:22" s="289" customFormat="1" ht="12.75" customHeight="1">
      <c r="A84" s="359" t="s">
        <v>7927</v>
      </c>
      <c r="B84" s="357" t="str">
        <f>+VLOOKUP(A84,Orçamento!$A$10:$J$84,5,0)</f>
        <v>REGULARIZAÇÃO PARA DEGRAUS C/ ARGAMASSA DE CIMENTO E AREIA S/ PENEIRAR, TRAÇO 1:5 - ESP= 1cm</v>
      </c>
      <c r="C84" s="358">
        <f>+VLOOKUP(A84,Orçamento!$A$10:$J$84,10,0)</f>
        <v>87.78</v>
      </c>
      <c r="D84" s="304"/>
      <c r="E84" s="305"/>
      <c r="F84" s="305"/>
      <c r="G84" s="305"/>
      <c r="H84" s="305"/>
      <c r="I84" s="305"/>
      <c r="J84" s="309"/>
      <c r="K84" s="304"/>
      <c r="L84" s="310"/>
      <c r="M84" s="304"/>
      <c r="N84" s="310"/>
      <c r="O84" s="311"/>
      <c r="P84" s="303" t="s">
        <v>7906</v>
      </c>
      <c r="Q84" s="301"/>
      <c r="R84" s="301"/>
      <c r="S84" s="301"/>
      <c r="T84" s="301"/>
      <c r="U84" s="302" t="s">
        <v>7906</v>
      </c>
    </row>
    <row r="85" spans="1:22" s="289" customFormat="1" ht="12.75" customHeight="1">
      <c r="A85" s="360"/>
      <c r="B85" s="357"/>
      <c r="C85" s="358"/>
      <c r="D85" s="354"/>
      <c r="E85" s="354"/>
      <c r="F85" s="354"/>
      <c r="G85" s="354"/>
      <c r="H85" s="354"/>
      <c r="I85" s="354"/>
      <c r="J85" s="364"/>
      <c r="K85" s="354"/>
      <c r="L85" s="354"/>
      <c r="M85" s="354"/>
      <c r="N85" s="354"/>
      <c r="O85" s="365"/>
      <c r="P85" s="364">
        <f>+P86/C84</f>
        <v>1</v>
      </c>
      <c r="Q85" s="354"/>
      <c r="R85" s="354"/>
      <c r="S85" s="354"/>
      <c r="T85" s="354"/>
      <c r="U85" s="365"/>
    </row>
    <row r="86" spans="1:22" s="289" customFormat="1" ht="12.75" customHeight="1">
      <c r="A86" s="361"/>
      <c r="B86" s="357"/>
      <c r="C86" s="358"/>
      <c r="D86" s="377"/>
      <c r="E86" s="377"/>
      <c r="F86" s="377"/>
      <c r="G86" s="377"/>
      <c r="H86" s="377"/>
      <c r="I86" s="377"/>
      <c r="J86" s="378"/>
      <c r="K86" s="377"/>
      <c r="L86" s="377"/>
      <c r="M86" s="377"/>
      <c r="N86" s="377"/>
      <c r="O86" s="379"/>
      <c r="P86" s="362">
        <f>+C84</f>
        <v>87.78</v>
      </c>
      <c r="Q86" s="355"/>
      <c r="R86" s="355"/>
      <c r="S86" s="355"/>
      <c r="T86" s="355"/>
      <c r="U86" s="363"/>
      <c r="V86" s="347">
        <f>+P86+J86+D86-C84</f>
        <v>0</v>
      </c>
    </row>
    <row r="87" spans="1:22" s="289" customFormat="1" ht="12.75" customHeight="1">
      <c r="A87" s="359" t="s">
        <v>7928</v>
      </c>
      <c r="B87" s="357" t="str">
        <f>+VLOOKUP(A87,Orçamento!$A$10:$J$84,5,0)</f>
        <v>GRANITO POLIDO E=2cm, PRETO, ARGAMASSA CIMENTO E AREIA 1:4, C/REJUNTAMENTO</v>
      </c>
      <c r="C87" s="358">
        <f>+VLOOKUP(A87,Orçamento!$A$10:$J$84,10,0)</f>
        <v>2763.64</v>
      </c>
      <c r="D87" s="300"/>
      <c r="E87" s="301"/>
      <c r="F87" s="301"/>
      <c r="G87" s="301"/>
      <c r="H87" s="301"/>
      <c r="I87" s="301"/>
      <c r="J87" s="303"/>
      <c r="K87" s="300"/>
      <c r="L87" s="307"/>
      <c r="M87" s="300"/>
      <c r="N87" s="307"/>
      <c r="O87" s="308"/>
      <c r="P87" s="303" t="s">
        <v>7906</v>
      </c>
      <c r="Q87" s="301"/>
      <c r="R87" s="301"/>
      <c r="S87" s="301"/>
      <c r="T87" s="301"/>
      <c r="U87" s="302" t="s">
        <v>7906</v>
      </c>
    </row>
    <row r="88" spans="1:22" s="289" customFormat="1" ht="12.75" customHeight="1">
      <c r="A88" s="360"/>
      <c r="B88" s="357"/>
      <c r="C88" s="358"/>
      <c r="D88" s="354"/>
      <c r="E88" s="354"/>
      <c r="F88" s="354"/>
      <c r="G88" s="354"/>
      <c r="H88" s="354"/>
      <c r="I88" s="354"/>
      <c r="J88" s="364"/>
      <c r="K88" s="354"/>
      <c r="L88" s="354"/>
      <c r="M88" s="354"/>
      <c r="N88" s="354"/>
      <c r="O88" s="365"/>
      <c r="P88" s="364">
        <f>+P89/C87</f>
        <v>1</v>
      </c>
      <c r="Q88" s="354"/>
      <c r="R88" s="354"/>
      <c r="S88" s="354"/>
      <c r="T88" s="354"/>
      <c r="U88" s="365"/>
    </row>
    <row r="89" spans="1:22" s="289" customFormat="1" ht="12.75" customHeight="1">
      <c r="A89" s="361"/>
      <c r="B89" s="357"/>
      <c r="C89" s="358"/>
      <c r="D89" s="355"/>
      <c r="E89" s="355"/>
      <c r="F89" s="355"/>
      <c r="G89" s="355"/>
      <c r="H89" s="355"/>
      <c r="I89" s="355"/>
      <c r="J89" s="362"/>
      <c r="K89" s="355"/>
      <c r="L89" s="355"/>
      <c r="M89" s="355"/>
      <c r="N89" s="355"/>
      <c r="O89" s="363"/>
      <c r="P89" s="362">
        <f>+C87</f>
        <v>2763.64</v>
      </c>
      <c r="Q89" s="355"/>
      <c r="R89" s="355"/>
      <c r="S89" s="355"/>
      <c r="T89" s="355"/>
      <c r="U89" s="363"/>
      <c r="V89" s="347">
        <f>+P89+J89+D89-C87</f>
        <v>0</v>
      </c>
    </row>
    <row r="90" spans="1:22" s="289" customFormat="1" ht="12.75" customHeight="1">
      <c r="A90" s="359" t="s">
        <v>7929</v>
      </c>
      <c r="B90" s="357" t="str">
        <f>+VLOOKUP(A90,Orçamento!$A$10:$J$84,5,0)</f>
        <v>CORRIMÃO DUPLA ALTURA EM AÇO INOX DIAM 1 1/2</v>
      </c>
      <c r="C90" s="358">
        <f>+VLOOKUP(A90,Orçamento!$A$10:$J$84,10,0)</f>
        <v>1903.15</v>
      </c>
      <c r="D90" s="300"/>
      <c r="E90" s="301"/>
      <c r="F90" s="301"/>
      <c r="G90" s="301"/>
      <c r="H90" s="301"/>
      <c r="I90" s="301"/>
      <c r="J90" s="303"/>
      <c r="K90" s="300"/>
      <c r="L90" s="307"/>
      <c r="M90" s="300"/>
      <c r="N90" s="307"/>
      <c r="O90" s="308"/>
      <c r="P90" s="303" t="s">
        <v>7906</v>
      </c>
      <c r="Q90" s="301"/>
      <c r="R90" s="301"/>
      <c r="S90" s="301"/>
      <c r="T90" s="301"/>
      <c r="U90" s="302" t="s">
        <v>7906</v>
      </c>
    </row>
    <row r="91" spans="1:22" s="289" customFormat="1" ht="12.75" customHeight="1">
      <c r="A91" s="360"/>
      <c r="B91" s="357"/>
      <c r="C91" s="358"/>
      <c r="D91" s="354"/>
      <c r="E91" s="354"/>
      <c r="F91" s="354"/>
      <c r="G91" s="354"/>
      <c r="H91" s="354"/>
      <c r="I91" s="354"/>
      <c r="J91" s="364"/>
      <c r="K91" s="354"/>
      <c r="L91" s="354"/>
      <c r="M91" s="354"/>
      <c r="N91" s="354"/>
      <c r="O91" s="365"/>
      <c r="P91" s="364">
        <f>+P92/C90</f>
        <v>1</v>
      </c>
      <c r="Q91" s="354"/>
      <c r="R91" s="354"/>
      <c r="S91" s="354"/>
      <c r="T91" s="354"/>
      <c r="U91" s="365"/>
    </row>
    <row r="92" spans="1:22" s="289" customFormat="1" ht="12.75" customHeight="1">
      <c r="A92" s="361"/>
      <c r="B92" s="357"/>
      <c r="C92" s="358"/>
      <c r="D92" s="355"/>
      <c r="E92" s="355"/>
      <c r="F92" s="355"/>
      <c r="G92" s="355"/>
      <c r="H92" s="355"/>
      <c r="I92" s="355"/>
      <c r="J92" s="362"/>
      <c r="K92" s="355"/>
      <c r="L92" s="355"/>
      <c r="M92" s="355"/>
      <c r="N92" s="355"/>
      <c r="O92" s="363"/>
      <c r="P92" s="362">
        <f>+C90</f>
        <v>1903.15</v>
      </c>
      <c r="Q92" s="355"/>
      <c r="R92" s="355"/>
      <c r="S92" s="355"/>
      <c r="T92" s="355"/>
      <c r="U92" s="363"/>
      <c r="V92" s="347">
        <f>+P92+J92+D92-C90</f>
        <v>0</v>
      </c>
    </row>
    <row r="93" spans="1:22" s="289" customFormat="1" ht="12.75" customHeight="1">
      <c r="A93" s="359" t="s">
        <v>7922</v>
      </c>
      <c r="B93" s="357" t="str">
        <f>+VLOOKUP(A93,Orçamento!$A$10:$J$84,5,0)</f>
        <v>CORRIMÃO EM TUBO DE AÇO INOX</v>
      </c>
      <c r="C93" s="358">
        <f>+VLOOKUP(A93,Orçamento!$A$10:$J$84,10,0)</f>
        <v>464.16</v>
      </c>
      <c r="D93" s="300"/>
      <c r="E93" s="301"/>
      <c r="F93" s="301"/>
      <c r="G93" s="301"/>
      <c r="H93" s="301"/>
      <c r="I93" s="301"/>
      <c r="J93" s="303"/>
      <c r="K93" s="300"/>
      <c r="L93" s="307"/>
      <c r="M93" s="300"/>
      <c r="N93" s="307"/>
      <c r="O93" s="308"/>
      <c r="P93" s="303" t="s">
        <v>7906</v>
      </c>
      <c r="Q93" s="301"/>
      <c r="R93" s="301"/>
      <c r="S93" s="301"/>
      <c r="T93" s="301"/>
      <c r="U93" s="302" t="s">
        <v>7906</v>
      </c>
    </row>
    <row r="94" spans="1:22" s="289" customFormat="1" ht="12.75" customHeight="1">
      <c r="A94" s="360"/>
      <c r="B94" s="357"/>
      <c r="C94" s="358"/>
      <c r="D94" s="354"/>
      <c r="E94" s="354"/>
      <c r="F94" s="354"/>
      <c r="G94" s="354"/>
      <c r="H94" s="354"/>
      <c r="I94" s="354"/>
      <c r="J94" s="364"/>
      <c r="K94" s="354"/>
      <c r="L94" s="354"/>
      <c r="M94" s="354"/>
      <c r="N94" s="354"/>
      <c r="O94" s="365"/>
      <c r="P94" s="364">
        <f>+P95/C93</f>
        <v>1</v>
      </c>
      <c r="Q94" s="354"/>
      <c r="R94" s="354"/>
      <c r="S94" s="354"/>
      <c r="T94" s="354"/>
      <c r="U94" s="365"/>
    </row>
    <row r="95" spans="1:22" s="289" customFormat="1" ht="12.75" customHeight="1">
      <c r="A95" s="361"/>
      <c r="B95" s="357"/>
      <c r="C95" s="358"/>
      <c r="D95" s="355"/>
      <c r="E95" s="355"/>
      <c r="F95" s="355"/>
      <c r="G95" s="355"/>
      <c r="H95" s="355"/>
      <c r="I95" s="355"/>
      <c r="J95" s="362"/>
      <c r="K95" s="355"/>
      <c r="L95" s="355"/>
      <c r="M95" s="355"/>
      <c r="N95" s="355"/>
      <c r="O95" s="363"/>
      <c r="P95" s="362">
        <f>+C93</f>
        <v>464.16</v>
      </c>
      <c r="Q95" s="355"/>
      <c r="R95" s="355"/>
      <c r="S95" s="355"/>
      <c r="T95" s="355"/>
      <c r="U95" s="363"/>
      <c r="V95" s="347">
        <f>+P95+J95+D95-C93</f>
        <v>0</v>
      </c>
    </row>
    <row r="96" spans="1:22" s="289" customFormat="1" ht="12.75" customHeight="1">
      <c r="A96" s="359" t="s">
        <v>7923</v>
      </c>
      <c r="B96" s="357" t="str">
        <f>+VLOOKUP(A96,Orçamento!$A$10:$J$84,5,0)</f>
        <v>APLICAÇÃO E LIXAMENTO DE MASSA LÁTEX EM TETO, UMA DEMÃO. AF_06/2014</v>
      </c>
      <c r="C96" s="358">
        <f>+VLOOKUP(A96,Orçamento!$A$10:$J$84,10,0)</f>
        <v>421.2</v>
      </c>
      <c r="D96" s="300"/>
      <c r="E96" s="301"/>
      <c r="F96" s="301"/>
      <c r="G96" s="301"/>
      <c r="H96" s="301"/>
      <c r="I96" s="301"/>
      <c r="J96" s="303"/>
      <c r="K96" s="300"/>
      <c r="L96" s="307"/>
      <c r="M96" s="300"/>
      <c r="N96" s="307"/>
      <c r="O96" s="308"/>
      <c r="P96" s="303" t="s">
        <v>7906</v>
      </c>
      <c r="Q96" s="301"/>
      <c r="R96" s="301"/>
      <c r="S96" s="301"/>
      <c r="T96" s="301"/>
      <c r="U96" s="302" t="s">
        <v>7906</v>
      </c>
    </row>
    <row r="97" spans="1:22" s="289" customFormat="1" ht="12.75" customHeight="1">
      <c r="A97" s="360"/>
      <c r="B97" s="357"/>
      <c r="C97" s="358"/>
      <c r="D97" s="354"/>
      <c r="E97" s="354"/>
      <c r="F97" s="354"/>
      <c r="G97" s="354"/>
      <c r="H97" s="354"/>
      <c r="I97" s="354"/>
      <c r="J97" s="364"/>
      <c r="K97" s="354"/>
      <c r="L97" s="354"/>
      <c r="M97" s="354"/>
      <c r="N97" s="354"/>
      <c r="O97" s="365"/>
      <c r="P97" s="364">
        <f>+P98/C96</f>
        <v>1</v>
      </c>
      <c r="Q97" s="354"/>
      <c r="R97" s="354"/>
      <c r="S97" s="354"/>
      <c r="T97" s="354"/>
      <c r="U97" s="365"/>
    </row>
    <row r="98" spans="1:22" s="289" customFormat="1" ht="12.75" customHeight="1">
      <c r="A98" s="361"/>
      <c r="B98" s="357"/>
      <c r="C98" s="358"/>
      <c r="D98" s="355"/>
      <c r="E98" s="355"/>
      <c r="F98" s="355"/>
      <c r="G98" s="355"/>
      <c r="H98" s="355"/>
      <c r="I98" s="355"/>
      <c r="J98" s="362"/>
      <c r="K98" s="355"/>
      <c r="L98" s="355"/>
      <c r="M98" s="355"/>
      <c r="N98" s="355"/>
      <c r="O98" s="363"/>
      <c r="P98" s="362">
        <f>+C96</f>
        <v>421.2</v>
      </c>
      <c r="Q98" s="355"/>
      <c r="R98" s="355"/>
      <c r="S98" s="355"/>
      <c r="T98" s="355"/>
      <c r="U98" s="363"/>
      <c r="V98" s="347">
        <f>+P98+J98+D98-C96</f>
        <v>0</v>
      </c>
    </row>
    <row r="99" spans="1:22" s="289" customFormat="1" ht="12.75" customHeight="1">
      <c r="A99" s="359" t="s">
        <v>7930</v>
      </c>
      <c r="B99" s="357" t="str">
        <f>+VLOOKUP(A99,Orçamento!$A$10:$J$84,5,0)</f>
        <v>APLICAÇÃO MANUAL DE PINTURA COM TINTA LÁTEX ACRÍLICA EM TETO, DUAS DEMÃOS. AF_06/2014</v>
      </c>
      <c r="C99" s="358">
        <f>+VLOOKUP(A99,Orçamento!$A$10:$J$84,10,0)</f>
        <v>321.8</v>
      </c>
      <c r="D99" s="300"/>
      <c r="E99" s="301"/>
      <c r="F99" s="301"/>
      <c r="G99" s="301"/>
      <c r="H99" s="301"/>
      <c r="I99" s="301"/>
      <c r="J99" s="303"/>
      <c r="K99" s="300"/>
      <c r="L99" s="307"/>
      <c r="M99" s="300"/>
      <c r="N99" s="307"/>
      <c r="O99" s="308"/>
      <c r="P99" s="303" t="s">
        <v>7906</v>
      </c>
      <c r="Q99" s="301"/>
      <c r="R99" s="301"/>
      <c r="S99" s="301"/>
      <c r="T99" s="301"/>
      <c r="U99" s="302" t="s">
        <v>7906</v>
      </c>
    </row>
    <row r="100" spans="1:22" s="289" customFormat="1" ht="12.75" customHeight="1">
      <c r="A100" s="360"/>
      <c r="B100" s="357"/>
      <c r="C100" s="358"/>
      <c r="D100" s="354"/>
      <c r="E100" s="354"/>
      <c r="F100" s="354"/>
      <c r="G100" s="354"/>
      <c r="H100" s="354"/>
      <c r="I100" s="354"/>
      <c r="J100" s="364"/>
      <c r="K100" s="354"/>
      <c r="L100" s="354"/>
      <c r="M100" s="354"/>
      <c r="N100" s="354"/>
      <c r="O100" s="365"/>
      <c r="P100" s="364">
        <f>+P101/C99</f>
        <v>1</v>
      </c>
      <c r="Q100" s="354"/>
      <c r="R100" s="354"/>
      <c r="S100" s="354"/>
      <c r="T100" s="354"/>
      <c r="U100" s="365"/>
    </row>
    <row r="101" spans="1:22" s="289" customFormat="1" ht="12.75" customHeight="1">
      <c r="A101" s="361"/>
      <c r="B101" s="357"/>
      <c r="C101" s="358"/>
      <c r="D101" s="377"/>
      <c r="E101" s="377"/>
      <c r="F101" s="377"/>
      <c r="G101" s="377"/>
      <c r="H101" s="377"/>
      <c r="I101" s="377"/>
      <c r="J101" s="378"/>
      <c r="K101" s="377"/>
      <c r="L101" s="377"/>
      <c r="M101" s="377"/>
      <c r="N101" s="377"/>
      <c r="O101" s="379"/>
      <c r="P101" s="378">
        <f>+C99</f>
        <v>321.8</v>
      </c>
      <c r="Q101" s="377"/>
      <c r="R101" s="377"/>
      <c r="S101" s="377"/>
      <c r="T101" s="377"/>
      <c r="U101" s="379"/>
      <c r="V101" s="347">
        <f>+P101+J101+D101-C99</f>
        <v>0</v>
      </c>
    </row>
    <row r="102" spans="1:22" s="289" customFormat="1" ht="12.75" customHeight="1">
      <c r="A102" s="359" t="s">
        <v>7931</v>
      </c>
      <c r="B102" s="357" t="str">
        <f>+VLOOKUP(A102,Orçamento!$A$10:$J$84,5,0)</f>
        <v>APLICAÇÃO E LIXAMENTO DE MASSA LÁTEX EM PAREDES, UMA DEMÃO. AF_06/2014</v>
      </c>
      <c r="C102" s="385">
        <f>+VLOOKUP(A102,Orçamento!$A$10:$J$84,10,0)</f>
        <v>183.87</v>
      </c>
      <c r="D102" s="386"/>
      <c r="E102" s="387"/>
      <c r="F102" s="387"/>
      <c r="G102" s="387"/>
      <c r="H102" s="387"/>
      <c r="I102" s="387"/>
      <c r="J102" s="386"/>
      <c r="K102" s="387"/>
      <c r="L102" s="387"/>
      <c r="M102" s="387"/>
      <c r="N102" s="387"/>
      <c r="O102" s="387"/>
      <c r="P102" s="388" t="s">
        <v>7904</v>
      </c>
      <c r="Q102" s="389"/>
      <c r="R102" s="389"/>
      <c r="S102" s="389"/>
      <c r="T102" s="389"/>
      <c r="U102" s="390"/>
    </row>
    <row r="103" spans="1:22" s="289" customFormat="1" ht="12.75" customHeight="1">
      <c r="A103" s="360"/>
      <c r="B103" s="357"/>
      <c r="C103" s="385"/>
      <c r="D103" s="364"/>
      <c r="E103" s="354"/>
      <c r="F103" s="354"/>
      <c r="G103" s="354"/>
      <c r="H103" s="354"/>
      <c r="I103" s="354"/>
      <c r="J103" s="364"/>
      <c r="K103" s="354"/>
      <c r="L103" s="354"/>
      <c r="M103" s="354"/>
      <c r="N103" s="354"/>
      <c r="O103" s="354"/>
      <c r="P103" s="364">
        <f>+P104/C102</f>
        <v>1</v>
      </c>
      <c r="Q103" s="354"/>
      <c r="R103" s="354"/>
      <c r="S103" s="354"/>
      <c r="T103" s="354"/>
      <c r="U103" s="365"/>
    </row>
    <row r="104" spans="1:22" s="289" customFormat="1" ht="12.75" customHeight="1">
      <c r="A104" s="361"/>
      <c r="B104" s="357"/>
      <c r="C104" s="385"/>
      <c r="D104" s="362"/>
      <c r="E104" s="355"/>
      <c r="F104" s="355"/>
      <c r="G104" s="355"/>
      <c r="H104" s="355"/>
      <c r="I104" s="355"/>
      <c r="J104" s="362"/>
      <c r="K104" s="355"/>
      <c r="L104" s="355"/>
      <c r="M104" s="355"/>
      <c r="N104" s="355"/>
      <c r="O104" s="355"/>
      <c r="P104" s="362">
        <f>+C102</f>
        <v>183.87</v>
      </c>
      <c r="Q104" s="355"/>
      <c r="R104" s="355"/>
      <c r="S104" s="355"/>
      <c r="T104" s="355"/>
      <c r="U104" s="363"/>
      <c r="V104" s="347">
        <f>+P104+J104+D104-C102</f>
        <v>0</v>
      </c>
    </row>
    <row r="105" spans="1:22" s="289" customFormat="1" ht="12.75" customHeight="1">
      <c r="A105" s="359" t="s">
        <v>7932</v>
      </c>
      <c r="B105" s="357" t="str">
        <f>+VLOOKUP(A105,Orçamento!$A$10:$J$84,5,0)</f>
        <v>APLICAÇÃO MANUAL DE PINTURA COM TINTA LÁTEX ACRÍLICA EM PAREDES, DUAS DEMÃOS. AF_06/2014</v>
      </c>
      <c r="C105" s="358">
        <f>+VLOOKUP(A105,Orçamento!$A$10:$J$84,10,0)</f>
        <v>759.78</v>
      </c>
      <c r="D105" s="346"/>
      <c r="E105" s="305"/>
      <c r="F105" s="305"/>
      <c r="G105" s="305"/>
      <c r="H105" s="305"/>
      <c r="I105" s="305"/>
      <c r="J105" s="309"/>
      <c r="K105" s="346"/>
      <c r="L105" s="310"/>
      <c r="M105" s="346"/>
      <c r="N105" s="310"/>
      <c r="O105" s="311"/>
      <c r="P105" s="303" t="s">
        <v>7906</v>
      </c>
      <c r="Q105" s="301"/>
      <c r="R105" s="301"/>
      <c r="S105" s="301"/>
      <c r="T105" s="301"/>
      <c r="U105" s="302" t="s">
        <v>7906</v>
      </c>
    </row>
    <row r="106" spans="1:22" s="289" customFormat="1" ht="12.75" customHeight="1">
      <c r="A106" s="360"/>
      <c r="B106" s="357"/>
      <c r="C106" s="358"/>
      <c r="D106" s="354"/>
      <c r="E106" s="354"/>
      <c r="F106" s="354"/>
      <c r="G106" s="354"/>
      <c r="H106" s="354"/>
      <c r="I106" s="354"/>
      <c r="J106" s="364"/>
      <c r="K106" s="354"/>
      <c r="L106" s="354"/>
      <c r="M106" s="354"/>
      <c r="N106" s="354"/>
      <c r="O106" s="365"/>
      <c r="P106" s="364">
        <f>+P107/C105</f>
        <v>1</v>
      </c>
      <c r="Q106" s="354"/>
      <c r="R106" s="354"/>
      <c r="S106" s="354"/>
      <c r="T106" s="354"/>
      <c r="U106" s="365"/>
    </row>
    <row r="107" spans="1:22" s="289" customFormat="1" ht="12.75" customHeight="1">
      <c r="A107" s="361"/>
      <c r="B107" s="357"/>
      <c r="C107" s="358"/>
      <c r="D107" s="355"/>
      <c r="E107" s="355"/>
      <c r="F107" s="355"/>
      <c r="G107" s="355"/>
      <c r="H107" s="355"/>
      <c r="I107" s="355"/>
      <c r="J107" s="362"/>
      <c r="K107" s="355"/>
      <c r="L107" s="355"/>
      <c r="M107" s="355"/>
      <c r="N107" s="355"/>
      <c r="O107" s="363"/>
      <c r="P107" s="362">
        <f>+C105</f>
        <v>759.78</v>
      </c>
      <c r="Q107" s="355"/>
      <c r="R107" s="355"/>
      <c r="S107" s="355"/>
      <c r="T107" s="355"/>
      <c r="U107" s="363"/>
      <c r="V107" s="347">
        <f>+P107+J107+D107-C105</f>
        <v>0</v>
      </c>
    </row>
    <row r="108" spans="1:22" s="289" customFormat="1" ht="13.5">
      <c r="A108" s="290">
        <v>3</v>
      </c>
      <c r="B108" s="291" t="str">
        <f>+Orçamento!B43</f>
        <v>RECUPERAÇÃO ESTRUTURAL DA VIGA DO SUB-SOLO I DO ED. ANEXO II (EMBAIXO DA RAMPA DA ENTRADA DE VEÍCULOS)</v>
      </c>
      <c r="C108" s="292"/>
      <c r="D108" s="293"/>
      <c r="E108" s="294"/>
      <c r="F108" s="294"/>
      <c r="G108" s="294"/>
      <c r="H108" s="294"/>
      <c r="I108" s="294"/>
      <c r="J108" s="295"/>
      <c r="K108" s="296"/>
      <c r="L108" s="297"/>
      <c r="M108" s="296"/>
      <c r="N108" s="297"/>
      <c r="O108" s="298"/>
      <c r="P108" s="295"/>
      <c r="Q108" s="296"/>
      <c r="R108" s="297"/>
      <c r="S108" s="296"/>
      <c r="T108" s="297"/>
      <c r="U108" s="298"/>
    </row>
    <row r="109" spans="1:22" s="289" customFormat="1" ht="12.75" customHeight="1">
      <c r="A109" s="359" t="s">
        <v>445</v>
      </c>
      <c r="B109" s="357" t="str">
        <f>+VLOOKUP(A109,Orçamento!$A$10:$J$84,5,0)</f>
        <v>LOCAÇÃO MENSAL DE ANDAIME METÁLICO</v>
      </c>
      <c r="C109" s="358">
        <f>+VLOOKUP(A109,Orçamento!$A$10:$J$84,10,0)</f>
        <v>173.04</v>
      </c>
      <c r="D109" s="300" t="s">
        <v>7906</v>
      </c>
      <c r="E109" s="301"/>
      <c r="F109" s="301"/>
      <c r="G109" s="301"/>
      <c r="H109" s="301"/>
      <c r="I109" s="301" t="s">
        <v>7906</v>
      </c>
      <c r="J109" s="303"/>
      <c r="K109" s="301"/>
      <c r="L109" s="301"/>
      <c r="M109" s="301"/>
      <c r="N109" s="301"/>
      <c r="O109" s="302"/>
      <c r="P109" s="303"/>
      <c r="Q109" s="301"/>
      <c r="R109" s="301"/>
      <c r="S109" s="301"/>
      <c r="T109" s="301"/>
      <c r="U109" s="302"/>
    </row>
    <row r="110" spans="1:22" s="289" customFormat="1" ht="12.75" customHeight="1">
      <c r="A110" s="360"/>
      <c r="B110" s="357"/>
      <c r="C110" s="358"/>
      <c r="D110" s="354">
        <f>+D111/C109</f>
        <v>1</v>
      </c>
      <c r="E110" s="354"/>
      <c r="F110" s="354"/>
      <c r="G110" s="354"/>
      <c r="H110" s="354"/>
      <c r="I110" s="354"/>
      <c r="J110" s="364"/>
      <c r="K110" s="354"/>
      <c r="L110" s="354"/>
      <c r="M110" s="354"/>
      <c r="N110" s="354"/>
      <c r="O110" s="365"/>
      <c r="P110" s="364"/>
      <c r="Q110" s="354"/>
      <c r="R110" s="354"/>
      <c r="S110" s="354"/>
      <c r="T110" s="354"/>
      <c r="U110" s="365"/>
    </row>
    <row r="111" spans="1:22" s="289" customFormat="1" ht="12.75" customHeight="1">
      <c r="A111" s="361"/>
      <c r="B111" s="357"/>
      <c r="C111" s="358"/>
      <c r="D111" s="355">
        <f>+ROUND(C109*1,2)</f>
        <v>173.04</v>
      </c>
      <c r="E111" s="355"/>
      <c r="F111" s="355"/>
      <c r="G111" s="355"/>
      <c r="H111" s="355"/>
      <c r="I111" s="355"/>
      <c r="J111" s="362"/>
      <c r="K111" s="355"/>
      <c r="L111" s="355"/>
      <c r="M111" s="355"/>
      <c r="N111" s="355"/>
      <c r="O111" s="363"/>
      <c r="P111" s="362"/>
      <c r="Q111" s="355"/>
      <c r="R111" s="355"/>
      <c r="S111" s="355"/>
      <c r="T111" s="355"/>
      <c r="U111" s="363"/>
      <c r="V111" s="347">
        <f>+P111+J111+D111-C109</f>
        <v>0</v>
      </c>
    </row>
    <row r="112" spans="1:22" s="289" customFormat="1" ht="12.75" customHeight="1">
      <c r="A112" s="359" t="s">
        <v>446</v>
      </c>
      <c r="B112" s="357" t="str">
        <f>+VLOOKUP(A112,Orçamento!$A$10:$J$84,5,0)</f>
        <v>LOCAÇÃO MENSAL DE ESCORA METÁLICA P/VIGAS/LAJES</v>
      </c>
      <c r="C112" s="358">
        <f>+VLOOKUP(A112,Orçamento!$A$10:$J$84,10,0)</f>
        <v>79.8</v>
      </c>
      <c r="D112" s="300" t="s">
        <v>7906</v>
      </c>
      <c r="E112" s="301"/>
      <c r="F112" s="301"/>
      <c r="G112" s="301"/>
      <c r="H112" s="301"/>
      <c r="I112" s="301" t="s">
        <v>7906</v>
      </c>
      <c r="J112" s="303"/>
      <c r="K112" s="301"/>
      <c r="L112" s="301"/>
      <c r="M112" s="301"/>
      <c r="N112" s="301"/>
      <c r="O112" s="302"/>
      <c r="P112" s="303"/>
      <c r="Q112" s="301"/>
      <c r="R112" s="301"/>
      <c r="S112" s="301"/>
      <c r="T112" s="301"/>
      <c r="U112" s="302"/>
    </row>
    <row r="113" spans="1:22" s="289" customFormat="1" ht="12.75" customHeight="1">
      <c r="A113" s="360"/>
      <c r="B113" s="357"/>
      <c r="C113" s="358"/>
      <c r="D113" s="354">
        <f>+D114/C112</f>
        <v>1</v>
      </c>
      <c r="E113" s="354"/>
      <c r="F113" s="354"/>
      <c r="G113" s="354"/>
      <c r="H113" s="354"/>
      <c r="I113" s="354"/>
      <c r="J113" s="364"/>
      <c r="K113" s="354"/>
      <c r="L113" s="354"/>
      <c r="M113" s="354"/>
      <c r="N113" s="354"/>
      <c r="O113" s="365"/>
      <c r="P113" s="364"/>
      <c r="Q113" s="354"/>
      <c r="R113" s="354"/>
      <c r="S113" s="354"/>
      <c r="T113" s="354"/>
      <c r="U113" s="365"/>
    </row>
    <row r="114" spans="1:22" s="289" customFormat="1" ht="12.75" customHeight="1">
      <c r="A114" s="361"/>
      <c r="B114" s="357"/>
      <c r="C114" s="358"/>
      <c r="D114" s="355">
        <f>+ROUND(C112*1,2)</f>
        <v>79.8</v>
      </c>
      <c r="E114" s="355"/>
      <c r="F114" s="355"/>
      <c r="G114" s="355"/>
      <c r="H114" s="355"/>
      <c r="I114" s="355"/>
      <c r="J114" s="362"/>
      <c r="K114" s="355"/>
      <c r="L114" s="355"/>
      <c r="M114" s="355"/>
      <c r="N114" s="355"/>
      <c r="O114" s="363"/>
      <c r="P114" s="362"/>
      <c r="Q114" s="355"/>
      <c r="R114" s="355"/>
      <c r="S114" s="355"/>
      <c r="T114" s="355"/>
      <c r="U114" s="363"/>
      <c r="V114" s="347">
        <f>+P114+J114+D114-C112</f>
        <v>0</v>
      </c>
    </row>
    <row r="115" spans="1:22" s="289" customFormat="1" ht="12.75" customHeight="1">
      <c r="A115" s="359" t="s">
        <v>447</v>
      </c>
      <c r="B115" s="357" t="str">
        <f>+VLOOKUP(A115,Orçamento!$A$10:$J$84,5,0)</f>
        <v>APICOAMENTO EM CONCRETO/PREPARO DA SUPERFÍCIE</v>
      </c>
      <c r="C115" s="358">
        <f>+VLOOKUP(A115,Orçamento!$A$10:$J$84,10,0)</f>
        <v>234.03</v>
      </c>
      <c r="D115" s="300" t="s">
        <v>7906</v>
      </c>
      <c r="E115" s="301"/>
      <c r="F115" s="301"/>
      <c r="G115" s="301"/>
      <c r="H115" s="301"/>
      <c r="I115" s="301" t="s">
        <v>7906</v>
      </c>
      <c r="J115" s="303"/>
      <c r="K115" s="301"/>
      <c r="L115" s="301"/>
      <c r="M115" s="301"/>
      <c r="N115" s="301"/>
      <c r="O115" s="302"/>
      <c r="P115" s="303"/>
      <c r="Q115" s="301"/>
      <c r="R115" s="301"/>
      <c r="S115" s="301"/>
      <c r="T115" s="301"/>
      <c r="U115" s="302"/>
    </row>
    <row r="116" spans="1:22" s="289" customFormat="1" ht="12.75" customHeight="1">
      <c r="A116" s="360"/>
      <c r="B116" s="357"/>
      <c r="C116" s="358"/>
      <c r="D116" s="354">
        <f>+D117/C115</f>
        <v>1</v>
      </c>
      <c r="E116" s="354"/>
      <c r="F116" s="354"/>
      <c r="G116" s="354"/>
      <c r="H116" s="354"/>
      <c r="I116" s="354"/>
      <c r="J116" s="364"/>
      <c r="K116" s="354"/>
      <c r="L116" s="354"/>
      <c r="M116" s="354"/>
      <c r="N116" s="354"/>
      <c r="O116" s="365"/>
      <c r="P116" s="364"/>
      <c r="Q116" s="354"/>
      <c r="R116" s="354"/>
      <c r="S116" s="354"/>
      <c r="T116" s="354"/>
      <c r="U116" s="365"/>
    </row>
    <row r="117" spans="1:22" s="289" customFormat="1" ht="12.75" customHeight="1">
      <c r="A117" s="361"/>
      <c r="B117" s="357"/>
      <c r="C117" s="358"/>
      <c r="D117" s="355">
        <f>+ROUND(C115*1,2)</f>
        <v>234.03</v>
      </c>
      <c r="E117" s="355"/>
      <c r="F117" s="355"/>
      <c r="G117" s="355"/>
      <c r="H117" s="355"/>
      <c r="I117" s="355"/>
      <c r="J117" s="362"/>
      <c r="K117" s="355"/>
      <c r="L117" s="355"/>
      <c r="M117" s="355"/>
      <c r="N117" s="355"/>
      <c r="O117" s="363"/>
      <c r="P117" s="362"/>
      <c r="Q117" s="355"/>
      <c r="R117" s="355"/>
      <c r="S117" s="355"/>
      <c r="T117" s="355"/>
      <c r="U117" s="363"/>
      <c r="V117" s="347">
        <f>+P117+J117+D117-C115</f>
        <v>0</v>
      </c>
    </row>
    <row r="118" spans="1:22" s="289" customFormat="1" ht="12.75" customHeight="1">
      <c r="A118" s="359" t="s">
        <v>1383</v>
      </c>
      <c r="B118" s="357" t="str">
        <f>+VLOOKUP(A118,Orçamento!$A$10:$J$84,5,0)</f>
        <v>LIMPEZA DE SUPERFÍCIE C/ ESCOVA DE AÇO</v>
      </c>
      <c r="C118" s="358">
        <f>+VLOOKUP(A118,Orçamento!$A$10:$J$84,10,0)</f>
        <v>46.81</v>
      </c>
      <c r="D118" s="300" t="s">
        <v>7906</v>
      </c>
      <c r="E118" s="301"/>
      <c r="F118" s="301"/>
      <c r="G118" s="301"/>
      <c r="H118" s="301"/>
      <c r="I118" s="301" t="s">
        <v>7906</v>
      </c>
      <c r="J118" s="303"/>
      <c r="K118" s="301"/>
      <c r="L118" s="301"/>
      <c r="M118" s="301"/>
      <c r="N118" s="301"/>
      <c r="O118" s="302"/>
      <c r="P118" s="303"/>
      <c r="Q118" s="301"/>
      <c r="R118" s="301"/>
      <c r="S118" s="301"/>
      <c r="T118" s="301"/>
      <c r="U118" s="302"/>
    </row>
    <row r="119" spans="1:22" s="289" customFormat="1" ht="12.75" customHeight="1">
      <c r="A119" s="360"/>
      <c r="B119" s="357"/>
      <c r="C119" s="358"/>
      <c r="D119" s="354">
        <f>+D120/C118</f>
        <v>1</v>
      </c>
      <c r="E119" s="354"/>
      <c r="F119" s="354"/>
      <c r="G119" s="354"/>
      <c r="H119" s="354"/>
      <c r="I119" s="354"/>
      <c r="J119" s="364"/>
      <c r="K119" s="354"/>
      <c r="L119" s="354"/>
      <c r="M119" s="354"/>
      <c r="N119" s="354"/>
      <c r="O119" s="365"/>
      <c r="P119" s="364"/>
      <c r="Q119" s="354"/>
      <c r="R119" s="354"/>
      <c r="S119" s="354"/>
      <c r="T119" s="354"/>
      <c r="U119" s="365"/>
    </row>
    <row r="120" spans="1:22" s="289" customFormat="1" ht="12.75" customHeight="1">
      <c r="A120" s="361"/>
      <c r="B120" s="357"/>
      <c r="C120" s="358"/>
      <c r="D120" s="355">
        <f>+ROUND(C118*1,2)</f>
        <v>46.81</v>
      </c>
      <c r="E120" s="355"/>
      <c r="F120" s="355"/>
      <c r="G120" s="355"/>
      <c r="H120" s="355"/>
      <c r="I120" s="355"/>
      <c r="J120" s="362"/>
      <c r="K120" s="355"/>
      <c r="L120" s="355"/>
      <c r="M120" s="355"/>
      <c r="N120" s="355"/>
      <c r="O120" s="363"/>
      <c r="P120" s="362"/>
      <c r="Q120" s="355"/>
      <c r="R120" s="355"/>
      <c r="S120" s="355"/>
      <c r="T120" s="355"/>
      <c r="U120" s="363"/>
      <c r="V120" s="347">
        <f>+P120+J120+D120-C118</f>
        <v>0</v>
      </c>
    </row>
    <row r="121" spans="1:22" s="289" customFormat="1" ht="12.75" customHeight="1">
      <c r="A121" s="359" t="s">
        <v>1384</v>
      </c>
      <c r="B121" s="357" t="str">
        <f>+VLOOKUP(A121,Orçamento!$A$10:$J$84,5,0)</f>
        <v>PINTURA PROTEÇÃO C/INIBIDOR MIGRATÓRIO CORROSÃO, 3 DEMÃOS</v>
      </c>
      <c r="C121" s="358">
        <f>+VLOOKUP(A121,Orçamento!$A$10:$J$84,10,0)</f>
        <v>65.42</v>
      </c>
      <c r="D121" s="300" t="s">
        <v>7906</v>
      </c>
      <c r="E121" s="301"/>
      <c r="F121" s="301"/>
      <c r="G121" s="301"/>
      <c r="H121" s="301"/>
      <c r="I121" s="301" t="s">
        <v>7906</v>
      </c>
      <c r="J121" s="303"/>
      <c r="K121" s="301"/>
      <c r="L121" s="301"/>
      <c r="M121" s="301"/>
      <c r="N121" s="301"/>
      <c r="O121" s="302"/>
      <c r="P121" s="303"/>
      <c r="Q121" s="301"/>
      <c r="R121" s="301"/>
      <c r="S121" s="301"/>
      <c r="T121" s="301"/>
      <c r="U121" s="302"/>
    </row>
    <row r="122" spans="1:22" s="289" customFormat="1" ht="12.75" customHeight="1">
      <c r="A122" s="360"/>
      <c r="B122" s="357"/>
      <c r="C122" s="358"/>
      <c r="D122" s="354">
        <f>+D123/C121</f>
        <v>1</v>
      </c>
      <c r="E122" s="354"/>
      <c r="F122" s="354"/>
      <c r="G122" s="354"/>
      <c r="H122" s="354"/>
      <c r="I122" s="354"/>
      <c r="J122" s="364"/>
      <c r="K122" s="354"/>
      <c r="L122" s="354"/>
      <c r="M122" s="354"/>
      <c r="N122" s="354"/>
      <c r="O122" s="365"/>
      <c r="P122" s="364"/>
      <c r="Q122" s="354"/>
      <c r="R122" s="354"/>
      <c r="S122" s="354"/>
      <c r="T122" s="354"/>
      <c r="U122" s="365"/>
    </row>
    <row r="123" spans="1:22" s="289" customFormat="1" ht="12.75" customHeight="1">
      <c r="A123" s="361"/>
      <c r="B123" s="357"/>
      <c r="C123" s="358"/>
      <c r="D123" s="355">
        <f>+ROUND(C121*1,2)</f>
        <v>65.42</v>
      </c>
      <c r="E123" s="355"/>
      <c r="F123" s="355"/>
      <c r="G123" s="355"/>
      <c r="H123" s="355"/>
      <c r="I123" s="355"/>
      <c r="J123" s="362"/>
      <c r="K123" s="355"/>
      <c r="L123" s="355"/>
      <c r="M123" s="355"/>
      <c r="N123" s="355"/>
      <c r="O123" s="363"/>
      <c r="P123" s="362"/>
      <c r="Q123" s="355"/>
      <c r="R123" s="355"/>
      <c r="S123" s="355"/>
      <c r="T123" s="355"/>
      <c r="U123" s="363"/>
      <c r="V123" s="347">
        <f>+P123+J123+D123-C121</f>
        <v>0</v>
      </c>
    </row>
    <row r="124" spans="1:22" s="289" customFormat="1" ht="12.75" customHeight="1">
      <c r="A124" s="359" t="s">
        <v>7882</v>
      </c>
      <c r="B124" s="357" t="str">
        <f>+VLOOKUP(A124,Orçamento!$A$10:$J$84,5,0)</f>
        <v>RECUPERAÇÃO CONCRETO, C/REFORÇO E RECONSTITUIÇÃO “GROUNT”, ESP.=60MM</v>
      </c>
      <c r="C124" s="358">
        <f>+VLOOKUP(A124,Orçamento!$A$10:$J$84,10,0)</f>
        <v>1690.59</v>
      </c>
      <c r="D124" s="300" t="s">
        <v>7906</v>
      </c>
      <c r="E124" s="301"/>
      <c r="F124" s="301"/>
      <c r="G124" s="301"/>
      <c r="H124" s="301"/>
      <c r="I124" s="301" t="s">
        <v>7906</v>
      </c>
      <c r="J124" s="303"/>
      <c r="K124" s="301"/>
      <c r="L124" s="301"/>
      <c r="M124" s="301"/>
      <c r="N124" s="301"/>
      <c r="O124" s="302"/>
      <c r="P124" s="303"/>
      <c r="Q124" s="301"/>
      <c r="R124" s="301"/>
      <c r="S124" s="301"/>
      <c r="T124" s="301"/>
      <c r="U124" s="302"/>
    </row>
    <row r="125" spans="1:22" s="289" customFormat="1" ht="12.75" customHeight="1">
      <c r="A125" s="360"/>
      <c r="B125" s="357"/>
      <c r="C125" s="358"/>
      <c r="D125" s="354">
        <f>+D126/C124</f>
        <v>1</v>
      </c>
      <c r="E125" s="354"/>
      <c r="F125" s="354"/>
      <c r="G125" s="354"/>
      <c r="H125" s="354"/>
      <c r="I125" s="354"/>
      <c r="J125" s="364"/>
      <c r="K125" s="354"/>
      <c r="L125" s="354"/>
      <c r="M125" s="354"/>
      <c r="N125" s="354"/>
      <c r="O125" s="365"/>
      <c r="P125" s="364"/>
      <c r="Q125" s="354"/>
      <c r="R125" s="354"/>
      <c r="S125" s="354"/>
      <c r="T125" s="354"/>
      <c r="U125" s="365"/>
    </row>
    <row r="126" spans="1:22" s="289" customFormat="1" ht="12.75" customHeight="1">
      <c r="A126" s="361"/>
      <c r="B126" s="357"/>
      <c r="C126" s="358"/>
      <c r="D126" s="355">
        <f>+ROUND(C124*1,2)</f>
        <v>1690.59</v>
      </c>
      <c r="E126" s="355"/>
      <c r="F126" s="355"/>
      <c r="G126" s="355"/>
      <c r="H126" s="355"/>
      <c r="I126" s="355"/>
      <c r="J126" s="362"/>
      <c r="K126" s="355"/>
      <c r="L126" s="355"/>
      <c r="M126" s="355"/>
      <c r="N126" s="355"/>
      <c r="O126" s="363"/>
      <c r="P126" s="362"/>
      <c r="Q126" s="355"/>
      <c r="R126" s="355"/>
      <c r="S126" s="355"/>
      <c r="T126" s="355"/>
      <c r="U126" s="363"/>
      <c r="V126" s="347">
        <f>+P126+J126+D126-C124</f>
        <v>0</v>
      </c>
    </row>
    <row r="127" spans="1:22" s="289" customFormat="1" ht="13.5">
      <c r="A127" s="290">
        <v>4</v>
      </c>
      <c r="B127" s="291" t="str">
        <f>+Orçamento!B50</f>
        <v>RECUPERAÇÃO DA CALHA DA LAJE RAMPA DO ED. ANEXO II</v>
      </c>
      <c r="C127" s="292"/>
      <c r="D127" s="293"/>
      <c r="E127" s="294"/>
      <c r="F127" s="294"/>
      <c r="G127" s="294"/>
      <c r="H127" s="294"/>
      <c r="I127" s="294"/>
      <c r="J127" s="295"/>
      <c r="K127" s="296"/>
      <c r="L127" s="297"/>
      <c r="M127" s="296"/>
      <c r="N127" s="297"/>
      <c r="O127" s="298"/>
      <c r="P127" s="295"/>
      <c r="Q127" s="296"/>
      <c r="R127" s="297"/>
      <c r="S127" s="296"/>
      <c r="T127" s="297"/>
      <c r="U127" s="298"/>
    </row>
    <row r="128" spans="1:22" s="289" customFormat="1" ht="12.75" customHeight="1">
      <c r="A128" s="359" t="s">
        <v>1414</v>
      </c>
      <c r="B128" s="357" t="str">
        <f>+VLOOKUP(A128,Orçamento!$A$10:$J$84,5,0)</f>
        <v>DEMOLIÇÃO DE PISO CIMENTADO SOBRE LASTRO DE CONCRETO</v>
      </c>
      <c r="C128" s="358">
        <f>+VLOOKUP(A128,Orçamento!$A$10:$J$84,10,0)</f>
        <v>325.31</v>
      </c>
      <c r="D128" s="300"/>
      <c r="E128" s="301"/>
      <c r="F128" s="301"/>
      <c r="G128" s="301"/>
      <c r="H128" s="301"/>
      <c r="I128" s="301"/>
      <c r="J128" s="303" t="s">
        <v>7906</v>
      </c>
      <c r="K128" s="301"/>
      <c r="L128" s="301"/>
      <c r="M128" s="301"/>
      <c r="N128" s="301"/>
      <c r="O128" s="302" t="s">
        <v>7906</v>
      </c>
      <c r="P128" s="303"/>
      <c r="Q128" s="301"/>
      <c r="R128" s="301"/>
      <c r="S128" s="301"/>
      <c r="T128" s="301"/>
      <c r="U128" s="302"/>
    </row>
    <row r="129" spans="1:22" s="289" customFormat="1" ht="12.75" customHeight="1">
      <c r="A129" s="360"/>
      <c r="B129" s="357"/>
      <c r="C129" s="358"/>
      <c r="D129" s="354"/>
      <c r="E129" s="354"/>
      <c r="F129" s="354"/>
      <c r="G129" s="354"/>
      <c r="H129" s="354"/>
      <c r="I129" s="354"/>
      <c r="J129" s="364">
        <f>+J130/C128</f>
        <v>1</v>
      </c>
      <c r="K129" s="354"/>
      <c r="L129" s="354"/>
      <c r="M129" s="354"/>
      <c r="N129" s="354"/>
      <c r="O129" s="365"/>
      <c r="P129" s="364"/>
      <c r="Q129" s="354"/>
      <c r="R129" s="354"/>
      <c r="S129" s="354"/>
      <c r="T129" s="354"/>
      <c r="U129" s="365"/>
    </row>
    <row r="130" spans="1:22" s="289" customFormat="1" ht="12.75" customHeight="1">
      <c r="A130" s="361"/>
      <c r="B130" s="357"/>
      <c r="C130" s="358"/>
      <c r="D130" s="355"/>
      <c r="E130" s="355"/>
      <c r="F130" s="355"/>
      <c r="G130" s="355"/>
      <c r="H130" s="355"/>
      <c r="I130" s="355"/>
      <c r="J130" s="362">
        <f>+C128</f>
        <v>325.31</v>
      </c>
      <c r="K130" s="355"/>
      <c r="L130" s="355"/>
      <c r="M130" s="355"/>
      <c r="N130" s="355"/>
      <c r="O130" s="363"/>
      <c r="P130" s="362"/>
      <c r="Q130" s="355"/>
      <c r="R130" s="355"/>
      <c r="S130" s="355"/>
      <c r="T130" s="355"/>
      <c r="U130" s="363"/>
      <c r="V130" s="347">
        <f>+P130+J130+D130-C128</f>
        <v>0</v>
      </c>
    </row>
    <row r="131" spans="1:22" s="289" customFormat="1" ht="12.75" customHeight="1">
      <c r="A131" s="359" t="s">
        <v>1415</v>
      </c>
      <c r="B131" s="357" t="str">
        <f>+VLOOKUP(A131,Orçamento!$A$10:$J$84,5,0)</f>
        <v>LIMPEZA DE CONTRAPISO COM VASSOURA A SECO. AF_04/2019</v>
      </c>
      <c r="C131" s="358">
        <f>+VLOOKUP(A131,Orçamento!$A$10:$J$84,10,0)</f>
        <v>36.68</v>
      </c>
      <c r="D131" s="300"/>
      <c r="E131" s="301"/>
      <c r="F131" s="301"/>
      <c r="G131" s="301"/>
      <c r="H131" s="301"/>
      <c r="I131" s="301"/>
      <c r="J131" s="303" t="s">
        <v>7906</v>
      </c>
      <c r="K131" s="301"/>
      <c r="L131" s="301"/>
      <c r="M131" s="301"/>
      <c r="N131" s="301"/>
      <c r="O131" s="302" t="s">
        <v>7906</v>
      </c>
      <c r="P131" s="303"/>
      <c r="Q131" s="301"/>
      <c r="R131" s="301"/>
      <c r="S131" s="301"/>
      <c r="T131" s="301"/>
      <c r="U131" s="302"/>
    </row>
    <row r="132" spans="1:22" s="289" customFormat="1" ht="12.75" customHeight="1">
      <c r="A132" s="360"/>
      <c r="B132" s="357"/>
      <c r="C132" s="358"/>
      <c r="D132" s="354"/>
      <c r="E132" s="354"/>
      <c r="F132" s="354"/>
      <c r="G132" s="354"/>
      <c r="H132" s="354"/>
      <c r="I132" s="354"/>
      <c r="J132" s="364">
        <f>+J133/C131</f>
        <v>1</v>
      </c>
      <c r="K132" s="354"/>
      <c r="L132" s="354"/>
      <c r="M132" s="354"/>
      <c r="N132" s="354"/>
      <c r="O132" s="365"/>
      <c r="P132" s="364"/>
      <c r="Q132" s="354"/>
      <c r="R132" s="354"/>
      <c r="S132" s="354"/>
      <c r="T132" s="354"/>
      <c r="U132" s="365"/>
    </row>
    <row r="133" spans="1:22" s="289" customFormat="1" ht="12.75" customHeight="1">
      <c r="A133" s="361"/>
      <c r="B133" s="357"/>
      <c r="C133" s="358"/>
      <c r="D133" s="355"/>
      <c r="E133" s="355"/>
      <c r="F133" s="355"/>
      <c r="G133" s="355"/>
      <c r="H133" s="355"/>
      <c r="I133" s="355"/>
      <c r="J133" s="362">
        <f>+C131</f>
        <v>36.68</v>
      </c>
      <c r="K133" s="355"/>
      <c r="L133" s="355"/>
      <c r="M133" s="355"/>
      <c r="N133" s="355"/>
      <c r="O133" s="363"/>
      <c r="P133" s="362"/>
      <c r="Q133" s="355"/>
      <c r="R133" s="355"/>
      <c r="S133" s="355"/>
      <c r="T133" s="355"/>
      <c r="U133" s="363"/>
      <c r="V133" s="347">
        <f>+P133+J133+D133-C131</f>
        <v>0</v>
      </c>
    </row>
    <row r="134" spans="1:22" s="289" customFormat="1" ht="12.75" customHeight="1">
      <c r="A134" s="359" t="s">
        <v>1416</v>
      </c>
      <c r="B134" s="357" t="str">
        <f>+VLOOKUP(A134,Orçamento!$A$10:$J$84,5,0)</f>
        <v>IMPERMEABILIZAÇÃO DE SUPERFÍCIE COM MANTA ASFÁLTICA, UMA CAMADA, INCLUSIVE APLICAÇÃO DE PRIMER ASFÁLTICO, E=3MM. AF_06/2018</v>
      </c>
      <c r="C134" s="358">
        <f>+VLOOKUP(A134,Orçamento!$A$10:$J$84,10,0)</f>
        <v>1553.94</v>
      </c>
      <c r="D134" s="300"/>
      <c r="E134" s="301"/>
      <c r="F134" s="301"/>
      <c r="G134" s="301"/>
      <c r="H134" s="301"/>
      <c r="I134" s="301"/>
      <c r="J134" s="303" t="s">
        <v>7906</v>
      </c>
      <c r="K134" s="301"/>
      <c r="L134" s="301"/>
      <c r="M134" s="301"/>
      <c r="N134" s="301"/>
      <c r="O134" s="302" t="s">
        <v>7906</v>
      </c>
      <c r="P134" s="303"/>
      <c r="Q134" s="301"/>
      <c r="R134" s="301"/>
      <c r="S134" s="301"/>
      <c r="T134" s="301"/>
      <c r="U134" s="302"/>
    </row>
    <row r="135" spans="1:22" s="289" customFormat="1" ht="12.75" customHeight="1">
      <c r="A135" s="360"/>
      <c r="B135" s="357"/>
      <c r="C135" s="358"/>
      <c r="D135" s="354"/>
      <c r="E135" s="354"/>
      <c r="F135" s="354"/>
      <c r="G135" s="354"/>
      <c r="H135" s="354"/>
      <c r="I135" s="354"/>
      <c r="J135" s="364">
        <f>+J136/C134</f>
        <v>1</v>
      </c>
      <c r="K135" s="354"/>
      <c r="L135" s="354"/>
      <c r="M135" s="354"/>
      <c r="N135" s="354"/>
      <c r="O135" s="365"/>
      <c r="P135" s="364"/>
      <c r="Q135" s="354"/>
      <c r="R135" s="354"/>
      <c r="S135" s="354"/>
      <c r="T135" s="354"/>
      <c r="U135" s="365"/>
    </row>
    <row r="136" spans="1:22" s="289" customFormat="1" ht="12.75" customHeight="1">
      <c r="A136" s="361"/>
      <c r="B136" s="357"/>
      <c r="C136" s="358"/>
      <c r="D136" s="355"/>
      <c r="E136" s="355"/>
      <c r="F136" s="355"/>
      <c r="G136" s="355"/>
      <c r="H136" s="355"/>
      <c r="I136" s="355"/>
      <c r="J136" s="362">
        <f>+C134</f>
        <v>1553.94</v>
      </c>
      <c r="K136" s="355"/>
      <c r="L136" s="355"/>
      <c r="M136" s="355"/>
      <c r="N136" s="355"/>
      <c r="O136" s="363"/>
      <c r="P136" s="362"/>
      <c r="Q136" s="355"/>
      <c r="R136" s="355"/>
      <c r="S136" s="355"/>
      <c r="T136" s="355"/>
      <c r="U136" s="363"/>
      <c r="V136" s="347">
        <f>+P136+J136+D136-C134</f>
        <v>0</v>
      </c>
    </row>
    <row r="137" spans="1:22" s="289" customFormat="1" ht="12.75" customHeight="1">
      <c r="A137" s="359" t="s">
        <v>1417</v>
      </c>
      <c r="B137" s="357" t="str">
        <f>+VLOOKUP(A137,Orçamento!$A$10:$J$84,5,0)</f>
        <v>PISO CIMENTADO, TRAÇO 1:3 (CIMENTO E AREIA), ACABAMENTO LISO, ESPESSURA 4,0 CM, PREPARO MECÂNICO DA ARGAMASSA. AF_09/2020</v>
      </c>
      <c r="C137" s="358">
        <f>+VLOOKUP(A137,Orçamento!$A$10:$J$84,10,0)</f>
        <v>565.87</v>
      </c>
      <c r="D137" s="300"/>
      <c r="E137" s="301"/>
      <c r="F137" s="301"/>
      <c r="G137" s="301"/>
      <c r="H137" s="301"/>
      <c r="I137" s="301"/>
      <c r="J137" s="303" t="s">
        <v>7906</v>
      </c>
      <c r="K137" s="301"/>
      <c r="L137" s="301"/>
      <c r="M137" s="301"/>
      <c r="N137" s="301"/>
      <c r="O137" s="302" t="s">
        <v>7906</v>
      </c>
      <c r="P137" s="303"/>
      <c r="Q137" s="301"/>
      <c r="R137" s="301"/>
      <c r="S137" s="301"/>
      <c r="T137" s="301"/>
      <c r="U137" s="302"/>
    </row>
    <row r="138" spans="1:22" s="289" customFormat="1" ht="12.75" customHeight="1">
      <c r="A138" s="360"/>
      <c r="B138" s="357"/>
      <c r="C138" s="358"/>
      <c r="D138" s="354"/>
      <c r="E138" s="354"/>
      <c r="F138" s="354"/>
      <c r="G138" s="354"/>
      <c r="H138" s="354"/>
      <c r="I138" s="354"/>
      <c r="J138" s="364">
        <f>+J139/C137</f>
        <v>1</v>
      </c>
      <c r="K138" s="354"/>
      <c r="L138" s="354"/>
      <c r="M138" s="354"/>
      <c r="N138" s="354"/>
      <c r="O138" s="365"/>
      <c r="P138" s="364"/>
      <c r="Q138" s="354"/>
      <c r="R138" s="354"/>
      <c r="S138" s="354"/>
      <c r="T138" s="354"/>
      <c r="U138" s="365"/>
    </row>
    <row r="139" spans="1:22" s="289" customFormat="1" ht="12.75" customHeight="1">
      <c r="A139" s="361"/>
      <c r="B139" s="357"/>
      <c r="C139" s="358"/>
      <c r="D139" s="355"/>
      <c r="E139" s="355"/>
      <c r="F139" s="355"/>
      <c r="G139" s="355"/>
      <c r="H139" s="355"/>
      <c r="I139" s="355"/>
      <c r="J139" s="362">
        <f>+C137</f>
        <v>565.87</v>
      </c>
      <c r="K139" s="355"/>
      <c r="L139" s="355"/>
      <c r="M139" s="355"/>
      <c r="N139" s="355"/>
      <c r="O139" s="363"/>
      <c r="P139" s="362"/>
      <c r="Q139" s="355"/>
      <c r="R139" s="355"/>
      <c r="S139" s="355"/>
      <c r="T139" s="355"/>
      <c r="U139" s="363"/>
      <c r="V139" s="347">
        <f>+P139+J139+D139-C137</f>
        <v>0</v>
      </c>
    </row>
    <row r="140" spans="1:22" s="289" customFormat="1" ht="12.75" customHeight="1">
      <c r="A140" s="359" t="s">
        <v>1418</v>
      </c>
      <c r="B140" s="357" t="str">
        <f>+VLOOKUP(A140,Orçamento!$A$10:$J$84,5,0)</f>
        <v>PINTURA DE PISO COM TINTA ACRÍLICA, APLICAÇÃO MANUAL, 2 DEMÃOS, INCLUSO FUNDO PREPARADOR. AF_05/2021</v>
      </c>
      <c r="C140" s="358">
        <f>+VLOOKUP(A140,Orçamento!$A$10:$J$84,10,0)</f>
        <v>1628.1</v>
      </c>
      <c r="D140" s="300"/>
      <c r="E140" s="301"/>
      <c r="F140" s="301"/>
      <c r="G140" s="301"/>
      <c r="H140" s="301"/>
      <c r="I140" s="301"/>
      <c r="J140" s="303" t="s">
        <v>7906</v>
      </c>
      <c r="K140" s="301"/>
      <c r="L140" s="301"/>
      <c r="M140" s="301"/>
      <c r="N140" s="301"/>
      <c r="O140" s="302" t="s">
        <v>7906</v>
      </c>
      <c r="P140" s="303"/>
      <c r="Q140" s="301"/>
      <c r="R140" s="301"/>
      <c r="S140" s="301"/>
      <c r="T140" s="301"/>
      <c r="U140" s="302"/>
    </row>
    <row r="141" spans="1:22" s="289" customFormat="1" ht="12.75" customHeight="1">
      <c r="A141" s="360"/>
      <c r="B141" s="357"/>
      <c r="C141" s="358"/>
      <c r="D141" s="354"/>
      <c r="E141" s="354"/>
      <c r="F141" s="354"/>
      <c r="G141" s="354"/>
      <c r="H141" s="354"/>
      <c r="I141" s="354"/>
      <c r="J141" s="364">
        <f>+J142/C140</f>
        <v>1</v>
      </c>
      <c r="K141" s="354"/>
      <c r="L141" s="354"/>
      <c r="M141" s="354"/>
      <c r="N141" s="354"/>
      <c r="O141" s="365"/>
      <c r="P141" s="364"/>
      <c r="Q141" s="354"/>
      <c r="R141" s="354"/>
      <c r="S141" s="354"/>
      <c r="T141" s="354"/>
      <c r="U141" s="365"/>
    </row>
    <row r="142" spans="1:22" s="289" customFormat="1" ht="12.75" customHeight="1">
      <c r="A142" s="361"/>
      <c r="B142" s="357"/>
      <c r="C142" s="358"/>
      <c r="D142" s="355"/>
      <c r="E142" s="355"/>
      <c r="F142" s="355"/>
      <c r="G142" s="355"/>
      <c r="H142" s="355"/>
      <c r="I142" s="355"/>
      <c r="J142" s="362">
        <f>+C140</f>
        <v>1628.1</v>
      </c>
      <c r="K142" s="355"/>
      <c r="L142" s="355"/>
      <c r="M142" s="355"/>
      <c r="N142" s="355"/>
      <c r="O142" s="363"/>
      <c r="P142" s="362"/>
      <c r="Q142" s="355"/>
      <c r="R142" s="355"/>
      <c r="S142" s="355"/>
      <c r="T142" s="355"/>
      <c r="U142" s="363"/>
      <c r="V142" s="347">
        <f>+P142+J142+D142-C140</f>
        <v>0</v>
      </c>
    </row>
    <row r="143" spans="1:22" s="289" customFormat="1" ht="12.75" customHeight="1">
      <c r="A143" s="359" t="s">
        <v>1419</v>
      </c>
      <c r="B143" s="357" t="str">
        <f>+VLOOKUP(A143,Orçamento!$A$10:$J$84,5,0)</f>
        <v>ESMALTE DUAS DEMÃOS EM ESQUADRIAS DE FERRO</v>
      </c>
      <c r="C143" s="358">
        <f>+VLOOKUP(A143,Orçamento!$A$10:$J$84,10,0)</f>
        <v>238.35</v>
      </c>
      <c r="D143" s="300"/>
      <c r="E143" s="301"/>
      <c r="F143" s="301"/>
      <c r="G143" s="301"/>
      <c r="H143" s="301"/>
      <c r="I143" s="301"/>
      <c r="J143" s="303" t="s">
        <v>7906</v>
      </c>
      <c r="K143" s="301"/>
      <c r="L143" s="301"/>
      <c r="M143" s="301"/>
      <c r="N143" s="301"/>
      <c r="O143" s="302" t="s">
        <v>7906</v>
      </c>
      <c r="P143" s="303"/>
      <c r="Q143" s="301"/>
      <c r="R143" s="301"/>
      <c r="S143" s="301"/>
      <c r="T143" s="301"/>
      <c r="U143" s="302"/>
    </row>
    <row r="144" spans="1:22" s="289" customFormat="1" ht="12.75" customHeight="1">
      <c r="A144" s="360"/>
      <c r="B144" s="357"/>
      <c r="C144" s="358"/>
      <c r="D144" s="354"/>
      <c r="E144" s="354"/>
      <c r="F144" s="354"/>
      <c r="G144" s="354"/>
      <c r="H144" s="354"/>
      <c r="I144" s="354"/>
      <c r="J144" s="364">
        <f>+J145/C143</f>
        <v>1</v>
      </c>
      <c r="K144" s="354"/>
      <c r="L144" s="354"/>
      <c r="M144" s="354"/>
      <c r="N144" s="354"/>
      <c r="O144" s="365"/>
      <c r="P144" s="364"/>
      <c r="Q144" s="354"/>
      <c r="R144" s="354"/>
      <c r="S144" s="354"/>
      <c r="T144" s="354"/>
      <c r="U144" s="365"/>
    </row>
    <row r="145" spans="1:22" s="289" customFormat="1" ht="12.75" customHeight="1">
      <c r="A145" s="361"/>
      <c r="B145" s="357"/>
      <c r="C145" s="358"/>
      <c r="D145" s="355"/>
      <c r="E145" s="355"/>
      <c r="F145" s="355"/>
      <c r="G145" s="355"/>
      <c r="H145" s="355"/>
      <c r="I145" s="355"/>
      <c r="J145" s="362">
        <f>+C143</f>
        <v>238.35</v>
      </c>
      <c r="K145" s="355"/>
      <c r="L145" s="355"/>
      <c r="M145" s="355"/>
      <c r="N145" s="355"/>
      <c r="O145" s="363"/>
      <c r="P145" s="362"/>
      <c r="Q145" s="355"/>
      <c r="R145" s="355"/>
      <c r="S145" s="355"/>
      <c r="T145" s="355"/>
      <c r="U145" s="363"/>
      <c r="V145" s="347">
        <f>+P145+J145+D145-C143</f>
        <v>0</v>
      </c>
    </row>
    <row r="146" spans="1:22" s="289" customFormat="1" ht="13.5">
      <c r="A146" s="290">
        <v>5</v>
      </c>
      <c r="B146" s="291" t="str">
        <f>+Orçamento!B57</f>
        <v>REFORMA DA RAMPA DE ACESSO AO ED. ANEXO I</v>
      </c>
      <c r="C146" s="292"/>
      <c r="D146" s="293"/>
      <c r="E146" s="294"/>
      <c r="F146" s="294"/>
      <c r="G146" s="294"/>
      <c r="H146" s="294"/>
      <c r="I146" s="294"/>
      <c r="J146" s="295"/>
      <c r="K146" s="296"/>
      <c r="L146" s="297"/>
      <c r="M146" s="296"/>
      <c r="N146" s="297"/>
      <c r="O146" s="298"/>
      <c r="P146" s="295"/>
      <c r="Q146" s="296"/>
      <c r="R146" s="297"/>
      <c r="S146" s="296"/>
      <c r="T146" s="297"/>
      <c r="U146" s="298"/>
    </row>
    <row r="147" spans="1:22" s="289" customFormat="1" ht="12.75" customHeight="1">
      <c r="A147" s="356" t="s">
        <v>1421</v>
      </c>
      <c r="B147" s="357" t="str">
        <f>+VLOOKUP(A147,Orçamento!$A$10:$J$84,5,0)</f>
        <v>DEMOLIÇÃO DE ESTRUTURA METÁLICA</v>
      </c>
      <c r="C147" s="358">
        <f>+VLOOKUP(A147,Orçamento!$A$10:$J$84,10,0)</f>
        <v>1031.3900000000001</v>
      </c>
      <c r="D147" s="300"/>
      <c r="E147" s="301"/>
      <c r="F147" s="301"/>
      <c r="G147" s="301"/>
      <c r="H147" s="301"/>
      <c r="I147" s="301"/>
      <c r="J147" s="303" t="s">
        <v>7906</v>
      </c>
      <c r="K147" s="301"/>
      <c r="L147" s="301"/>
      <c r="M147" s="301"/>
      <c r="N147" s="301"/>
      <c r="O147" s="302" t="s">
        <v>7906</v>
      </c>
      <c r="P147" s="303"/>
      <c r="Q147" s="301"/>
      <c r="R147" s="301"/>
      <c r="S147" s="301"/>
      <c r="T147" s="301"/>
      <c r="U147" s="302"/>
    </row>
    <row r="148" spans="1:22" s="289" customFormat="1" ht="12.75" customHeight="1">
      <c r="A148" s="356"/>
      <c r="B148" s="357"/>
      <c r="C148" s="358"/>
      <c r="D148" s="354"/>
      <c r="E148" s="354"/>
      <c r="F148" s="354"/>
      <c r="G148" s="354"/>
      <c r="H148" s="354"/>
      <c r="I148" s="354"/>
      <c r="J148" s="364">
        <f>+J149/C147</f>
        <v>1</v>
      </c>
      <c r="K148" s="354"/>
      <c r="L148" s="354"/>
      <c r="M148" s="354"/>
      <c r="N148" s="354"/>
      <c r="O148" s="365"/>
      <c r="P148" s="364"/>
      <c r="Q148" s="354"/>
      <c r="R148" s="354"/>
      <c r="S148" s="354"/>
      <c r="T148" s="354"/>
      <c r="U148" s="365"/>
    </row>
    <row r="149" spans="1:22" s="289" customFormat="1" ht="12.75" customHeight="1">
      <c r="A149" s="356"/>
      <c r="B149" s="357"/>
      <c r="C149" s="358"/>
      <c r="D149" s="355"/>
      <c r="E149" s="355"/>
      <c r="F149" s="355"/>
      <c r="G149" s="355"/>
      <c r="H149" s="355"/>
      <c r="I149" s="355"/>
      <c r="J149" s="362">
        <f>+C147</f>
        <v>1031.3900000000001</v>
      </c>
      <c r="K149" s="355"/>
      <c r="L149" s="355"/>
      <c r="M149" s="355"/>
      <c r="N149" s="355"/>
      <c r="O149" s="363"/>
      <c r="P149" s="362"/>
      <c r="Q149" s="355"/>
      <c r="R149" s="355"/>
      <c r="S149" s="355"/>
      <c r="T149" s="355"/>
      <c r="U149" s="363"/>
      <c r="V149" s="347">
        <f>+P149+J149+D149-C147</f>
        <v>0</v>
      </c>
    </row>
    <row r="150" spans="1:22" s="289" customFormat="1" ht="12.75" customHeight="1">
      <c r="A150" s="356" t="s">
        <v>1429</v>
      </c>
      <c r="B150" s="357" t="str">
        <f>+VLOOKUP(A150,Orçamento!$A$10:$J$84,5,0)</f>
        <v>PISO EM ACO XADREZ, E = 1/4 " (6,30 MM) 54,53 KG/M2 SOLDADA NA ESTRUTURA</v>
      </c>
      <c r="C150" s="358">
        <f>+VLOOKUP(A150,Orçamento!$A$10:$J$84,10,0)</f>
        <v>26808.61</v>
      </c>
      <c r="D150" s="300"/>
      <c r="E150" s="301"/>
      <c r="F150" s="301"/>
      <c r="G150" s="301"/>
      <c r="H150" s="301"/>
      <c r="I150" s="301"/>
      <c r="J150" s="303" t="s">
        <v>7906</v>
      </c>
      <c r="K150" s="301"/>
      <c r="L150" s="301"/>
      <c r="M150" s="301"/>
      <c r="N150" s="301"/>
      <c r="O150" s="302" t="s">
        <v>7906</v>
      </c>
      <c r="P150" s="303" t="s">
        <v>7906</v>
      </c>
      <c r="Q150" s="301"/>
      <c r="R150" s="301"/>
      <c r="S150" s="301"/>
      <c r="T150" s="301"/>
      <c r="U150" s="302" t="s">
        <v>7906</v>
      </c>
    </row>
    <row r="151" spans="1:22" s="289" customFormat="1" ht="12.75" customHeight="1">
      <c r="A151" s="356"/>
      <c r="B151" s="357"/>
      <c r="C151" s="358"/>
      <c r="D151" s="354"/>
      <c r="E151" s="354"/>
      <c r="F151" s="354"/>
      <c r="G151" s="354"/>
      <c r="H151" s="354"/>
      <c r="I151" s="354"/>
      <c r="J151" s="364">
        <f>+J152/C150</f>
        <v>0.5</v>
      </c>
      <c r="K151" s="354"/>
      <c r="L151" s="354"/>
      <c r="M151" s="354"/>
      <c r="N151" s="354"/>
      <c r="O151" s="365"/>
      <c r="P151" s="364">
        <f>+P152/C150</f>
        <v>0.5</v>
      </c>
      <c r="Q151" s="354"/>
      <c r="R151" s="354"/>
      <c r="S151" s="354"/>
      <c r="T151" s="354"/>
      <c r="U151" s="365"/>
    </row>
    <row r="152" spans="1:22" s="289" customFormat="1" ht="12.75" customHeight="1">
      <c r="A152" s="356"/>
      <c r="B152" s="357"/>
      <c r="C152" s="358"/>
      <c r="D152" s="355"/>
      <c r="E152" s="355"/>
      <c r="F152" s="355"/>
      <c r="G152" s="355"/>
      <c r="H152" s="355"/>
      <c r="I152" s="355"/>
      <c r="J152" s="362">
        <f>+C150*0.5</f>
        <v>13404.305</v>
      </c>
      <c r="K152" s="355"/>
      <c r="L152" s="355"/>
      <c r="M152" s="355"/>
      <c r="N152" s="355"/>
      <c r="O152" s="363"/>
      <c r="P152" s="362">
        <f>+C150*0.5</f>
        <v>13404.305</v>
      </c>
      <c r="Q152" s="355"/>
      <c r="R152" s="355"/>
      <c r="S152" s="355"/>
      <c r="T152" s="355"/>
      <c r="U152" s="363"/>
      <c r="V152" s="347">
        <f>+P152+J152+D152-C150</f>
        <v>0</v>
      </c>
    </row>
    <row r="153" spans="1:22" s="289" customFormat="1" ht="12.75" customHeight="1">
      <c r="A153" s="356" t="s">
        <v>1432</v>
      </c>
      <c r="B153" s="357" t="str">
        <f>+VLOOKUP(A153,Orçamento!$A$10:$J$84,5,0)</f>
        <v>PRIMER EPOXI EM ESTRUTURA DE AÇO CARBONO 25 MICRA C/TRINCHA</v>
      </c>
      <c r="C153" s="358">
        <f>+VLOOKUP(A153,Orçamento!$A$10:$J$84,10,0)</f>
        <v>1068.8</v>
      </c>
      <c r="D153" s="300"/>
      <c r="E153" s="301"/>
      <c r="F153" s="301"/>
      <c r="G153" s="301"/>
      <c r="H153" s="301"/>
      <c r="I153" s="301"/>
      <c r="J153" s="303"/>
      <c r="K153" s="301"/>
      <c r="L153" s="301"/>
      <c r="M153" s="301"/>
      <c r="N153" s="301"/>
      <c r="O153" s="302"/>
      <c r="P153" s="303" t="s">
        <v>7906</v>
      </c>
      <c r="Q153" s="301"/>
      <c r="R153" s="301"/>
      <c r="S153" s="301"/>
      <c r="T153" s="301"/>
      <c r="U153" s="302" t="s">
        <v>7906</v>
      </c>
    </row>
    <row r="154" spans="1:22" s="289" customFormat="1" ht="12.75" customHeight="1">
      <c r="A154" s="356"/>
      <c r="B154" s="357"/>
      <c r="C154" s="358"/>
      <c r="D154" s="354"/>
      <c r="E154" s="354"/>
      <c r="F154" s="354"/>
      <c r="G154" s="354"/>
      <c r="H154" s="354"/>
      <c r="I154" s="354"/>
      <c r="J154" s="364"/>
      <c r="K154" s="354"/>
      <c r="L154" s="354"/>
      <c r="M154" s="354"/>
      <c r="N154" s="354"/>
      <c r="O154" s="365"/>
      <c r="P154" s="364">
        <f>+P155/C153</f>
        <v>1</v>
      </c>
      <c r="Q154" s="354"/>
      <c r="R154" s="354"/>
      <c r="S154" s="354"/>
      <c r="T154" s="354"/>
      <c r="U154" s="365"/>
    </row>
    <row r="155" spans="1:22" s="289" customFormat="1" ht="12.75" customHeight="1">
      <c r="A155" s="356"/>
      <c r="B155" s="357"/>
      <c r="C155" s="358"/>
      <c r="D155" s="355"/>
      <c r="E155" s="355"/>
      <c r="F155" s="355"/>
      <c r="G155" s="355"/>
      <c r="H155" s="355"/>
      <c r="I155" s="355"/>
      <c r="J155" s="362"/>
      <c r="K155" s="355"/>
      <c r="L155" s="355"/>
      <c r="M155" s="355"/>
      <c r="N155" s="355"/>
      <c r="O155" s="363"/>
      <c r="P155" s="362">
        <f>+C153</f>
        <v>1068.8</v>
      </c>
      <c r="Q155" s="355"/>
      <c r="R155" s="355"/>
      <c r="S155" s="355"/>
      <c r="T155" s="355"/>
      <c r="U155" s="363"/>
      <c r="V155" s="347">
        <f>+P155+J155+D155-C153</f>
        <v>0</v>
      </c>
    </row>
    <row r="156" spans="1:22" s="289" customFormat="1" ht="12.75" customHeight="1">
      <c r="A156" s="356" t="s">
        <v>7883</v>
      </c>
      <c r="B156" s="357" t="str">
        <f>+VLOOKUP(A156,Orçamento!$A$10:$J$84,5,0)</f>
        <v>TINTA EPOXI EM ESTRUTURA DE AÇO CARBONO 50 MICRA C/TRINCHA</v>
      </c>
      <c r="C156" s="358">
        <f>+VLOOKUP(A156,Orçamento!$A$10:$J$84,10,0)</f>
        <v>1843.31</v>
      </c>
      <c r="D156" s="300"/>
      <c r="E156" s="301"/>
      <c r="F156" s="301"/>
      <c r="G156" s="301"/>
      <c r="H156" s="301"/>
      <c r="I156" s="301"/>
      <c r="J156" s="303"/>
      <c r="K156" s="301"/>
      <c r="L156" s="301"/>
      <c r="M156" s="301"/>
      <c r="N156" s="301"/>
      <c r="O156" s="302"/>
      <c r="P156" s="303" t="s">
        <v>7906</v>
      </c>
      <c r="Q156" s="301"/>
      <c r="R156" s="301"/>
      <c r="S156" s="301"/>
      <c r="T156" s="301"/>
      <c r="U156" s="302" t="s">
        <v>7906</v>
      </c>
    </row>
    <row r="157" spans="1:22" s="289" customFormat="1" ht="12.75" customHeight="1">
      <c r="A157" s="356"/>
      <c r="B157" s="357"/>
      <c r="C157" s="358"/>
      <c r="D157" s="354"/>
      <c r="E157" s="354"/>
      <c r="F157" s="354"/>
      <c r="G157" s="354"/>
      <c r="H157" s="354"/>
      <c r="I157" s="354"/>
      <c r="J157" s="364"/>
      <c r="K157" s="354"/>
      <c r="L157" s="354"/>
      <c r="M157" s="354"/>
      <c r="N157" s="354"/>
      <c r="O157" s="365"/>
      <c r="P157" s="364">
        <f>+P158/C156</f>
        <v>1</v>
      </c>
      <c r="Q157" s="354"/>
      <c r="R157" s="354"/>
      <c r="S157" s="354"/>
      <c r="T157" s="354"/>
      <c r="U157" s="365"/>
    </row>
    <row r="158" spans="1:22" s="289" customFormat="1" ht="12.75" customHeight="1">
      <c r="A158" s="356"/>
      <c r="B158" s="357"/>
      <c r="C158" s="358"/>
      <c r="D158" s="355"/>
      <c r="E158" s="355"/>
      <c r="F158" s="355"/>
      <c r="G158" s="355"/>
      <c r="H158" s="355"/>
      <c r="I158" s="355"/>
      <c r="J158" s="362"/>
      <c r="K158" s="355"/>
      <c r="L158" s="355"/>
      <c r="M158" s="355"/>
      <c r="N158" s="355"/>
      <c r="O158" s="363"/>
      <c r="P158" s="362">
        <f>+C156</f>
        <v>1843.31</v>
      </c>
      <c r="Q158" s="355"/>
      <c r="R158" s="355"/>
      <c r="S158" s="355"/>
      <c r="T158" s="355"/>
      <c r="U158" s="363"/>
      <c r="V158" s="347">
        <f>+P158+J158+D158-C156</f>
        <v>0</v>
      </c>
    </row>
    <row r="159" spans="1:22" s="289" customFormat="1" ht="12.75" customHeight="1">
      <c r="A159" s="356" t="s">
        <v>7884</v>
      </c>
      <c r="B159" s="357" t="str">
        <f>+VLOOKUP(A159,Orçamento!$A$10:$J$84,5,0)</f>
        <v>PREPARO DO PISO CIMENTADO PARA PINTURA - LIXAMENTO E LIMPEZA. AF_05/2021</v>
      </c>
      <c r="C159" s="358">
        <f>+VLOOKUP(A159,Orçamento!$A$10:$J$84,10,0)</f>
        <v>28.08</v>
      </c>
      <c r="D159" s="300"/>
      <c r="E159" s="301"/>
      <c r="F159" s="301"/>
      <c r="G159" s="301"/>
      <c r="H159" s="301"/>
      <c r="I159" s="301"/>
      <c r="J159" s="303"/>
      <c r="K159" s="301"/>
      <c r="L159" s="301"/>
      <c r="M159" s="301"/>
      <c r="N159" s="301"/>
      <c r="O159" s="302"/>
      <c r="P159" s="303" t="s">
        <v>7906</v>
      </c>
      <c r="Q159" s="301"/>
      <c r="R159" s="301"/>
      <c r="S159" s="301"/>
      <c r="T159" s="301"/>
      <c r="U159" s="302" t="s">
        <v>7906</v>
      </c>
    </row>
    <row r="160" spans="1:22" s="289" customFormat="1" ht="12.75" customHeight="1">
      <c r="A160" s="356"/>
      <c r="B160" s="357"/>
      <c r="C160" s="358"/>
      <c r="D160" s="354"/>
      <c r="E160" s="354"/>
      <c r="F160" s="354"/>
      <c r="G160" s="354"/>
      <c r="H160" s="354"/>
      <c r="I160" s="354"/>
      <c r="J160" s="364"/>
      <c r="K160" s="354"/>
      <c r="L160" s="354"/>
      <c r="M160" s="354"/>
      <c r="N160" s="354"/>
      <c r="O160" s="365"/>
      <c r="P160" s="364">
        <f>+P161/C159</f>
        <v>1</v>
      </c>
      <c r="Q160" s="354"/>
      <c r="R160" s="354"/>
      <c r="S160" s="354"/>
      <c r="T160" s="354"/>
      <c r="U160" s="365"/>
    </row>
    <row r="161" spans="1:22" s="289" customFormat="1" ht="12.75" customHeight="1">
      <c r="A161" s="356"/>
      <c r="B161" s="357"/>
      <c r="C161" s="358"/>
      <c r="D161" s="355"/>
      <c r="E161" s="355"/>
      <c r="F161" s="355"/>
      <c r="G161" s="355"/>
      <c r="H161" s="355"/>
      <c r="I161" s="355"/>
      <c r="J161" s="362"/>
      <c r="K161" s="355"/>
      <c r="L161" s="355"/>
      <c r="M161" s="355"/>
      <c r="N161" s="355"/>
      <c r="O161" s="363"/>
      <c r="P161" s="362">
        <f>+C159</f>
        <v>28.08</v>
      </c>
      <c r="Q161" s="355"/>
      <c r="R161" s="355"/>
      <c r="S161" s="355"/>
      <c r="T161" s="355"/>
      <c r="U161" s="363"/>
      <c r="V161" s="347">
        <f>+P161+J161+D161-C159</f>
        <v>0</v>
      </c>
    </row>
    <row r="162" spans="1:22" s="289" customFormat="1" ht="12.75" customHeight="1">
      <c r="A162" s="356" t="s">
        <v>7885</v>
      </c>
      <c r="B162" s="357" t="str">
        <f>+VLOOKUP(A162,Orçamento!$A$10:$J$84,5,0)</f>
        <v>PINTURA P/PISO À BASE LATEX ACRÍLICO, TIPO "NOVACOR"</v>
      </c>
      <c r="C162" s="358">
        <f>+VLOOKUP(A162,Orçamento!$A$10:$J$84,10,0)</f>
        <v>214.96</v>
      </c>
      <c r="D162" s="300"/>
      <c r="E162" s="301"/>
      <c r="F162" s="301"/>
      <c r="G162" s="301"/>
      <c r="H162" s="301"/>
      <c r="I162" s="301"/>
      <c r="J162" s="303"/>
      <c r="K162" s="301"/>
      <c r="L162" s="301"/>
      <c r="M162" s="301"/>
      <c r="N162" s="301"/>
      <c r="O162" s="302"/>
      <c r="P162" s="303" t="s">
        <v>7904</v>
      </c>
      <c r="Q162" s="301"/>
      <c r="R162" s="301"/>
      <c r="S162" s="301"/>
      <c r="T162" s="301" t="s">
        <v>7905</v>
      </c>
      <c r="U162" s="302" t="s">
        <v>7906</v>
      </c>
    </row>
    <row r="163" spans="1:22" s="289" customFormat="1" ht="12.75" customHeight="1">
      <c r="A163" s="356"/>
      <c r="B163" s="357"/>
      <c r="C163" s="358"/>
      <c r="D163" s="354"/>
      <c r="E163" s="354"/>
      <c r="F163" s="354"/>
      <c r="G163" s="354"/>
      <c r="H163" s="354"/>
      <c r="I163" s="354"/>
      <c r="J163" s="364"/>
      <c r="K163" s="354"/>
      <c r="L163" s="354"/>
      <c r="M163" s="354"/>
      <c r="N163" s="354"/>
      <c r="O163" s="365"/>
      <c r="P163" s="364">
        <f>+P164/C162</f>
        <v>1</v>
      </c>
      <c r="Q163" s="354"/>
      <c r="R163" s="354"/>
      <c r="S163" s="354"/>
      <c r="T163" s="354"/>
      <c r="U163" s="365"/>
    </row>
    <row r="164" spans="1:22" s="289" customFormat="1" ht="12.75" customHeight="1">
      <c r="A164" s="356"/>
      <c r="B164" s="357"/>
      <c r="C164" s="358"/>
      <c r="D164" s="355"/>
      <c r="E164" s="355"/>
      <c r="F164" s="355"/>
      <c r="G164" s="355"/>
      <c r="H164" s="355"/>
      <c r="I164" s="355"/>
      <c r="J164" s="362"/>
      <c r="K164" s="355"/>
      <c r="L164" s="355"/>
      <c r="M164" s="355"/>
      <c r="N164" s="355"/>
      <c r="O164" s="363"/>
      <c r="P164" s="362">
        <f>+C162</f>
        <v>214.96</v>
      </c>
      <c r="Q164" s="355"/>
      <c r="R164" s="355"/>
      <c r="S164" s="355"/>
      <c r="T164" s="355"/>
      <c r="U164" s="363"/>
      <c r="V164" s="347">
        <f>+P164+J164+D164-C162</f>
        <v>0</v>
      </c>
    </row>
    <row r="165" spans="1:22" s="289" customFormat="1" ht="13.5">
      <c r="A165" s="290">
        <v>6</v>
      </c>
      <c r="B165" s="291" t="str">
        <f>+Orçamento!B64</f>
        <v>REFORÇO NA ESTRUTURA METÁLICA DOS CHILLER´S</v>
      </c>
      <c r="C165" s="292"/>
      <c r="D165" s="293"/>
      <c r="E165" s="294"/>
      <c r="F165" s="294"/>
      <c r="G165" s="294"/>
      <c r="H165" s="294"/>
      <c r="I165" s="294"/>
      <c r="J165" s="295"/>
      <c r="K165" s="296"/>
      <c r="L165" s="297"/>
      <c r="M165" s="296"/>
      <c r="N165" s="297"/>
      <c r="O165" s="298"/>
      <c r="P165" s="295"/>
      <c r="Q165" s="296"/>
      <c r="R165" s="297"/>
      <c r="S165" s="296"/>
      <c r="T165" s="297"/>
      <c r="U165" s="298"/>
    </row>
    <row r="166" spans="1:22" s="289" customFormat="1" ht="12.75" customHeight="1">
      <c r="A166" s="356" t="s">
        <v>6855</v>
      </c>
      <c r="B166" s="327" t="str">
        <f>+Orçamento!B65</f>
        <v>REFORÇO EM 3 BASES DOS MOTORES CENTRÍFUGOS</v>
      </c>
      <c r="C166" s="328"/>
      <c r="D166" s="328"/>
      <c r="E166" s="328"/>
      <c r="F166" s="328"/>
      <c r="G166" s="328"/>
      <c r="H166" s="328"/>
      <c r="I166" s="328"/>
      <c r="J166" s="328"/>
      <c r="K166" s="328"/>
      <c r="L166" s="328"/>
      <c r="M166" s="328"/>
      <c r="N166" s="328"/>
      <c r="O166" s="329"/>
      <c r="P166" s="328"/>
      <c r="Q166" s="328"/>
      <c r="R166" s="328"/>
      <c r="S166" s="328"/>
      <c r="T166" s="328"/>
      <c r="U166" s="329"/>
    </row>
    <row r="167" spans="1:22" s="289" customFormat="1" ht="12.75" customHeight="1">
      <c r="A167" s="356"/>
      <c r="B167" s="330"/>
      <c r="C167" s="331"/>
      <c r="D167" s="331"/>
      <c r="E167" s="331"/>
      <c r="F167" s="331"/>
      <c r="G167" s="331"/>
      <c r="H167" s="331"/>
      <c r="I167" s="331"/>
      <c r="J167" s="331"/>
      <c r="K167" s="331"/>
      <c r="L167" s="331"/>
      <c r="M167" s="331"/>
      <c r="N167" s="331"/>
      <c r="O167" s="332"/>
      <c r="P167" s="331"/>
      <c r="Q167" s="331"/>
      <c r="R167" s="331"/>
      <c r="S167" s="331"/>
      <c r="T167" s="331"/>
      <c r="U167" s="332"/>
    </row>
    <row r="168" spans="1:22" s="289" customFormat="1" ht="12.75" customHeight="1">
      <c r="A168" s="356"/>
      <c r="B168" s="333"/>
      <c r="C168" s="334"/>
      <c r="D168" s="334"/>
      <c r="E168" s="334"/>
      <c r="F168" s="334"/>
      <c r="G168" s="334"/>
      <c r="H168" s="334"/>
      <c r="I168" s="334"/>
      <c r="J168" s="334"/>
      <c r="K168" s="334"/>
      <c r="L168" s="334"/>
      <c r="M168" s="334"/>
      <c r="N168" s="334"/>
      <c r="O168" s="335"/>
      <c r="P168" s="334"/>
      <c r="Q168" s="334"/>
      <c r="R168" s="334"/>
      <c r="S168" s="334"/>
      <c r="T168" s="334"/>
      <c r="U168" s="335"/>
    </row>
    <row r="169" spans="1:22" s="289" customFormat="1" ht="12.75" customHeight="1">
      <c r="A169" s="356" t="s">
        <v>7886</v>
      </c>
      <c r="B169" s="357" t="str">
        <f>+VLOOKUP(A169,Orçamento!$A$10:$J$84,5,0)</f>
        <v>PERFIL METÁLICO "I" DE 6" (ALMA 152,40mm MESA 84,63mm) 18,60 KG/M</v>
      </c>
      <c r="C169" s="358">
        <f>+VLOOKUP(A169,Orçamento!$A$10:$J$84,10,0)</f>
        <v>3093.8</v>
      </c>
      <c r="D169" s="300"/>
      <c r="E169" s="301"/>
      <c r="F169" s="301"/>
      <c r="G169" s="301"/>
      <c r="H169" s="301"/>
      <c r="I169" s="301"/>
      <c r="J169" s="303" t="s">
        <v>7904</v>
      </c>
      <c r="K169" s="301"/>
      <c r="L169" s="301"/>
      <c r="M169" s="301"/>
      <c r="N169" s="301" t="s">
        <v>7905</v>
      </c>
      <c r="O169" s="302" t="s">
        <v>7906</v>
      </c>
      <c r="P169" s="303" t="s">
        <v>7904</v>
      </c>
      <c r="Q169" s="301"/>
      <c r="R169" s="301"/>
      <c r="S169" s="301"/>
      <c r="T169" s="301" t="s">
        <v>7905</v>
      </c>
      <c r="U169" s="302" t="s">
        <v>7906</v>
      </c>
    </row>
    <row r="170" spans="1:22" s="289" customFormat="1" ht="12.75" customHeight="1">
      <c r="A170" s="356"/>
      <c r="B170" s="357"/>
      <c r="C170" s="358"/>
      <c r="D170" s="354"/>
      <c r="E170" s="354"/>
      <c r="F170" s="354"/>
      <c r="G170" s="354"/>
      <c r="H170" s="354"/>
      <c r="I170" s="354"/>
      <c r="J170" s="364">
        <f>+J171/C169</f>
        <v>0.7</v>
      </c>
      <c r="K170" s="354"/>
      <c r="L170" s="354"/>
      <c r="M170" s="354"/>
      <c r="N170" s="354"/>
      <c r="O170" s="365"/>
      <c r="P170" s="364">
        <f>+P171/C169</f>
        <v>0.3</v>
      </c>
      <c r="Q170" s="354"/>
      <c r="R170" s="354"/>
      <c r="S170" s="354"/>
      <c r="T170" s="354"/>
      <c r="U170" s="365"/>
    </row>
    <row r="171" spans="1:22" s="289" customFormat="1" ht="12.75" customHeight="1">
      <c r="A171" s="356"/>
      <c r="B171" s="357"/>
      <c r="C171" s="358"/>
      <c r="D171" s="355"/>
      <c r="E171" s="355"/>
      <c r="F171" s="355"/>
      <c r="G171" s="355"/>
      <c r="H171" s="355"/>
      <c r="I171" s="355"/>
      <c r="J171" s="362">
        <f>+C169*0.7</f>
        <v>2165.66</v>
      </c>
      <c r="K171" s="355"/>
      <c r="L171" s="355"/>
      <c r="M171" s="355"/>
      <c r="N171" s="355"/>
      <c r="O171" s="363"/>
      <c r="P171" s="362">
        <f>+C169*0.3</f>
        <v>928.14</v>
      </c>
      <c r="Q171" s="355"/>
      <c r="R171" s="355"/>
      <c r="S171" s="355"/>
      <c r="T171" s="355"/>
      <c r="U171" s="363"/>
      <c r="V171" s="347">
        <f>+P171+J171+D171-C169</f>
        <v>0</v>
      </c>
    </row>
    <row r="172" spans="1:22" s="289" customFormat="1" ht="12.75" customHeight="1">
      <c r="A172" s="356" t="s">
        <v>7887</v>
      </c>
      <c r="B172" s="357" t="str">
        <f>+VLOOKUP(A172,Orçamento!$A$10:$J$84,5,0)</f>
        <v>SOLDA DE TOPO EM CHAPA/PERFIL/TUBO DE AÇO CHANFRADO, ESPESSURA=1/2''. AF_06/2018</v>
      </c>
      <c r="C172" s="358">
        <f>+VLOOKUP(A172,Orçamento!$A$10:$J$84,10,0)</f>
        <v>1136.69</v>
      </c>
      <c r="D172" s="300"/>
      <c r="E172" s="301"/>
      <c r="F172" s="301"/>
      <c r="G172" s="301"/>
      <c r="H172" s="301"/>
      <c r="I172" s="301"/>
      <c r="J172" s="303" t="s">
        <v>7904</v>
      </c>
      <c r="K172" s="301"/>
      <c r="L172" s="301"/>
      <c r="M172" s="301"/>
      <c r="N172" s="301" t="s">
        <v>7905</v>
      </c>
      <c r="O172" s="302" t="s">
        <v>7906</v>
      </c>
      <c r="P172" s="303" t="s">
        <v>7904</v>
      </c>
      <c r="Q172" s="301"/>
      <c r="R172" s="301"/>
      <c r="S172" s="301"/>
      <c r="T172" s="301" t="s">
        <v>7905</v>
      </c>
      <c r="U172" s="302" t="s">
        <v>7906</v>
      </c>
    </row>
    <row r="173" spans="1:22" s="289" customFormat="1" ht="12.75" customHeight="1">
      <c r="A173" s="356"/>
      <c r="B173" s="357"/>
      <c r="C173" s="358"/>
      <c r="D173" s="354"/>
      <c r="E173" s="354"/>
      <c r="F173" s="354"/>
      <c r="G173" s="354"/>
      <c r="H173" s="354"/>
      <c r="I173" s="354"/>
      <c r="J173" s="364">
        <f>+J174/C172</f>
        <v>0.7</v>
      </c>
      <c r="K173" s="354"/>
      <c r="L173" s="354"/>
      <c r="M173" s="354"/>
      <c r="N173" s="354"/>
      <c r="O173" s="365"/>
      <c r="P173" s="364">
        <f>+P174/C172</f>
        <v>0.3</v>
      </c>
      <c r="Q173" s="354"/>
      <c r="R173" s="354"/>
      <c r="S173" s="354"/>
      <c r="T173" s="354"/>
      <c r="U173" s="365"/>
    </row>
    <row r="174" spans="1:22" s="289" customFormat="1" ht="12.75" customHeight="1">
      <c r="A174" s="356"/>
      <c r="B174" s="357"/>
      <c r="C174" s="358"/>
      <c r="D174" s="355"/>
      <c r="E174" s="355"/>
      <c r="F174" s="355"/>
      <c r="G174" s="355"/>
      <c r="H174" s="355"/>
      <c r="I174" s="355"/>
      <c r="J174" s="362">
        <f>+C172*0.7</f>
        <v>795.68299999999999</v>
      </c>
      <c r="K174" s="355"/>
      <c r="L174" s="355"/>
      <c r="M174" s="355"/>
      <c r="N174" s="355"/>
      <c r="O174" s="363"/>
      <c r="P174" s="362">
        <f>+C172*0.3</f>
        <v>341.00700000000001</v>
      </c>
      <c r="Q174" s="355"/>
      <c r="R174" s="355"/>
      <c r="S174" s="355"/>
      <c r="T174" s="355"/>
      <c r="U174" s="363"/>
      <c r="V174" s="347">
        <f>+P174+J174+D174-C172</f>
        <v>0</v>
      </c>
    </row>
    <row r="175" spans="1:22" s="289" customFormat="1" ht="12.75" customHeight="1">
      <c r="A175" s="356" t="s">
        <v>6856</v>
      </c>
      <c r="B175" s="327" t="str">
        <f>+Orçamento!B68</f>
        <v>REFORÇO NA ESTRUTURA INFERIOR DOS CHILLER´S (3 TORRES)</v>
      </c>
      <c r="C175" s="328"/>
      <c r="D175" s="328"/>
      <c r="E175" s="328"/>
      <c r="F175" s="328"/>
      <c r="G175" s="328"/>
      <c r="H175" s="328"/>
      <c r="I175" s="328"/>
      <c r="J175" s="328"/>
      <c r="K175" s="328"/>
      <c r="L175" s="328"/>
      <c r="M175" s="328"/>
      <c r="N175" s="328"/>
      <c r="O175" s="329"/>
      <c r="P175" s="328"/>
      <c r="Q175" s="328"/>
      <c r="R175" s="328"/>
      <c r="S175" s="328"/>
      <c r="T175" s="328"/>
      <c r="U175" s="329"/>
    </row>
    <row r="176" spans="1:22" s="289" customFormat="1" ht="12.75" customHeight="1">
      <c r="A176" s="356"/>
      <c r="B176" s="330"/>
      <c r="C176" s="331"/>
      <c r="D176" s="331"/>
      <c r="E176" s="331"/>
      <c r="F176" s="331"/>
      <c r="G176" s="331"/>
      <c r="H176" s="331"/>
      <c r="I176" s="331"/>
      <c r="J176" s="331"/>
      <c r="K176" s="331"/>
      <c r="L176" s="331"/>
      <c r="M176" s="331"/>
      <c r="N176" s="331"/>
      <c r="O176" s="332"/>
      <c r="P176" s="331"/>
      <c r="Q176" s="331"/>
      <c r="R176" s="331"/>
      <c r="S176" s="331"/>
      <c r="T176" s="331"/>
      <c r="U176" s="332"/>
    </row>
    <row r="177" spans="1:22" s="289" customFormat="1" ht="12.75" customHeight="1">
      <c r="A177" s="356"/>
      <c r="B177" s="333"/>
      <c r="C177" s="334"/>
      <c r="D177" s="334"/>
      <c r="E177" s="334"/>
      <c r="F177" s="334"/>
      <c r="G177" s="334"/>
      <c r="H177" s="334"/>
      <c r="I177" s="334"/>
      <c r="J177" s="334"/>
      <c r="K177" s="334"/>
      <c r="L177" s="334"/>
      <c r="M177" s="334"/>
      <c r="N177" s="334"/>
      <c r="O177" s="335"/>
      <c r="P177" s="334"/>
      <c r="Q177" s="334"/>
      <c r="R177" s="334"/>
      <c r="S177" s="334"/>
      <c r="T177" s="334"/>
      <c r="U177" s="335"/>
    </row>
    <row r="178" spans="1:22" s="289" customFormat="1" ht="12.75" customHeight="1">
      <c r="A178" s="356" t="s">
        <v>7888</v>
      </c>
      <c r="B178" s="357" t="str">
        <f>+VLOOKUP(A178,Orçamento!$A$10:$J$84,5,0)</f>
        <v>DEMOLIÇÃO DE ESTRUTURA METÁLICA</v>
      </c>
      <c r="C178" s="358">
        <f>+VLOOKUP(A178,Orçamento!$A$10:$J$84,10,0)</f>
        <v>694.59</v>
      </c>
      <c r="D178" s="300"/>
      <c r="E178" s="301"/>
      <c r="F178" s="301"/>
      <c r="G178" s="301"/>
      <c r="H178" s="301"/>
      <c r="I178" s="301"/>
      <c r="J178" s="303" t="s">
        <v>7904</v>
      </c>
      <c r="K178" s="301"/>
      <c r="L178" s="301"/>
      <c r="M178" s="301"/>
      <c r="N178" s="301" t="s">
        <v>7905</v>
      </c>
      <c r="O178" s="302" t="s">
        <v>7906</v>
      </c>
      <c r="P178" s="303"/>
      <c r="Q178" s="301"/>
      <c r="R178" s="301"/>
      <c r="S178" s="301"/>
      <c r="T178" s="301"/>
      <c r="U178" s="302"/>
    </row>
    <row r="179" spans="1:22" s="289" customFormat="1" ht="12.75" customHeight="1">
      <c r="A179" s="356"/>
      <c r="B179" s="357"/>
      <c r="C179" s="358"/>
      <c r="D179" s="354"/>
      <c r="E179" s="354"/>
      <c r="F179" s="354"/>
      <c r="G179" s="354"/>
      <c r="H179" s="354"/>
      <c r="I179" s="354"/>
      <c r="J179" s="364">
        <f>+J180/C178</f>
        <v>1</v>
      </c>
      <c r="K179" s="354"/>
      <c r="L179" s="354"/>
      <c r="M179" s="354"/>
      <c r="N179" s="354"/>
      <c r="O179" s="365"/>
      <c r="P179" s="364"/>
      <c r="Q179" s="354"/>
      <c r="R179" s="354"/>
      <c r="S179" s="354"/>
      <c r="T179" s="354"/>
      <c r="U179" s="365"/>
    </row>
    <row r="180" spans="1:22" s="289" customFormat="1" ht="12.75" customHeight="1">
      <c r="A180" s="356"/>
      <c r="B180" s="357"/>
      <c r="C180" s="358"/>
      <c r="D180" s="355"/>
      <c r="E180" s="355"/>
      <c r="F180" s="355"/>
      <c r="G180" s="355"/>
      <c r="H180" s="355"/>
      <c r="I180" s="355"/>
      <c r="J180" s="362">
        <f>+ROUND((C178*1),2)</f>
        <v>694.59</v>
      </c>
      <c r="K180" s="355"/>
      <c r="L180" s="355"/>
      <c r="M180" s="355"/>
      <c r="N180" s="355"/>
      <c r="O180" s="363"/>
      <c r="P180" s="362"/>
      <c r="Q180" s="355"/>
      <c r="R180" s="355"/>
      <c r="S180" s="355"/>
      <c r="T180" s="355"/>
      <c r="U180" s="363"/>
      <c r="V180" s="347">
        <f>+P180+J180+D180-C178</f>
        <v>0</v>
      </c>
    </row>
    <row r="181" spans="1:22" s="289" customFormat="1" ht="12.75" customHeight="1">
      <c r="A181" s="356" t="s">
        <v>7889</v>
      </c>
      <c r="B181" s="357" t="str">
        <f>+VLOOKUP(A181,Orçamento!$A$10:$J$84,5,0)</f>
        <v>CANTONEIRA DE AÇO 6" x 6" x 1/2" (29,2KG/M)</v>
      </c>
      <c r="C181" s="358">
        <f>+VLOOKUP(A181,Orçamento!$A$10:$J$84,10,0)</f>
        <v>15645.27</v>
      </c>
      <c r="D181" s="300"/>
      <c r="E181" s="301"/>
      <c r="F181" s="301"/>
      <c r="G181" s="301"/>
      <c r="H181" s="301"/>
      <c r="I181" s="301"/>
      <c r="J181" s="303" t="s">
        <v>7904</v>
      </c>
      <c r="K181" s="301"/>
      <c r="L181" s="301"/>
      <c r="M181" s="301"/>
      <c r="N181" s="301" t="s">
        <v>7905</v>
      </c>
      <c r="O181" s="302" t="s">
        <v>7906</v>
      </c>
      <c r="P181" s="303" t="s">
        <v>7904</v>
      </c>
      <c r="Q181" s="301"/>
      <c r="R181" s="301"/>
      <c r="S181" s="301"/>
      <c r="T181" s="301" t="s">
        <v>7905</v>
      </c>
      <c r="U181" s="302" t="s">
        <v>7906</v>
      </c>
    </row>
    <row r="182" spans="1:22" s="289" customFormat="1" ht="12.75" customHeight="1">
      <c r="A182" s="356"/>
      <c r="B182" s="357"/>
      <c r="C182" s="358"/>
      <c r="D182" s="354"/>
      <c r="E182" s="354"/>
      <c r="F182" s="354"/>
      <c r="G182" s="354"/>
      <c r="H182" s="354"/>
      <c r="I182" s="354"/>
      <c r="J182" s="364">
        <f>+J183/C181</f>
        <v>0.7</v>
      </c>
      <c r="K182" s="354"/>
      <c r="L182" s="354"/>
      <c r="M182" s="354"/>
      <c r="N182" s="354"/>
      <c r="O182" s="365"/>
      <c r="P182" s="364">
        <f>+P183/C181</f>
        <v>0.3</v>
      </c>
      <c r="Q182" s="354"/>
      <c r="R182" s="354"/>
      <c r="S182" s="354"/>
      <c r="T182" s="354"/>
      <c r="U182" s="365"/>
    </row>
    <row r="183" spans="1:22" s="289" customFormat="1" ht="12.75" customHeight="1">
      <c r="A183" s="356"/>
      <c r="B183" s="357"/>
      <c r="C183" s="358"/>
      <c r="D183" s="355"/>
      <c r="E183" s="355"/>
      <c r="F183" s="355"/>
      <c r="G183" s="355"/>
      <c r="H183" s="355"/>
      <c r="I183" s="355"/>
      <c r="J183" s="362">
        <f>+C181*0.7</f>
        <v>10951.689</v>
      </c>
      <c r="K183" s="355"/>
      <c r="L183" s="355"/>
      <c r="M183" s="355"/>
      <c r="N183" s="355"/>
      <c r="O183" s="363"/>
      <c r="P183" s="362">
        <f>+C181*0.3</f>
        <v>4693.5810000000001</v>
      </c>
      <c r="Q183" s="355"/>
      <c r="R183" s="355"/>
      <c r="S183" s="355"/>
      <c r="T183" s="355"/>
      <c r="U183" s="363"/>
      <c r="V183" s="347">
        <f>+P183+J183+D183-C181</f>
        <v>0</v>
      </c>
    </row>
    <row r="184" spans="1:22" s="289" customFormat="1" ht="12.75" customHeight="1">
      <c r="A184" s="356" t="s">
        <v>7890</v>
      </c>
      <c r="B184" s="357" t="str">
        <f>+VLOOKUP(A184,Orçamento!$A$10:$J$84,5,0)</f>
        <v>SOLDA DE TOPO EM CHAPA/PERFIL/TUBO DE AÇO CHANFRADO, ESPESSURA=1/2''. AF_06/2018</v>
      </c>
      <c r="C184" s="358">
        <f>+VLOOKUP(A184,Orçamento!$A$10:$J$84,10,0)</f>
        <v>12357.42</v>
      </c>
      <c r="D184" s="300"/>
      <c r="E184" s="301"/>
      <c r="F184" s="301"/>
      <c r="G184" s="301"/>
      <c r="H184" s="301"/>
      <c r="I184" s="301"/>
      <c r="J184" s="303" t="s">
        <v>7904</v>
      </c>
      <c r="K184" s="301"/>
      <c r="L184" s="301"/>
      <c r="M184" s="301"/>
      <c r="N184" s="301" t="s">
        <v>7905</v>
      </c>
      <c r="O184" s="302" t="s">
        <v>7906</v>
      </c>
      <c r="P184" s="303" t="s">
        <v>7904</v>
      </c>
      <c r="Q184" s="301"/>
      <c r="R184" s="301"/>
      <c r="S184" s="301"/>
      <c r="T184" s="301" t="s">
        <v>7905</v>
      </c>
      <c r="U184" s="302" t="s">
        <v>7906</v>
      </c>
    </row>
    <row r="185" spans="1:22" s="289" customFormat="1" ht="12.75" customHeight="1">
      <c r="A185" s="356"/>
      <c r="B185" s="357"/>
      <c r="C185" s="358"/>
      <c r="D185" s="354"/>
      <c r="E185" s="354"/>
      <c r="F185" s="354"/>
      <c r="G185" s="354"/>
      <c r="H185" s="354"/>
      <c r="I185" s="354"/>
      <c r="J185" s="364">
        <f>+J186/C184</f>
        <v>0.7</v>
      </c>
      <c r="K185" s="354"/>
      <c r="L185" s="354"/>
      <c r="M185" s="354"/>
      <c r="N185" s="354"/>
      <c r="O185" s="365"/>
      <c r="P185" s="364">
        <f>+P186/C184</f>
        <v>0.3</v>
      </c>
      <c r="Q185" s="354"/>
      <c r="R185" s="354"/>
      <c r="S185" s="354"/>
      <c r="T185" s="354"/>
      <c r="U185" s="365"/>
    </row>
    <row r="186" spans="1:22" s="289" customFormat="1" ht="12.75" customHeight="1">
      <c r="A186" s="356"/>
      <c r="B186" s="357"/>
      <c r="C186" s="358"/>
      <c r="D186" s="355"/>
      <c r="E186" s="355"/>
      <c r="F186" s="355"/>
      <c r="G186" s="355"/>
      <c r="H186" s="355"/>
      <c r="I186" s="355"/>
      <c r="J186" s="362">
        <f>+C184*0.7</f>
        <v>8650.1939999999995</v>
      </c>
      <c r="K186" s="355"/>
      <c r="L186" s="355"/>
      <c r="M186" s="355"/>
      <c r="N186" s="355"/>
      <c r="O186" s="363"/>
      <c r="P186" s="362">
        <f>+C184*0.3</f>
        <v>3707.2259999999997</v>
      </c>
      <c r="Q186" s="355"/>
      <c r="R186" s="355"/>
      <c r="S186" s="355"/>
      <c r="T186" s="355"/>
      <c r="U186" s="363"/>
      <c r="V186" s="347">
        <f>+P186+J186+D186-C184</f>
        <v>0</v>
      </c>
    </row>
    <row r="187" spans="1:22" s="289" customFormat="1" ht="12.75" customHeight="1">
      <c r="A187" s="356" t="s">
        <v>6857</v>
      </c>
      <c r="B187" s="318" t="str">
        <f>+Orçamento!B72</f>
        <v>PINTURA DAS PEÇAS EM EPOXI</v>
      </c>
      <c r="C187" s="319"/>
      <c r="D187" s="319"/>
      <c r="E187" s="319"/>
      <c r="F187" s="319"/>
      <c r="G187" s="319"/>
      <c r="H187" s="319"/>
      <c r="I187" s="319"/>
      <c r="J187" s="319"/>
      <c r="K187" s="319"/>
      <c r="L187" s="319"/>
      <c r="M187" s="319"/>
      <c r="N187" s="319"/>
      <c r="O187" s="320"/>
      <c r="P187" s="319"/>
      <c r="Q187" s="319"/>
      <c r="R187" s="319"/>
      <c r="S187" s="319"/>
      <c r="T187" s="319"/>
      <c r="U187" s="320"/>
    </row>
    <row r="188" spans="1:22" s="289" customFormat="1" ht="12.75" customHeight="1">
      <c r="A188" s="356"/>
      <c r="B188" s="321"/>
      <c r="C188" s="322"/>
      <c r="D188" s="322"/>
      <c r="E188" s="322"/>
      <c r="F188" s="322"/>
      <c r="G188" s="322"/>
      <c r="H188" s="322"/>
      <c r="I188" s="322"/>
      <c r="J188" s="322"/>
      <c r="K188" s="322"/>
      <c r="L188" s="322"/>
      <c r="M188" s="322"/>
      <c r="N188" s="322"/>
      <c r="O188" s="323"/>
      <c r="P188" s="322"/>
      <c r="Q188" s="322"/>
      <c r="R188" s="322"/>
      <c r="S188" s="322"/>
      <c r="T188" s="322"/>
      <c r="U188" s="323"/>
    </row>
    <row r="189" spans="1:22" s="289" customFormat="1" ht="12.75" customHeight="1">
      <c r="A189" s="356"/>
      <c r="B189" s="324"/>
      <c r="C189" s="325"/>
      <c r="D189" s="325"/>
      <c r="E189" s="325"/>
      <c r="F189" s="325"/>
      <c r="G189" s="325"/>
      <c r="H189" s="325"/>
      <c r="I189" s="325"/>
      <c r="J189" s="325"/>
      <c r="K189" s="325"/>
      <c r="L189" s="325"/>
      <c r="M189" s="325"/>
      <c r="N189" s="325"/>
      <c r="O189" s="326"/>
      <c r="P189" s="325"/>
      <c r="Q189" s="325"/>
      <c r="R189" s="325"/>
      <c r="S189" s="325"/>
      <c r="T189" s="325"/>
      <c r="U189" s="326"/>
    </row>
    <row r="190" spans="1:22" s="289" customFormat="1" ht="12.75" customHeight="1">
      <c r="A190" s="356" t="s">
        <v>7891</v>
      </c>
      <c r="B190" s="357" t="str">
        <f>+VLOOKUP(A190,Orçamento!$A$10:$J$84,5,0)</f>
        <v>PRIMER EPOXI EM ESTRUTURA DE AÇO CARBONO 25 MICRA C/TRINCHA</v>
      </c>
      <c r="C190" s="358">
        <f>+VLOOKUP(A190,Orçamento!$A$10:$J$84,10,0)</f>
        <v>873.87</v>
      </c>
      <c r="D190" s="300"/>
      <c r="E190" s="301"/>
      <c r="F190" s="301"/>
      <c r="G190" s="301"/>
      <c r="H190" s="301"/>
      <c r="I190" s="301"/>
      <c r="J190" s="303"/>
      <c r="K190" s="301"/>
      <c r="L190" s="301"/>
      <c r="M190" s="301"/>
      <c r="N190" s="301"/>
      <c r="O190" s="302"/>
      <c r="P190" s="303" t="s">
        <v>7904</v>
      </c>
      <c r="Q190" s="301"/>
      <c r="R190" s="301"/>
      <c r="S190" s="301"/>
      <c r="T190" s="301" t="s">
        <v>7905</v>
      </c>
      <c r="U190" s="302" t="s">
        <v>7906</v>
      </c>
    </row>
    <row r="191" spans="1:22" s="289" customFormat="1" ht="12.75" customHeight="1">
      <c r="A191" s="356"/>
      <c r="B191" s="357"/>
      <c r="C191" s="358"/>
      <c r="D191" s="354"/>
      <c r="E191" s="354"/>
      <c r="F191" s="354"/>
      <c r="G191" s="354"/>
      <c r="H191" s="354"/>
      <c r="I191" s="354"/>
      <c r="J191" s="364"/>
      <c r="K191" s="354"/>
      <c r="L191" s="354"/>
      <c r="M191" s="354"/>
      <c r="N191" s="354"/>
      <c r="O191" s="365"/>
      <c r="P191" s="364">
        <f>+P192/C190</f>
        <v>1</v>
      </c>
      <c r="Q191" s="354"/>
      <c r="R191" s="354"/>
      <c r="S191" s="354"/>
      <c r="T191" s="354"/>
      <c r="U191" s="365"/>
    </row>
    <row r="192" spans="1:22" s="289" customFormat="1" ht="12.75" customHeight="1">
      <c r="A192" s="356"/>
      <c r="B192" s="357"/>
      <c r="C192" s="358"/>
      <c r="D192" s="355"/>
      <c r="E192" s="355"/>
      <c r="F192" s="355"/>
      <c r="G192" s="355"/>
      <c r="H192" s="355"/>
      <c r="I192" s="355"/>
      <c r="J192" s="362"/>
      <c r="K192" s="355"/>
      <c r="L192" s="355"/>
      <c r="M192" s="355"/>
      <c r="N192" s="355"/>
      <c r="O192" s="363"/>
      <c r="P192" s="362">
        <f>+C190</f>
        <v>873.87</v>
      </c>
      <c r="Q192" s="355"/>
      <c r="R192" s="355"/>
      <c r="S192" s="355"/>
      <c r="T192" s="355"/>
      <c r="U192" s="363"/>
      <c r="V192" s="347">
        <f>+P192+J192+D192-C190</f>
        <v>0</v>
      </c>
    </row>
    <row r="193" spans="1:22" s="289" customFormat="1" ht="12.75" customHeight="1">
      <c r="A193" s="356" t="s">
        <v>7892</v>
      </c>
      <c r="B193" s="357" t="str">
        <f>+VLOOKUP(A193,Orçamento!$A$10:$J$84,5,0)</f>
        <v>TINTA EPOXI EM ESTRUTURA DE AÇO CARBONO 50 MICRA C/TRINCHA</v>
      </c>
      <c r="C193" s="358">
        <f>+VLOOKUP(A193,Orçamento!$A$10:$J$84,10,0)</f>
        <v>1507.14</v>
      </c>
      <c r="D193" s="300"/>
      <c r="E193" s="301"/>
      <c r="F193" s="301"/>
      <c r="G193" s="301"/>
      <c r="H193" s="301"/>
      <c r="I193" s="301"/>
      <c r="J193" s="303"/>
      <c r="K193" s="301"/>
      <c r="L193" s="301"/>
      <c r="M193" s="301"/>
      <c r="N193" s="301"/>
      <c r="O193" s="302"/>
      <c r="P193" s="303" t="s">
        <v>7904</v>
      </c>
      <c r="Q193" s="301"/>
      <c r="R193" s="301"/>
      <c r="S193" s="301"/>
      <c r="T193" s="301" t="s">
        <v>7905</v>
      </c>
      <c r="U193" s="302" t="s">
        <v>7906</v>
      </c>
    </row>
    <row r="194" spans="1:22" s="289" customFormat="1" ht="12.75" customHeight="1">
      <c r="A194" s="356"/>
      <c r="B194" s="357"/>
      <c r="C194" s="358"/>
      <c r="D194" s="354"/>
      <c r="E194" s="354"/>
      <c r="F194" s="354"/>
      <c r="G194" s="354"/>
      <c r="H194" s="354"/>
      <c r="I194" s="354"/>
      <c r="J194" s="364"/>
      <c r="K194" s="354"/>
      <c r="L194" s="354"/>
      <c r="M194" s="354"/>
      <c r="N194" s="354"/>
      <c r="O194" s="365"/>
      <c r="P194" s="364">
        <f>+P195/C193</f>
        <v>1</v>
      </c>
      <c r="Q194" s="354"/>
      <c r="R194" s="354"/>
      <c r="S194" s="354"/>
      <c r="T194" s="354"/>
      <c r="U194" s="365"/>
    </row>
    <row r="195" spans="1:22" s="289" customFormat="1" ht="12.75" customHeight="1">
      <c r="A195" s="356"/>
      <c r="B195" s="357"/>
      <c r="C195" s="358"/>
      <c r="D195" s="355"/>
      <c r="E195" s="355"/>
      <c r="F195" s="355"/>
      <c r="G195" s="355"/>
      <c r="H195" s="355"/>
      <c r="I195" s="355"/>
      <c r="J195" s="362"/>
      <c r="K195" s="355"/>
      <c r="L195" s="355"/>
      <c r="M195" s="355"/>
      <c r="N195" s="355"/>
      <c r="O195" s="363"/>
      <c r="P195" s="362">
        <f>+C193</f>
        <v>1507.14</v>
      </c>
      <c r="Q195" s="355"/>
      <c r="R195" s="355"/>
      <c r="S195" s="355"/>
      <c r="T195" s="355"/>
      <c r="U195" s="363"/>
      <c r="V195" s="347">
        <f>+P195+J195+D195-C193</f>
        <v>0</v>
      </c>
    </row>
    <row r="196" spans="1:22" s="289" customFormat="1" ht="13.5">
      <c r="A196" s="290">
        <v>7</v>
      </c>
      <c r="B196" s="291" t="str">
        <f>+Orçamento!B76</f>
        <v>PRATELEIRAS DE GRANITO NA COPA SITUADO NO 4º ANDAR LADO OESTE DO ED. ANEXO I</v>
      </c>
      <c r="C196" s="292"/>
      <c r="D196" s="293"/>
      <c r="E196" s="294"/>
      <c r="F196" s="294"/>
      <c r="G196" s="294"/>
      <c r="H196" s="294"/>
      <c r="I196" s="294"/>
      <c r="J196" s="295"/>
      <c r="K196" s="296"/>
      <c r="L196" s="297"/>
      <c r="M196" s="296"/>
      <c r="N196" s="297"/>
      <c r="O196" s="298"/>
      <c r="P196" s="295"/>
      <c r="Q196" s="296"/>
      <c r="R196" s="297"/>
      <c r="S196" s="296"/>
      <c r="T196" s="297"/>
      <c r="U196" s="298"/>
    </row>
    <row r="197" spans="1:22" s="289" customFormat="1" ht="12.75" customHeight="1">
      <c r="A197" s="359" t="s">
        <v>7893</v>
      </c>
      <c r="B197" s="357" t="str">
        <f>+VLOOKUP(A197,Orçamento!$A$10:$J$84,5,0)</f>
        <v>SUPORTE MÃO FRANCESA EM ACO, ABAS IGUAIS 40 CM, CAPACIDADE MINIMA 70 KG, BRANCO - FORNECIMENTO E INSTALAÇÃO. AF_01/2020</v>
      </c>
      <c r="C197" s="358">
        <f>+VLOOKUP(A197,Orçamento!$A$10:$J$84,10,0)</f>
        <v>211.88</v>
      </c>
      <c r="D197" s="300" t="s">
        <v>7906</v>
      </c>
      <c r="E197" s="301"/>
      <c r="F197" s="301"/>
      <c r="G197" s="301"/>
      <c r="H197" s="301"/>
      <c r="I197" s="301" t="s">
        <v>7906</v>
      </c>
      <c r="J197" s="303"/>
      <c r="K197" s="301"/>
      <c r="L197" s="301"/>
      <c r="M197" s="301"/>
      <c r="N197" s="301"/>
      <c r="O197" s="302"/>
      <c r="P197" s="303"/>
      <c r="Q197" s="301"/>
      <c r="R197" s="301"/>
      <c r="S197" s="301"/>
      <c r="T197" s="301"/>
      <c r="U197" s="302"/>
    </row>
    <row r="198" spans="1:22" s="289" customFormat="1" ht="12.75" customHeight="1">
      <c r="A198" s="360"/>
      <c r="B198" s="357"/>
      <c r="C198" s="358"/>
      <c r="D198" s="354">
        <f>+D199/C197</f>
        <v>1</v>
      </c>
      <c r="E198" s="354"/>
      <c r="F198" s="354"/>
      <c r="G198" s="354"/>
      <c r="H198" s="354"/>
      <c r="I198" s="354"/>
      <c r="J198" s="364"/>
      <c r="K198" s="354"/>
      <c r="L198" s="354"/>
      <c r="M198" s="354"/>
      <c r="N198" s="354"/>
      <c r="O198" s="365"/>
      <c r="P198" s="364"/>
      <c r="Q198" s="354"/>
      <c r="R198" s="354"/>
      <c r="S198" s="354"/>
      <c r="T198" s="354"/>
      <c r="U198" s="365"/>
    </row>
    <row r="199" spans="1:22" s="289" customFormat="1" ht="12.75" customHeight="1">
      <c r="A199" s="361"/>
      <c r="B199" s="357"/>
      <c r="C199" s="358"/>
      <c r="D199" s="355">
        <f>+C197</f>
        <v>211.88</v>
      </c>
      <c r="E199" s="355"/>
      <c r="F199" s="355"/>
      <c r="G199" s="355"/>
      <c r="H199" s="355"/>
      <c r="I199" s="355"/>
      <c r="J199" s="362"/>
      <c r="K199" s="355"/>
      <c r="L199" s="355"/>
      <c r="M199" s="355"/>
      <c r="N199" s="355"/>
      <c r="O199" s="363"/>
      <c r="P199" s="362"/>
      <c r="Q199" s="355"/>
      <c r="R199" s="355"/>
      <c r="S199" s="355"/>
      <c r="T199" s="355"/>
      <c r="U199" s="363"/>
      <c r="V199" s="347">
        <f>+P199+J199+D199-C197</f>
        <v>0</v>
      </c>
    </row>
    <row r="200" spans="1:22" s="289" customFormat="1" ht="12.75" customHeight="1">
      <c r="A200" s="359" t="s">
        <v>7894</v>
      </c>
      <c r="B200" s="357" t="str">
        <f>+VLOOKUP(A200,Orçamento!$A$10:$J$84,5,0)</f>
        <v>BANCADA EM GRANITO VERDE UBATUBA, E = 2CM</v>
      </c>
      <c r="C200" s="358">
        <f>+VLOOKUP(A200,Orçamento!$A$10:$J$84,10,0)</f>
        <v>456.02</v>
      </c>
      <c r="D200" s="300" t="s">
        <v>7906</v>
      </c>
      <c r="E200" s="301"/>
      <c r="F200" s="301"/>
      <c r="G200" s="301"/>
      <c r="H200" s="301"/>
      <c r="I200" s="301" t="s">
        <v>7906</v>
      </c>
      <c r="J200" s="303"/>
      <c r="K200" s="301"/>
      <c r="L200" s="301"/>
      <c r="M200" s="301"/>
      <c r="N200" s="301"/>
      <c r="O200" s="302"/>
      <c r="P200" s="303"/>
      <c r="Q200" s="301"/>
      <c r="R200" s="301"/>
      <c r="S200" s="301"/>
      <c r="T200" s="301"/>
      <c r="U200" s="302"/>
    </row>
    <row r="201" spans="1:22" s="289" customFormat="1" ht="12.75" customHeight="1">
      <c r="A201" s="360"/>
      <c r="B201" s="357"/>
      <c r="C201" s="358"/>
      <c r="D201" s="354">
        <f>+D202/C200</f>
        <v>1</v>
      </c>
      <c r="E201" s="354"/>
      <c r="F201" s="354"/>
      <c r="G201" s="354"/>
      <c r="H201" s="354"/>
      <c r="I201" s="354"/>
      <c r="J201" s="364"/>
      <c r="K201" s="354"/>
      <c r="L201" s="354"/>
      <c r="M201" s="354"/>
      <c r="N201" s="354"/>
      <c r="O201" s="365"/>
      <c r="P201" s="364"/>
      <c r="Q201" s="354"/>
      <c r="R201" s="354"/>
      <c r="S201" s="354"/>
      <c r="T201" s="354"/>
      <c r="U201" s="365"/>
    </row>
    <row r="202" spans="1:22" s="289" customFormat="1" ht="12.75" customHeight="1">
      <c r="A202" s="361"/>
      <c r="B202" s="357"/>
      <c r="C202" s="358"/>
      <c r="D202" s="355">
        <f>+C200</f>
        <v>456.02</v>
      </c>
      <c r="E202" s="355"/>
      <c r="F202" s="355"/>
      <c r="G202" s="355"/>
      <c r="H202" s="355"/>
      <c r="I202" s="355"/>
      <c r="J202" s="362"/>
      <c r="K202" s="355"/>
      <c r="L202" s="355"/>
      <c r="M202" s="355"/>
      <c r="N202" s="355"/>
      <c r="O202" s="363"/>
      <c r="P202" s="362"/>
      <c r="Q202" s="355"/>
      <c r="R202" s="355"/>
      <c r="S202" s="355"/>
      <c r="T202" s="355"/>
      <c r="U202" s="363"/>
      <c r="V202" s="347">
        <f>+P202+J202+D202-C200</f>
        <v>0</v>
      </c>
    </row>
    <row r="203" spans="1:22" s="289" customFormat="1" ht="12.75" customHeight="1">
      <c r="A203" s="359" t="s">
        <v>7895</v>
      </c>
      <c r="B203" s="357" t="str">
        <f>+VLOOKUP(A203,Orçamento!$A$10:$J$84,5,0)</f>
        <v>DIVISÓRIA EM GRANITO VERDE UBATUBA, POLIDO DOS DOIS LADOS, ACABAMENTO BOLEADO, E= 2CM, ASSENTADO COM ARGAMASSA TRACO 1:4, ARREMATE EM CIMENTO BRANCO, EXCLUSIVE FERRAGENS</v>
      </c>
      <c r="C203" s="358">
        <f>+VLOOKUP(A203,Orçamento!$A$10:$J$84,10,0)</f>
        <v>298.13</v>
      </c>
      <c r="D203" s="300" t="s">
        <v>7906</v>
      </c>
      <c r="E203" s="301"/>
      <c r="F203" s="301"/>
      <c r="G203" s="301"/>
      <c r="H203" s="301"/>
      <c r="I203" s="301" t="s">
        <v>7906</v>
      </c>
      <c r="J203" s="303"/>
      <c r="K203" s="301"/>
      <c r="L203" s="301"/>
      <c r="M203" s="301"/>
      <c r="N203" s="301"/>
      <c r="O203" s="302"/>
      <c r="P203" s="303"/>
      <c r="Q203" s="301"/>
      <c r="R203" s="301"/>
      <c r="S203" s="301"/>
      <c r="T203" s="301"/>
      <c r="U203" s="302"/>
    </row>
    <row r="204" spans="1:22" s="289" customFormat="1" ht="12.75" customHeight="1">
      <c r="A204" s="360"/>
      <c r="B204" s="357"/>
      <c r="C204" s="358"/>
      <c r="D204" s="354">
        <f>+D205/C203</f>
        <v>1</v>
      </c>
      <c r="E204" s="354"/>
      <c r="F204" s="354"/>
      <c r="G204" s="354"/>
      <c r="H204" s="354"/>
      <c r="I204" s="354"/>
      <c r="J204" s="364"/>
      <c r="K204" s="354"/>
      <c r="L204" s="354"/>
      <c r="M204" s="354"/>
      <c r="N204" s="354"/>
      <c r="O204" s="365"/>
      <c r="P204" s="364"/>
      <c r="Q204" s="354"/>
      <c r="R204" s="354"/>
      <c r="S204" s="354"/>
      <c r="T204" s="354"/>
      <c r="U204" s="365"/>
    </row>
    <row r="205" spans="1:22" s="289" customFormat="1" ht="12.75" customHeight="1">
      <c r="A205" s="361"/>
      <c r="B205" s="357"/>
      <c r="C205" s="358"/>
      <c r="D205" s="355">
        <f>+ROUND(C203*1,2)</f>
        <v>298.13</v>
      </c>
      <c r="E205" s="355"/>
      <c r="F205" s="355"/>
      <c r="G205" s="355"/>
      <c r="H205" s="355"/>
      <c r="I205" s="355"/>
      <c r="J205" s="362"/>
      <c r="K205" s="355"/>
      <c r="L205" s="355"/>
      <c r="M205" s="355"/>
      <c r="N205" s="355"/>
      <c r="O205" s="363"/>
      <c r="P205" s="362"/>
      <c r="Q205" s="355"/>
      <c r="R205" s="355"/>
      <c r="S205" s="355"/>
      <c r="T205" s="355"/>
      <c r="U205" s="363"/>
      <c r="V205" s="347">
        <f>+P205+J205+D205-C203</f>
        <v>0</v>
      </c>
    </row>
    <row r="206" spans="1:22" s="289" customFormat="1" ht="12.75" customHeight="1">
      <c r="A206" s="359" t="s">
        <v>7913</v>
      </c>
      <c r="B206" s="357" t="str">
        <f>+VLOOKUP(A206,Orçamento!$A$10:$J$84,5,0)</f>
        <v>APLICAÇÃO DE ADESIVO ESTRUTURAL BASE EPOXI</v>
      </c>
      <c r="C206" s="358">
        <f>+VLOOKUP(A206,Orçamento!$A$10:$J$84,10,0)</f>
        <v>149.72</v>
      </c>
      <c r="D206" s="300" t="s">
        <v>7906</v>
      </c>
      <c r="E206" s="301"/>
      <c r="F206" s="301"/>
      <c r="G206" s="301"/>
      <c r="H206" s="301"/>
      <c r="I206" s="301" t="s">
        <v>7906</v>
      </c>
      <c r="J206" s="303"/>
      <c r="K206" s="301"/>
      <c r="L206" s="301"/>
      <c r="M206" s="301"/>
      <c r="N206" s="301"/>
      <c r="O206" s="302"/>
      <c r="P206" s="303"/>
      <c r="Q206" s="301"/>
      <c r="R206" s="301"/>
      <c r="S206" s="301"/>
      <c r="T206" s="301"/>
      <c r="U206" s="302"/>
    </row>
    <row r="207" spans="1:22" s="289" customFormat="1" ht="12.75" customHeight="1">
      <c r="A207" s="360"/>
      <c r="B207" s="357"/>
      <c r="C207" s="358"/>
      <c r="D207" s="354">
        <f>+D208/C206</f>
        <v>1</v>
      </c>
      <c r="E207" s="354"/>
      <c r="F207" s="354"/>
      <c r="G207" s="354"/>
      <c r="H207" s="354"/>
      <c r="I207" s="354"/>
      <c r="J207" s="364"/>
      <c r="K207" s="354"/>
      <c r="L207" s="354"/>
      <c r="M207" s="354"/>
      <c r="N207" s="354"/>
      <c r="O207" s="365"/>
      <c r="P207" s="364"/>
      <c r="Q207" s="354"/>
      <c r="R207" s="354"/>
      <c r="S207" s="354"/>
      <c r="T207" s="354"/>
      <c r="U207" s="365"/>
    </row>
    <row r="208" spans="1:22" s="289" customFormat="1" ht="12.75" customHeight="1">
      <c r="A208" s="361"/>
      <c r="B208" s="357"/>
      <c r="C208" s="358"/>
      <c r="D208" s="355">
        <f>+ROUND(C206*1,2)</f>
        <v>149.72</v>
      </c>
      <c r="E208" s="355"/>
      <c r="F208" s="355"/>
      <c r="G208" s="355"/>
      <c r="H208" s="355"/>
      <c r="I208" s="355"/>
      <c r="J208" s="362"/>
      <c r="K208" s="355"/>
      <c r="L208" s="355"/>
      <c r="M208" s="355"/>
      <c r="N208" s="355"/>
      <c r="O208" s="363"/>
      <c r="P208" s="362"/>
      <c r="Q208" s="355"/>
      <c r="R208" s="355"/>
      <c r="S208" s="355"/>
      <c r="T208" s="355"/>
      <c r="U208" s="363"/>
      <c r="V208" s="347">
        <f>+P208+J208+D208-C206</f>
        <v>0</v>
      </c>
    </row>
    <row r="209" spans="1:22" s="289" customFormat="1" ht="13.5">
      <c r="A209" s="290">
        <v>8</v>
      </c>
      <c r="B209" s="291" t="str">
        <f>+Orçamento!B81</f>
        <v>SERVIÇOS FINAIS</v>
      </c>
      <c r="C209" s="292"/>
      <c r="D209" s="293"/>
      <c r="E209" s="294"/>
      <c r="F209" s="294"/>
      <c r="G209" s="294"/>
      <c r="H209" s="294"/>
      <c r="I209" s="294"/>
      <c r="J209" s="295"/>
      <c r="K209" s="296"/>
      <c r="L209" s="297"/>
      <c r="M209" s="296"/>
      <c r="N209" s="297"/>
      <c r="O209" s="298"/>
      <c r="P209" s="295"/>
      <c r="Q209" s="296"/>
      <c r="R209" s="297"/>
      <c r="S209" s="296"/>
      <c r="T209" s="297"/>
      <c r="U209" s="298"/>
    </row>
    <row r="210" spans="1:22" s="289" customFormat="1" ht="12.75" customHeight="1">
      <c r="A210" s="356" t="s">
        <v>785</v>
      </c>
      <c r="B210" s="357" t="str">
        <f>+VLOOKUP(A210,Orçamento!$A$10:$J$84,5,0)</f>
        <v>CARGA MANUAL DE ENTULHO EM CAMINHÃO BASCULANTE</v>
      </c>
      <c r="C210" s="358">
        <f>+VLOOKUP(A210,Orçamento!$A$10:$J$84,10,0)</f>
        <v>696</v>
      </c>
      <c r="D210" s="300"/>
      <c r="E210" s="301"/>
      <c r="F210" s="301"/>
      <c r="G210" s="301"/>
      <c r="H210" s="301"/>
      <c r="I210" s="301"/>
      <c r="J210" s="303" t="s">
        <v>7904</v>
      </c>
      <c r="K210" s="301"/>
      <c r="L210" s="301"/>
      <c r="M210" s="301"/>
      <c r="N210" s="301" t="s">
        <v>7905</v>
      </c>
      <c r="O210" s="302" t="s">
        <v>7906</v>
      </c>
      <c r="P210" s="303" t="s">
        <v>7904</v>
      </c>
      <c r="Q210" s="301"/>
      <c r="R210" s="301"/>
      <c r="S210" s="301"/>
      <c r="T210" s="301" t="s">
        <v>7905</v>
      </c>
      <c r="U210" s="302" t="s">
        <v>7906</v>
      </c>
    </row>
    <row r="211" spans="1:22" s="289" customFormat="1" ht="12.75" customHeight="1">
      <c r="A211" s="356"/>
      <c r="B211" s="357"/>
      <c r="C211" s="358"/>
      <c r="D211" s="354"/>
      <c r="E211" s="354"/>
      <c r="F211" s="354"/>
      <c r="G211" s="354"/>
      <c r="H211" s="354"/>
      <c r="I211" s="354"/>
      <c r="J211" s="364">
        <f>+J212/C210</f>
        <v>0.5</v>
      </c>
      <c r="K211" s="354"/>
      <c r="L211" s="354"/>
      <c r="M211" s="354"/>
      <c r="N211" s="354"/>
      <c r="O211" s="365"/>
      <c r="P211" s="364">
        <f>+P212/C210</f>
        <v>0.5</v>
      </c>
      <c r="Q211" s="354"/>
      <c r="R211" s="354"/>
      <c r="S211" s="354"/>
      <c r="T211" s="354"/>
      <c r="U211" s="365"/>
    </row>
    <row r="212" spans="1:22" s="289" customFormat="1" ht="12.75" customHeight="1">
      <c r="A212" s="356"/>
      <c r="B212" s="357"/>
      <c r="C212" s="358"/>
      <c r="D212" s="355"/>
      <c r="E212" s="355"/>
      <c r="F212" s="355"/>
      <c r="G212" s="355"/>
      <c r="H212" s="355"/>
      <c r="I212" s="355"/>
      <c r="J212" s="362">
        <f>+C210*0.5</f>
        <v>348</v>
      </c>
      <c r="K212" s="355"/>
      <c r="L212" s="355"/>
      <c r="M212" s="355"/>
      <c r="N212" s="355"/>
      <c r="O212" s="363"/>
      <c r="P212" s="362">
        <f>+C210*0.5</f>
        <v>348</v>
      </c>
      <c r="Q212" s="355"/>
      <c r="R212" s="355"/>
      <c r="S212" s="355"/>
      <c r="T212" s="355"/>
      <c r="U212" s="363"/>
      <c r="V212" s="347">
        <f>+P212+J212+D212-C210</f>
        <v>0</v>
      </c>
    </row>
    <row r="213" spans="1:22" s="289" customFormat="1" ht="12.75" customHeight="1">
      <c r="A213" s="356" t="s">
        <v>786</v>
      </c>
      <c r="B213" s="357" t="str">
        <f>+VLOOKUP(A213,Orçamento!$A$10:$J$84,5,0)</f>
        <v>TRANSPORTE DE MATERIAL, EXCETO ROCHA EM CAMINHÃO ATÉ 10KM</v>
      </c>
      <c r="C213" s="358">
        <f>+VLOOKUP(A213,Orçamento!$A$10:$J$84,10,0)</f>
        <v>887.76</v>
      </c>
      <c r="D213" s="300"/>
      <c r="E213" s="301"/>
      <c r="F213" s="301"/>
      <c r="G213" s="301"/>
      <c r="H213" s="301"/>
      <c r="I213" s="301"/>
      <c r="J213" s="303" t="s">
        <v>7904</v>
      </c>
      <c r="K213" s="301"/>
      <c r="L213" s="301"/>
      <c r="M213" s="301"/>
      <c r="N213" s="301" t="s">
        <v>7905</v>
      </c>
      <c r="O213" s="302" t="s">
        <v>7906</v>
      </c>
      <c r="P213" s="303" t="s">
        <v>7904</v>
      </c>
      <c r="Q213" s="301"/>
      <c r="R213" s="301"/>
      <c r="S213" s="301"/>
      <c r="T213" s="301" t="s">
        <v>7905</v>
      </c>
      <c r="U213" s="302" t="s">
        <v>7906</v>
      </c>
    </row>
    <row r="214" spans="1:22" s="289" customFormat="1" ht="12.75" customHeight="1">
      <c r="A214" s="356"/>
      <c r="B214" s="357"/>
      <c r="C214" s="358"/>
      <c r="D214" s="354"/>
      <c r="E214" s="354"/>
      <c r="F214" s="354"/>
      <c r="G214" s="354"/>
      <c r="H214" s="354"/>
      <c r="I214" s="354"/>
      <c r="J214" s="364">
        <f>+J215/C213</f>
        <v>0.5</v>
      </c>
      <c r="K214" s="354"/>
      <c r="L214" s="354"/>
      <c r="M214" s="354"/>
      <c r="N214" s="354"/>
      <c r="O214" s="365"/>
      <c r="P214" s="364">
        <f>+P215/C213</f>
        <v>0.5</v>
      </c>
      <c r="Q214" s="354"/>
      <c r="R214" s="354"/>
      <c r="S214" s="354"/>
      <c r="T214" s="354"/>
      <c r="U214" s="365"/>
    </row>
    <row r="215" spans="1:22" s="289" customFormat="1" ht="12.75" customHeight="1">
      <c r="A215" s="356"/>
      <c r="B215" s="357"/>
      <c r="C215" s="358"/>
      <c r="D215" s="355"/>
      <c r="E215" s="355"/>
      <c r="F215" s="355"/>
      <c r="G215" s="355"/>
      <c r="H215" s="355"/>
      <c r="I215" s="355"/>
      <c r="J215" s="362">
        <f>+C213*0.5</f>
        <v>443.88</v>
      </c>
      <c r="K215" s="355"/>
      <c r="L215" s="355"/>
      <c r="M215" s="355"/>
      <c r="N215" s="355"/>
      <c r="O215" s="363"/>
      <c r="P215" s="362">
        <f>+C213*0.5</f>
        <v>443.88</v>
      </c>
      <c r="Q215" s="355"/>
      <c r="R215" s="355"/>
      <c r="S215" s="355"/>
      <c r="T215" s="355"/>
      <c r="U215" s="363"/>
      <c r="V215" s="347">
        <f>+P215+J215+D215-C213</f>
        <v>0</v>
      </c>
    </row>
    <row r="216" spans="1:22" s="289" customFormat="1" ht="12.75" customHeight="1">
      <c r="A216" s="356" t="s">
        <v>787</v>
      </c>
      <c r="B216" s="357" t="str">
        <f>+VLOOKUP(A216,Orçamento!$A$10:$J$84,5,0)</f>
        <v>LIMPEZA GERAL</v>
      </c>
      <c r="C216" s="358">
        <f>+VLOOKUP(A216,Orçamento!$A$10:$J$84,10,0)</f>
        <v>894.2</v>
      </c>
      <c r="D216" s="303" t="s">
        <v>7904</v>
      </c>
      <c r="E216" s="301"/>
      <c r="F216" s="301"/>
      <c r="G216" s="301"/>
      <c r="H216" s="301" t="s">
        <v>7905</v>
      </c>
      <c r="I216" s="302" t="s">
        <v>7906</v>
      </c>
      <c r="J216" s="303" t="s">
        <v>7904</v>
      </c>
      <c r="K216" s="301"/>
      <c r="L216" s="301"/>
      <c r="M216" s="301"/>
      <c r="N216" s="301" t="s">
        <v>7905</v>
      </c>
      <c r="O216" s="302" t="s">
        <v>7906</v>
      </c>
      <c r="P216" s="303" t="s">
        <v>7904</v>
      </c>
      <c r="Q216" s="301"/>
      <c r="R216" s="301"/>
      <c r="S216" s="301"/>
      <c r="T216" s="301" t="s">
        <v>7905</v>
      </c>
      <c r="U216" s="302" t="s">
        <v>7906</v>
      </c>
    </row>
    <row r="217" spans="1:22" s="289" customFormat="1" ht="12.75" customHeight="1">
      <c r="A217" s="356"/>
      <c r="B217" s="357"/>
      <c r="C217" s="358"/>
      <c r="D217" s="364">
        <f>+D218/C216</f>
        <v>0.20000000000000004</v>
      </c>
      <c r="E217" s="354"/>
      <c r="F217" s="354"/>
      <c r="G217" s="354"/>
      <c r="H217" s="354"/>
      <c r="I217" s="365"/>
      <c r="J217" s="364">
        <f>+J218/C216</f>
        <v>0.40000000000000008</v>
      </c>
      <c r="K217" s="354"/>
      <c r="L217" s="354"/>
      <c r="M217" s="354"/>
      <c r="N217" s="354"/>
      <c r="O217" s="365"/>
      <c r="P217" s="364">
        <f>+P218/C216</f>
        <v>0.40000000000000008</v>
      </c>
      <c r="Q217" s="354"/>
      <c r="R217" s="354"/>
      <c r="S217" s="354"/>
      <c r="T217" s="354"/>
      <c r="U217" s="365"/>
    </row>
    <row r="218" spans="1:22" s="289" customFormat="1" ht="12.75" customHeight="1">
      <c r="A218" s="356"/>
      <c r="B218" s="357"/>
      <c r="C218" s="358"/>
      <c r="D218" s="362">
        <f>+C216*0.2</f>
        <v>178.84000000000003</v>
      </c>
      <c r="E218" s="355"/>
      <c r="F218" s="355"/>
      <c r="G218" s="355"/>
      <c r="H218" s="355"/>
      <c r="I218" s="363"/>
      <c r="J218" s="362">
        <f>+C216*0.4</f>
        <v>357.68000000000006</v>
      </c>
      <c r="K218" s="355"/>
      <c r="L218" s="355"/>
      <c r="M218" s="355"/>
      <c r="N218" s="355"/>
      <c r="O218" s="363"/>
      <c r="P218" s="362">
        <f>+C216*0.4</f>
        <v>357.68000000000006</v>
      </c>
      <c r="Q218" s="355"/>
      <c r="R218" s="355"/>
      <c r="S218" s="355"/>
      <c r="T218" s="355"/>
      <c r="U218" s="363"/>
      <c r="V218" s="347">
        <f>+P218+J218+D218-C216</f>
        <v>0</v>
      </c>
    </row>
    <row r="219" spans="1:22" s="313" customFormat="1" ht="13.5">
      <c r="A219" s="371" t="s">
        <v>7908</v>
      </c>
      <c r="B219" s="372"/>
      <c r="C219" s="312">
        <f>SUM(C11:C218)</f>
        <v>216143.55000000002</v>
      </c>
      <c r="D219" s="373"/>
      <c r="E219" s="374"/>
      <c r="F219" s="374"/>
      <c r="G219" s="374"/>
      <c r="H219" s="374"/>
      <c r="I219" s="374"/>
      <c r="J219" s="374"/>
      <c r="K219" s="374"/>
      <c r="L219" s="374"/>
      <c r="M219" s="374"/>
      <c r="N219" s="374"/>
      <c r="O219" s="375"/>
      <c r="P219" s="348"/>
      <c r="Q219" s="348"/>
      <c r="R219" s="348"/>
      <c r="S219" s="348"/>
      <c r="T219" s="348"/>
      <c r="U219" s="349"/>
    </row>
    <row r="220" spans="1:22">
      <c r="A220" s="366" t="s">
        <v>7909</v>
      </c>
      <c r="B220" s="367"/>
      <c r="C220" s="368"/>
      <c r="D220" s="376">
        <f>+D218+D208+D205+D202+D199+D126+D123+D120+D117+D114+D111+D47+D44+D41+D38+D35+D32+D29+D25+D22+D19+D16+D13</f>
        <v>38937.218000000001</v>
      </c>
      <c r="E220" s="376"/>
      <c r="F220" s="376"/>
      <c r="G220" s="376"/>
      <c r="H220" s="370">
        <f>D220/$C$219</f>
        <v>0.18014517666615543</v>
      </c>
      <c r="I220" s="370"/>
      <c r="J220" s="376">
        <f>+J218+J215+J212+J186+J183+J180+J174+J171+J152+J149+J145+J142+J139+J136+J133+J130+J62+J53+J50+J47+J44+J41+J38+J29+J19+J16</f>
        <v>95807.383000000002</v>
      </c>
      <c r="K220" s="376"/>
      <c r="L220" s="376"/>
      <c r="M220" s="376"/>
      <c r="N220" s="370">
        <f>J220/$C$219</f>
        <v>0.4432581171170733</v>
      </c>
      <c r="O220" s="370"/>
      <c r="P220" s="376">
        <f>+P218+P215+P212+P195+P192+P186+P183+P174+P171+P164+P161+P158+P155+P152+P107+P104+P101+P98+P95+P92+P89+P86+P83+P80+P77+P71+P68+P65+P62+P59+P56+P19+P16+0</f>
        <v>81398.948999999993</v>
      </c>
      <c r="Q220" s="376"/>
      <c r="R220" s="376"/>
      <c r="S220" s="376"/>
      <c r="T220" s="370">
        <f>P220/$C$219</f>
        <v>0.37659670621677116</v>
      </c>
      <c r="U220" s="370"/>
    </row>
    <row r="221" spans="1:22">
      <c r="A221" s="366" t="s">
        <v>7910</v>
      </c>
      <c r="B221" s="367"/>
      <c r="C221" s="368"/>
      <c r="D221" s="369">
        <f>+D220</f>
        <v>38937.218000000001</v>
      </c>
      <c r="E221" s="369"/>
      <c r="F221" s="369"/>
      <c r="G221" s="369"/>
      <c r="H221" s="370">
        <f>D221/$C$219</f>
        <v>0.18014517666615543</v>
      </c>
      <c r="I221" s="370"/>
      <c r="J221" s="369">
        <f>+J220+D221</f>
        <v>134744.601</v>
      </c>
      <c r="K221" s="369"/>
      <c r="L221" s="369"/>
      <c r="M221" s="369"/>
      <c r="N221" s="370">
        <f>J221/$C$219</f>
        <v>0.62340329378322867</v>
      </c>
      <c r="O221" s="370"/>
      <c r="P221" s="369">
        <f>+P220+J221</f>
        <v>216143.55</v>
      </c>
      <c r="Q221" s="369"/>
      <c r="R221" s="369"/>
      <c r="S221" s="369"/>
      <c r="T221" s="370">
        <f>P221/$C$219</f>
        <v>0.99999999999999989</v>
      </c>
      <c r="U221" s="370"/>
    </row>
  </sheetData>
  <mergeCells count="602">
    <mergeCell ref="P215:U215"/>
    <mergeCell ref="P217:U217"/>
    <mergeCell ref="P218:U218"/>
    <mergeCell ref="P220:S220"/>
    <mergeCell ref="T220:U220"/>
    <mergeCell ref="P221:S221"/>
    <mergeCell ref="T221:U221"/>
    <mergeCell ref="A5:U5"/>
    <mergeCell ref="D7:U7"/>
    <mergeCell ref="P201:U201"/>
    <mergeCell ref="P202:U202"/>
    <mergeCell ref="P204:U204"/>
    <mergeCell ref="P205:U205"/>
    <mergeCell ref="P207:U207"/>
    <mergeCell ref="P208:U208"/>
    <mergeCell ref="P211:U211"/>
    <mergeCell ref="P212:U212"/>
    <mergeCell ref="P214:U214"/>
    <mergeCell ref="P183:U183"/>
    <mergeCell ref="P185:U185"/>
    <mergeCell ref="P186:U186"/>
    <mergeCell ref="P191:U191"/>
    <mergeCell ref="P192:U192"/>
    <mergeCell ref="P194:U194"/>
    <mergeCell ref="P154:U154"/>
    <mergeCell ref="P155:U155"/>
    <mergeCell ref="P157:U157"/>
    <mergeCell ref="P158:U158"/>
    <mergeCell ref="P160:U160"/>
    <mergeCell ref="P161:U161"/>
    <mergeCell ref="P195:U195"/>
    <mergeCell ref="P198:U198"/>
    <mergeCell ref="P199:U199"/>
    <mergeCell ref="P163:U163"/>
    <mergeCell ref="P164:U164"/>
    <mergeCell ref="P170:U170"/>
    <mergeCell ref="P171:U171"/>
    <mergeCell ref="P173:U173"/>
    <mergeCell ref="P174:U174"/>
    <mergeCell ref="P179:U179"/>
    <mergeCell ref="P180:U180"/>
    <mergeCell ref="P182:U182"/>
    <mergeCell ref="P139:U139"/>
    <mergeCell ref="P141:U141"/>
    <mergeCell ref="P142:U142"/>
    <mergeCell ref="P144:U144"/>
    <mergeCell ref="P145:U145"/>
    <mergeCell ref="P148:U148"/>
    <mergeCell ref="P149:U149"/>
    <mergeCell ref="P151:U151"/>
    <mergeCell ref="P152:U152"/>
    <mergeCell ref="P125:U125"/>
    <mergeCell ref="P126:U126"/>
    <mergeCell ref="P129:U129"/>
    <mergeCell ref="P130:U130"/>
    <mergeCell ref="P132:U132"/>
    <mergeCell ref="P133:U133"/>
    <mergeCell ref="P135:U135"/>
    <mergeCell ref="P136:U136"/>
    <mergeCell ref="P138:U138"/>
    <mergeCell ref="P111:U111"/>
    <mergeCell ref="P113:U113"/>
    <mergeCell ref="P114:U114"/>
    <mergeCell ref="P116:U116"/>
    <mergeCell ref="P117:U117"/>
    <mergeCell ref="P119:U119"/>
    <mergeCell ref="P120:U120"/>
    <mergeCell ref="P122:U122"/>
    <mergeCell ref="P123:U123"/>
    <mergeCell ref="P98:U98"/>
    <mergeCell ref="P100:U100"/>
    <mergeCell ref="P101:U101"/>
    <mergeCell ref="P102:U102"/>
    <mergeCell ref="P103:U103"/>
    <mergeCell ref="P104:U104"/>
    <mergeCell ref="P106:U106"/>
    <mergeCell ref="P107:U107"/>
    <mergeCell ref="P110:U110"/>
    <mergeCell ref="P85:U85"/>
    <mergeCell ref="P86:U86"/>
    <mergeCell ref="P88:U88"/>
    <mergeCell ref="P89:U89"/>
    <mergeCell ref="P91:U91"/>
    <mergeCell ref="P92:U92"/>
    <mergeCell ref="P94:U94"/>
    <mergeCell ref="P95:U95"/>
    <mergeCell ref="P97:U97"/>
    <mergeCell ref="P68:U68"/>
    <mergeCell ref="P70:U70"/>
    <mergeCell ref="P71:U71"/>
    <mergeCell ref="P76:U76"/>
    <mergeCell ref="P77:U77"/>
    <mergeCell ref="P79:U79"/>
    <mergeCell ref="P80:U80"/>
    <mergeCell ref="P82:U82"/>
    <mergeCell ref="P83:U83"/>
    <mergeCell ref="P55:U55"/>
    <mergeCell ref="P56:U56"/>
    <mergeCell ref="P58:U58"/>
    <mergeCell ref="P59:U59"/>
    <mergeCell ref="P61:U61"/>
    <mergeCell ref="P62:U62"/>
    <mergeCell ref="P64:U64"/>
    <mergeCell ref="P65:U65"/>
    <mergeCell ref="P67:U67"/>
    <mergeCell ref="P41:U41"/>
    <mergeCell ref="P43:U43"/>
    <mergeCell ref="P44:U44"/>
    <mergeCell ref="P46:U46"/>
    <mergeCell ref="P47:U47"/>
    <mergeCell ref="P49:U49"/>
    <mergeCell ref="P50:U50"/>
    <mergeCell ref="P52:U52"/>
    <mergeCell ref="P53:U53"/>
    <mergeCell ref="J133:O133"/>
    <mergeCell ref="J149:O149"/>
    <mergeCell ref="J132:O132"/>
    <mergeCell ref="P8:U8"/>
    <mergeCell ref="P9:U9"/>
    <mergeCell ref="P12:U12"/>
    <mergeCell ref="P13:U13"/>
    <mergeCell ref="P15:U15"/>
    <mergeCell ref="P16:U16"/>
    <mergeCell ref="P18:U18"/>
    <mergeCell ref="P19:U19"/>
    <mergeCell ref="P21:U21"/>
    <mergeCell ref="P22:U22"/>
    <mergeCell ref="P24:U24"/>
    <mergeCell ref="P25:U25"/>
    <mergeCell ref="P28:U28"/>
    <mergeCell ref="P29:U29"/>
    <mergeCell ref="P31:U31"/>
    <mergeCell ref="P32:U32"/>
    <mergeCell ref="P34:U34"/>
    <mergeCell ref="P35:U35"/>
    <mergeCell ref="P37:U37"/>
    <mergeCell ref="P38:U38"/>
    <mergeCell ref="P40:U40"/>
    <mergeCell ref="D100:I100"/>
    <mergeCell ref="J100:O100"/>
    <mergeCell ref="D101:I101"/>
    <mergeCell ref="J101:O101"/>
    <mergeCell ref="D102:I102"/>
    <mergeCell ref="J102:O102"/>
    <mergeCell ref="D110:I110"/>
    <mergeCell ref="J110:O110"/>
    <mergeCell ref="D111:I111"/>
    <mergeCell ref="J111:O111"/>
    <mergeCell ref="D106:I106"/>
    <mergeCell ref="J106:O106"/>
    <mergeCell ref="D107:I107"/>
    <mergeCell ref="J107:O107"/>
    <mergeCell ref="A93:A95"/>
    <mergeCell ref="B93:B95"/>
    <mergeCell ref="C93:C95"/>
    <mergeCell ref="D94:I94"/>
    <mergeCell ref="J94:O94"/>
    <mergeCell ref="D95:I95"/>
    <mergeCell ref="J95:O95"/>
    <mergeCell ref="A102:A104"/>
    <mergeCell ref="B102:B104"/>
    <mergeCell ref="C102:C104"/>
    <mergeCell ref="D103:I103"/>
    <mergeCell ref="J103:O103"/>
    <mergeCell ref="D104:I104"/>
    <mergeCell ref="J104:O104"/>
    <mergeCell ref="A96:A98"/>
    <mergeCell ref="B96:B98"/>
    <mergeCell ref="C96:C98"/>
    <mergeCell ref="D97:I97"/>
    <mergeCell ref="J97:O97"/>
    <mergeCell ref="D98:I98"/>
    <mergeCell ref="J98:O98"/>
    <mergeCell ref="A99:A101"/>
    <mergeCell ref="B99:B101"/>
    <mergeCell ref="C99:C101"/>
    <mergeCell ref="A11:A13"/>
    <mergeCell ref="B11:B13"/>
    <mergeCell ref="C11:C13"/>
    <mergeCell ref="D12:I12"/>
    <mergeCell ref="J12:O12"/>
    <mergeCell ref="D13:I13"/>
    <mergeCell ref="J13:O13"/>
    <mergeCell ref="A4:O4"/>
    <mergeCell ref="A8:A9"/>
    <mergeCell ref="B8:B9"/>
    <mergeCell ref="C8:C9"/>
    <mergeCell ref="D8:I8"/>
    <mergeCell ref="J8:O8"/>
    <mergeCell ref="D9:I9"/>
    <mergeCell ref="J9:O9"/>
    <mergeCell ref="B23:B25"/>
    <mergeCell ref="C23:C25"/>
    <mergeCell ref="D24:I24"/>
    <mergeCell ref="J24:O24"/>
    <mergeCell ref="D25:I25"/>
    <mergeCell ref="J25:O25"/>
    <mergeCell ref="A14:A16"/>
    <mergeCell ref="B14:B16"/>
    <mergeCell ref="C14:C16"/>
    <mergeCell ref="D15:I15"/>
    <mergeCell ref="J15:O15"/>
    <mergeCell ref="D16:I16"/>
    <mergeCell ref="J16:O16"/>
    <mergeCell ref="A84:A86"/>
    <mergeCell ref="B84:B86"/>
    <mergeCell ref="C84:C86"/>
    <mergeCell ref="D85:I85"/>
    <mergeCell ref="J85:O85"/>
    <mergeCell ref="D86:I86"/>
    <mergeCell ref="J86:O86"/>
    <mergeCell ref="A81:A83"/>
    <mergeCell ref="B81:B83"/>
    <mergeCell ref="C81:C83"/>
    <mergeCell ref="D82:I82"/>
    <mergeCell ref="J82:O82"/>
    <mergeCell ref="D83:I83"/>
    <mergeCell ref="J83:O83"/>
    <mergeCell ref="A90:A92"/>
    <mergeCell ref="B90:B92"/>
    <mergeCell ref="C90:C92"/>
    <mergeCell ref="D91:I91"/>
    <mergeCell ref="J91:O91"/>
    <mergeCell ref="D92:I92"/>
    <mergeCell ref="J92:O92"/>
    <mergeCell ref="A87:A89"/>
    <mergeCell ref="B87:B89"/>
    <mergeCell ref="C87:C89"/>
    <mergeCell ref="D88:I88"/>
    <mergeCell ref="J88:O88"/>
    <mergeCell ref="D89:I89"/>
    <mergeCell ref="J89:O89"/>
    <mergeCell ref="A115:A117"/>
    <mergeCell ref="B115:B117"/>
    <mergeCell ref="C115:C117"/>
    <mergeCell ref="D116:I116"/>
    <mergeCell ref="J116:O116"/>
    <mergeCell ref="D117:I117"/>
    <mergeCell ref="J117:O117"/>
    <mergeCell ref="A112:A114"/>
    <mergeCell ref="B112:B114"/>
    <mergeCell ref="C112:C114"/>
    <mergeCell ref="D113:I113"/>
    <mergeCell ref="J113:O113"/>
    <mergeCell ref="D114:I114"/>
    <mergeCell ref="J114:O114"/>
    <mergeCell ref="A109:A111"/>
    <mergeCell ref="B109:B111"/>
    <mergeCell ref="C109:C111"/>
    <mergeCell ref="A105:A107"/>
    <mergeCell ref="B105:B107"/>
    <mergeCell ref="C105:C107"/>
    <mergeCell ref="D142:I142"/>
    <mergeCell ref="J142:O142"/>
    <mergeCell ref="A118:A120"/>
    <mergeCell ref="B118:B120"/>
    <mergeCell ref="C118:C120"/>
    <mergeCell ref="J119:O119"/>
    <mergeCell ref="J120:O120"/>
    <mergeCell ref="A124:A126"/>
    <mergeCell ref="B124:B126"/>
    <mergeCell ref="C124:C126"/>
    <mergeCell ref="D125:I125"/>
    <mergeCell ref="J125:O125"/>
    <mergeCell ref="A121:A123"/>
    <mergeCell ref="B121:B123"/>
    <mergeCell ref="C121:C123"/>
    <mergeCell ref="J122:O122"/>
    <mergeCell ref="J123:O123"/>
    <mergeCell ref="A134:A136"/>
    <mergeCell ref="B134:B136"/>
    <mergeCell ref="B162:B164"/>
    <mergeCell ref="C162:C164"/>
    <mergeCell ref="D163:I163"/>
    <mergeCell ref="J163:O163"/>
    <mergeCell ref="D164:I164"/>
    <mergeCell ref="J164:O164"/>
    <mergeCell ref="A156:A158"/>
    <mergeCell ref="B156:B158"/>
    <mergeCell ref="C156:C158"/>
    <mergeCell ref="D157:I157"/>
    <mergeCell ref="J157:O157"/>
    <mergeCell ref="D158:I158"/>
    <mergeCell ref="J158:O158"/>
    <mergeCell ref="D151:I151"/>
    <mergeCell ref="J151:O151"/>
    <mergeCell ref="D152:I152"/>
    <mergeCell ref="J152:O152"/>
    <mergeCell ref="A147:A149"/>
    <mergeCell ref="B147:B149"/>
    <mergeCell ref="C147:C149"/>
    <mergeCell ref="D148:I148"/>
    <mergeCell ref="J148:O148"/>
    <mergeCell ref="D149:I149"/>
    <mergeCell ref="A166:A168"/>
    <mergeCell ref="A178:A180"/>
    <mergeCell ref="B178:B180"/>
    <mergeCell ref="C178:C180"/>
    <mergeCell ref="D179:I179"/>
    <mergeCell ref="J179:O179"/>
    <mergeCell ref="D180:I180"/>
    <mergeCell ref="J180:O180"/>
    <mergeCell ref="A175:A177"/>
    <mergeCell ref="J171:O171"/>
    <mergeCell ref="A181:A183"/>
    <mergeCell ref="B181:B183"/>
    <mergeCell ref="C181:C183"/>
    <mergeCell ref="D182:I182"/>
    <mergeCell ref="J182:O182"/>
    <mergeCell ref="D183:I183"/>
    <mergeCell ref="J183:O183"/>
    <mergeCell ref="J192:O192"/>
    <mergeCell ref="A187:A189"/>
    <mergeCell ref="J185:O185"/>
    <mergeCell ref="D186:I186"/>
    <mergeCell ref="J186:O186"/>
    <mergeCell ref="D207:I207"/>
    <mergeCell ref="J207:O207"/>
    <mergeCell ref="D208:I208"/>
    <mergeCell ref="J208:O208"/>
    <mergeCell ref="A197:A199"/>
    <mergeCell ref="B197:B199"/>
    <mergeCell ref="C197:C199"/>
    <mergeCell ref="D198:I198"/>
    <mergeCell ref="J198:O198"/>
    <mergeCell ref="D199:I199"/>
    <mergeCell ref="J199:O199"/>
    <mergeCell ref="J202:O202"/>
    <mergeCell ref="D204:I204"/>
    <mergeCell ref="J204:O204"/>
    <mergeCell ref="D205:I205"/>
    <mergeCell ref="J205:O205"/>
    <mergeCell ref="D195:I195"/>
    <mergeCell ref="J195:O195"/>
    <mergeCell ref="A203:A205"/>
    <mergeCell ref="B203:B205"/>
    <mergeCell ref="C203:C205"/>
    <mergeCell ref="A213:A215"/>
    <mergeCell ref="B213:B215"/>
    <mergeCell ref="C213:C215"/>
    <mergeCell ref="D214:I214"/>
    <mergeCell ref="J214:O214"/>
    <mergeCell ref="D215:I215"/>
    <mergeCell ref="J215:O215"/>
    <mergeCell ref="A210:A212"/>
    <mergeCell ref="B210:B212"/>
    <mergeCell ref="C210:C212"/>
    <mergeCell ref="D211:I211"/>
    <mergeCell ref="J211:O211"/>
    <mergeCell ref="D212:I212"/>
    <mergeCell ref="J212:O212"/>
    <mergeCell ref="J201:O201"/>
    <mergeCell ref="D202:I202"/>
    <mergeCell ref="A206:A208"/>
    <mergeCell ref="B206:B208"/>
    <mergeCell ref="C206:C208"/>
    <mergeCell ref="A221:C221"/>
    <mergeCell ref="D221:G221"/>
    <mergeCell ref="H221:I221"/>
    <mergeCell ref="J221:M221"/>
    <mergeCell ref="N221:O221"/>
    <mergeCell ref="A17:A19"/>
    <mergeCell ref="B17:B19"/>
    <mergeCell ref="C17:C19"/>
    <mergeCell ref="D18:I18"/>
    <mergeCell ref="J18:O18"/>
    <mergeCell ref="A219:B219"/>
    <mergeCell ref="D219:O219"/>
    <mergeCell ref="A220:C220"/>
    <mergeCell ref="D220:G220"/>
    <mergeCell ref="H220:I220"/>
    <mergeCell ref="J220:M220"/>
    <mergeCell ref="N220:O220"/>
    <mergeCell ref="A216:A218"/>
    <mergeCell ref="B216:B218"/>
    <mergeCell ref="C216:C218"/>
    <mergeCell ref="D217:I217"/>
    <mergeCell ref="J217:O217"/>
    <mergeCell ref="D218:I218"/>
    <mergeCell ref="J218:O218"/>
    <mergeCell ref="A30:A32"/>
    <mergeCell ref="B30:B32"/>
    <mergeCell ref="C30:C32"/>
    <mergeCell ref="D31:I31"/>
    <mergeCell ref="J31:O31"/>
    <mergeCell ref="D32:I32"/>
    <mergeCell ref="J32:O32"/>
    <mergeCell ref="A23:A25"/>
    <mergeCell ref="D19:I19"/>
    <mergeCell ref="J19:O19"/>
    <mergeCell ref="A20:A22"/>
    <mergeCell ref="B20:B22"/>
    <mergeCell ref="C20:C22"/>
    <mergeCell ref="D21:I21"/>
    <mergeCell ref="J21:O21"/>
    <mergeCell ref="D22:I22"/>
    <mergeCell ref="J22:O22"/>
    <mergeCell ref="A27:A29"/>
    <mergeCell ref="B27:B29"/>
    <mergeCell ref="C27:C29"/>
    <mergeCell ref="D28:I28"/>
    <mergeCell ref="J28:O28"/>
    <mergeCell ref="D29:I29"/>
    <mergeCell ref="J29:O29"/>
    <mergeCell ref="A36:A38"/>
    <mergeCell ref="B36:B38"/>
    <mergeCell ref="C36:C38"/>
    <mergeCell ref="D37:I37"/>
    <mergeCell ref="J37:O37"/>
    <mergeCell ref="D38:I38"/>
    <mergeCell ref="J38:O38"/>
    <mergeCell ref="A33:A35"/>
    <mergeCell ref="B33:B35"/>
    <mergeCell ref="C33:C35"/>
    <mergeCell ref="D34:I34"/>
    <mergeCell ref="J34:O34"/>
    <mergeCell ref="D35:I35"/>
    <mergeCell ref="J35:O35"/>
    <mergeCell ref="A42:A44"/>
    <mergeCell ref="B42:B44"/>
    <mergeCell ref="C42:C44"/>
    <mergeCell ref="D43:I43"/>
    <mergeCell ref="J43:O43"/>
    <mergeCell ref="D44:I44"/>
    <mergeCell ref="J44:O44"/>
    <mergeCell ref="A39:A41"/>
    <mergeCell ref="B39:B41"/>
    <mergeCell ref="C39:C41"/>
    <mergeCell ref="D40:I40"/>
    <mergeCell ref="J40:O40"/>
    <mergeCell ref="D41:I41"/>
    <mergeCell ref="J41:O41"/>
    <mergeCell ref="A48:A50"/>
    <mergeCell ref="B48:B50"/>
    <mergeCell ref="C48:C50"/>
    <mergeCell ref="D49:I49"/>
    <mergeCell ref="J49:O49"/>
    <mergeCell ref="D50:I50"/>
    <mergeCell ref="J50:O50"/>
    <mergeCell ref="A45:A47"/>
    <mergeCell ref="B45:B47"/>
    <mergeCell ref="C45:C47"/>
    <mergeCell ref="D46:I46"/>
    <mergeCell ref="J46:O46"/>
    <mergeCell ref="D47:I47"/>
    <mergeCell ref="J47:O47"/>
    <mergeCell ref="A54:A56"/>
    <mergeCell ref="B54:B56"/>
    <mergeCell ref="C54:C56"/>
    <mergeCell ref="D55:I55"/>
    <mergeCell ref="J55:O55"/>
    <mergeCell ref="D56:I56"/>
    <mergeCell ref="J56:O56"/>
    <mergeCell ref="A51:A53"/>
    <mergeCell ref="B51:B53"/>
    <mergeCell ref="C51:C53"/>
    <mergeCell ref="D52:I52"/>
    <mergeCell ref="J52:O52"/>
    <mergeCell ref="D53:I53"/>
    <mergeCell ref="J53:O53"/>
    <mergeCell ref="A60:A62"/>
    <mergeCell ref="B60:B62"/>
    <mergeCell ref="C60:C62"/>
    <mergeCell ref="D61:I61"/>
    <mergeCell ref="J61:O61"/>
    <mergeCell ref="D62:I62"/>
    <mergeCell ref="J62:O62"/>
    <mergeCell ref="A57:A59"/>
    <mergeCell ref="B57:B59"/>
    <mergeCell ref="C57:C59"/>
    <mergeCell ref="D58:I58"/>
    <mergeCell ref="J58:O58"/>
    <mergeCell ref="D59:I59"/>
    <mergeCell ref="J59:O59"/>
    <mergeCell ref="A66:A68"/>
    <mergeCell ref="B66:B68"/>
    <mergeCell ref="C66:C68"/>
    <mergeCell ref="D67:I67"/>
    <mergeCell ref="J67:O67"/>
    <mergeCell ref="D68:I68"/>
    <mergeCell ref="J68:O68"/>
    <mergeCell ref="A63:A65"/>
    <mergeCell ref="B63:B65"/>
    <mergeCell ref="C63:C65"/>
    <mergeCell ref="D64:I64"/>
    <mergeCell ref="J64:O64"/>
    <mergeCell ref="D65:I65"/>
    <mergeCell ref="J65:O65"/>
    <mergeCell ref="A69:A71"/>
    <mergeCell ref="B69:B71"/>
    <mergeCell ref="C69:C71"/>
    <mergeCell ref="D70:I70"/>
    <mergeCell ref="J70:O70"/>
    <mergeCell ref="D71:I71"/>
    <mergeCell ref="J71:O71"/>
    <mergeCell ref="A78:A80"/>
    <mergeCell ref="B78:B80"/>
    <mergeCell ref="C78:C80"/>
    <mergeCell ref="D79:I79"/>
    <mergeCell ref="J79:O79"/>
    <mergeCell ref="D80:I80"/>
    <mergeCell ref="J80:O80"/>
    <mergeCell ref="A75:A77"/>
    <mergeCell ref="B75:B77"/>
    <mergeCell ref="C75:C77"/>
    <mergeCell ref="D76:I76"/>
    <mergeCell ref="J76:O76"/>
    <mergeCell ref="D77:I77"/>
    <mergeCell ref="J77:O77"/>
    <mergeCell ref="A72:A74"/>
    <mergeCell ref="A143:A145"/>
    <mergeCell ref="B143:B145"/>
    <mergeCell ref="C143:C145"/>
    <mergeCell ref="D144:I144"/>
    <mergeCell ref="J144:O144"/>
    <mergeCell ref="D145:I145"/>
    <mergeCell ref="J145:O145"/>
    <mergeCell ref="A140:A142"/>
    <mergeCell ref="B140:B142"/>
    <mergeCell ref="C140:C142"/>
    <mergeCell ref="D141:I141"/>
    <mergeCell ref="D126:I126"/>
    <mergeCell ref="J126:O126"/>
    <mergeCell ref="A128:A130"/>
    <mergeCell ref="B128:B130"/>
    <mergeCell ref="C128:C130"/>
    <mergeCell ref="D129:I129"/>
    <mergeCell ref="J129:O129"/>
    <mergeCell ref="D130:I130"/>
    <mergeCell ref="J130:O130"/>
    <mergeCell ref="J135:O135"/>
    <mergeCell ref="D136:I136"/>
    <mergeCell ref="J136:O136"/>
    <mergeCell ref="A159:A161"/>
    <mergeCell ref="B159:B161"/>
    <mergeCell ref="C159:C161"/>
    <mergeCell ref="D160:I160"/>
    <mergeCell ref="J160:O160"/>
    <mergeCell ref="D161:I161"/>
    <mergeCell ref="J161:O161"/>
    <mergeCell ref="A137:A139"/>
    <mergeCell ref="B137:B139"/>
    <mergeCell ref="C137:C139"/>
    <mergeCell ref="D138:I138"/>
    <mergeCell ref="J138:O138"/>
    <mergeCell ref="D139:I139"/>
    <mergeCell ref="J139:O139"/>
    <mergeCell ref="A153:A155"/>
    <mergeCell ref="B153:B155"/>
    <mergeCell ref="D154:I154"/>
    <mergeCell ref="J154:O154"/>
    <mergeCell ref="D155:I155"/>
    <mergeCell ref="C153:C155"/>
    <mergeCell ref="J141:O141"/>
    <mergeCell ref="A193:A195"/>
    <mergeCell ref="B193:B195"/>
    <mergeCell ref="J155:O155"/>
    <mergeCell ref="A150:A152"/>
    <mergeCell ref="B150:B152"/>
    <mergeCell ref="C150:C152"/>
    <mergeCell ref="A172:A174"/>
    <mergeCell ref="B172:B174"/>
    <mergeCell ref="C172:C174"/>
    <mergeCell ref="D173:I173"/>
    <mergeCell ref="J173:O173"/>
    <mergeCell ref="D174:I174"/>
    <mergeCell ref="J174:O174"/>
    <mergeCell ref="A169:A171"/>
    <mergeCell ref="B169:B171"/>
    <mergeCell ref="C169:C171"/>
    <mergeCell ref="D170:I170"/>
    <mergeCell ref="J170:O170"/>
    <mergeCell ref="D171:I171"/>
    <mergeCell ref="D191:I191"/>
    <mergeCell ref="J191:O191"/>
    <mergeCell ref="C193:C195"/>
    <mergeCell ref="D194:I194"/>
    <mergeCell ref="J194:O194"/>
    <mergeCell ref="D119:I119"/>
    <mergeCell ref="D120:I120"/>
    <mergeCell ref="D122:I122"/>
    <mergeCell ref="D123:I123"/>
    <mergeCell ref="A190:A192"/>
    <mergeCell ref="B190:B192"/>
    <mergeCell ref="C190:C192"/>
    <mergeCell ref="A200:A202"/>
    <mergeCell ref="B200:B202"/>
    <mergeCell ref="C200:C202"/>
    <mergeCell ref="D201:I201"/>
    <mergeCell ref="C134:C136"/>
    <mergeCell ref="D135:I135"/>
    <mergeCell ref="A131:A133"/>
    <mergeCell ref="B131:B133"/>
    <mergeCell ref="C131:C133"/>
    <mergeCell ref="D132:I132"/>
    <mergeCell ref="D133:I133"/>
    <mergeCell ref="D192:I192"/>
    <mergeCell ref="A184:A186"/>
    <mergeCell ref="B184:B186"/>
    <mergeCell ref="C184:C186"/>
    <mergeCell ref="D185:I185"/>
    <mergeCell ref="A162:A164"/>
  </mergeCells>
  <pageMargins left="0.51181102362204722" right="0.51181102362204722" top="0.78740157480314965" bottom="0.78740157480314965" header="0.31496062992125984" footer="0.31496062992125984"/>
  <pageSetup paperSize="9" scale="48" fitToHeight="0" orientation="portrait" r:id="rId1"/>
  <colBreaks count="1" manualBreakCount="1">
    <brk id="21" max="1048575" man="1"/>
  </colBreaks>
  <ignoredErrors>
    <ignoredError sqref="A5" unlockedFormula="1"/>
  </ignoredErrors>
  <drawing r:id="rId2"/>
</worksheet>
</file>

<file path=xl/worksheets/sheet3.xml><?xml version="1.0" encoding="utf-8"?>
<worksheet xmlns="http://schemas.openxmlformats.org/spreadsheetml/2006/main" xmlns:r="http://schemas.openxmlformats.org/officeDocument/2006/relationships">
  <sheetPr filterMode="1">
    <pageSetUpPr fitToPage="1"/>
  </sheetPr>
  <dimension ref="A1:AR1048555"/>
  <sheetViews>
    <sheetView topLeftCell="A1548" zoomScale="120" zoomScaleNormal="120" workbookViewId="0">
      <selection activeCell="A1548" sqref="A1548"/>
    </sheetView>
  </sheetViews>
  <sheetFormatPr defaultRowHeight="12.75"/>
  <cols>
    <col min="1" max="1" width="13.140625" style="7" customWidth="1"/>
    <col min="2" max="2" width="12.42578125" style="5" bestFit="1" customWidth="1"/>
    <col min="3" max="3" width="9.140625" style="7"/>
    <col min="4" max="4" width="56" style="8" bestFit="1" customWidth="1"/>
    <col min="5" max="5" width="8.28515625" style="189" bestFit="1" customWidth="1"/>
    <col min="6" max="6" width="10.140625" style="5" bestFit="1" customWidth="1"/>
    <col min="7" max="7" width="9.7109375" style="5" bestFit="1" customWidth="1"/>
    <col min="8" max="8" width="9.140625" style="6"/>
    <col min="9" max="9" width="12.42578125" style="6" customWidth="1"/>
    <col min="10" max="10" width="9.140625" style="189"/>
    <col min="11" max="16384" width="9.140625" style="5"/>
  </cols>
  <sheetData>
    <row r="1" spans="1:10" ht="15.75">
      <c r="I1" s="11"/>
    </row>
    <row r="4" spans="1:10">
      <c r="I4" s="22"/>
    </row>
    <row r="5" spans="1:10">
      <c r="I5" s="23"/>
    </row>
    <row r="6" spans="1:10" ht="15.75">
      <c r="A6" s="351" t="s">
        <v>10437</v>
      </c>
      <c r="B6" s="351"/>
      <c r="C6" s="351"/>
      <c r="D6" s="351"/>
      <c r="E6" s="351"/>
      <c r="F6" s="351"/>
      <c r="G6" s="351"/>
      <c r="H6" s="351"/>
      <c r="I6" s="351"/>
    </row>
    <row r="7" spans="1:10" ht="15.75">
      <c r="A7" s="86"/>
      <c r="B7" s="86"/>
      <c r="C7" s="86"/>
      <c r="D7" s="86"/>
      <c r="E7" s="190"/>
      <c r="F7" s="86"/>
      <c r="G7" s="86"/>
      <c r="H7" s="86"/>
      <c r="I7" s="21" t="s">
        <v>769</v>
      </c>
    </row>
    <row r="8" spans="1:10" ht="20.25" customHeight="1">
      <c r="A8" s="394" t="s">
        <v>27</v>
      </c>
      <c r="B8" s="394"/>
      <c r="C8" s="5"/>
      <c r="I8" s="12"/>
    </row>
    <row r="9" spans="1:10" ht="20.25" customHeight="1">
      <c r="A9" s="1" t="s">
        <v>10435</v>
      </c>
      <c r="C9" s="5"/>
    </row>
    <row r="10" spans="1:10" ht="20.25" customHeight="1">
      <c r="A10" s="1" t="s">
        <v>789</v>
      </c>
      <c r="C10" s="24"/>
    </row>
    <row r="11" spans="1:10" ht="20.25" customHeight="1">
      <c r="A11" s="1" t="s">
        <v>7881</v>
      </c>
      <c r="C11" s="24"/>
    </row>
    <row r="12" spans="1:10">
      <c r="A12" s="1"/>
      <c r="C12" s="24"/>
    </row>
    <row r="13" spans="1:10">
      <c r="A13" s="2" t="s">
        <v>170</v>
      </c>
      <c r="B13" s="2" t="s">
        <v>1</v>
      </c>
      <c r="C13" s="2" t="s">
        <v>18</v>
      </c>
      <c r="D13" s="46" t="s">
        <v>19</v>
      </c>
      <c r="E13" s="2" t="s">
        <v>3</v>
      </c>
      <c r="F13" s="2" t="s">
        <v>4</v>
      </c>
      <c r="G13" s="2" t="s">
        <v>20</v>
      </c>
      <c r="H13" s="3" t="s">
        <v>21</v>
      </c>
      <c r="I13" s="3" t="s">
        <v>22</v>
      </c>
    </row>
    <row r="14" spans="1:10" s="34" customFormat="1" ht="12.75" hidden="1" customHeight="1">
      <c r="A14" s="27"/>
      <c r="C14" s="27"/>
      <c r="D14" s="35"/>
      <c r="E14" s="167"/>
      <c r="H14" s="38"/>
      <c r="I14" s="38"/>
      <c r="J14" s="167"/>
    </row>
    <row r="15" spans="1:10" s="34" customFormat="1" ht="25.5" customHeight="1">
      <c r="A15" s="25" t="s">
        <v>6</v>
      </c>
      <c r="B15" s="39" t="s">
        <v>8</v>
      </c>
      <c r="C15" s="40" t="s">
        <v>13</v>
      </c>
      <c r="D15" s="41" t="s">
        <v>12</v>
      </c>
      <c r="E15" s="191" t="s">
        <v>7</v>
      </c>
      <c r="F15" s="30">
        <v>1</v>
      </c>
      <c r="G15" s="31"/>
      <c r="H15" s="32">
        <f>SUM(I16:I21)</f>
        <v>22</v>
      </c>
      <c r="I15" s="33">
        <f>H15*F15</f>
        <v>22</v>
      </c>
      <c r="J15" s="167" t="s">
        <v>7896</v>
      </c>
    </row>
    <row r="16" spans="1:10" s="34" customFormat="1" ht="12.75" customHeight="1">
      <c r="A16" s="44">
        <v>88310</v>
      </c>
      <c r="B16" s="71" t="s">
        <v>44</v>
      </c>
      <c r="C16" s="44" t="s">
        <v>13</v>
      </c>
      <c r="D16" s="45" t="s">
        <v>23</v>
      </c>
      <c r="E16" s="192" t="s">
        <v>24</v>
      </c>
      <c r="F16" s="42"/>
      <c r="G16" s="47">
        <v>0.4</v>
      </c>
      <c r="H16" s="246">
        <v>21.9</v>
      </c>
      <c r="I16" s="37">
        <f t="shared" ref="I16:I21" si="0">ROUND(G16*H16,2)</f>
        <v>8.76</v>
      </c>
      <c r="J16" s="167" t="s">
        <v>7896</v>
      </c>
    </row>
    <row r="17" spans="1:10" s="34" customFormat="1" ht="25.5" customHeight="1">
      <c r="A17" s="44">
        <v>88243</v>
      </c>
      <c r="B17" s="71" t="s">
        <v>44</v>
      </c>
      <c r="C17" s="44" t="s">
        <v>13</v>
      </c>
      <c r="D17" s="45" t="s">
        <v>25</v>
      </c>
      <c r="E17" s="192" t="s">
        <v>24</v>
      </c>
      <c r="F17" s="42"/>
      <c r="G17" s="47">
        <v>0.2</v>
      </c>
      <c r="H17" s="246">
        <v>17.32</v>
      </c>
      <c r="I17" s="37">
        <f t="shared" si="0"/>
        <v>3.46</v>
      </c>
      <c r="J17" s="167" t="s">
        <v>7896</v>
      </c>
    </row>
    <row r="18" spans="1:10" s="34" customFormat="1" ht="12.75" customHeight="1">
      <c r="A18" s="44">
        <v>3768</v>
      </c>
      <c r="B18" s="71" t="s">
        <v>44</v>
      </c>
      <c r="C18" s="44" t="s">
        <v>14</v>
      </c>
      <c r="D18" s="35" t="str">
        <f>IF(A18=0," ",VLOOKUP(A18,InsumosSINAPI!$A$6:$I$9354,2,0))</f>
        <v>LIXA EM FOLHA PARA FERRO, NUMERO 150</v>
      </c>
      <c r="E18" s="167" t="str">
        <f>IF(A18=0," ",VLOOKUP(A18,InsumosSINAPI!$A$6:$I$9354,3,0))</f>
        <v xml:space="preserve">UN    </v>
      </c>
      <c r="F18" s="42"/>
      <c r="G18" s="47">
        <v>0.25</v>
      </c>
      <c r="H18" s="183" t="str">
        <f>IF(A18=0," ",VLOOKUP(A18,InsumosSINAPI!$A$6:$I$9354,5,0))</f>
        <v>2,18</v>
      </c>
      <c r="I18" s="37">
        <f t="shared" si="0"/>
        <v>0.55000000000000004</v>
      </c>
      <c r="J18" s="167" t="s">
        <v>7896</v>
      </c>
    </row>
    <row r="19" spans="1:10" s="34" customFormat="1" ht="12.75" customHeight="1">
      <c r="A19" s="44" t="s">
        <v>17</v>
      </c>
      <c r="B19" s="42" t="s">
        <v>8</v>
      </c>
      <c r="C19" s="44" t="s">
        <v>14</v>
      </c>
      <c r="D19" s="45" t="s">
        <v>39</v>
      </c>
      <c r="E19" s="193" t="s">
        <v>42</v>
      </c>
      <c r="F19" s="48"/>
      <c r="G19" s="47">
        <v>0.12</v>
      </c>
      <c r="H19" s="247">
        <v>3.82</v>
      </c>
      <c r="I19" s="37">
        <f>ROUND(G19*H19,2)</f>
        <v>0.46</v>
      </c>
      <c r="J19" s="167" t="s">
        <v>7896</v>
      </c>
    </row>
    <row r="20" spans="1:10" s="34" customFormat="1" ht="12.75" customHeight="1">
      <c r="A20" s="44" t="s">
        <v>16</v>
      </c>
      <c r="B20" s="42" t="s">
        <v>8</v>
      </c>
      <c r="C20" s="44" t="s">
        <v>14</v>
      </c>
      <c r="D20" s="45" t="s">
        <v>40</v>
      </c>
      <c r="E20" s="193" t="s">
        <v>43</v>
      </c>
      <c r="F20" s="48"/>
      <c r="G20" s="47">
        <v>0.16</v>
      </c>
      <c r="H20" s="247">
        <v>49.8</v>
      </c>
      <c r="I20" s="37">
        <f>ROUND(G20*H20,2)</f>
        <v>7.97</v>
      </c>
      <c r="J20" s="167" t="s">
        <v>7896</v>
      </c>
    </row>
    <row r="21" spans="1:10" s="34" customFormat="1" ht="12.75" customHeight="1">
      <c r="A21" s="44" t="s">
        <v>15</v>
      </c>
      <c r="B21" s="42" t="s">
        <v>8</v>
      </c>
      <c r="C21" s="44" t="s">
        <v>14</v>
      </c>
      <c r="D21" s="45" t="s">
        <v>41</v>
      </c>
      <c r="E21" s="193" t="s">
        <v>43</v>
      </c>
      <c r="F21" s="48"/>
      <c r="G21" s="47">
        <v>0.02</v>
      </c>
      <c r="H21" s="247">
        <v>39.909999999999997</v>
      </c>
      <c r="I21" s="37">
        <f t="shared" si="0"/>
        <v>0.8</v>
      </c>
      <c r="J21" s="167" t="s">
        <v>7896</v>
      </c>
    </row>
    <row r="22" spans="1:10" s="34" customFormat="1" ht="12.75" customHeight="1">
      <c r="A22" s="27"/>
      <c r="C22" s="27"/>
      <c r="D22" s="35"/>
      <c r="E22" s="167"/>
      <c r="H22" s="38"/>
      <c r="I22" s="38"/>
      <c r="J22" s="167" t="s">
        <v>7896</v>
      </c>
    </row>
    <row r="23" spans="1:10" s="34" customFormat="1" ht="25.5" hidden="1" customHeight="1">
      <c r="A23" s="25" t="s">
        <v>28</v>
      </c>
      <c r="B23" s="39" t="s">
        <v>35</v>
      </c>
      <c r="C23" s="40" t="s">
        <v>13</v>
      </c>
      <c r="D23" s="41" t="s">
        <v>29</v>
      </c>
      <c r="E23" s="191" t="s">
        <v>7</v>
      </c>
      <c r="F23" s="30">
        <v>1</v>
      </c>
      <c r="G23" s="31"/>
      <c r="H23" s="32">
        <f>SUM(I24:I26)</f>
        <v>2.46</v>
      </c>
      <c r="I23" s="33">
        <f>H23*F23</f>
        <v>2.46</v>
      </c>
      <c r="J23" s="167"/>
    </row>
    <row r="24" spans="1:10" s="34" customFormat="1" ht="12.75" hidden="1" customHeight="1">
      <c r="A24" s="27">
        <v>88316</v>
      </c>
      <c r="B24" s="71" t="s">
        <v>44</v>
      </c>
      <c r="C24" s="27" t="s">
        <v>13</v>
      </c>
      <c r="D24" s="35" t="s">
        <v>33</v>
      </c>
      <c r="E24" s="167" t="s">
        <v>24</v>
      </c>
      <c r="G24" s="34">
        <v>0.05</v>
      </c>
      <c r="H24" s="38">
        <f>+$I$524</f>
        <v>16.11</v>
      </c>
      <c r="I24" s="37">
        <f>ROUND(G24*H24,2)</f>
        <v>0.81</v>
      </c>
      <c r="J24" s="167"/>
    </row>
    <row r="25" spans="1:10" s="34" customFormat="1" ht="12.75" hidden="1" customHeight="1">
      <c r="A25" s="27">
        <v>88276</v>
      </c>
      <c r="B25" s="71" t="s">
        <v>44</v>
      </c>
      <c r="C25" s="27" t="s">
        <v>13</v>
      </c>
      <c r="D25" s="35" t="s">
        <v>34</v>
      </c>
      <c r="E25" s="167" t="s">
        <v>24</v>
      </c>
      <c r="G25" s="34">
        <v>0.05</v>
      </c>
      <c r="H25" s="37">
        <v>21.03</v>
      </c>
      <c r="I25" s="37">
        <f>ROUND(G25*H25,2)</f>
        <v>1.05</v>
      </c>
      <c r="J25" s="167"/>
    </row>
    <row r="26" spans="1:10" s="34" customFormat="1" ht="25.5" hidden="1" customHeight="1">
      <c r="A26" s="49" t="s">
        <v>30</v>
      </c>
      <c r="B26" s="71" t="s">
        <v>44</v>
      </c>
      <c r="C26" s="27" t="s">
        <v>14</v>
      </c>
      <c r="D26" s="35" t="s">
        <v>31</v>
      </c>
      <c r="E26" s="167" t="s">
        <v>32</v>
      </c>
      <c r="G26" s="34">
        <v>6</v>
      </c>
      <c r="H26" s="38">
        <v>0.1</v>
      </c>
      <c r="I26" s="37">
        <f>ROUND(G26*H26,2)</f>
        <v>0.6</v>
      </c>
      <c r="J26" s="167"/>
    </row>
    <row r="27" spans="1:10" s="34" customFormat="1" ht="12.75" hidden="1" customHeight="1">
      <c r="A27" s="27"/>
      <c r="C27" s="27"/>
      <c r="D27" s="35"/>
      <c r="E27" s="167"/>
      <c r="H27" s="38"/>
      <c r="I27" s="38"/>
      <c r="J27" s="167"/>
    </row>
    <row r="28" spans="1:10" s="34" customFormat="1" ht="25.5" hidden="1" customHeight="1">
      <c r="A28" s="25" t="s">
        <v>36</v>
      </c>
      <c r="B28" s="39" t="s">
        <v>35</v>
      </c>
      <c r="C28" s="40" t="s">
        <v>13</v>
      </c>
      <c r="D28" s="41" t="s">
        <v>37</v>
      </c>
      <c r="E28" s="191" t="s">
        <v>7</v>
      </c>
      <c r="F28" s="30">
        <v>1</v>
      </c>
      <c r="G28" s="31"/>
      <c r="H28" s="32">
        <f>SUM(I29:I30)</f>
        <v>2.08</v>
      </c>
      <c r="I28" s="33">
        <f>H28*F28</f>
        <v>2.08</v>
      </c>
      <c r="J28" s="167"/>
    </row>
    <row r="29" spans="1:10" s="34" customFormat="1" ht="12.75" hidden="1" customHeight="1">
      <c r="A29" s="27">
        <v>88276</v>
      </c>
      <c r="B29" s="71" t="s">
        <v>44</v>
      </c>
      <c r="C29" s="27" t="s">
        <v>13</v>
      </c>
      <c r="D29" s="35" t="s">
        <v>34</v>
      </c>
      <c r="E29" s="167" t="s">
        <v>24</v>
      </c>
      <c r="G29" s="34">
        <v>0.08</v>
      </c>
      <c r="H29" s="37">
        <v>21.03</v>
      </c>
      <c r="I29" s="37">
        <f>ROUND(G29*H29,2)</f>
        <v>1.68</v>
      </c>
      <c r="J29" s="167"/>
    </row>
    <row r="30" spans="1:10" s="34" customFormat="1" ht="25.5" hidden="1" customHeight="1">
      <c r="A30" s="49" t="s">
        <v>30</v>
      </c>
      <c r="B30" s="71" t="s">
        <v>44</v>
      </c>
      <c r="C30" s="27" t="s">
        <v>14</v>
      </c>
      <c r="D30" s="35" t="s">
        <v>31</v>
      </c>
      <c r="E30" s="167" t="s">
        <v>32</v>
      </c>
      <c r="G30" s="34">
        <v>4</v>
      </c>
      <c r="H30" s="38">
        <v>0.1</v>
      </c>
      <c r="I30" s="37">
        <f>ROUND(G30*H30,2)</f>
        <v>0.4</v>
      </c>
      <c r="J30" s="167"/>
    </row>
    <row r="31" spans="1:10" s="34" customFormat="1" ht="12.75" hidden="1" customHeight="1">
      <c r="A31" s="27"/>
      <c r="C31" s="27"/>
      <c r="D31" s="35"/>
      <c r="E31" s="167"/>
      <c r="H31" s="38"/>
      <c r="I31" s="38"/>
      <c r="J31" s="167"/>
    </row>
    <row r="32" spans="1:10" s="34" customFormat="1" ht="25.5" hidden="1" customHeight="1">
      <c r="A32" s="25" t="s">
        <v>45</v>
      </c>
      <c r="B32" s="39" t="s">
        <v>35</v>
      </c>
      <c r="C32" s="40" t="s">
        <v>13</v>
      </c>
      <c r="D32" s="41" t="s">
        <v>46</v>
      </c>
      <c r="E32" s="191" t="s">
        <v>7</v>
      </c>
      <c r="F32" s="30">
        <v>1</v>
      </c>
      <c r="G32" s="31"/>
      <c r="H32" s="32">
        <f>SUM(I33:I34)</f>
        <v>1.86</v>
      </c>
      <c r="I32" s="33">
        <f>H32*F32</f>
        <v>1.86</v>
      </c>
      <c r="J32" s="167"/>
    </row>
    <row r="33" spans="1:10" s="34" customFormat="1" ht="12.75" hidden="1" customHeight="1">
      <c r="A33" s="27">
        <v>88316</v>
      </c>
      <c r="B33" s="71" t="s">
        <v>44</v>
      </c>
      <c r="C33" s="27" t="s">
        <v>13</v>
      </c>
      <c r="D33" s="35" t="s">
        <v>33</v>
      </c>
      <c r="E33" s="167" t="s">
        <v>24</v>
      </c>
      <c r="G33" s="34">
        <v>0.05</v>
      </c>
      <c r="H33" s="38">
        <f>+$I$524</f>
        <v>16.11</v>
      </c>
      <c r="I33" s="37">
        <f>ROUND(G33*H33,2)</f>
        <v>0.81</v>
      </c>
      <c r="J33" s="167"/>
    </row>
    <row r="34" spans="1:10" s="34" customFormat="1" ht="12.75" hidden="1" customHeight="1">
      <c r="A34" s="27">
        <v>88276</v>
      </c>
      <c r="B34" s="71" t="s">
        <v>44</v>
      </c>
      <c r="C34" s="27" t="s">
        <v>13</v>
      </c>
      <c r="D34" s="35" t="s">
        <v>34</v>
      </c>
      <c r="E34" s="167" t="s">
        <v>24</v>
      </c>
      <c r="G34" s="34">
        <v>0.05</v>
      </c>
      <c r="H34" s="37">
        <v>21.03</v>
      </c>
      <c r="I34" s="37">
        <f>ROUND(G34*H34,2)</f>
        <v>1.05</v>
      </c>
      <c r="J34" s="167"/>
    </row>
    <row r="35" spans="1:10" s="34" customFormat="1" ht="12.75" hidden="1" customHeight="1">
      <c r="A35" s="27"/>
      <c r="C35" s="27"/>
      <c r="D35" s="35"/>
      <c r="E35" s="167"/>
      <c r="H35" s="38"/>
      <c r="I35" s="38"/>
      <c r="J35" s="167"/>
    </row>
    <row r="36" spans="1:10" s="34" customFormat="1" ht="25.5" hidden="1" customHeight="1">
      <c r="A36" s="25" t="s">
        <v>47</v>
      </c>
      <c r="B36" s="39" t="s">
        <v>8</v>
      </c>
      <c r="C36" s="40" t="s">
        <v>13</v>
      </c>
      <c r="D36" s="41" t="s">
        <v>48</v>
      </c>
      <c r="E36" s="191" t="s">
        <v>7</v>
      </c>
      <c r="F36" s="30">
        <v>1</v>
      </c>
      <c r="G36" s="31"/>
      <c r="H36" s="32">
        <f>SUM(I37:I40)</f>
        <v>77.92</v>
      </c>
      <c r="I36" s="33">
        <f>H36*F36</f>
        <v>77.92</v>
      </c>
      <c r="J36" s="167"/>
    </row>
    <row r="37" spans="1:10" s="34" customFormat="1" ht="12.75" hidden="1" customHeight="1">
      <c r="A37" s="27">
        <v>88316</v>
      </c>
      <c r="B37" s="71" t="s">
        <v>44</v>
      </c>
      <c r="C37" s="27" t="s">
        <v>13</v>
      </c>
      <c r="D37" s="35" t="s">
        <v>33</v>
      </c>
      <c r="E37" s="167" t="s">
        <v>24</v>
      </c>
      <c r="G37" s="36">
        <v>1.05</v>
      </c>
      <c r="H37" s="38">
        <f>+$I$524</f>
        <v>16.11</v>
      </c>
      <c r="I37" s="37">
        <f>ROUND(G37*H37,2)</f>
        <v>16.920000000000002</v>
      </c>
      <c r="J37" s="167"/>
    </row>
    <row r="38" spans="1:10" s="34" customFormat="1" ht="12.75" hidden="1" customHeight="1">
      <c r="A38" s="27">
        <v>88309</v>
      </c>
      <c r="B38" s="71" t="s">
        <v>44</v>
      </c>
      <c r="C38" s="27" t="s">
        <v>13</v>
      </c>
      <c r="D38" s="35" t="s">
        <v>52</v>
      </c>
      <c r="E38" s="167" t="s">
        <v>24</v>
      </c>
      <c r="G38" s="36">
        <v>1.88</v>
      </c>
      <c r="H38" s="38">
        <f>+$I$534</f>
        <v>20.239999999999998</v>
      </c>
      <c r="I38" s="37">
        <f>ROUND(G38*H38,2)</f>
        <v>38.049999999999997</v>
      </c>
      <c r="J38" s="167"/>
    </row>
    <row r="39" spans="1:10" s="34" customFormat="1" ht="12.75" hidden="1" customHeight="1">
      <c r="A39" s="27">
        <v>87299</v>
      </c>
      <c r="B39" s="71" t="s">
        <v>44</v>
      </c>
      <c r="C39" s="27" t="s">
        <v>13</v>
      </c>
      <c r="D39" s="35" t="s">
        <v>49</v>
      </c>
      <c r="E39" s="167" t="s">
        <v>9</v>
      </c>
      <c r="G39" s="34">
        <v>5.3E-3</v>
      </c>
      <c r="H39" s="38">
        <v>359.25</v>
      </c>
      <c r="I39" s="37">
        <f>ROUND(G39*H39,2)</f>
        <v>1.9</v>
      </c>
      <c r="J39" s="167"/>
    </row>
    <row r="40" spans="1:10" s="34" customFormat="1" ht="12.75" hidden="1" customHeight="1">
      <c r="A40" s="27" t="s">
        <v>50</v>
      </c>
      <c r="B40" s="42" t="s">
        <v>8</v>
      </c>
      <c r="C40" s="27" t="s">
        <v>13</v>
      </c>
      <c r="D40" s="35" t="s">
        <v>51</v>
      </c>
      <c r="E40" s="167" t="s">
        <v>32</v>
      </c>
      <c r="G40" s="36">
        <v>5</v>
      </c>
      <c r="H40" s="38">
        <v>4.21</v>
      </c>
      <c r="I40" s="37">
        <f>ROUND(G40*H40,2)</f>
        <v>21.05</v>
      </c>
      <c r="J40" s="167"/>
    </row>
    <row r="41" spans="1:10" s="34" customFormat="1" ht="12.75" hidden="1" customHeight="1">
      <c r="A41" s="27"/>
      <c r="C41" s="27"/>
      <c r="D41" s="35"/>
      <c r="E41" s="167"/>
      <c r="H41" s="38"/>
      <c r="I41" s="38"/>
      <c r="J41" s="167"/>
    </row>
    <row r="42" spans="1:10" s="34" customFormat="1" ht="31.5" hidden="1" customHeight="1">
      <c r="A42" s="25" t="s">
        <v>53</v>
      </c>
      <c r="B42" s="26" t="s">
        <v>54</v>
      </c>
      <c r="C42" s="27"/>
      <c r="D42" s="28" t="s">
        <v>55</v>
      </c>
      <c r="E42" s="194" t="s">
        <v>32</v>
      </c>
      <c r="F42" s="30">
        <v>1</v>
      </c>
      <c r="G42" s="31"/>
      <c r="H42" s="32">
        <f>SUM(I43)</f>
        <v>155.38</v>
      </c>
      <c r="I42" s="33">
        <f>H42*F42</f>
        <v>155.38</v>
      </c>
      <c r="J42" s="167"/>
    </row>
    <row r="43" spans="1:10" s="34" customFormat="1" ht="12.75" hidden="1" customHeight="1">
      <c r="A43" s="27"/>
      <c r="B43" s="34" t="s">
        <v>58</v>
      </c>
      <c r="C43" s="27"/>
      <c r="D43" s="35" t="s">
        <v>56</v>
      </c>
      <c r="E43" s="167" t="s">
        <v>24</v>
      </c>
      <c r="G43" s="36">
        <v>1</v>
      </c>
      <c r="H43" s="247">
        <v>155.38</v>
      </c>
      <c r="I43" s="37">
        <f>ROUND(G43*H43,2)</f>
        <v>155.38</v>
      </c>
      <c r="J43" s="167"/>
    </row>
    <row r="44" spans="1:10" s="34" customFormat="1" ht="12.75" hidden="1" customHeight="1">
      <c r="A44" s="27"/>
      <c r="B44" s="34" t="s">
        <v>57</v>
      </c>
      <c r="C44" s="27"/>
      <c r="D44" s="35"/>
      <c r="E44" s="167"/>
      <c r="H44" s="38"/>
      <c r="I44" s="38"/>
      <c r="J44" s="167"/>
    </row>
    <row r="45" spans="1:10" s="34" customFormat="1" ht="12.75" hidden="1" customHeight="1">
      <c r="A45" s="27"/>
      <c r="B45" s="34" t="s">
        <v>781</v>
      </c>
      <c r="C45" s="27"/>
      <c r="D45" s="35"/>
      <c r="E45" s="167"/>
      <c r="H45" s="38"/>
      <c r="I45" s="38"/>
      <c r="J45" s="167"/>
    </row>
    <row r="46" spans="1:10" s="34" customFormat="1" ht="12.75" hidden="1" customHeight="1">
      <c r="A46" s="27"/>
      <c r="C46" s="27"/>
      <c r="D46" s="35"/>
      <c r="E46" s="167"/>
      <c r="H46" s="38"/>
      <c r="I46" s="38"/>
      <c r="J46" s="167"/>
    </row>
    <row r="47" spans="1:10" s="34" customFormat="1" ht="25.5">
      <c r="A47" s="25" t="s">
        <v>59</v>
      </c>
      <c r="B47" s="26" t="s">
        <v>54</v>
      </c>
      <c r="C47" s="27"/>
      <c r="D47" s="28" t="s">
        <v>60</v>
      </c>
      <c r="E47" s="194" t="s">
        <v>32</v>
      </c>
      <c r="F47" s="30">
        <v>1</v>
      </c>
      <c r="G47" s="31"/>
      <c r="H47" s="32">
        <f>SUM(I48)</f>
        <v>233.94</v>
      </c>
      <c r="I47" s="33">
        <f>H47*F47</f>
        <v>233.94</v>
      </c>
      <c r="J47" s="167" t="s">
        <v>7896</v>
      </c>
    </row>
    <row r="48" spans="1:10" s="34" customFormat="1">
      <c r="A48" s="27"/>
      <c r="B48" s="34" t="s">
        <v>58</v>
      </c>
      <c r="C48" s="27"/>
      <c r="D48" s="35" t="s">
        <v>61</v>
      </c>
      <c r="E48" s="167" t="s">
        <v>24</v>
      </c>
      <c r="G48" s="36">
        <v>1</v>
      </c>
      <c r="H48" s="247">
        <v>233.94</v>
      </c>
      <c r="I48" s="37">
        <f>ROUND(G48*H48,2)</f>
        <v>233.94</v>
      </c>
      <c r="J48" s="167" t="s">
        <v>7896</v>
      </c>
    </row>
    <row r="49" spans="1:10" s="34" customFormat="1">
      <c r="A49" s="27"/>
      <c r="B49" s="34" t="s">
        <v>57</v>
      </c>
      <c r="C49" s="27"/>
      <c r="D49" s="35"/>
      <c r="E49" s="167"/>
      <c r="H49" s="38"/>
      <c r="I49" s="38"/>
      <c r="J49" s="167" t="s">
        <v>7896</v>
      </c>
    </row>
    <row r="50" spans="1:10" s="34" customFormat="1">
      <c r="A50" s="27"/>
      <c r="B50" s="34" t="s">
        <v>10436</v>
      </c>
      <c r="C50" s="27"/>
      <c r="D50" s="35"/>
      <c r="E50" s="167"/>
      <c r="H50" s="38"/>
      <c r="I50" s="38"/>
      <c r="J50" s="167" t="s">
        <v>7896</v>
      </c>
    </row>
    <row r="51" spans="1:10" s="34" customFormat="1">
      <c r="A51" s="27"/>
      <c r="C51" s="27"/>
      <c r="D51" s="35"/>
      <c r="E51" s="167"/>
      <c r="H51" s="38"/>
      <c r="I51" s="38"/>
      <c r="J51" s="167" t="s">
        <v>7896</v>
      </c>
    </row>
    <row r="52" spans="1:10" s="34" customFormat="1" ht="12.75" hidden="1" customHeight="1">
      <c r="A52" s="25" t="s">
        <v>62</v>
      </c>
      <c r="B52" s="39" t="s">
        <v>8</v>
      </c>
      <c r="C52" s="40" t="s">
        <v>13</v>
      </c>
      <c r="D52" s="41" t="s">
        <v>63</v>
      </c>
      <c r="E52" s="191" t="s">
        <v>32</v>
      </c>
      <c r="F52" s="30">
        <v>1</v>
      </c>
      <c r="G52" s="31"/>
      <c r="H52" s="32">
        <f>SUM(I53:I55)</f>
        <v>1481.95</v>
      </c>
      <c r="I52" s="33">
        <f>H52*F52</f>
        <v>1481.95</v>
      </c>
      <c r="J52" s="167"/>
    </row>
    <row r="53" spans="1:10" s="34" customFormat="1" ht="12.75" hidden="1" customHeight="1">
      <c r="A53" s="27">
        <v>88264</v>
      </c>
      <c r="B53" s="71" t="s">
        <v>44</v>
      </c>
      <c r="C53" s="27" t="s">
        <v>13</v>
      </c>
      <c r="D53" s="35" t="s">
        <v>64</v>
      </c>
      <c r="E53" s="167" t="s">
        <v>24</v>
      </c>
      <c r="G53" s="36">
        <v>0.8</v>
      </c>
      <c r="H53" s="37">
        <v>17.27</v>
      </c>
      <c r="I53" s="37">
        <f>ROUND(G53*H53,2)</f>
        <v>13.82</v>
      </c>
      <c r="J53" s="167"/>
    </row>
    <row r="54" spans="1:10" s="34" customFormat="1" ht="25.5" hidden="1" customHeight="1">
      <c r="A54" s="27">
        <v>88247</v>
      </c>
      <c r="B54" s="71" t="s">
        <v>44</v>
      </c>
      <c r="C54" s="27" t="s">
        <v>13</v>
      </c>
      <c r="D54" s="35" t="s">
        <v>65</v>
      </c>
      <c r="E54" s="167" t="s">
        <v>24</v>
      </c>
      <c r="G54" s="36">
        <v>0.8</v>
      </c>
      <c r="H54" s="37">
        <v>13.51</v>
      </c>
      <c r="I54" s="37">
        <f>ROUND(G54*H54,2)</f>
        <v>10.81</v>
      </c>
      <c r="J54" s="167"/>
    </row>
    <row r="55" spans="1:10" s="34" customFormat="1" ht="12.75" hidden="1" customHeight="1">
      <c r="A55" s="27" t="s">
        <v>66</v>
      </c>
      <c r="B55" s="42" t="s">
        <v>8</v>
      </c>
      <c r="C55" s="27" t="s">
        <v>14</v>
      </c>
      <c r="D55" s="35" t="s">
        <v>67</v>
      </c>
      <c r="E55" s="167" t="s">
        <v>32</v>
      </c>
      <c r="G55" s="36">
        <v>1</v>
      </c>
      <c r="H55" s="37">
        <v>1457.32</v>
      </c>
      <c r="I55" s="37">
        <f>ROUND(G55*H55,2)</f>
        <v>1457.32</v>
      </c>
      <c r="J55" s="167"/>
    </row>
    <row r="56" spans="1:10" s="34" customFormat="1" ht="12.75" hidden="1" customHeight="1">
      <c r="A56" s="27"/>
      <c r="C56" s="27"/>
      <c r="D56" s="35"/>
      <c r="E56" s="167"/>
      <c r="H56" s="38"/>
      <c r="I56" s="38"/>
      <c r="J56" s="167"/>
    </row>
    <row r="57" spans="1:10" s="34" customFormat="1" hidden="1">
      <c r="A57" s="25" t="s">
        <v>68</v>
      </c>
      <c r="B57" s="39" t="s">
        <v>8</v>
      </c>
      <c r="C57" s="40" t="s">
        <v>13</v>
      </c>
      <c r="D57" s="41" t="s">
        <v>69</v>
      </c>
      <c r="E57" s="191" t="s">
        <v>70</v>
      </c>
      <c r="F57" s="30">
        <v>1</v>
      </c>
      <c r="G57" s="31"/>
      <c r="H57" s="32">
        <f>SUM(I58:I70)</f>
        <v>211.37000000000003</v>
      </c>
      <c r="I57" s="33">
        <f>F57*H57</f>
        <v>211.37000000000003</v>
      </c>
      <c r="J57" s="167"/>
    </row>
    <row r="58" spans="1:10" s="34" customFormat="1" hidden="1">
      <c r="A58" s="27">
        <v>88264</v>
      </c>
      <c r="B58" s="71" t="s">
        <v>44</v>
      </c>
      <c r="C58" s="27" t="s">
        <v>13</v>
      </c>
      <c r="D58" s="35" t="s">
        <v>64</v>
      </c>
      <c r="E58" s="167" t="s">
        <v>24</v>
      </c>
      <c r="G58" s="36">
        <v>3</v>
      </c>
      <c r="H58" s="37">
        <v>17.36</v>
      </c>
      <c r="I58" s="37">
        <f t="shared" ref="I58:I70" si="1">ROUND(G58*H58,2)</f>
        <v>52.08</v>
      </c>
      <c r="J58" s="167"/>
    </row>
    <row r="59" spans="1:10" s="34" customFormat="1" hidden="1">
      <c r="A59" s="27">
        <v>88316</v>
      </c>
      <c r="B59" s="71" t="s">
        <v>44</v>
      </c>
      <c r="C59" s="27" t="s">
        <v>13</v>
      </c>
      <c r="D59" s="35" t="s">
        <v>33</v>
      </c>
      <c r="E59" s="167" t="s">
        <v>24</v>
      </c>
      <c r="F59" s="42"/>
      <c r="G59" s="36">
        <v>2.5</v>
      </c>
      <c r="H59" s="38">
        <v>12.94</v>
      </c>
      <c r="I59" s="37">
        <f t="shared" si="1"/>
        <v>32.35</v>
      </c>
      <c r="J59" s="167"/>
    </row>
    <row r="60" spans="1:10" s="34" customFormat="1" ht="25.5" hidden="1">
      <c r="A60" s="27">
        <v>88247</v>
      </c>
      <c r="B60" s="71" t="s">
        <v>44</v>
      </c>
      <c r="C60" s="27" t="s">
        <v>13</v>
      </c>
      <c r="D60" s="35" t="s">
        <v>65</v>
      </c>
      <c r="E60" s="167" t="s">
        <v>24</v>
      </c>
      <c r="F60" s="42"/>
      <c r="G60" s="36">
        <v>3</v>
      </c>
      <c r="H60" s="37">
        <v>13.6</v>
      </c>
      <c r="I60" s="37">
        <f t="shared" si="1"/>
        <v>40.799999999999997</v>
      </c>
      <c r="J60" s="167"/>
    </row>
    <row r="61" spans="1:10" s="34" customFormat="1" hidden="1">
      <c r="A61" s="27" t="s">
        <v>71</v>
      </c>
      <c r="B61" s="71" t="s">
        <v>8</v>
      </c>
      <c r="C61" s="27" t="s">
        <v>14</v>
      </c>
      <c r="D61" s="35" t="s">
        <v>76</v>
      </c>
      <c r="E61" s="167" t="s">
        <v>32</v>
      </c>
      <c r="F61" s="42"/>
      <c r="G61" s="36">
        <v>1</v>
      </c>
      <c r="H61" s="37">
        <v>22.286999999999999</v>
      </c>
      <c r="I61" s="37">
        <f t="shared" si="1"/>
        <v>22.29</v>
      </c>
      <c r="J61" s="167"/>
    </row>
    <row r="62" spans="1:10" s="34" customFormat="1" ht="38.25" hidden="1">
      <c r="A62" s="27">
        <v>1014</v>
      </c>
      <c r="B62" s="71" t="s">
        <v>44</v>
      </c>
      <c r="C62" s="27" t="s">
        <v>14</v>
      </c>
      <c r="D62" s="35" t="str">
        <f>IF(A62=0," ",VLOOKUP(A62,InsumosSINAPI!$A$6:$I$9354,2,0))</f>
        <v>CABO DE COBRE, FLEXIVEL, CLASSE 4 OU 5, ISOLACAO EM PVC/A, ANTICHAMA BWF-B, 1 CONDUTOR, 450/750 V, SECAO NOMINAL 2,5 MM2</v>
      </c>
      <c r="E62" s="167" t="str">
        <f>IF(A62=0," ",VLOOKUP(A62,InsumosSINAPI!$A$6:$I$9354,3,0))</f>
        <v xml:space="preserve">M     </v>
      </c>
      <c r="F62" s="42"/>
      <c r="G62" s="36">
        <v>12</v>
      </c>
      <c r="H62" s="176" t="str">
        <f>IF(A62=0," ",VLOOKUP(A62,InsumosSINAPI!$A$6:$I$9354,5,0))</f>
        <v>2,13</v>
      </c>
      <c r="I62" s="43">
        <f t="shared" si="1"/>
        <v>25.56</v>
      </c>
      <c r="J62" s="167"/>
    </row>
    <row r="63" spans="1:10" s="34" customFormat="1" ht="25.5" hidden="1">
      <c r="A63" s="27">
        <v>1891</v>
      </c>
      <c r="B63" s="71" t="s">
        <v>44</v>
      </c>
      <c r="C63" s="27" t="s">
        <v>14</v>
      </c>
      <c r="D63" s="35" t="str">
        <f>IF(A63=0," ",VLOOKUP(A63,InsumosSINAPI!$A$6:$I$9354,2,0))</f>
        <v>LUVA EM PVC RIGIDO ROSCAVEL, DE 3/4", PARA ELETRODUTO</v>
      </c>
      <c r="E63" s="167" t="str">
        <f>IF(A63=0," ",VLOOKUP(A63,InsumosSINAPI!$A$6:$I$9354,3,0))</f>
        <v xml:space="preserve">UN    </v>
      </c>
      <c r="F63" s="42"/>
      <c r="G63" s="36">
        <v>2</v>
      </c>
      <c r="H63" s="176" t="str">
        <f>IF(A63=0," ",VLOOKUP(A63,InsumosSINAPI!$A$6:$I$9354,5,0))</f>
        <v>1,03</v>
      </c>
      <c r="I63" s="43">
        <f t="shared" si="1"/>
        <v>2.06</v>
      </c>
      <c r="J63" s="167"/>
    </row>
    <row r="64" spans="1:10" s="34" customFormat="1" ht="25.5" hidden="1">
      <c r="A64" s="27">
        <v>2674</v>
      </c>
      <c r="B64" s="71" t="s">
        <v>44</v>
      </c>
      <c r="C64" s="44" t="s">
        <v>14</v>
      </c>
      <c r="D64" s="35" t="str">
        <f>IF(A64=0," ",VLOOKUP(A64,InsumosSINAPI!$A$6:$I$9354,2,0))</f>
        <v>ELETRODUTO DE PVC RIGIDO ROSCAVEL DE 3/4 ", SEM LUVA</v>
      </c>
      <c r="E64" s="167" t="str">
        <f>IF(A64=0," ",VLOOKUP(A64,InsumosSINAPI!$A$6:$I$9354,3,0))</f>
        <v xml:space="preserve">M     </v>
      </c>
      <c r="F64" s="42"/>
      <c r="G64" s="36">
        <v>3</v>
      </c>
      <c r="H64" s="176" t="str">
        <f>IF(A64=0," ",VLOOKUP(A64,InsumosSINAPI!$A$6:$I$9354,5,0))</f>
        <v>4,70</v>
      </c>
      <c r="I64" s="43">
        <f t="shared" si="1"/>
        <v>14.1</v>
      </c>
      <c r="J64" s="167"/>
    </row>
    <row r="65" spans="1:10" s="34" customFormat="1" hidden="1">
      <c r="A65" s="27" t="s">
        <v>74</v>
      </c>
      <c r="B65" s="42" t="s">
        <v>8</v>
      </c>
      <c r="C65" s="27" t="s">
        <v>14</v>
      </c>
      <c r="D65" s="35" t="s">
        <v>77</v>
      </c>
      <c r="E65" s="167" t="s">
        <v>42</v>
      </c>
      <c r="F65" s="42"/>
      <c r="G65" s="36">
        <v>1</v>
      </c>
      <c r="H65" s="37">
        <v>2.61</v>
      </c>
      <c r="I65" s="43">
        <f t="shared" si="1"/>
        <v>2.61</v>
      </c>
      <c r="J65" s="167"/>
    </row>
    <row r="66" spans="1:10" s="34" customFormat="1" hidden="1">
      <c r="A66" s="27" t="s">
        <v>75</v>
      </c>
      <c r="B66" s="42" t="s">
        <v>8</v>
      </c>
      <c r="C66" s="44" t="s">
        <v>14</v>
      </c>
      <c r="D66" s="45" t="s">
        <v>78</v>
      </c>
      <c r="E66" s="167" t="s">
        <v>42</v>
      </c>
      <c r="F66" s="42"/>
      <c r="G66" s="36">
        <v>1</v>
      </c>
      <c r="H66" s="37">
        <v>7.41</v>
      </c>
      <c r="I66" s="43">
        <f t="shared" si="1"/>
        <v>7.41</v>
      </c>
      <c r="J66" s="167"/>
    </row>
    <row r="67" spans="1:10" s="34" customFormat="1" hidden="1">
      <c r="A67" s="27" t="s">
        <v>73</v>
      </c>
      <c r="B67" s="42" t="s">
        <v>8</v>
      </c>
      <c r="C67" s="44" t="s">
        <v>14</v>
      </c>
      <c r="D67" s="45" t="s">
        <v>79</v>
      </c>
      <c r="E67" s="167" t="s">
        <v>11</v>
      </c>
      <c r="F67" s="42"/>
      <c r="G67" s="36">
        <v>3</v>
      </c>
      <c r="H67" s="38">
        <v>0.78</v>
      </c>
      <c r="I67" s="43">
        <f t="shared" si="1"/>
        <v>2.34</v>
      </c>
      <c r="J67" s="167"/>
    </row>
    <row r="68" spans="1:10" s="34" customFormat="1" hidden="1">
      <c r="A68" s="27" t="s">
        <v>417</v>
      </c>
      <c r="B68" s="42" t="s">
        <v>8</v>
      </c>
      <c r="C68" s="27" t="s">
        <v>14</v>
      </c>
      <c r="D68" s="35" t="s">
        <v>418</v>
      </c>
      <c r="E68" s="167" t="s">
        <v>32</v>
      </c>
      <c r="F68" s="42"/>
      <c r="G68" s="36">
        <v>0.1</v>
      </c>
      <c r="H68" s="37">
        <v>9.8699999999999992</v>
      </c>
      <c r="I68" s="43">
        <f t="shared" si="1"/>
        <v>0.99</v>
      </c>
      <c r="J68" s="167"/>
    </row>
    <row r="69" spans="1:10" s="34" customFormat="1" hidden="1">
      <c r="A69" s="27" t="s">
        <v>72</v>
      </c>
      <c r="B69" s="42" t="s">
        <v>8</v>
      </c>
      <c r="C69" s="44" t="s">
        <v>14</v>
      </c>
      <c r="D69" s="45" t="s">
        <v>80</v>
      </c>
      <c r="E69" s="167" t="s">
        <v>42</v>
      </c>
      <c r="F69" s="42"/>
      <c r="G69" s="36">
        <v>1</v>
      </c>
      <c r="H69" s="37">
        <v>1.37</v>
      </c>
      <c r="I69" s="43">
        <f t="shared" si="1"/>
        <v>1.37</v>
      </c>
      <c r="J69" s="167"/>
    </row>
    <row r="70" spans="1:10" s="34" customFormat="1" hidden="1">
      <c r="A70" s="27" t="s">
        <v>75</v>
      </c>
      <c r="B70" s="42" t="s">
        <v>8</v>
      </c>
      <c r="C70" s="44" t="s">
        <v>14</v>
      </c>
      <c r="D70" s="45" t="s">
        <v>78</v>
      </c>
      <c r="E70" s="167" t="s">
        <v>42</v>
      </c>
      <c r="F70" s="42"/>
      <c r="G70" s="36">
        <v>1</v>
      </c>
      <c r="H70" s="38">
        <v>7.41</v>
      </c>
      <c r="I70" s="43">
        <f t="shared" si="1"/>
        <v>7.41</v>
      </c>
      <c r="J70" s="167"/>
    </row>
    <row r="71" spans="1:10" s="34" customFormat="1" hidden="1">
      <c r="A71" s="27"/>
      <c r="B71" s="42"/>
      <c r="C71" s="27"/>
      <c r="D71" s="35"/>
      <c r="E71" s="167"/>
      <c r="F71" s="42"/>
      <c r="G71" s="36"/>
      <c r="H71" s="37"/>
      <c r="I71" s="43"/>
      <c r="J71" s="167"/>
    </row>
    <row r="72" spans="1:10" s="34" customFormat="1" ht="38.25" hidden="1" customHeight="1">
      <c r="A72" s="25" t="s">
        <v>98</v>
      </c>
      <c r="B72" s="39" t="s">
        <v>8</v>
      </c>
      <c r="C72" s="40" t="s">
        <v>13</v>
      </c>
      <c r="D72" s="28" t="s">
        <v>81</v>
      </c>
      <c r="E72" s="191" t="s">
        <v>32</v>
      </c>
      <c r="F72" s="30">
        <v>1</v>
      </c>
      <c r="G72" s="31"/>
      <c r="H72" s="32">
        <f>SUM(I73:I85)</f>
        <v>15.96</v>
      </c>
      <c r="I72" s="33">
        <f>F72*H72</f>
        <v>15.96</v>
      </c>
      <c r="J72" s="167"/>
    </row>
    <row r="73" spans="1:10" s="34" customFormat="1" ht="12.75" hidden="1" customHeight="1">
      <c r="A73" s="27"/>
      <c r="C73" s="27"/>
      <c r="D73" s="35"/>
      <c r="E73" s="167"/>
      <c r="H73" s="38"/>
      <c r="I73" s="38"/>
      <c r="J73" s="167"/>
    </row>
    <row r="74" spans="1:10" s="34" customFormat="1" ht="12.75" hidden="1" customHeight="1">
      <c r="A74" s="27">
        <v>88316</v>
      </c>
      <c r="B74" s="71" t="s">
        <v>44</v>
      </c>
      <c r="C74" s="44" t="s">
        <v>13</v>
      </c>
      <c r="D74" s="45" t="s">
        <v>33</v>
      </c>
      <c r="E74" s="193" t="s">
        <v>24</v>
      </c>
      <c r="G74" s="36">
        <v>0.15</v>
      </c>
      <c r="H74" s="43">
        <v>12.94</v>
      </c>
      <c r="I74" s="43">
        <f t="shared" ref="I74:I85" si="2">ROUND(G74*H74,2)</f>
        <v>1.94</v>
      </c>
      <c r="J74" s="167"/>
    </row>
    <row r="75" spans="1:10" s="34" customFormat="1" ht="25.5" hidden="1" customHeight="1">
      <c r="A75" s="27">
        <v>90776</v>
      </c>
      <c r="B75" s="71" t="s">
        <v>44</v>
      </c>
      <c r="C75" s="44" t="s">
        <v>13</v>
      </c>
      <c r="D75" s="45" t="s">
        <v>38</v>
      </c>
      <c r="E75" s="193" t="s">
        <v>24</v>
      </c>
      <c r="G75" s="36">
        <v>0.02</v>
      </c>
      <c r="H75" s="43">
        <v>23.6</v>
      </c>
      <c r="I75" s="43">
        <f t="shared" si="2"/>
        <v>0.47</v>
      </c>
      <c r="J75" s="167"/>
    </row>
    <row r="76" spans="1:10" s="34" customFormat="1" ht="12.75" hidden="1" customHeight="1">
      <c r="A76" s="27">
        <v>88310</v>
      </c>
      <c r="B76" s="71" t="s">
        <v>44</v>
      </c>
      <c r="C76" s="44" t="s">
        <v>13</v>
      </c>
      <c r="D76" s="45" t="s">
        <v>23</v>
      </c>
      <c r="E76" s="193" t="s">
        <v>24</v>
      </c>
      <c r="G76" s="36">
        <v>0.05</v>
      </c>
      <c r="H76" s="43">
        <v>17.14</v>
      </c>
      <c r="I76" s="43">
        <f t="shared" si="2"/>
        <v>0.86</v>
      </c>
      <c r="J76" s="167"/>
    </row>
    <row r="77" spans="1:10" s="34" customFormat="1" ht="12.75" hidden="1" customHeight="1">
      <c r="A77" s="27">
        <v>88278</v>
      </c>
      <c r="B77" s="71" t="s">
        <v>44</v>
      </c>
      <c r="C77" s="44" t="s">
        <v>13</v>
      </c>
      <c r="D77" s="45" t="s">
        <v>337</v>
      </c>
      <c r="E77" s="193" t="s">
        <v>24</v>
      </c>
      <c r="G77" s="36">
        <v>0.05</v>
      </c>
      <c r="H77" s="43">
        <v>15.8</v>
      </c>
      <c r="I77" s="43">
        <f t="shared" si="2"/>
        <v>0.79</v>
      </c>
      <c r="J77" s="167"/>
    </row>
    <row r="78" spans="1:10" s="34" customFormat="1" ht="12.75" hidden="1" customHeight="1">
      <c r="A78" s="27" t="s">
        <v>82</v>
      </c>
      <c r="B78" s="42" t="s">
        <v>8</v>
      </c>
      <c r="C78" s="44" t="s">
        <v>14</v>
      </c>
      <c r="D78" s="45" t="s">
        <v>83</v>
      </c>
      <c r="E78" s="193" t="s">
        <v>43</v>
      </c>
      <c r="G78" s="36">
        <v>5.0000000000000001E-3</v>
      </c>
      <c r="H78" s="43">
        <v>10.9</v>
      </c>
      <c r="I78" s="43">
        <f t="shared" si="2"/>
        <v>0.05</v>
      </c>
      <c r="J78" s="167"/>
    </row>
    <row r="79" spans="1:10" s="34" customFormat="1" ht="12.75" hidden="1" customHeight="1">
      <c r="A79" s="27" t="s">
        <v>84</v>
      </c>
      <c r="B79" s="42" t="s">
        <v>8</v>
      </c>
      <c r="C79" s="44" t="s">
        <v>14</v>
      </c>
      <c r="D79" s="45" t="s">
        <v>85</v>
      </c>
      <c r="E79" s="193" t="s">
        <v>24</v>
      </c>
      <c r="G79" s="36">
        <v>1.95E-2</v>
      </c>
      <c r="H79" s="43">
        <v>0.54</v>
      </c>
      <c r="I79" s="43">
        <f t="shared" si="2"/>
        <v>0.01</v>
      </c>
      <c r="J79" s="167"/>
    </row>
    <row r="80" spans="1:10" s="34" customFormat="1" ht="12.75" hidden="1" customHeight="1">
      <c r="A80" s="27" t="s">
        <v>86</v>
      </c>
      <c r="B80" s="42" t="s">
        <v>8</v>
      </c>
      <c r="C80" s="44" t="s">
        <v>14</v>
      </c>
      <c r="D80" s="45" t="s">
        <v>87</v>
      </c>
      <c r="E80" s="193" t="s">
        <v>11</v>
      </c>
      <c r="G80" s="36">
        <v>0.5</v>
      </c>
      <c r="H80" s="43">
        <v>1.65</v>
      </c>
      <c r="I80" s="43">
        <f t="shared" si="2"/>
        <v>0.83</v>
      </c>
      <c r="J80" s="167"/>
    </row>
    <row r="81" spans="1:10" s="34" customFormat="1" ht="12.75" hidden="1" customHeight="1">
      <c r="A81" s="27" t="s">
        <v>88</v>
      </c>
      <c r="B81" s="42" t="s">
        <v>8</v>
      </c>
      <c r="C81" s="44" t="s">
        <v>14</v>
      </c>
      <c r="D81" s="45" t="s">
        <v>89</v>
      </c>
      <c r="E81" s="193" t="s">
        <v>43</v>
      </c>
      <c r="G81" s="36">
        <v>1.4999999999999999E-2</v>
      </c>
      <c r="H81" s="43">
        <v>21.46</v>
      </c>
      <c r="I81" s="43">
        <f t="shared" si="2"/>
        <v>0.32</v>
      </c>
      <c r="J81" s="167"/>
    </row>
    <row r="82" spans="1:10" s="34" customFormat="1" ht="12.75" hidden="1" customHeight="1">
      <c r="A82" s="27" t="s">
        <v>90</v>
      </c>
      <c r="B82" s="42" t="s">
        <v>8</v>
      </c>
      <c r="C82" s="44" t="s">
        <v>14</v>
      </c>
      <c r="D82" s="45" t="s">
        <v>91</v>
      </c>
      <c r="E82" s="193" t="s">
        <v>7</v>
      </c>
      <c r="G82" s="36">
        <v>1.4999999999999999E-2</v>
      </c>
      <c r="H82" s="43">
        <v>44.4</v>
      </c>
      <c r="I82" s="43">
        <f t="shared" si="2"/>
        <v>0.67</v>
      </c>
      <c r="J82" s="167"/>
    </row>
    <row r="83" spans="1:10" s="34" customFormat="1" ht="25.5" hidden="1" customHeight="1">
      <c r="A83" s="27" t="s">
        <v>92</v>
      </c>
      <c r="B83" s="42" t="s">
        <v>8</v>
      </c>
      <c r="C83" s="44" t="s">
        <v>14</v>
      </c>
      <c r="D83" s="45" t="s">
        <v>93</v>
      </c>
      <c r="E83" s="193" t="s">
        <v>7</v>
      </c>
      <c r="G83" s="36">
        <v>5.2499999999999998E-2</v>
      </c>
      <c r="H83" s="43">
        <v>99.55</v>
      </c>
      <c r="I83" s="43">
        <f t="shared" si="2"/>
        <v>5.23</v>
      </c>
      <c r="J83" s="167"/>
    </row>
    <row r="84" spans="1:10" s="34" customFormat="1" ht="12.75" hidden="1" customHeight="1">
      <c r="A84" s="27" t="s">
        <v>94</v>
      </c>
      <c r="B84" s="42" t="s">
        <v>8</v>
      </c>
      <c r="C84" s="44" t="s">
        <v>14</v>
      </c>
      <c r="D84" s="45" t="s">
        <v>95</v>
      </c>
      <c r="E84" s="193" t="s">
        <v>42</v>
      </c>
      <c r="G84" s="36">
        <v>2.5000000000000001E-2</v>
      </c>
      <c r="H84" s="43">
        <v>1.08</v>
      </c>
      <c r="I84" s="43">
        <f t="shared" si="2"/>
        <v>0.03</v>
      </c>
      <c r="J84" s="167"/>
    </row>
    <row r="85" spans="1:10" s="34" customFormat="1" ht="12.75" hidden="1" customHeight="1">
      <c r="A85" s="27" t="s">
        <v>96</v>
      </c>
      <c r="B85" s="42" t="s">
        <v>8</v>
      </c>
      <c r="C85" s="44" t="s">
        <v>14</v>
      </c>
      <c r="D85" s="45" t="s">
        <v>97</v>
      </c>
      <c r="E85" s="193" t="s">
        <v>7</v>
      </c>
      <c r="G85" s="36">
        <v>5.2499999999999998E-2</v>
      </c>
      <c r="H85" s="43">
        <v>90.69</v>
      </c>
      <c r="I85" s="43">
        <f t="shared" si="2"/>
        <v>4.76</v>
      </c>
      <c r="J85" s="167"/>
    </row>
    <row r="86" spans="1:10" s="34" customFormat="1" ht="12.75" hidden="1" customHeight="1">
      <c r="A86" s="27"/>
      <c r="B86" s="42"/>
      <c r="C86" s="42"/>
      <c r="D86" s="45"/>
      <c r="E86" s="193"/>
      <c r="F86" s="42"/>
      <c r="G86" s="42"/>
      <c r="H86" s="43"/>
      <c r="I86" s="43"/>
      <c r="J86" s="167"/>
    </row>
    <row r="87" spans="1:10" s="34" customFormat="1" ht="12.75" hidden="1" customHeight="1">
      <c r="A87" s="25" t="s">
        <v>101</v>
      </c>
      <c r="B87" s="39" t="s">
        <v>8</v>
      </c>
      <c r="C87" s="40" t="s">
        <v>13</v>
      </c>
      <c r="D87" s="28" t="s">
        <v>102</v>
      </c>
      <c r="E87" s="191" t="s">
        <v>7</v>
      </c>
      <c r="F87" s="30">
        <v>1</v>
      </c>
      <c r="G87" s="31"/>
      <c r="H87" s="32">
        <f>SUM(I88:I93)</f>
        <v>401.48</v>
      </c>
      <c r="I87" s="33">
        <f>F87*H87</f>
        <v>401.48</v>
      </c>
      <c r="J87" s="167"/>
    </row>
    <row r="88" spans="1:10" s="34" customFormat="1" ht="12.75" hidden="1" customHeight="1">
      <c r="A88" s="27"/>
      <c r="C88" s="27"/>
      <c r="D88" s="35"/>
      <c r="E88" s="167"/>
      <c r="H88" s="38"/>
      <c r="I88" s="38"/>
      <c r="J88" s="167"/>
    </row>
    <row r="89" spans="1:10" s="34" customFormat="1" ht="12.75" hidden="1" customHeight="1">
      <c r="A89" s="27">
        <v>88316</v>
      </c>
      <c r="B89" s="71" t="s">
        <v>44</v>
      </c>
      <c r="C89" s="44" t="s">
        <v>13</v>
      </c>
      <c r="D89" s="45" t="s">
        <v>33</v>
      </c>
      <c r="E89" s="193" t="s">
        <v>24</v>
      </c>
      <c r="G89" s="36">
        <v>2.5</v>
      </c>
      <c r="H89" s="38">
        <f>+$I$524</f>
        <v>16.11</v>
      </c>
      <c r="I89" s="43">
        <f>ROUND(G89*H89,2)</f>
        <v>40.28</v>
      </c>
      <c r="J89" s="167"/>
    </row>
    <row r="90" spans="1:10" s="34" customFormat="1" ht="12.75" hidden="1" customHeight="1">
      <c r="A90" s="27">
        <v>88309</v>
      </c>
      <c r="B90" s="71" t="s">
        <v>44</v>
      </c>
      <c r="C90" s="27" t="s">
        <v>13</v>
      </c>
      <c r="D90" s="35" t="s">
        <v>52</v>
      </c>
      <c r="E90" s="167" t="s">
        <v>24</v>
      </c>
      <c r="G90" s="36">
        <v>1.5</v>
      </c>
      <c r="H90" s="38">
        <f>+$I$534</f>
        <v>20.239999999999998</v>
      </c>
      <c r="I90" s="37">
        <f>ROUND(G90*H90,2)</f>
        <v>30.36</v>
      </c>
      <c r="J90" s="167"/>
    </row>
    <row r="91" spans="1:10" s="34" customFormat="1" ht="12.75" hidden="1" customHeight="1">
      <c r="A91" s="27">
        <v>1379</v>
      </c>
      <c r="B91" s="71" t="s">
        <v>44</v>
      </c>
      <c r="C91" s="44" t="s">
        <v>14</v>
      </c>
      <c r="D91" s="45" t="s">
        <v>103</v>
      </c>
      <c r="E91" s="193" t="s">
        <v>10</v>
      </c>
      <c r="G91" s="36">
        <v>1.17</v>
      </c>
      <c r="H91" s="43">
        <v>0.44</v>
      </c>
      <c r="I91" s="43">
        <f>ROUND(G91*H91,2)</f>
        <v>0.51</v>
      </c>
      <c r="J91" s="167"/>
    </row>
    <row r="92" spans="1:10" s="34" customFormat="1" ht="12.75" hidden="1" customHeight="1">
      <c r="A92" s="27" t="s">
        <v>104</v>
      </c>
      <c r="B92" s="42" t="s">
        <v>8</v>
      </c>
      <c r="C92" s="44" t="s">
        <v>14</v>
      </c>
      <c r="D92" s="45" t="s">
        <v>105</v>
      </c>
      <c r="E92" s="193" t="s">
        <v>7</v>
      </c>
      <c r="G92" s="36">
        <v>1</v>
      </c>
      <c r="H92" s="43">
        <v>330.2</v>
      </c>
      <c r="I92" s="43">
        <f>ROUND(G92*H92,2)</f>
        <v>330.2</v>
      </c>
      <c r="J92" s="167"/>
    </row>
    <row r="93" spans="1:10" s="34" customFormat="1" ht="12.75" hidden="1" customHeight="1">
      <c r="A93" s="27" t="s">
        <v>106</v>
      </c>
      <c r="B93" s="42" t="s">
        <v>8</v>
      </c>
      <c r="C93" s="44" t="s">
        <v>14</v>
      </c>
      <c r="D93" s="45" t="s">
        <v>107</v>
      </c>
      <c r="E93" s="193" t="s">
        <v>9</v>
      </c>
      <c r="G93" s="36">
        <v>2.8999999999999998E-3</v>
      </c>
      <c r="H93" s="43">
        <v>46</v>
      </c>
      <c r="I93" s="43">
        <f>ROUND(G93*H93,2)</f>
        <v>0.13</v>
      </c>
      <c r="J93" s="167"/>
    </row>
    <row r="94" spans="1:10" s="34" customFormat="1" ht="12.75" hidden="1" customHeight="1">
      <c r="A94" s="27"/>
      <c r="C94" s="27"/>
      <c r="D94" s="35"/>
      <c r="E94" s="167"/>
      <c r="H94" s="38"/>
      <c r="I94" s="38"/>
      <c r="J94" s="167"/>
    </row>
    <row r="95" spans="1:10" s="34" customFormat="1" ht="25.5" hidden="1" customHeight="1">
      <c r="A95" s="25" t="s">
        <v>108</v>
      </c>
      <c r="B95" s="39" t="s">
        <v>109</v>
      </c>
      <c r="C95" s="40" t="s">
        <v>13</v>
      </c>
      <c r="D95" s="28" t="s">
        <v>111</v>
      </c>
      <c r="E95" s="191" t="s">
        <v>110</v>
      </c>
      <c r="F95" s="30">
        <v>1</v>
      </c>
      <c r="G95" s="31"/>
      <c r="H95" s="32">
        <f>SUM(I96:I98)</f>
        <v>7.3800000000000008</v>
      </c>
      <c r="I95" s="33">
        <f>F95*H95</f>
        <v>7.3800000000000008</v>
      </c>
      <c r="J95" s="167"/>
    </row>
    <row r="96" spans="1:10" s="34" customFormat="1" ht="25.5" hidden="1" customHeight="1">
      <c r="A96" s="27">
        <v>20193</v>
      </c>
      <c r="B96" s="71" t="s">
        <v>44</v>
      </c>
      <c r="C96" s="27" t="s">
        <v>14</v>
      </c>
      <c r="D96" s="35" t="str">
        <f>IF(A96=0," ",VLOOKUP(A96,InsumosSINAPI!$A$6:$I$9354,2,0))</f>
        <v>LOCACAO DE ANDAIME METALICO TIPO FACHADEIRO, LARGURA DE 1,20 M, ALTURA POR PECA DE 2,0 M, INCLUINDO SAPATAS E ITENS NECESSARIOS A INSTALACAO</v>
      </c>
      <c r="E96" s="167" t="str">
        <f>IF(A96=0," ",VLOOKUP(A96,InsumosSINAPI!$A$6:$I$9354,3,0))</f>
        <v>M2XMES</v>
      </c>
      <c r="G96" s="34">
        <v>1.31</v>
      </c>
      <c r="H96" s="176" t="str">
        <f>IF(A96=0," ",VLOOKUP(A96,InsumosSINAPI!$A$6:$I$9354,5,0))</f>
        <v>2,63</v>
      </c>
      <c r="I96" s="43">
        <f>ROUND(G96*H96,2)</f>
        <v>3.45</v>
      </c>
      <c r="J96" s="167"/>
    </row>
    <row r="97" spans="1:10" s="34" customFormat="1" ht="12.75" hidden="1" customHeight="1">
      <c r="A97" s="27">
        <v>88316</v>
      </c>
      <c r="B97" s="71" t="s">
        <v>44</v>
      </c>
      <c r="C97" s="44" t="s">
        <v>13</v>
      </c>
      <c r="D97" s="45" t="s">
        <v>33</v>
      </c>
      <c r="E97" s="193" t="s">
        <v>24</v>
      </c>
      <c r="G97" s="36">
        <v>0.16</v>
      </c>
      <c r="H97" s="38">
        <v>15.79</v>
      </c>
      <c r="I97" s="43">
        <f>ROUND(G97*H97,2)</f>
        <v>2.5299999999999998</v>
      </c>
      <c r="J97" s="167"/>
    </row>
    <row r="98" spans="1:10" s="34" customFormat="1" ht="25.5" hidden="1" customHeight="1">
      <c r="A98" s="27">
        <v>88277</v>
      </c>
      <c r="B98" s="71" t="s">
        <v>44</v>
      </c>
      <c r="C98" s="27" t="s">
        <v>13</v>
      </c>
      <c r="D98" s="35" t="s">
        <v>329</v>
      </c>
      <c r="E98" s="167" t="s">
        <v>24</v>
      </c>
      <c r="G98" s="34">
        <v>0.08</v>
      </c>
      <c r="H98" s="37">
        <v>17.559999999999999</v>
      </c>
      <c r="I98" s="37">
        <f>ROUND(G98*H98,2)</f>
        <v>1.4</v>
      </c>
      <c r="J98" s="167"/>
    </row>
    <row r="99" spans="1:10" s="34" customFormat="1" ht="12.75" hidden="1" customHeight="1">
      <c r="A99" s="27"/>
      <c r="C99" s="27"/>
      <c r="D99" s="35"/>
      <c r="E99" s="167"/>
      <c r="H99" s="38"/>
      <c r="I99" s="38"/>
      <c r="J99" s="167"/>
    </row>
    <row r="100" spans="1:10" s="34" customFormat="1" ht="25.5" hidden="1" customHeight="1">
      <c r="A100" s="25" t="s">
        <v>138</v>
      </c>
      <c r="B100" s="39" t="s">
        <v>8</v>
      </c>
      <c r="C100" s="40" t="s">
        <v>13</v>
      </c>
      <c r="D100" s="28" t="s">
        <v>112</v>
      </c>
      <c r="E100" s="191" t="s">
        <v>7</v>
      </c>
      <c r="F100" s="30">
        <v>1</v>
      </c>
      <c r="G100" s="31"/>
      <c r="H100" s="32">
        <f>SUM(I102:I108)</f>
        <v>126.08</v>
      </c>
      <c r="I100" s="33">
        <f>F100*H100</f>
        <v>126.08</v>
      </c>
      <c r="J100" s="167"/>
    </row>
    <row r="101" spans="1:10" s="34" customFormat="1" ht="12.75" hidden="1" customHeight="1">
      <c r="A101" s="25"/>
      <c r="B101" s="39"/>
      <c r="C101" s="40"/>
      <c r="D101" s="28"/>
      <c r="E101" s="191"/>
      <c r="F101" s="30"/>
      <c r="G101" s="31"/>
      <c r="H101" s="32"/>
      <c r="I101" s="33"/>
      <c r="J101" s="167"/>
    </row>
    <row r="102" spans="1:10" s="34" customFormat="1" ht="25.5" hidden="1" customHeight="1">
      <c r="A102" s="27">
        <v>88239</v>
      </c>
      <c r="B102" s="71" t="s">
        <v>44</v>
      </c>
      <c r="C102" s="27" t="s">
        <v>13</v>
      </c>
      <c r="D102" s="35" t="s">
        <v>113</v>
      </c>
      <c r="E102" s="167" t="s">
        <v>24</v>
      </c>
      <c r="G102" s="36">
        <v>1.2</v>
      </c>
      <c r="H102" s="38">
        <v>13.42</v>
      </c>
      <c r="I102" s="43">
        <f t="shared" ref="I102:I108" si="3">ROUND(G102*H102,2)</f>
        <v>16.100000000000001</v>
      </c>
      <c r="J102" s="167"/>
    </row>
    <row r="103" spans="1:10" s="34" customFormat="1" ht="25.5" hidden="1" customHeight="1">
      <c r="A103" s="27">
        <v>88261</v>
      </c>
      <c r="B103" s="71" t="s">
        <v>44</v>
      </c>
      <c r="C103" s="27" t="s">
        <v>13</v>
      </c>
      <c r="D103" s="35" t="s">
        <v>114</v>
      </c>
      <c r="E103" s="167" t="s">
        <v>24</v>
      </c>
      <c r="G103" s="36">
        <v>1.2</v>
      </c>
      <c r="H103" s="38">
        <v>16.32</v>
      </c>
      <c r="I103" s="43">
        <f t="shared" si="3"/>
        <v>19.579999999999998</v>
      </c>
      <c r="J103" s="167"/>
    </row>
    <row r="104" spans="1:10" s="34" customFormat="1" ht="12.75" hidden="1" customHeight="1">
      <c r="A104" s="27">
        <v>88316</v>
      </c>
      <c r="B104" s="71" t="s">
        <v>44</v>
      </c>
      <c r="C104" s="44" t="s">
        <v>13</v>
      </c>
      <c r="D104" s="45" t="s">
        <v>33</v>
      </c>
      <c r="E104" s="193" t="s">
        <v>24</v>
      </c>
      <c r="G104" s="36">
        <v>0.7</v>
      </c>
      <c r="H104" s="38">
        <f>+$I$524</f>
        <v>16.11</v>
      </c>
      <c r="I104" s="43">
        <f t="shared" si="3"/>
        <v>11.28</v>
      </c>
      <c r="J104" s="167"/>
    </row>
    <row r="105" spans="1:10" s="34" customFormat="1" ht="12.75" hidden="1" customHeight="1">
      <c r="A105" s="27">
        <v>88309</v>
      </c>
      <c r="B105" s="71" t="s">
        <v>44</v>
      </c>
      <c r="C105" s="27" t="s">
        <v>13</v>
      </c>
      <c r="D105" s="35" t="s">
        <v>52</v>
      </c>
      <c r="E105" s="167" t="s">
        <v>24</v>
      </c>
      <c r="G105" s="36">
        <v>0.7</v>
      </c>
      <c r="H105" s="38">
        <f>+$I$534</f>
        <v>20.239999999999998</v>
      </c>
      <c r="I105" s="37">
        <f t="shared" si="3"/>
        <v>14.17</v>
      </c>
      <c r="J105" s="167"/>
    </row>
    <row r="106" spans="1:10" s="34" customFormat="1" ht="12.75" hidden="1" customHeight="1">
      <c r="A106" s="27" t="s">
        <v>115</v>
      </c>
      <c r="B106" s="42" t="s">
        <v>8</v>
      </c>
      <c r="C106" s="27" t="s">
        <v>14</v>
      </c>
      <c r="D106" s="35" t="s">
        <v>116</v>
      </c>
      <c r="E106" s="167" t="s">
        <v>7</v>
      </c>
      <c r="G106" s="36">
        <v>1</v>
      </c>
      <c r="H106" s="38">
        <v>36</v>
      </c>
      <c r="I106" s="37">
        <f t="shared" si="3"/>
        <v>36</v>
      </c>
      <c r="J106" s="167"/>
    </row>
    <row r="107" spans="1:10" s="34" customFormat="1" ht="12.75" hidden="1" customHeight="1">
      <c r="A107" s="27" t="s">
        <v>117</v>
      </c>
      <c r="B107" s="42" t="s">
        <v>8</v>
      </c>
      <c r="C107" s="27" t="s">
        <v>14</v>
      </c>
      <c r="D107" s="35" t="s">
        <v>118</v>
      </c>
      <c r="E107" s="167" t="s">
        <v>32</v>
      </c>
      <c r="G107" s="36">
        <v>1</v>
      </c>
      <c r="H107" s="38">
        <v>1.23</v>
      </c>
      <c r="I107" s="38">
        <f t="shared" si="3"/>
        <v>1.23</v>
      </c>
      <c r="J107" s="167"/>
    </row>
    <row r="108" spans="1:10" s="34" customFormat="1" ht="12.75" hidden="1" customHeight="1">
      <c r="A108" s="27" t="s">
        <v>119</v>
      </c>
      <c r="B108" s="42" t="s">
        <v>8</v>
      </c>
      <c r="C108" s="27" t="s">
        <v>14</v>
      </c>
      <c r="D108" s="35" t="s">
        <v>120</v>
      </c>
      <c r="E108" s="167" t="s">
        <v>32</v>
      </c>
      <c r="G108" s="36">
        <v>3</v>
      </c>
      <c r="H108" s="38">
        <v>9.24</v>
      </c>
      <c r="I108" s="38">
        <f t="shared" si="3"/>
        <v>27.72</v>
      </c>
      <c r="J108" s="167"/>
    </row>
    <row r="109" spans="1:10" s="34" customFormat="1" ht="69" hidden="1" customHeight="1">
      <c r="A109" s="25" t="s">
        <v>121</v>
      </c>
      <c r="B109" s="39" t="s">
        <v>35</v>
      </c>
      <c r="C109" s="40" t="s">
        <v>13</v>
      </c>
      <c r="D109" s="41" t="s">
        <v>132</v>
      </c>
      <c r="E109" s="191" t="s">
        <v>32</v>
      </c>
      <c r="F109" s="30">
        <v>1</v>
      </c>
      <c r="G109" s="31"/>
      <c r="H109" s="32">
        <f>SUM(I110:I117)</f>
        <v>111.25</v>
      </c>
      <c r="I109" s="33">
        <f>H109*F109</f>
        <v>111.25</v>
      </c>
      <c r="J109" s="167"/>
    </row>
    <row r="110" spans="1:10" s="34" customFormat="1" ht="27.75" hidden="1" customHeight="1">
      <c r="A110" s="27">
        <v>6045</v>
      </c>
      <c r="B110" s="71" t="s">
        <v>44</v>
      </c>
      <c r="C110" s="27" t="s">
        <v>13</v>
      </c>
      <c r="D110" s="35" t="s">
        <v>127</v>
      </c>
      <c r="E110" s="167" t="s">
        <v>9</v>
      </c>
      <c r="G110" s="36">
        <v>1.7999999999999999E-2</v>
      </c>
      <c r="H110" s="38">
        <v>296.51</v>
      </c>
      <c r="I110" s="38">
        <f t="shared" ref="I110:I117" si="4">ROUND(G110*H110,2)</f>
        <v>5.34</v>
      </c>
      <c r="J110" s="167"/>
    </row>
    <row r="111" spans="1:10" s="34" customFormat="1" ht="49.5" hidden="1" customHeight="1">
      <c r="A111" s="27" t="s">
        <v>194</v>
      </c>
      <c r="B111" s="71" t="s">
        <v>44</v>
      </c>
      <c r="C111" s="27" t="s">
        <v>13</v>
      </c>
      <c r="D111" s="35" t="s">
        <v>128</v>
      </c>
      <c r="E111" s="167" t="s">
        <v>9</v>
      </c>
      <c r="G111" s="36">
        <v>0.216</v>
      </c>
      <c r="H111" s="38">
        <v>44.95</v>
      </c>
      <c r="I111" s="38">
        <f t="shared" si="4"/>
        <v>9.7100000000000009</v>
      </c>
      <c r="J111" s="167"/>
    </row>
    <row r="112" spans="1:10" s="34" customFormat="1" ht="61.5" hidden="1" customHeight="1">
      <c r="A112" s="27" t="s">
        <v>122</v>
      </c>
      <c r="B112" s="71" t="s">
        <v>44</v>
      </c>
      <c r="C112" s="27" t="s">
        <v>13</v>
      </c>
      <c r="D112" s="35" t="s">
        <v>129</v>
      </c>
      <c r="E112" s="167" t="s">
        <v>9</v>
      </c>
      <c r="G112" s="36">
        <v>2.2800000000000001E-2</v>
      </c>
      <c r="H112" s="38">
        <v>337.4</v>
      </c>
      <c r="I112" s="38">
        <f t="shared" si="4"/>
        <v>7.69</v>
      </c>
      <c r="J112" s="167"/>
    </row>
    <row r="113" spans="1:10" s="34" customFormat="1" ht="12.75" hidden="1" customHeight="1">
      <c r="A113" s="27" t="s">
        <v>123</v>
      </c>
      <c r="B113" s="71" t="s">
        <v>44</v>
      </c>
      <c r="C113" s="27" t="s">
        <v>13</v>
      </c>
      <c r="D113" s="35" t="s">
        <v>52</v>
      </c>
      <c r="E113" s="167" t="s">
        <v>24</v>
      </c>
      <c r="G113" s="36">
        <v>1.9</v>
      </c>
      <c r="H113" s="38">
        <f>+$I$534</f>
        <v>20.239999999999998</v>
      </c>
      <c r="I113" s="38">
        <f t="shared" si="4"/>
        <v>38.46</v>
      </c>
      <c r="J113" s="167"/>
    </row>
    <row r="114" spans="1:10" s="34" customFormat="1" ht="12.75" hidden="1" customHeight="1">
      <c r="A114" s="27" t="s">
        <v>124</v>
      </c>
      <c r="B114" s="71" t="s">
        <v>44</v>
      </c>
      <c r="C114" s="27" t="s">
        <v>13</v>
      </c>
      <c r="D114" s="35" t="s">
        <v>33</v>
      </c>
      <c r="E114" s="167" t="s">
        <v>24</v>
      </c>
      <c r="G114" s="36">
        <v>1.65</v>
      </c>
      <c r="H114" s="38">
        <f>+$I$524</f>
        <v>16.11</v>
      </c>
      <c r="I114" s="38">
        <f t="shared" si="4"/>
        <v>26.58</v>
      </c>
      <c r="J114" s="167"/>
    </row>
    <row r="115" spans="1:10" s="34" customFormat="1" ht="27.75" hidden="1" customHeight="1">
      <c r="A115" s="27" t="s">
        <v>125</v>
      </c>
      <c r="B115" s="71" t="s">
        <v>44</v>
      </c>
      <c r="C115" s="27" t="s">
        <v>13</v>
      </c>
      <c r="D115" s="35" t="s">
        <v>130</v>
      </c>
      <c r="E115" s="167" t="s">
        <v>9</v>
      </c>
      <c r="G115" s="36">
        <v>1.6500000000000001E-2</v>
      </c>
      <c r="H115" s="38">
        <v>251.32</v>
      </c>
      <c r="I115" s="38">
        <f t="shared" si="4"/>
        <v>4.1500000000000004</v>
      </c>
      <c r="J115" s="167"/>
    </row>
    <row r="116" spans="1:10" s="34" customFormat="1" ht="12.75" hidden="1" customHeight="1">
      <c r="A116" s="27" t="s">
        <v>126</v>
      </c>
      <c r="B116" s="71" t="s">
        <v>44</v>
      </c>
      <c r="C116" s="27" t="s">
        <v>14</v>
      </c>
      <c r="D116" s="35" t="s">
        <v>103</v>
      </c>
      <c r="E116" s="167" t="s">
        <v>10</v>
      </c>
      <c r="G116" s="36">
        <v>0.8</v>
      </c>
      <c r="H116" s="38">
        <v>0.44</v>
      </c>
      <c r="I116" s="38">
        <f t="shared" si="4"/>
        <v>0.35</v>
      </c>
      <c r="J116" s="167"/>
    </row>
    <row r="117" spans="1:10" s="34" customFormat="1" ht="12.75" hidden="1" customHeight="1">
      <c r="A117" s="27">
        <v>7258</v>
      </c>
      <c r="B117" s="71" t="s">
        <v>44</v>
      </c>
      <c r="C117" s="27" t="s">
        <v>14</v>
      </c>
      <c r="D117" s="35" t="s">
        <v>131</v>
      </c>
      <c r="E117" s="167" t="s">
        <v>42</v>
      </c>
      <c r="G117" s="36">
        <v>75.885999999999996</v>
      </c>
      <c r="H117" s="38">
        <v>0.25</v>
      </c>
      <c r="I117" s="38">
        <f t="shared" si="4"/>
        <v>18.97</v>
      </c>
      <c r="J117" s="167"/>
    </row>
    <row r="118" spans="1:10" s="34" customFormat="1" ht="12.75" hidden="1" customHeight="1">
      <c r="A118" s="27"/>
      <c r="B118" s="42"/>
      <c r="C118" s="27"/>
      <c r="D118" s="35"/>
      <c r="E118" s="167"/>
      <c r="G118" s="36"/>
      <c r="H118" s="38"/>
      <c r="I118" s="43"/>
      <c r="J118" s="167"/>
    </row>
    <row r="119" spans="1:10" s="34" customFormat="1" ht="25.5" hidden="1" customHeight="1">
      <c r="A119" s="25" t="s">
        <v>137</v>
      </c>
      <c r="B119" s="39" t="s">
        <v>35</v>
      </c>
      <c r="C119" s="40" t="s">
        <v>13</v>
      </c>
      <c r="D119" s="41" t="s">
        <v>136</v>
      </c>
      <c r="E119" s="191" t="s">
        <v>32</v>
      </c>
      <c r="F119" s="30">
        <v>1</v>
      </c>
      <c r="G119" s="31"/>
      <c r="H119" s="32">
        <f>SUM(I120:I123)</f>
        <v>57.870000000000005</v>
      </c>
      <c r="I119" s="33">
        <f>H119*F119</f>
        <v>57.870000000000005</v>
      </c>
      <c r="J119" s="167"/>
    </row>
    <row r="120" spans="1:10" s="34" customFormat="1" ht="25.5" hidden="1" customHeight="1">
      <c r="A120" s="27">
        <v>5970</v>
      </c>
      <c r="B120" s="71" t="s">
        <v>44</v>
      </c>
      <c r="C120" s="27" t="s">
        <v>13</v>
      </c>
      <c r="D120" s="35" t="s">
        <v>133</v>
      </c>
      <c r="E120" s="167" t="s">
        <v>7</v>
      </c>
      <c r="G120" s="36">
        <f>0.7*0.1*4</f>
        <v>0.27999999999999997</v>
      </c>
      <c r="H120" s="38">
        <v>47.62</v>
      </c>
      <c r="I120" s="38">
        <f>ROUND(G120*H120,2)</f>
        <v>13.33</v>
      </c>
      <c r="J120" s="167"/>
    </row>
    <row r="121" spans="1:10" s="34" customFormat="1" ht="32.25" hidden="1" customHeight="1">
      <c r="A121" s="27" t="s">
        <v>134</v>
      </c>
      <c r="B121" s="71" t="s">
        <v>44</v>
      </c>
      <c r="C121" s="27" t="s">
        <v>13</v>
      </c>
      <c r="D121" s="35" t="s">
        <v>153</v>
      </c>
      <c r="E121" s="167" t="s">
        <v>9</v>
      </c>
      <c r="G121" s="36">
        <f>+(0.7*0.7*0.1)</f>
        <v>4.8999999999999995E-2</v>
      </c>
      <c r="H121" s="38">
        <v>85.84</v>
      </c>
      <c r="I121" s="38">
        <f>ROUND(G121*H121,2)</f>
        <v>4.21</v>
      </c>
      <c r="J121" s="167"/>
    </row>
    <row r="122" spans="1:10" s="34" customFormat="1" ht="25.5" hidden="1" customHeight="1">
      <c r="A122" s="27">
        <v>90000</v>
      </c>
      <c r="B122" s="71" t="s">
        <v>44</v>
      </c>
      <c r="C122" s="27" t="s">
        <v>13</v>
      </c>
      <c r="D122" s="35" t="s">
        <v>135</v>
      </c>
      <c r="E122" s="167" t="s">
        <v>10</v>
      </c>
      <c r="G122" s="36">
        <v>4</v>
      </c>
      <c r="H122" s="38">
        <v>6.45</v>
      </c>
      <c r="I122" s="38">
        <f>ROUND(G122*H122,2)</f>
        <v>25.8</v>
      </c>
      <c r="J122" s="167"/>
    </row>
    <row r="123" spans="1:10" s="34" customFormat="1" ht="25.5" hidden="1" customHeight="1">
      <c r="A123" s="27">
        <v>6045</v>
      </c>
      <c r="B123" s="71" t="s">
        <v>44</v>
      </c>
      <c r="C123" s="27" t="s">
        <v>13</v>
      </c>
      <c r="D123" s="35" t="s">
        <v>127</v>
      </c>
      <c r="E123" s="167" t="s">
        <v>9</v>
      </c>
      <c r="G123" s="36">
        <f>+(0.7*0.7*0.1)</f>
        <v>4.8999999999999995E-2</v>
      </c>
      <c r="H123" s="38">
        <v>296.51</v>
      </c>
      <c r="I123" s="38">
        <f>ROUND(G123*H123,2)</f>
        <v>14.53</v>
      </c>
      <c r="J123" s="167"/>
    </row>
    <row r="124" spans="1:10" s="34" customFormat="1" ht="12.75" hidden="1" customHeight="1">
      <c r="A124" s="27"/>
      <c r="C124" s="27"/>
      <c r="D124" s="35"/>
      <c r="E124" s="167"/>
      <c r="G124" s="36"/>
      <c r="H124" s="38"/>
      <c r="I124" s="38"/>
      <c r="J124" s="167"/>
    </row>
    <row r="125" spans="1:10" s="34" customFormat="1" ht="12.75" customHeight="1">
      <c r="A125" s="25" t="s">
        <v>139</v>
      </c>
      <c r="B125" s="39" t="s">
        <v>8</v>
      </c>
      <c r="C125" s="40" t="s">
        <v>13</v>
      </c>
      <c r="D125" s="41" t="s">
        <v>142</v>
      </c>
      <c r="E125" s="191" t="s">
        <v>7</v>
      </c>
      <c r="F125" s="30">
        <v>1</v>
      </c>
      <c r="G125" s="31"/>
      <c r="H125" s="32">
        <f>SUM(I126)</f>
        <v>33.14</v>
      </c>
      <c r="I125" s="33">
        <f>H125*F125</f>
        <v>33.14</v>
      </c>
      <c r="J125" s="167" t="s">
        <v>7896</v>
      </c>
    </row>
    <row r="126" spans="1:10" s="34" customFormat="1" ht="12.75" customHeight="1">
      <c r="A126" s="27">
        <v>88316</v>
      </c>
      <c r="B126" s="71" t="s">
        <v>44</v>
      </c>
      <c r="C126" s="27" t="s">
        <v>13</v>
      </c>
      <c r="D126" s="35" t="s">
        <v>33</v>
      </c>
      <c r="E126" s="167" t="s">
        <v>24</v>
      </c>
      <c r="G126" s="36">
        <v>2</v>
      </c>
      <c r="H126" s="38">
        <v>16.57</v>
      </c>
      <c r="I126" s="38">
        <f>ROUND(G126*H126,2)</f>
        <v>33.14</v>
      </c>
      <c r="J126" s="167" t="s">
        <v>7896</v>
      </c>
    </row>
    <row r="127" spans="1:10" s="34" customFormat="1" ht="12.75" customHeight="1">
      <c r="A127" s="27"/>
      <c r="B127" s="42"/>
      <c r="C127" s="27"/>
      <c r="D127" s="35"/>
      <c r="E127" s="167"/>
      <c r="G127" s="36"/>
      <c r="H127" s="38"/>
      <c r="I127" s="38"/>
      <c r="J127" s="167" t="s">
        <v>7896</v>
      </c>
    </row>
    <row r="128" spans="1:10" s="34" customFormat="1">
      <c r="A128" s="25" t="s">
        <v>140</v>
      </c>
      <c r="B128" s="39" t="s">
        <v>8</v>
      </c>
      <c r="C128" s="40" t="s">
        <v>13</v>
      </c>
      <c r="D128" s="41" t="s">
        <v>143</v>
      </c>
      <c r="E128" s="191" t="s">
        <v>7</v>
      </c>
      <c r="F128" s="30">
        <v>1</v>
      </c>
      <c r="G128" s="31"/>
      <c r="H128" s="32">
        <f>SUM(I129)</f>
        <v>6.63</v>
      </c>
      <c r="I128" s="33">
        <f>H128*F128</f>
        <v>6.63</v>
      </c>
      <c r="J128" s="167" t="s">
        <v>7896</v>
      </c>
    </row>
    <row r="129" spans="1:10" s="34" customFormat="1">
      <c r="A129" s="27">
        <v>88316</v>
      </c>
      <c r="B129" s="71" t="s">
        <v>44</v>
      </c>
      <c r="C129" s="27" t="s">
        <v>13</v>
      </c>
      <c r="D129" s="35" t="s">
        <v>33</v>
      </c>
      <c r="E129" s="167" t="s">
        <v>24</v>
      </c>
      <c r="G129" s="36">
        <v>0.4</v>
      </c>
      <c r="H129" s="38">
        <v>16.57</v>
      </c>
      <c r="I129" s="38">
        <f>ROUND(G129*H129,2)</f>
        <v>6.63</v>
      </c>
      <c r="J129" s="167" t="s">
        <v>7896</v>
      </c>
    </row>
    <row r="130" spans="1:10" s="34" customFormat="1">
      <c r="A130" s="27"/>
      <c r="B130" s="42"/>
      <c r="C130" s="27"/>
      <c r="D130" s="35"/>
      <c r="E130" s="167"/>
      <c r="G130" s="36"/>
      <c r="H130" s="38"/>
      <c r="I130" s="38"/>
      <c r="J130" s="167" t="s">
        <v>7896</v>
      </c>
    </row>
    <row r="131" spans="1:10" s="34" customFormat="1" ht="25.5" customHeight="1">
      <c r="A131" s="25" t="s">
        <v>141</v>
      </c>
      <c r="B131" s="39" t="s">
        <v>8</v>
      </c>
      <c r="C131" s="40" t="s">
        <v>13</v>
      </c>
      <c r="D131" s="41" t="s">
        <v>144</v>
      </c>
      <c r="E131" s="191" t="s">
        <v>7</v>
      </c>
      <c r="F131" s="30">
        <v>1</v>
      </c>
      <c r="G131" s="31"/>
      <c r="H131" s="32">
        <f>SUM(I132:I134)</f>
        <v>18.87</v>
      </c>
      <c r="I131" s="33">
        <f>H131*F131</f>
        <v>18.87</v>
      </c>
      <c r="J131" s="167" t="s">
        <v>7896</v>
      </c>
    </row>
    <row r="132" spans="1:10" s="34" customFormat="1" ht="12.75" customHeight="1">
      <c r="A132" s="27">
        <v>88309</v>
      </c>
      <c r="B132" s="71" t="s">
        <v>44</v>
      </c>
      <c r="C132" s="27" t="s">
        <v>13</v>
      </c>
      <c r="D132" s="35" t="s">
        <v>52</v>
      </c>
      <c r="E132" s="167" t="s">
        <v>24</v>
      </c>
      <c r="G132" s="36">
        <v>0.4</v>
      </c>
      <c r="H132" s="38">
        <v>20.82</v>
      </c>
      <c r="I132" s="38">
        <f>ROUND(G132*H132,2)</f>
        <v>8.33</v>
      </c>
      <c r="J132" s="167" t="s">
        <v>7896</v>
      </c>
    </row>
    <row r="133" spans="1:10" s="34" customFormat="1" ht="12.75" customHeight="1">
      <c r="A133" s="27">
        <v>88316</v>
      </c>
      <c r="B133" s="71" t="s">
        <v>44</v>
      </c>
      <c r="C133" s="27" t="s">
        <v>13</v>
      </c>
      <c r="D133" s="35" t="s">
        <v>33</v>
      </c>
      <c r="E133" s="167" t="s">
        <v>24</v>
      </c>
      <c r="G133" s="36">
        <v>0.2</v>
      </c>
      <c r="H133" s="38">
        <v>16.57</v>
      </c>
      <c r="I133" s="38">
        <f>ROUND(G133*H133,2)</f>
        <v>3.31</v>
      </c>
      <c r="J133" s="167" t="s">
        <v>7896</v>
      </c>
    </row>
    <row r="134" spans="1:10" s="34" customFormat="1" ht="12.75" customHeight="1">
      <c r="A134" s="27" t="s">
        <v>145</v>
      </c>
      <c r="B134" s="42" t="s">
        <v>8</v>
      </c>
      <c r="C134" s="27" t="s">
        <v>14</v>
      </c>
      <c r="D134" s="35" t="s">
        <v>146</v>
      </c>
      <c r="E134" s="167" t="s">
        <v>43</v>
      </c>
      <c r="G134" s="36">
        <v>0.3</v>
      </c>
      <c r="H134" s="38">
        <v>24.11</v>
      </c>
      <c r="I134" s="38">
        <f>ROUND(G134*H134,2)</f>
        <v>7.23</v>
      </c>
      <c r="J134" s="167" t="s">
        <v>7896</v>
      </c>
    </row>
    <row r="135" spans="1:10" s="34" customFormat="1" ht="12.75" customHeight="1">
      <c r="A135" s="27"/>
      <c r="C135" s="27"/>
      <c r="D135" s="35"/>
      <c r="E135" s="167"/>
      <c r="H135" s="38"/>
      <c r="I135" s="38"/>
      <c r="J135" s="167" t="s">
        <v>7896</v>
      </c>
    </row>
    <row r="136" spans="1:10" s="34" customFormat="1" ht="12.75" hidden="1" customHeight="1">
      <c r="A136" s="25" t="s">
        <v>147</v>
      </c>
      <c r="B136" s="39" t="s">
        <v>54</v>
      </c>
      <c r="C136" s="40" t="s">
        <v>13</v>
      </c>
      <c r="D136" s="41" t="s">
        <v>152</v>
      </c>
      <c r="E136" s="191" t="s">
        <v>7</v>
      </c>
      <c r="F136" s="30">
        <v>1</v>
      </c>
      <c r="G136" s="31"/>
      <c r="H136" s="32">
        <f>SUM(I137:I140)</f>
        <v>183.07</v>
      </c>
      <c r="I136" s="33">
        <f>ROUND(H136*F136,2)</f>
        <v>183.07</v>
      </c>
      <c r="J136" s="167"/>
    </row>
    <row r="137" spans="1:10" s="34" customFormat="1" ht="12.75" hidden="1" customHeight="1">
      <c r="A137" s="27" t="s">
        <v>150</v>
      </c>
      <c r="B137" s="42" t="s">
        <v>8</v>
      </c>
      <c r="C137" s="27" t="s">
        <v>14</v>
      </c>
      <c r="D137" s="35" t="s">
        <v>151</v>
      </c>
      <c r="E137" s="167" t="s">
        <v>7</v>
      </c>
      <c r="G137" s="36">
        <v>1</v>
      </c>
      <c r="H137" s="38">
        <v>144.78</v>
      </c>
      <c r="I137" s="38">
        <f>ROUND(G137*H137,2)</f>
        <v>144.78</v>
      </c>
      <c r="J137" s="167"/>
    </row>
    <row r="138" spans="1:10" s="34" customFormat="1" ht="25.5" hidden="1" customHeight="1">
      <c r="A138" s="27" t="s">
        <v>623</v>
      </c>
      <c r="B138" s="71" t="s">
        <v>44</v>
      </c>
      <c r="C138" s="27" t="s">
        <v>13</v>
      </c>
      <c r="D138" s="35" t="s">
        <v>26</v>
      </c>
      <c r="E138" s="167" t="s">
        <v>11</v>
      </c>
      <c r="G138" s="36">
        <v>0.15</v>
      </c>
      <c r="H138" s="38">
        <v>124.02</v>
      </c>
      <c r="I138" s="38">
        <f>ROUND(G138*H138,2)</f>
        <v>18.600000000000001</v>
      </c>
      <c r="J138" s="167"/>
    </row>
    <row r="139" spans="1:10" s="34" customFormat="1" ht="12.75" hidden="1" customHeight="1">
      <c r="A139" s="27">
        <v>88317</v>
      </c>
      <c r="B139" s="71" t="s">
        <v>44</v>
      </c>
      <c r="C139" s="27" t="s">
        <v>13</v>
      </c>
      <c r="D139" s="35" t="s">
        <v>148</v>
      </c>
      <c r="E139" s="167" t="s">
        <v>24</v>
      </c>
      <c r="G139" s="36">
        <v>0.8</v>
      </c>
      <c r="H139" s="38">
        <v>18.8</v>
      </c>
      <c r="I139" s="38">
        <f>ROUND(G139*H139,2)</f>
        <v>15.04</v>
      </c>
      <c r="J139" s="167"/>
    </row>
    <row r="140" spans="1:10" s="34" customFormat="1" ht="29.25" hidden="1" customHeight="1">
      <c r="A140" s="27">
        <v>88240</v>
      </c>
      <c r="B140" s="71" t="s">
        <v>44</v>
      </c>
      <c r="C140" s="27" t="s">
        <v>13</v>
      </c>
      <c r="D140" s="35" t="s">
        <v>149</v>
      </c>
      <c r="E140" s="167" t="s">
        <v>24</v>
      </c>
      <c r="G140" s="36">
        <v>0.4</v>
      </c>
      <c r="H140" s="38">
        <v>11.63</v>
      </c>
      <c r="I140" s="38">
        <f>ROUND(G140*H140,2)</f>
        <v>4.6500000000000004</v>
      </c>
      <c r="J140" s="167"/>
    </row>
    <row r="141" spans="1:10" s="34" customFormat="1" ht="12.75" hidden="1" customHeight="1">
      <c r="A141" s="27"/>
      <c r="B141" s="42"/>
      <c r="C141" s="27"/>
      <c r="D141" s="35"/>
      <c r="E141" s="167"/>
      <c r="G141" s="36"/>
      <c r="H141" s="38"/>
      <c r="I141" s="38"/>
      <c r="J141" s="167"/>
    </row>
    <row r="142" spans="1:10" s="34" customFormat="1" ht="12.75" hidden="1" customHeight="1">
      <c r="A142" s="25" t="s">
        <v>154</v>
      </c>
      <c r="B142" s="39" t="s">
        <v>8</v>
      </c>
      <c r="C142" s="40" t="s">
        <v>13</v>
      </c>
      <c r="D142" s="41" t="s">
        <v>155</v>
      </c>
      <c r="E142" s="191" t="s">
        <v>70</v>
      </c>
      <c r="F142" s="30">
        <v>1</v>
      </c>
      <c r="G142" s="31"/>
      <c r="H142" s="32">
        <f>SUM(I143:I156)</f>
        <v>224.69854999999998</v>
      </c>
      <c r="I142" s="33">
        <f>ROUND(H142*F142,2)</f>
        <v>224.7</v>
      </c>
      <c r="J142" s="167"/>
    </row>
    <row r="143" spans="1:10" s="34" customFormat="1" ht="25.5" hidden="1" customHeight="1">
      <c r="A143" s="27">
        <v>88316</v>
      </c>
      <c r="B143" s="71" t="s">
        <v>44</v>
      </c>
      <c r="C143" s="27" t="s">
        <v>13</v>
      </c>
      <c r="D143" s="35" t="s">
        <v>33</v>
      </c>
      <c r="E143" s="167" t="s">
        <v>24</v>
      </c>
      <c r="G143" s="36">
        <v>2.5</v>
      </c>
      <c r="H143" s="38">
        <v>12.94</v>
      </c>
      <c r="I143" s="37">
        <f>ROUND(G143*H143,2)</f>
        <v>32.35</v>
      </c>
      <c r="J143" s="167"/>
    </row>
    <row r="144" spans="1:10" s="34" customFormat="1" ht="25.5" hidden="1" customHeight="1">
      <c r="A144" s="27">
        <v>88267</v>
      </c>
      <c r="B144" s="71" t="s">
        <v>44</v>
      </c>
      <c r="C144" s="27" t="s">
        <v>13</v>
      </c>
      <c r="D144" s="35" t="s">
        <v>156</v>
      </c>
      <c r="E144" s="167" t="s">
        <v>24</v>
      </c>
      <c r="G144" s="36">
        <v>3</v>
      </c>
      <c r="H144" s="38">
        <v>17.170000000000002</v>
      </c>
      <c r="I144" s="38">
        <f>ROUND(G144*H144,2)</f>
        <v>51.51</v>
      </c>
      <c r="J144" s="167"/>
    </row>
    <row r="145" spans="1:10" s="34" customFormat="1" ht="25.5" hidden="1" customHeight="1">
      <c r="A145" s="27">
        <v>88248</v>
      </c>
      <c r="B145" s="71" t="s">
        <v>44</v>
      </c>
      <c r="C145" s="27" t="s">
        <v>13</v>
      </c>
      <c r="D145" s="35" t="s">
        <v>157</v>
      </c>
      <c r="E145" s="167" t="s">
        <v>24</v>
      </c>
      <c r="G145" s="36">
        <v>3</v>
      </c>
      <c r="H145" s="38">
        <v>13.54</v>
      </c>
      <c r="I145" s="38">
        <f>ROUND(G145*H145,2)</f>
        <v>40.619999999999997</v>
      </c>
      <c r="J145" s="167"/>
    </row>
    <row r="146" spans="1:10" s="34" customFormat="1" ht="29.25" hidden="1" customHeight="1">
      <c r="A146" s="27">
        <v>1379</v>
      </c>
      <c r="B146" s="71" t="s">
        <v>44</v>
      </c>
      <c r="C146" s="27" t="s">
        <v>14</v>
      </c>
      <c r="D146" s="35" t="str">
        <f>IF(A146=0," ",VLOOKUP(A146,InsumosSINAPI!$A$6:$I$9354,2,0))</f>
        <v>CIMENTO PORTLAND COMPOSTO CP II-32</v>
      </c>
      <c r="E146" s="167" t="str">
        <f>IF(A146=0," ",VLOOKUP(A146,InsumosSINAPI!$A$6:$I$9354,3,0))</f>
        <v xml:space="preserve">KG    </v>
      </c>
      <c r="G146" s="36">
        <v>2.5</v>
      </c>
      <c r="H146" s="72" t="str">
        <f>IF(A146=0," ",VLOOKUP(A146,InsumosSINAPI!$A$6:$I$9354,5,0))</f>
        <v>0,56</v>
      </c>
      <c r="I146" s="38">
        <f t="shared" ref="I146:I156" si="5">G146*H146</f>
        <v>1.4000000000000001</v>
      </c>
      <c r="J146" s="167"/>
    </row>
    <row r="147" spans="1:10" s="34" customFormat="1" ht="29.25" hidden="1" customHeight="1">
      <c r="A147" s="27">
        <v>3869</v>
      </c>
      <c r="B147" s="71" t="s">
        <v>44</v>
      </c>
      <c r="C147" s="27" t="s">
        <v>14</v>
      </c>
      <c r="D147" s="35" t="str">
        <f>IF(A147=0," ",VLOOKUP(A147,InsumosSINAPI!$A$6:$I$9354,2,0))</f>
        <v>LUVA DE REDUCAO SOLDAVEL, PVC, 32 MM X 25 MM, PARA AGUA FRIA PREDIAL</v>
      </c>
      <c r="E147" s="167" t="str">
        <f>IF(A147=0," ",VLOOKUP(A147,InsumosSINAPI!$A$6:$I$9354,3,0))</f>
        <v xml:space="preserve">UN    </v>
      </c>
      <c r="G147" s="36">
        <v>1</v>
      </c>
      <c r="H147" s="72" t="str">
        <f>IF(A147=0," ",VLOOKUP(A147,InsumosSINAPI!$A$6:$I$9354,5,0))</f>
        <v>4,78</v>
      </c>
      <c r="I147" s="38">
        <f t="shared" si="5"/>
        <v>4.78</v>
      </c>
      <c r="J147" s="167"/>
    </row>
    <row r="148" spans="1:10" s="34" customFormat="1" ht="12.75" hidden="1" customHeight="1">
      <c r="A148" s="27">
        <v>7140</v>
      </c>
      <c r="B148" s="71" t="s">
        <v>44</v>
      </c>
      <c r="C148" s="27" t="s">
        <v>14</v>
      </c>
      <c r="D148" s="35" t="str">
        <f>IF(A148=0," ",VLOOKUP(A148,InsumosSINAPI!$A$6:$I$9354,2,0))</f>
        <v>TE SOLDAVEL, PVC, 90 GRAUS, 32 MM, PARA AGUA FRIA PREDIAL (NBR 5648)</v>
      </c>
      <c r="E148" s="167" t="str">
        <f>IF(A148=0," ",VLOOKUP(A148,InsumosSINAPI!$A$6:$I$9354,3,0))</f>
        <v xml:space="preserve">UN    </v>
      </c>
      <c r="G148" s="36">
        <v>1</v>
      </c>
      <c r="H148" s="72" t="str">
        <f>IF(A148=0," ",VLOOKUP(A148,InsumosSINAPI!$A$6:$I$9354,5,0))</f>
        <v>5,36</v>
      </c>
      <c r="I148" s="38">
        <f t="shared" si="5"/>
        <v>5.36</v>
      </c>
      <c r="J148" s="167"/>
    </row>
    <row r="149" spans="1:10" s="34" customFormat="1" ht="12.75" hidden="1" customHeight="1">
      <c r="A149" s="27">
        <v>3536</v>
      </c>
      <c r="B149" s="71" t="s">
        <v>44</v>
      </c>
      <c r="C149" s="27" t="s">
        <v>14</v>
      </c>
      <c r="D149" s="35" t="str">
        <f>IF(A149=0," ",VLOOKUP(A149,InsumosSINAPI!$A$6:$I$9354,2,0))</f>
        <v>JOELHO PVC, SOLDAVEL, 90 GRAUS, 32 MM, PARA AGUA FRIA PREDIAL</v>
      </c>
      <c r="E149" s="167" t="str">
        <f>IF(A149=0," ",VLOOKUP(A149,InsumosSINAPI!$A$6:$I$9354,3,0))</f>
        <v xml:space="preserve">UN    </v>
      </c>
      <c r="G149" s="36">
        <v>4</v>
      </c>
      <c r="H149" s="72" t="str">
        <f>IF(A149=0," ",VLOOKUP(A149,InsumosSINAPI!$A$6:$I$9354,5,0))</f>
        <v>2,84</v>
      </c>
      <c r="I149" s="38">
        <f t="shared" si="5"/>
        <v>11.36</v>
      </c>
      <c r="J149" s="167"/>
    </row>
    <row r="150" spans="1:10" s="34" customFormat="1" ht="12.75" hidden="1" customHeight="1">
      <c r="A150" s="27">
        <v>3529</v>
      </c>
      <c r="B150" s="71" t="s">
        <v>44</v>
      </c>
      <c r="C150" s="27" t="s">
        <v>14</v>
      </c>
      <c r="D150" s="35" t="str">
        <f>IF(A150=0," ",VLOOKUP(A150,InsumosSINAPI!$A$6:$I$9354,2,0))</f>
        <v>JOELHO PVC, SOLDAVEL, 90 GRAUS, 25 MM, PARA AGUA FRIA PREDIAL</v>
      </c>
      <c r="E150" s="167" t="str">
        <f>IF(A150=0," ",VLOOKUP(A150,InsumosSINAPI!$A$6:$I$9354,3,0))</f>
        <v xml:space="preserve">UN    </v>
      </c>
      <c r="G150" s="36">
        <v>2</v>
      </c>
      <c r="H150" s="72" t="str">
        <f>IF(A150=0," ",VLOOKUP(A150,InsumosSINAPI!$A$6:$I$9354,5,0))</f>
        <v>0,95</v>
      </c>
      <c r="I150" s="38">
        <f t="shared" si="5"/>
        <v>1.9</v>
      </c>
      <c r="J150" s="167"/>
    </row>
    <row r="151" spans="1:10" s="34" customFormat="1" ht="12.75" hidden="1" customHeight="1">
      <c r="A151" s="27">
        <v>3903</v>
      </c>
      <c r="B151" s="71" t="s">
        <v>44</v>
      </c>
      <c r="C151" s="27" t="s">
        <v>14</v>
      </c>
      <c r="D151" s="35" t="str">
        <f>IF(A151=0," ",VLOOKUP(A151,InsumosSINAPI!$A$6:$I$9354,2,0))</f>
        <v>LUVA PVC SOLDAVEL, 32 MM, PARA AGUA FRIA PREDIAL</v>
      </c>
      <c r="E151" s="167" t="str">
        <f>IF(A151=0," ",VLOOKUP(A151,InsumosSINAPI!$A$6:$I$9354,3,0))</f>
        <v xml:space="preserve">UN    </v>
      </c>
      <c r="G151" s="36">
        <v>2</v>
      </c>
      <c r="H151" s="72" t="str">
        <f>IF(A151=0," ",VLOOKUP(A151,InsumosSINAPI!$A$6:$I$9354,5,0))</f>
        <v>2,50</v>
      </c>
      <c r="I151" s="38">
        <f t="shared" si="5"/>
        <v>5</v>
      </c>
      <c r="J151" s="167"/>
    </row>
    <row r="152" spans="1:10" s="34" customFormat="1" ht="12.75" hidden="1" customHeight="1">
      <c r="A152" s="27">
        <v>3482</v>
      </c>
      <c r="B152" s="71" t="s">
        <v>44</v>
      </c>
      <c r="C152" s="27" t="s">
        <v>14</v>
      </c>
      <c r="D152" s="35" t="str">
        <f>IF(A152=0," ",VLOOKUP(A152,InsumosSINAPI!$A$6:$I$9354,2,0))</f>
        <v>JOELHO PVC, ROSCAVEL, 90 GRAUS, 1", PARA AGUA FRIA PREDIAL</v>
      </c>
      <c r="E152" s="167" t="str">
        <f>IF(A152=0," ",VLOOKUP(A152,InsumosSINAPI!$A$6:$I$9354,3,0))</f>
        <v xml:space="preserve">UN    </v>
      </c>
      <c r="G152" s="36">
        <v>1</v>
      </c>
      <c r="H152" s="72" t="str">
        <f>IF(A152=0," ",VLOOKUP(A152,InsumosSINAPI!$A$6:$I$9354,5,0))</f>
        <v>8,03</v>
      </c>
      <c r="I152" s="38">
        <f t="shared" si="5"/>
        <v>8.0299999999999994</v>
      </c>
      <c r="J152" s="167"/>
    </row>
    <row r="153" spans="1:10" s="34" customFormat="1" ht="29.25" hidden="1" customHeight="1">
      <c r="A153" s="27">
        <v>9868</v>
      </c>
      <c r="B153" s="71" t="s">
        <v>44</v>
      </c>
      <c r="C153" s="27" t="s">
        <v>14</v>
      </c>
      <c r="D153" s="35" t="str">
        <f>IF(A153=0," ",VLOOKUP(A153,InsumosSINAPI!$A$6:$I$9354,2,0))</f>
        <v>TUBO PVC, SOLDAVEL, DN 25 MM, AGUA FRIA (NBR-5648)</v>
      </c>
      <c r="E153" s="167" t="str">
        <f>IF(A153=0," ",VLOOKUP(A153,InsumosSINAPI!$A$6:$I$9354,3,0))</f>
        <v xml:space="preserve">M     </v>
      </c>
      <c r="G153" s="36">
        <v>1.2</v>
      </c>
      <c r="H153" s="72" t="str">
        <f>IF(A153=0," ",VLOOKUP(A153,InsumosSINAPI!$A$6:$I$9354,5,0))</f>
        <v>4,82</v>
      </c>
      <c r="I153" s="38">
        <f t="shared" si="5"/>
        <v>5.7839999999999998</v>
      </c>
      <c r="J153" s="167"/>
    </row>
    <row r="154" spans="1:10" s="34" customFormat="1" ht="29.25" hidden="1" customHeight="1">
      <c r="A154" s="27">
        <v>9869</v>
      </c>
      <c r="B154" s="71" t="s">
        <v>44</v>
      </c>
      <c r="C154" s="27" t="s">
        <v>14</v>
      </c>
      <c r="D154" s="35" t="str">
        <f>IF(A154=0," ",VLOOKUP(A154,InsumosSINAPI!$A$6:$I$9354,2,0))</f>
        <v>TUBO PVC, SOLDAVEL, DN 32 MM, AGUA FRIA (NBR-5648)</v>
      </c>
      <c r="E154" s="167" t="str">
        <f>IF(A154=0," ",VLOOKUP(A154,InsumosSINAPI!$A$6:$I$9354,3,0))</f>
        <v xml:space="preserve">M     </v>
      </c>
      <c r="G154" s="36">
        <v>5</v>
      </c>
      <c r="H154" s="72" t="str">
        <f>IF(A154=0," ",VLOOKUP(A154,InsumosSINAPI!$A$6:$I$9354,5,0))</f>
        <v>10,82</v>
      </c>
      <c r="I154" s="38">
        <f t="shared" si="5"/>
        <v>54.1</v>
      </c>
      <c r="J154" s="167"/>
    </row>
    <row r="155" spans="1:10" s="34" customFormat="1" ht="12.75" hidden="1" customHeight="1">
      <c r="A155" s="175">
        <v>367</v>
      </c>
      <c r="B155" s="71" t="s">
        <v>44</v>
      </c>
      <c r="C155" s="27" t="s">
        <v>14</v>
      </c>
      <c r="D155" s="35" t="str">
        <f>IF(A155=0," ",VLOOKUP(A155,InsumosSINAPI!$A$6:$I$9354,2,0))</f>
        <v>AREIA GROSSA - POSTO JAZIDA/FORNECEDOR (RETIRADO NA JAZIDA, SEM TRANSPORTE)</v>
      </c>
      <c r="E155" s="167" t="str">
        <f>IF(A155=0," ",VLOOKUP(A155,InsumosSINAPI!$A$6:$I$9354,3,0))</f>
        <v xml:space="preserve">M3    </v>
      </c>
      <c r="G155" s="36">
        <v>3.5000000000000001E-3</v>
      </c>
      <c r="H155" s="72" t="str">
        <f>IF(A155=0," ",VLOOKUP(A155,InsumosSINAPI!$A$6:$I$9354,5,0))</f>
        <v>101,30</v>
      </c>
      <c r="I155" s="38">
        <f t="shared" si="5"/>
        <v>0.35454999999999998</v>
      </c>
      <c r="J155" s="167"/>
    </row>
    <row r="156" spans="1:10" s="34" customFormat="1" ht="12.75" hidden="1" customHeight="1">
      <c r="A156" s="27">
        <v>1106</v>
      </c>
      <c r="B156" s="71" t="s">
        <v>44</v>
      </c>
      <c r="C156" s="27" t="s">
        <v>14</v>
      </c>
      <c r="D156" s="35" t="str">
        <f>IF(A156=0," ",VLOOKUP(A156,InsumosSINAPI!$A$6:$I$9354,2,0))</f>
        <v>CAL HIDRATADA CH-I PARA ARGAMASSAS</v>
      </c>
      <c r="E156" s="167" t="str">
        <f>IF(A156=0," ",VLOOKUP(A156,InsumosSINAPI!$A$6:$I$9354,3,0))</f>
        <v xml:space="preserve">KG    </v>
      </c>
      <c r="G156" s="36">
        <v>2.5</v>
      </c>
      <c r="H156" s="72" t="str">
        <f>IF(A156=0," ",VLOOKUP(A156,InsumosSINAPI!$A$6:$I$9354,5,0))</f>
        <v>0,86</v>
      </c>
      <c r="I156" s="38">
        <f t="shared" si="5"/>
        <v>2.15</v>
      </c>
      <c r="J156" s="167"/>
    </row>
    <row r="157" spans="1:10" s="55" customFormat="1" ht="15" hidden="1" customHeight="1">
      <c r="A157" s="50"/>
      <c r="B157" s="51"/>
      <c r="C157" s="50"/>
      <c r="D157" s="51"/>
      <c r="E157" s="195"/>
      <c r="F157" s="51"/>
      <c r="G157" s="52"/>
      <c r="H157" s="53"/>
      <c r="I157" s="54"/>
      <c r="J157" s="167"/>
    </row>
    <row r="158" spans="1:10" s="34" customFormat="1" ht="38.25" hidden="1" customHeight="1">
      <c r="A158" s="25" t="s">
        <v>158</v>
      </c>
      <c r="B158" s="39" t="s">
        <v>8</v>
      </c>
      <c r="C158" s="40" t="s">
        <v>13</v>
      </c>
      <c r="D158" s="41" t="s">
        <v>159</v>
      </c>
      <c r="E158" s="191" t="s">
        <v>7</v>
      </c>
      <c r="F158" s="30">
        <v>1</v>
      </c>
      <c r="G158" s="31"/>
      <c r="H158" s="32">
        <f>SUM(I159:I161)</f>
        <v>8.9845500000000005</v>
      </c>
      <c r="I158" s="33">
        <f>ROUND(H158*F158,2)</f>
        <v>8.98</v>
      </c>
      <c r="J158" s="167"/>
    </row>
    <row r="159" spans="1:10" s="34" customFormat="1" ht="29.25" hidden="1" customHeight="1">
      <c r="A159" s="27">
        <v>88256</v>
      </c>
      <c r="B159" s="71" t="s">
        <v>44</v>
      </c>
      <c r="C159" s="27" t="s">
        <v>13</v>
      </c>
      <c r="D159" s="35" t="s">
        <v>160</v>
      </c>
      <c r="E159" s="167" t="s">
        <v>24</v>
      </c>
      <c r="G159" s="36">
        <v>0.23</v>
      </c>
      <c r="H159" s="38">
        <v>15.05</v>
      </c>
      <c r="I159" s="38">
        <f>G159*H159</f>
        <v>3.4615000000000005</v>
      </c>
      <c r="J159" s="167"/>
    </row>
    <row r="160" spans="1:10" s="34" customFormat="1" ht="12.75" hidden="1" customHeight="1">
      <c r="A160" s="27">
        <v>88316</v>
      </c>
      <c r="B160" s="71" t="s">
        <v>44</v>
      </c>
      <c r="C160" s="27" t="s">
        <v>13</v>
      </c>
      <c r="D160" s="35" t="s">
        <v>33</v>
      </c>
      <c r="E160" s="167" t="s">
        <v>24</v>
      </c>
      <c r="G160" s="36">
        <v>0.23</v>
      </c>
      <c r="H160" s="38">
        <f>+$I$524</f>
        <v>16.11</v>
      </c>
      <c r="I160" s="38">
        <f>G160*H160</f>
        <v>3.7052999999999998</v>
      </c>
      <c r="J160" s="167"/>
    </row>
    <row r="161" spans="1:10" s="34" customFormat="1" ht="12.75" hidden="1" customHeight="1">
      <c r="A161" s="27" t="s">
        <v>161</v>
      </c>
      <c r="B161" s="42" t="s">
        <v>8</v>
      </c>
      <c r="C161" s="27" t="s">
        <v>14</v>
      </c>
      <c r="D161" s="35" t="s">
        <v>162</v>
      </c>
      <c r="E161" s="167" t="s">
        <v>10</v>
      </c>
      <c r="G161" s="36">
        <v>0.66100000000000003</v>
      </c>
      <c r="H161" s="38">
        <v>2.75</v>
      </c>
      <c r="I161" s="38">
        <f>G161*H161</f>
        <v>1.8177500000000002</v>
      </c>
      <c r="J161" s="167"/>
    </row>
    <row r="162" spans="1:10" s="34" customFormat="1" ht="12.75" hidden="1" customHeight="1">
      <c r="A162" s="27"/>
      <c r="B162" s="42"/>
      <c r="C162" s="27"/>
      <c r="D162" s="35"/>
      <c r="E162" s="167"/>
      <c r="G162" s="36"/>
      <c r="H162" s="38"/>
      <c r="I162" s="38"/>
      <c r="J162" s="167"/>
    </row>
    <row r="163" spans="1:10" s="34" customFormat="1" ht="12.75" hidden="1" customHeight="1">
      <c r="A163" s="25" t="s">
        <v>163</v>
      </c>
      <c r="B163" s="39" t="s">
        <v>8</v>
      </c>
      <c r="C163" s="40" t="s">
        <v>13</v>
      </c>
      <c r="D163" s="41" t="s">
        <v>164</v>
      </c>
      <c r="E163" s="191" t="s">
        <v>7</v>
      </c>
      <c r="F163" s="30">
        <v>1</v>
      </c>
      <c r="G163" s="31"/>
      <c r="H163" s="32">
        <f>SUM(I164:I168)</f>
        <v>37.1967</v>
      </c>
      <c r="I163" s="33">
        <f>ROUND(H163*F163,2)</f>
        <v>37.200000000000003</v>
      </c>
      <c r="J163" s="167"/>
    </row>
    <row r="164" spans="1:10" s="34" customFormat="1" ht="29.25" hidden="1" customHeight="1">
      <c r="A164" s="27">
        <v>88256</v>
      </c>
      <c r="B164" s="71" t="s">
        <v>44</v>
      </c>
      <c r="C164" s="27" t="s">
        <v>13</v>
      </c>
      <c r="D164" s="35" t="s">
        <v>160</v>
      </c>
      <c r="E164" s="167" t="s">
        <v>24</v>
      </c>
      <c r="G164" s="36">
        <v>0.36</v>
      </c>
      <c r="H164" s="38">
        <v>15.38</v>
      </c>
      <c r="I164" s="38">
        <f>G164*H164</f>
        <v>5.5368000000000004</v>
      </c>
      <c r="J164" s="167"/>
    </row>
    <row r="165" spans="1:10" s="34" customFormat="1" ht="12.75" hidden="1" customHeight="1">
      <c r="A165" s="27">
        <v>88316</v>
      </c>
      <c r="B165" s="71" t="s">
        <v>44</v>
      </c>
      <c r="C165" s="27" t="s">
        <v>13</v>
      </c>
      <c r="D165" s="35" t="s">
        <v>33</v>
      </c>
      <c r="E165" s="167" t="s">
        <v>24</v>
      </c>
      <c r="G165" s="36">
        <v>0.24</v>
      </c>
      <c r="H165" s="38">
        <f>+$I$524</f>
        <v>16.11</v>
      </c>
      <c r="I165" s="38">
        <f>G165*H165</f>
        <v>3.8663999999999996</v>
      </c>
      <c r="J165" s="167"/>
    </row>
    <row r="166" spans="1:10" s="34" customFormat="1" ht="12.75" hidden="1" customHeight="1">
      <c r="A166" s="27">
        <v>1380</v>
      </c>
      <c r="B166" s="71" t="s">
        <v>44</v>
      </c>
      <c r="C166" s="27" t="s">
        <v>14</v>
      </c>
      <c r="D166" s="35" t="s">
        <v>165</v>
      </c>
      <c r="E166" s="167" t="str">
        <f>IF(A166=0," ",VLOOKUP(A166,[1]I_SINAPI!$A$4:$E$7000,4,0))</f>
        <v>KG</v>
      </c>
      <c r="G166" s="36">
        <v>0.25</v>
      </c>
      <c r="H166" s="38">
        <v>2.58</v>
      </c>
      <c r="I166" s="38">
        <f>G166*H166</f>
        <v>0.64500000000000002</v>
      </c>
      <c r="J166" s="167"/>
    </row>
    <row r="167" spans="1:10" s="34" customFormat="1" ht="12.75" hidden="1" customHeight="1">
      <c r="A167" s="27" t="s">
        <v>166</v>
      </c>
      <c r="B167" s="42" t="s">
        <v>8</v>
      </c>
      <c r="C167" s="27" t="s">
        <v>14</v>
      </c>
      <c r="D167" s="35" t="s">
        <v>167</v>
      </c>
      <c r="E167" s="167" t="s">
        <v>7</v>
      </c>
      <c r="G167" s="36">
        <v>1.05</v>
      </c>
      <c r="H167" s="38">
        <v>23.07</v>
      </c>
      <c r="I167" s="38">
        <f>G167*H167</f>
        <v>24.223500000000001</v>
      </c>
      <c r="J167" s="167"/>
    </row>
    <row r="168" spans="1:10" s="34" customFormat="1" ht="12.75" hidden="1" customHeight="1">
      <c r="A168" s="27" t="s">
        <v>168</v>
      </c>
      <c r="B168" s="42" t="s">
        <v>8</v>
      </c>
      <c r="C168" s="27" t="s">
        <v>14</v>
      </c>
      <c r="D168" s="35" t="s">
        <v>169</v>
      </c>
      <c r="E168" s="167" t="s">
        <v>10</v>
      </c>
      <c r="G168" s="36">
        <v>4.5</v>
      </c>
      <c r="H168" s="38">
        <v>0.65</v>
      </c>
      <c r="I168" s="38">
        <f>G168*H168</f>
        <v>2.9250000000000003</v>
      </c>
      <c r="J168" s="167"/>
    </row>
    <row r="169" spans="1:10" s="34" customFormat="1" ht="12.75" hidden="1" customHeight="1">
      <c r="A169" s="27"/>
      <c r="B169" s="42"/>
      <c r="C169" s="27"/>
      <c r="D169" s="35"/>
      <c r="E169" s="167"/>
      <c r="G169" s="36"/>
      <c r="H169" s="38"/>
      <c r="I169" s="38"/>
      <c r="J169" s="167"/>
    </row>
    <row r="170" spans="1:10" s="34" customFormat="1" ht="25.5" hidden="1" customHeight="1">
      <c r="A170" s="25">
        <v>9106</v>
      </c>
      <c r="B170" s="39" t="s">
        <v>109</v>
      </c>
      <c r="C170" s="40" t="s">
        <v>13</v>
      </c>
      <c r="D170" s="41" t="s">
        <v>171</v>
      </c>
      <c r="E170" s="191" t="s">
        <v>42</v>
      </c>
      <c r="F170" s="30">
        <v>1</v>
      </c>
      <c r="G170" s="31"/>
      <c r="H170" s="32">
        <f>SUM(I171:I176)</f>
        <v>19.217499999999998</v>
      </c>
      <c r="I170" s="33">
        <f>ROUND(H170*F170,2)</f>
        <v>19.22</v>
      </c>
      <c r="J170" s="167"/>
    </row>
    <row r="171" spans="1:10" s="34" customFormat="1" ht="25.5" hidden="1" customHeight="1">
      <c r="A171" s="27">
        <v>2422</v>
      </c>
      <c r="B171" s="71" t="s">
        <v>109</v>
      </c>
      <c r="C171" s="27" t="s">
        <v>14</v>
      </c>
      <c r="D171" s="35" t="s">
        <v>173</v>
      </c>
      <c r="E171" s="167" t="s">
        <v>11</v>
      </c>
      <c r="G171" s="36">
        <v>1</v>
      </c>
      <c r="H171" s="38">
        <v>5.3</v>
      </c>
      <c r="I171" s="38">
        <f>G171*H171</f>
        <v>5.3</v>
      </c>
      <c r="J171" s="167"/>
    </row>
    <row r="172" spans="1:10" s="34" customFormat="1" ht="12.75" hidden="1" customHeight="1">
      <c r="A172" s="27">
        <v>3292</v>
      </c>
      <c r="B172" s="42" t="s">
        <v>109</v>
      </c>
      <c r="C172" s="27" t="s">
        <v>14</v>
      </c>
      <c r="D172" s="35" t="s">
        <v>172</v>
      </c>
      <c r="E172" s="167" t="s">
        <v>42</v>
      </c>
      <c r="G172" s="36">
        <v>1</v>
      </c>
      <c r="H172" s="38">
        <v>3.49</v>
      </c>
      <c r="I172" s="38">
        <f>G172*H172</f>
        <v>3.49</v>
      </c>
      <c r="J172" s="167"/>
    </row>
    <row r="173" spans="1:10" s="34" customFormat="1" ht="25.5" hidden="1" customHeight="1">
      <c r="A173" s="27">
        <v>398</v>
      </c>
      <c r="B173" s="71" t="s">
        <v>109</v>
      </c>
      <c r="C173" s="27" t="s">
        <v>14</v>
      </c>
      <c r="D173" s="35" t="s">
        <v>174</v>
      </c>
      <c r="E173" s="167" t="s">
        <v>42</v>
      </c>
      <c r="G173" s="36">
        <v>1</v>
      </c>
      <c r="H173" s="38">
        <v>2</v>
      </c>
      <c r="I173" s="38">
        <f>G173*H173</f>
        <v>2</v>
      </c>
      <c r="J173" s="167"/>
    </row>
    <row r="174" spans="1:10" s="34" customFormat="1" ht="12.75" hidden="1" customHeight="1">
      <c r="A174" s="27">
        <v>4342</v>
      </c>
      <c r="B174" s="42" t="s">
        <v>109</v>
      </c>
      <c r="C174" s="27" t="s">
        <v>14</v>
      </c>
      <c r="D174" s="35" t="s">
        <v>175</v>
      </c>
      <c r="E174" s="167" t="s">
        <v>42</v>
      </c>
      <c r="G174" s="36">
        <v>3</v>
      </c>
      <c r="H174" s="38">
        <v>0.09</v>
      </c>
      <c r="I174" s="38">
        <f>G174*H174</f>
        <v>0.27</v>
      </c>
      <c r="J174" s="167"/>
    </row>
    <row r="175" spans="1:10" s="34" customFormat="1" ht="25.5" hidden="1" customHeight="1">
      <c r="A175" s="27">
        <v>88267</v>
      </c>
      <c r="B175" s="71" t="s">
        <v>44</v>
      </c>
      <c r="C175" s="27" t="s">
        <v>13</v>
      </c>
      <c r="D175" s="35" t="s">
        <v>156</v>
      </c>
      <c r="E175" s="167" t="s">
        <v>24</v>
      </c>
      <c r="G175" s="36">
        <v>0.25</v>
      </c>
      <c r="H175" s="38">
        <v>16.510000000000002</v>
      </c>
      <c r="I175" s="38">
        <f>ROUND(G175*H175,2)</f>
        <v>4.13</v>
      </c>
      <c r="J175" s="167"/>
    </row>
    <row r="176" spans="1:10" s="34" customFormat="1" ht="12.75" hidden="1" customHeight="1">
      <c r="A176" s="27">
        <v>88316</v>
      </c>
      <c r="B176" s="71" t="s">
        <v>44</v>
      </c>
      <c r="C176" s="27" t="s">
        <v>13</v>
      </c>
      <c r="D176" s="35" t="s">
        <v>33</v>
      </c>
      <c r="E176" s="167" t="s">
        <v>24</v>
      </c>
      <c r="G176" s="36">
        <v>0.25</v>
      </c>
      <c r="H176" s="38">
        <f>+$I$524</f>
        <v>16.11</v>
      </c>
      <c r="I176" s="38">
        <f>G176*H176</f>
        <v>4.0274999999999999</v>
      </c>
      <c r="J176" s="167"/>
    </row>
    <row r="177" spans="1:10" s="34" customFormat="1" ht="12.75" hidden="1" customHeight="1">
      <c r="B177" s="42"/>
      <c r="C177" s="27"/>
      <c r="D177" s="35"/>
      <c r="E177" s="167"/>
      <c r="G177" s="36"/>
      <c r="H177" s="38"/>
      <c r="I177" s="38"/>
      <c r="J177" s="167"/>
    </row>
    <row r="178" spans="1:10" s="34" customFormat="1" ht="25.5" hidden="1" customHeight="1">
      <c r="A178" s="25" t="s">
        <v>176</v>
      </c>
      <c r="B178" s="39" t="s">
        <v>35</v>
      </c>
      <c r="C178" s="40" t="s">
        <v>13</v>
      </c>
      <c r="D178" s="41" t="s">
        <v>177</v>
      </c>
      <c r="E178" s="191" t="s">
        <v>42</v>
      </c>
      <c r="F178" s="30">
        <v>1</v>
      </c>
      <c r="G178" s="31"/>
      <c r="H178" s="32">
        <f>SUM(I179:I184)</f>
        <v>23.526320000000002</v>
      </c>
      <c r="I178" s="33">
        <f>ROUND(H178*F178,2)</f>
        <v>23.53</v>
      </c>
      <c r="J178" s="167"/>
    </row>
    <row r="179" spans="1:10" s="34" customFormat="1" ht="12.75" hidden="1" customHeight="1">
      <c r="A179" s="27" t="s">
        <v>178</v>
      </c>
      <c r="B179" s="42" t="s">
        <v>8</v>
      </c>
      <c r="C179" s="27" t="s">
        <v>14</v>
      </c>
      <c r="D179" s="35" t="s">
        <v>179</v>
      </c>
      <c r="E179" s="167" t="s">
        <v>32</v>
      </c>
      <c r="G179" s="36">
        <v>2</v>
      </c>
      <c r="H179" s="36">
        <v>3.88</v>
      </c>
      <c r="I179" s="38">
        <f>G179*H179</f>
        <v>7.76</v>
      </c>
      <c r="J179" s="167"/>
    </row>
    <row r="180" spans="1:10" s="34" customFormat="1" ht="25.5" hidden="1" customHeight="1">
      <c r="A180" s="27" t="s">
        <v>180</v>
      </c>
      <c r="B180" s="71" t="s">
        <v>8</v>
      </c>
      <c r="C180" s="27" t="s">
        <v>14</v>
      </c>
      <c r="D180" s="35" t="s">
        <v>181</v>
      </c>
      <c r="E180" s="167" t="s">
        <v>11</v>
      </c>
      <c r="G180" s="36">
        <v>0.4</v>
      </c>
      <c r="H180" s="36">
        <v>10.040800000000001</v>
      </c>
      <c r="I180" s="38">
        <f t="shared" ref="I180:I183" si="6">G180*H180</f>
        <v>4.0163200000000003</v>
      </c>
      <c r="J180" s="167"/>
    </row>
    <row r="181" spans="1:10" s="34" customFormat="1" ht="38.25" hidden="1" customHeight="1">
      <c r="A181" s="27">
        <v>394</v>
      </c>
      <c r="B181" s="71" t="s">
        <v>44</v>
      </c>
      <c r="C181" s="27" t="s">
        <v>14</v>
      </c>
      <c r="D181" s="35" t="s">
        <v>182</v>
      </c>
      <c r="E181" s="167" t="s">
        <v>32</v>
      </c>
      <c r="G181" s="36">
        <v>2</v>
      </c>
      <c r="H181" s="38">
        <v>1.36</v>
      </c>
      <c r="I181" s="38">
        <f t="shared" si="6"/>
        <v>2.72</v>
      </c>
      <c r="J181" s="167"/>
    </row>
    <row r="182" spans="1:10" s="34" customFormat="1" ht="12.75" hidden="1" customHeight="1">
      <c r="A182" s="27" t="s">
        <v>183</v>
      </c>
      <c r="B182" s="42" t="s">
        <v>8</v>
      </c>
      <c r="C182" s="27" t="s">
        <v>14</v>
      </c>
      <c r="D182" s="35" t="s">
        <v>184</v>
      </c>
      <c r="E182" s="167" t="s">
        <v>11</v>
      </c>
      <c r="G182" s="36">
        <v>2</v>
      </c>
      <c r="H182" s="38">
        <v>2.7</v>
      </c>
      <c r="I182" s="38">
        <f t="shared" si="6"/>
        <v>5.4</v>
      </c>
      <c r="J182" s="167"/>
    </row>
    <row r="183" spans="1:10" s="34" customFormat="1" ht="12.75" hidden="1" customHeight="1">
      <c r="A183" s="27" t="s">
        <v>186</v>
      </c>
      <c r="B183" s="42" t="s">
        <v>8</v>
      </c>
      <c r="C183" s="27" t="s">
        <v>14</v>
      </c>
      <c r="D183" s="35" t="s">
        <v>185</v>
      </c>
      <c r="E183" s="167" t="s">
        <v>32</v>
      </c>
      <c r="G183" s="36">
        <v>2</v>
      </c>
      <c r="H183" s="36">
        <v>0.24</v>
      </c>
      <c r="I183" s="38">
        <f t="shared" si="6"/>
        <v>0.48</v>
      </c>
      <c r="J183" s="167"/>
    </row>
    <row r="184" spans="1:10" s="34" customFormat="1" ht="12.75" hidden="1" customHeight="1">
      <c r="A184" s="27">
        <v>88276</v>
      </c>
      <c r="B184" s="71" t="s">
        <v>44</v>
      </c>
      <c r="C184" s="27" t="s">
        <v>13</v>
      </c>
      <c r="D184" s="35" t="s">
        <v>34</v>
      </c>
      <c r="E184" s="167" t="s">
        <v>24</v>
      </c>
      <c r="G184" s="34">
        <v>0.15</v>
      </c>
      <c r="H184" s="37">
        <v>21.03</v>
      </c>
      <c r="I184" s="37">
        <f>ROUND(G184*H184,2)</f>
        <v>3.15</v>
      </c>
      <c r="J184" s="167"/>
    </row>
    <row r="185" spans="1:10" s="34" customFormat="1" ht="12.75" hidden="1" customHeight="1">
      <c r="A185" s="27"/>
      <c r="B185" s="42"/>
      <c r="C185" s="27"/>
      <c r="D185" s="35"/>
      <c r="E185" s="167"/>
      <c r="G185" s="36"/>
      <c r="H185" s="38"/>
      <c r="I185" s="38"/>
      <c r="J185" s="167"/>
    </row>
    <row r="186" spans="1:10" s="34" customFormat="1" ht="25.5" hidden="1" customHeight="1">
      <c r="A186" s="25" t="s">
        <v>187</v>
      </c>
      <c r="B186" s="39" t="s">
        <v>35</v>
      </c>
      <c r="C186" s="40" t="s">
        <v>13</v>
      </c>
      <c r="D186" s="41" t="s">
        <v>188</v>
      </c>
      <c r="E186" s="191" t="s">
        <v>42</v>
      </c>
      <c r="F186" s="30">
        <v>1</v>
      </c>
      <c r="G186" s="31"/>
      <c r="H186" s="32">
        <f>SUM(I187:I192)</f>
        <v>27.598560000000003</v>
      </c>
      <c r="I186" s="33">
        <f>ROUND(H186*F186,2)</f>
        <v>27.6</v>
      </c>
      <c r="J186" s="167"/>
    </row>
    <row r="187" spans="1:10" s="34" customFormat="1" ht="12.75" hidden="1" customHeight="1">
      <c r="A187" s="27" t="s">
        <v>178</v>
      </c>
      <c r="B187" s="42" t="s">
        <v>8</v>
      </c>
      <c r="C187" s="27" t="s">
        <v>14</v>
      </c>
      <c r="D187" s="35" t="s">
        <v>179</v>
      </c>
      <c r="E187" s="167" t="s">
        <v>32</v>
      </c>
      <c r="G187" s="36">
        <v>2</v>
      </c>
      <c r="H187" s="36">
        <v>3.88</v>
      </c>
      <c r="I187" s="38">
        <f>G187*H187</f>
        <v>7.76</v>
      </c>
      <c r="J187" s="167"/>
    </row>
    <row r="188" spans="1:10" s="34" customFormat="1" ht="25.5" hidden="1" customHeight="1">
      <c r="A188" s="27" t="s">
        <v>180</v>
      </c>
      <c r="B188" s="71" t="s">
        <v>8</v>
      </c>
      <c r="C188" s="27" t="s">
        <v>14</v>
      </c>
      <c r="D188" s="35" t="s">
        <v>181</v>
      </c>
      <c r="E188" s="167" t="s">
        <v>11</v>
      </c>
      <c r="G188" s="36">
        <v>0.7</v>
      </c>
      <c r="H188" s="36">
        <v>10.040800000000001</v>
      </c>
      <c r="I188" s="38">
        <f t="shared" ref="I188:I191" si="7">G188*H188</f>
        <v>7.0285599999999997</v>
      </c>
      <c r="J188" s="167"/>
    </row>
    <row r="189" spans="1:10" s="34" customFormat="1" ht="38.25" hidden="1" customHeight="1">
      <c r="A189" s="27">
        <v>394</v>
      </c>
      <c r="B189" s="71" t="s">
        <v>44</v>
      </c>
      <c r="C189" s="27" t="s">
        <v>14</v>
      </c>
      <c r="D189" s="35" t="s">
        <v>182</v>
      </c>
      <c r="E189" s="167" t="s">
        <v>32</v>
      </c>
      <c r="G189" s="36">
        <v>2</v>
      </c>
      <c r="H189" s="38">
        <v>1.36</v>
      </c>
      <c r="I189" s="38">
        <f t="shared" si="7"/>
        <v>2.72</v>
      </c>
      <c r="J189" s="167"/>
    </row>
    <row r="190" spans="1:10" s="34" customFormat="1" ht="12.75" hidden="1" customHeight="1">
      <c r="A190" s="27" t="s">
        <v>183</v>
      </c>
      <c r="B190" s="42" t="s">
        <v>8</v>
      </c>
      <c r="C190" s="27" t="s">
        <v>14</v>
      </c>
      <c r="D190" s="35" t="s">
        <v>184</v>
      </c>
      <c r="E190" s="167" t="s">
        <v>11</v>
      </c>
      <c r="G190" s="36">
        <v>2</v>
      </c>
      <c r="H190" s="38">
        <v>2.7</v>
      </c>
      <c r="I190" s="38">
        <f t="shared" si="7"/>
        <v>5.4</v>
      </c>
      <c r="J190" s="167"/>
    </row>
    <row r="191" spans="1:10" s="34" customFormat="1" ht="12.75" hidden="1" customHeight="1">
      <c r="A191" s="27" t="s">
        <v>186</v>
      </c>
      <c r="B191" s="42" t="s">
        <v>8</v>
      </c>
      <c r="C191" s="27" t="s">
        <v>14</v>
      </c>
      <c r="D191" s="35" t="s">
        <v>185</v>
      </c>
      <c r="E191" s="167" t="s">
        <v>32</v>
      </c>
      <c r="G191" s="36">
        <v>2</v>
      </c>
      <c r="H191" s="36">
        <v>0.24</v>
      </c>
      <c r="I191" s="38">
        <f t="shared" si="7"/>
        <v>0.48</v>
      </c>
      <c r="J191" s="167"/>
    </row>
    <row r="192" spans="1:10" s="34" customFormat="1" ht="12.75" hidden="1" customHeight="1">
      <c r="A192" s="27">
        <v>88276</v>
      </c>
      <c r="B192" s="71" t="s">
        <v>44</v>
      </c>
      <c r="C192" s="27" t="s">
        <v>13</v>
      </c>
      <c r="D192" s="35" t="s">
        <v>34</v>
      </c>
      <c r="E192" s="167" t="s">
        <v>24</v>
      </c>
      <c r="G192" s="34">
        <v>0.2</v>
      </c>
      <c r="H192" s="37">
        <v>21.03</v>
      </c>
      <c r="I192" s="37">
        <f>ROUND(G192*H192,2)</f>
        <v>4.21</v>
      </c>
      <c r="J192" s="167"/>
    </row>
    <row r="193" spans="1:10" s="34" customFormat="1" ht="12.75" hidden="1" customHeight="1">
      <c r="A193" s="25"/>
      <c r="B193" s="39"/>
      <c r="C193" s="40"/>
      <c r="D193" s="41"/>
      <c r="E193" s="191"/>
      <c r="F193" s="30"/>
      <c r="G193" s="31"/>
      <c r="H193" s="32"/>
      <c r="I193" s="33"/>
      <c r="J193" s="167"/>
    </row>
    <row r="194" spans="1:10" s="34" customFormat="1" ht="12.75" hidden="1" customHeight="1">
      <c r="A194" s="25" t="s">
        <v>189</v>
      </c>
      <c r="B194" s="39" t="s">
        <v>8</v>
      </c>
      <c r="C194" s="40" t="s">
        <v>13</v>
      </c>
      <c r="D194" s="41" t="s">
        <v>190</v>
      </c>
      <c r="E194" s="191" t="s">
        <v>11</v>
      </c>
      <c r="F194" s="30">
        <v>1</v>
      </c>
      <c r="G194" s="31"/>
      <c r="H194" s="32">
        <f>SUM(I195:I198)</f>
        <v>54.599999999999994</v>
      </c>
      <c r="I194" s="33">
        <f>ROUND(H194*F194,2)</f>
        <v>54.6</v>
      </c>
      <c r="J194" s="167"/>
    </row>
    <row r="195" spans="1:10" s="34" customFormat="1" ht="12.75" hidden="1" customHeight="1">
      <c r="A195" s="27">
        <v>9863</v>
      </c>
      <c r="B195" s="71" t="s">
        <v>44</v>
      </c>
      <c r="C195" s="27" t="s">
        <v>14</v>
      </c>
      <c r="D195" s="35" t="s">
        <v>191</v>
      </c>
      <c r="E195" s="167" t="s">
        <v>11</v>
      </c>
      <c r="G195" s="36">
        <v>1.01</v>
      </c>
      <c r="H195" s="38">
        <v>39.08</v>
      </c>
      <c r="I195" s="38">
        <f>ROUND(G195*H195,2)</f>
        <v>39.47</v>
      </c>
      <c r="J195" s="167"/>
    </row>
    <row r="196" spans="1:10" s="34" customFormat="1" ht="12.75" hidden="1" customHeight="1">
      <c r="A196" s="27" t="s">
        <v>192</v>
      </c>
      <c r="B196" s="42" t="s">
        <v>8</v>
      </c>
      <c r="C196" s="27"/>
      <c r="D196" s="35" t="s">
        <v>193</v>
      </c>
      <c r="E196" s="167" t="s">
        <v>11</v>
      </c>
      <c r="G196" s="36">
        <v>1.2</v>
      </c>
      <c r="H196" s="38">
        <v>0.38</v>
      </c>
      <c r="I196" s="38">
        <f t="shared" ref="I196" si="8">ROUND(G196*H196,2)</f>
        <v>0.46</v>
      </c>
      <c r="J196" s="167"/>
    </row>
    <row r="197" spans="1:10" s="34" customFormat="1" ht="25.5" hidden="1" customHeight="1">
      <c r="A197" s="27">
        <v>88267</v>
      </c>
      <c r="B197" s="71" t="s">
        <v>44</v>
      </c>
      <c r="C197" s="27" t="s">
        <v>13</v>
      </c>
      <c r="D197" s="35" t="s">
        <v>156</v>
      </c>
      <c r="E197" s="167" t="s">
        <v>24</v>
      </c>
      <c r="G197" s="36">
        <v>0.49</v>
      </c>
      <c r="H197" s="38">
        <v>16.510000000000002</v>
      </c>
      <c r="I197" s="38">
        <f>ROUND(G197*H197,2)</f>
        <v>8.09</v>
      </c>
      <c r="J197" s="167"/>
    </row>
    <row r="198" spans="1:10" s="34" customFormat="1" ht="25.5" hidden="1" customHeight="1">
      <c r="A198" s="27">
        <v>88248</v>
      </c>
      <c r="B198" s="71" t="s">
        <v>44</v>
      </c>
      <c r="C198" s="27" t="s">
        <v>13</v>
      </c>
      <c r="D198" s="35" t="s">
        <v>157</v>
      </c>
      <c r="E198" s="167" t="s">
        <v>24</v>
      </c>
      <c r="G198" s="36">
        <v>0.49</v>
      </c>
      <c r="H198" s="38">
        <v>13.42</v>
      </c>
      <c r="I198" s="38">
        <f>ROUND(G198*H198,2)</f>
        <v>6.58</v>
      </c>
      <c r="J198" s="167"/>
    </row>
    <row r="199" spans="1:10" s="34" customFormat="1" ht="12.75" hidden="1" customHeight="1">
      <c r="A199" s="27"/>
      <c r="B199" s="42"/>
      <c r="C199" s="27"/>
      <c r="D199" s="35"/>
      <c r="E199" s="167"/>
      <c r="G199" s="36"/>
      <c r="H199" s="36"/>
      <c r="I199" s="38"/>
      <c r="J199" s="167"/>
    </row>
    <row r="200" spans="1:10" s="34" customFormat="1" ht="12.75" hidden="1" customHeight="1">
      <c r="A200" s="25" t="s">
        <v>195</v>
      </c>
      <c r="B200" s="39" t="s">
        <v>35</v>
      </c>
      <c r="C200" s="40" t="s">
        <v>13</v>
      </c>
      <c r="D200" s="41" t="s">
        <v>196</v>
      </c>
      <c r="E200" s="191" t="s">
        <v>42</v>
      </c>
      <c r="F200" s="30">
        <v>1</v>
      </c>
      <c r="G200" s="31"/>
      <c r="H200" s="32">
        <f>SUM(I201:I204)</f>
        <v>201.94</v>
      </c>
      <c r="I200" s="33">
        <f>ROUND(H200*F200,2)</f>
        <v>201.94</v>
      </c>
      <c r="J200" s="167"/>
    </row>
    <row r="201" spans="1:10" s="34" customFormat="1" ht="12.75" hidden="1" customHeight="1">
      <c r="A201" s="27">
        <v>7550</v>
      </c>
      <c r="B201" s="42" t="s">
        <v>109</v>
      </c>
      <c r="C201" s="27" t="s">
        <v>14</v>
      </c>
      <c r="D201" s="35" t="s">
        <v>196</v>
      </c>
      <c r="E201" s="167" t="s">
        <v>32</v>
      </c>
      <c r="G201" s="36">
        <v>1</v>
      </c>
      <c r="H201" s="38">
        <v>180</v>
      </c>
      <c r="I201" s="38">
        <f t="shared" ref="I201:I204" si="9">ROUND(G201*H201,2)</f>
        <v>180</v>
      </c>
      <c r="J201" s="167"/>
    </row>
    <row r="202" spans="1:10" s="34" customFormat="1" ht="12.75" hidden="1" customHeight="1">
      <c r="A202" s="27">
        <v>88316</v>
      </c>
      <c r="B202" s="71" t="s">
        <v>44</v>
      </c>
      <c r="C202" s="27" t="s">
        <v>13</v>
      </c>
      <c r="D202" s="35" t="s">
        <v>33</v>
      </c>
      <c r="E202" s="167" t="s">
        <v>24</v>
      </c>
      <c r="G202" s="36">
        <v>0.5</v>
      </c>
      <c r="H202" s="38">
        <f>+$I$524</f>
        <v>16.11</v>
      </c>
      <c r="I202" s="38">
        <f t="shared" si="9"/>
        <v>8.06</v>
      </c>
      <c r="J202" s="167"/>
    </row>
    <row r="203" spans="1:10" s="34" customFormat="1" ht="12.75" hidden="1" customHeight="1">
      <c r="A203" s="27">
        <v>88309</v>
      </c>
      <c r="B203" s="71" t="s">
        <v>44</v>
      </c>
      <c r="C203" s="27" t="s">
        <v>13</v>
      </c>
      <c r="D203" s="35" t="s">
        <v>52</v>
      </c>
      <c r="E203" s="167" t="s">
        <v>24</v>
      </c>
      <c r="G203" s="36">
        <v>0.5</v>
      </c>
      <c r="H203" s="38">
        <f>+$I$534</f>
        <v>20.239999999999998</v>
      </c>
      <c r="I203" s="38">
        <f t="shared" si="9"/>
        <v>10.119999999999999</v>
      </c>
      <c r="J203" s="167"/>
    </row>
    <row r="204" spans="1:10" s="34" customFormat="1" ht="12.75" hidden="1" customHeight="1">
      <c r="A204" s="27">
        <v>38120</v>
      </c>
      <c r="B204" s="71" t="s">
        <v>44</v>
      </c>
      <c r="C204" s="27" t="s">
        <v>14</v>
      </c>
      <c r="D204" s="35" t="s">
        <v>197</v>
      </c>
      <c r="E204" s="167" t="s">
        <v>10</v>
      </c>
      <c r="G204" s="36">
        <v>0.05</v>
      </c>
      <c r="H204" s="38">
        <v>75.22</v>
      </c>
      <c r="I204" s="38">
        <f t="shared" si="9"/>
        <v>3.76</v>
      </c>
      <c r="J204" s="167"/>
    </row>
    <row r="205" spans="1:10" s="34" customFormat="1" ht="12.75" hidden="1" customHeight="1">
      <c r="A205" s="27"/>
      <c r="B205" s="42"/>
      <c r="C205" s="27"/>
      <c r="D205" s="35"/>
      <c r="E205" s="167"/>
      <c r="G205" s="36"/>
      <c r="H205" s="36"/>
      <c r="I205" s="38"/>
      <c r="J205" s="167"/>
    </row>
    <row r="206" spans="1:10" s="34" customFormat="1" ht="25.5" hidden="1" customHeight="1">
      <c r="A206" s="29" t="s">
        <v>198</v>
      </c>
      <c r="B206" s="39" t="s">
        <v>8</v>
      </c>
      <c r="C206" s="29" t="s">
        <v>13</v>
      </c>
      <c r="D206" s="28" t="s">
        <v>199</v>
      </c>
      <c r="E206" s="194" t="s">
        <v>7</v>
      </c>
      <c r="F206" s="30">
        <v>1</v>
      </c>
      <c r="G206" s="31"/>
      <c r="H206" s="32">
        <f>SUM(I207:I210)</f>
        <v>16.02</v>
      </c>
      <c r="I206" s="33">
        <f>ROUND(H206*F206,2)</f>
        <v>16.02</v>
      </c>
      <c r="J206" s="167"/>
    </row>
    <row r="207" spans="1:10" s="34" customFormat="1" ht="12.75" hidden="1" customHeight="1">
      <c r="A207" s="44">
        <v>88310</v>
      </c>
      <c r="B207" s="71" t="s">
        <v>44</v>
      </c>
      <c r="C207" s="44" t="s">
        <v>13</v>
      </c>
      <c r="D207" s="45" t="s">
        <v>23</v>
      </c>
      <c r="E207" s="192" t="s">
        <v>24</v>
      </c>
      <c r="F207" s="42"/>
      <c r="G207" s="47">
        <v>0.35</v>
      </c>
      <c r="H207" s="246">
        <v>21.9</v>
      </c>
      <c r="I207" s="37">
        <f t="shared" ref="I207:I208" si="10">ROUND(G207*H207,2)</f>
        <v>7.67</v>
      </c>
      <c r="J207" s="167"/>
    </row>
    <row r="208" spans="1:10" s="34" customFormat="1" ht="25.5" hidden="1" customHeight="1">
      <c r="A208" s="44">
        <v>88243</v>
      </c>
      <c r="B208" s="71" t="s">
        <v>44</v>
      </c>
      <c r="C208" s="44" t="s">
        <v>13</v>
      </c>
      <c r="D208" s="45" t="s">
        <v>25</v>
      </c>
      <c r="E208" s="192" t="s">
        <v>24</v>
      </c>
      <c r="F208" s="42"/>
      <c r="G208" s="47">
        <v>0.25</v>
      </c>
      <c r="H208" s="246">
        <v>18.510000000000002</v>
      </c>
      <c r="I208" s="37">
        <f t="shared" si="10"/>
        <v>4.63</v>
      </c>
      <c r="J208" s="167"/>
    </row>
    <row r="209" spans="1:10" s="34" customFormat="1" ht="25.5" hidden="1" customHeight="1">
      <c r="A209" s="27">
        <v>3767</v>
      </c>
      <c r="B209" s="71" t="s">
        <v>44</v>
      </c>
      <c r="C209" s="27" t="s">
        <v>14</v>
      </c>
      <c r="D209" s="35" t="str">
        <f>IF(A209=0," ",VLOOKUP(A209,InsumosSINAPI!$A$6:$I$9354,2,0))</f>
        <v>LIXA EM FOLHA PARA PAREDE OU MADEIRA, NUMERO 120, COR VERMELHA</v>
      </c>
      <c r="E209" s="167" t="str">
        <f>IF(A209=0," ",VLOOKUP(A209,InsumosSINAPI!$A$6:$I$9354,3,0))</f>
        <v xml:space="preserve">UN    </v>
      </c>
      <c r="G209" s="36">
        <v>0.5</v>
      </c>
      <c r="H209" s="72" t="str">
        <f>IF(A209=0," ",VLOOKUP(A209,InsumosSINAPI!$A$6:$I$9354,5,0))</f>
        <v>0,73</v>
      </c>
      <c r="I209" s="38">
        <f t="shared" ref="I209:I210" si="11">ROUND(G209*H209,2)</f>
        <v>0.37</v>
      </c>
      <c r="J209" s="167"/>
    </row>
    <row r="210" spans="1:10" s="34" customFormat="1" ht="12.75" hidden="1" customHeight="1">
      <c r="A210" s="44" t="s">
        <v>201</v>
      </c>
      <c r="B210" s="42" t="s">
        <v>8</v>
      </c>
      <c r="C210" s="27" t="s">
        <v>14</v>
      </c>
      <c r="D210" s="35" t="s">
        <v>202</v>
      </c>
      <c r="E210" s="167" t="s">
        <v>10</v>
      </c>
      <c r="G210" s="36">
        <v>0.7</v>
      </c>
      <c r="H210" s="38">
        <v>4.78</v>
      </c>
      <c r="I210" s="38">
        <f t="shared" si="11"/>
        <v>3.35</v>
      </c>
      <c r="J210" s="167"/>
    </row>
    <row r="211" spans="1:10" s="34" customFormat="1" ht="12.75" hidden="1" customHeight="1">
      <c r="A211" s="27"/>
      <c r="B211" s="42"/>
      <c r="C211" s="27"/>
      <c r="D211" s="35"/>
      <c r="E211" s="167"/>
      <c r="G211" s="36"/>
      <c r="H211" s="36"/>
      <c r="I211" s="38"/>
      <c r="J211" s="167"/>
    </row>
    <row r="212" spans="1:10" s="34" customFormat="1" ht="12.75" hidden="1" customHeight="1">
      <c r="A212" s="27"/>
      <c r="B212" s="42"/>
      <c r="C212" s="27"/>
      <c r="D212" s="35"/>
      <c r="E212" s="167"/>
      <c r="G212" s="36"/>
      <c r="H212" s="36"/>
      <c r="I212" s="38"/>
      <c r="J212" s="167"/>
    </row>
    <row r="213" spans="1:10" s="34" customFormat="1" ht="38.25" hidden="1" customHeight="1">
      <c r="A213" s="29" t="s">
        <v>203</v>
      </c>
      <c r="B213" s="29" t="s">
        <v>8</v>
      </c>
      <c r="C213" s="29" t="s">
        <v>13</v>
      </c>
      <c r="D213" s="28" t="s">
        <v>204</v>
      </c>
      <c r="E213" s="196" t="s">
        <v>11</v>
      </c>
      <c r="F213" s="30">
        <v>1</v>
      </c>
      <c r="G213" s="31"/>
      <c r="H213" s="32">
        <f>SUM(I214:I218)</f>
        <v>18.29</v>
      </c>
      <c r="I213" s="33">
        <f>ROUND(H213*F213,2)</f>
        <v>18.29</v>
      </c>
      <c r="J213" s="167"/>
    </row>
    <row r="214" spans="1:10" s="34" customFormat="1" ht="12.75" hidden="1" customHeight="1">
      <c r="A214" s="27">
        <v>88316</v>
      </c>
      <c r="B214" s="71" t="s">
        <v>44</v>
      </c>
      <c r="C214" s="27" t="s">
        <v>13</v>
      </c>
      <c r="D214" s="35" t="s">
        <v>33</v>
      </c>
      <c r="E214" s="167" t="s">
        <v>24</v>
      </c>
      <c r="G214" s="36">
        <v>0.60599999999999998</v>
      </c>
      <c r="H214" s="38">
        <f>+$I$524</f>
        <v>16.11</v>
      </c>
      <c r="I214" s="38">
        <f t="shared" ref="I214:I218" si="12">ROUND(G214*H214,2)</f>
        <v>9.76</v>
      </c>
      <c r="J214" s="167"/>
    </row>
    <row r="215" spans="1:10" s="34" customFormat="1" ht="12.75" hidden="1" customHeight="1">
      <c r="A215" s="27">
        <v>88309</v>
      </c>
      <c r="B215" s="71" t="s">
        <v>44</v>
      </c>
      <c r="C215" s="27" t="s">
        <v>13</v>
      </c>
      <c r="D215" s="35" t="s">
        <v>52</v>
      </c>
      <c r="E215" s="167" t="s">
        <v>24</v>
      </c>
      <c r="G215" s="36">
        <v>0.155</v>
      </c>
      <c r="H215" s="38">
        <f>+$I$534</f>
        <v>20.239999999999998</v>
      </c>
      <c r="I215" s="38">
        <f>ROUND(G215*H215,2)</f>
        <v>3.14</v>
      </c>
      <c r="J215" s="167"/>
    </row>
    <row r="216" spans="1:10" s="34" customFormat="1" ht="12.75" hidden="1" customHeight="1">
      <c r="A216" s="27" t="s">
        <v>205</v>
      </c>
      <c r="B216" s="42" t="s">
        <v>8</v>
      </c>
      <c r="C216" s="27" t="s">
        <v>14</v>
      </c>
      <c r="D216" s="35" t="s">
        <v>206</v>
      </c>
      <c r="E216" s="167" t="s">
        <v>11</v>
      </c>
      <c r="G216" s="36">
        <v>1.05</v>
      </c>
      <c r="H216" s="36">
        <v>5</v>
      </c>
      <c r="I216" s="38">
        <f t="shared" si="12"/>
        <v>5.25</v>
      </c>
      <c r="J216" s="167"/>
    </row>
    <row r="217" spans="1:10" s="34" customFormat="1" ht="12.75" hidden="1" customHeight="1">
      <c r="A217" s="27">
        <v>1107</v>
      </c>
      <c r="B217" s="71" t="s">
        <v>44</v>
      </c>
      <c r="C217" s="27" t="s">
        <v>14</v>
      </c>
      <c r="D217" s="35" t="s">
        <v>207</v>
      </c>
      <c r="E217" s="167" t="s">
        <v>10</v>
      </c>
      <c r="G217" s="36">
        <v>7.0000000000000001E-3</v>
      </c>
      <c r="H217" s="36">
        <v>0.85</v>
      </c>
      <c r="I217" s="38">
        <f t="shared" si="12"/>
        <v>0.01</v>
      </c>
      <c r="J217" s="167"/>
    </row>
    <row r="218" spans="1:10" s="34" customFormat="1" ht="12.75" hidden="1" customHeight="1">
      <c r="A218" s="27" t="s">
        <v>106</v>
      </c>
      <c r="B218" s="42" t="s">
        <v>8</v>
      </c>
      <c r="C218" s="44" t="s">
        <v>14</v>
      </c>
      <c r="D218" s="45" t="s">
        <v>107</v>
      </c>
      <c r="E218" s="193" t="s">
        <v>9</v>
      </c>
      <c r="G218" s="36">
        <v>2.8999999999999998E-3</v>
      </c>
      <c r="H218" s="43">
        <v>46</v>
      </c>
      <c r="I218" s="38">
        <f t="shared" si="12"/>
        <v>0.13</v>
      </c>
      <c r="J218" s="167"/>
    </row>
    <row r="219" spans="1:10" s="34" customFormat="1" ht="12.75" hidden="1" customHeight="1">
      <c r="A219" s="27"/>
      <c r="B219" s="42"/>
      <c r="C219" s="27"/>
      <c r="D219" s="35"/>
      <c r="E219" s="167"/>
      <c r="G219" s="36"/>
      <c r="H219" s="36"/>
      <c r="I219" s="38"/>
      <c r="J219" s="167"/>
    </row>
    <row r="220" spans="1:10" s="34" customFormat="1" ht="12.75" hidden="1" customHeight="1">
      <c r="A220" s="27"/>
      <c r="B220" s="42"/>
      <c r="C220" s="27"/>
      <c r="D220" s="35"/>
      <c r="E220" s="167"/>
      <c r="G220" s="36"/>
      <c r="H220" s="36"/>
      <c r="I220" s="38"/>
      <c r="J220" s="167"/>
    </row>
    <row r="221" spans="1:10" s="34" customFormat="1" ht="25.5" hidden="1" customHeight="1">
      <c r="A221" s="25" t="s">
        <v>208</v>
      </c>
      <c r="B221" s="39" t="s">
        <v>54</v>
      </c>
      <c r="C221" s="40" t="s">
        <v>13</v>
      </c>
      <c r="D221" s="41" t="s">
        <v>209</v>
      </c>
      <c r="E221" s="191" t="s">
        <v>42</v>
      </c>
      <c r="F221" s="30">
        <v>1</v>
      </c>
      <c r="G221" s="31"/>
      <c r="H221" s="32">
        <f>SUM(I222:I226)</f>
        <v>132.17000000000002</v>
      </c>
      <c r="I221" s="33">
        <f>ROUND(H221*F221,2)</f>
        <v>132.16999999999999</v>
      </c>
      <c r="J221" s="167"/>
    </row>
    <row r="222" spans="1:10" s="34" customFormat="1" ht="25.5" hidden="1" customHeight="1">
      <c r="A222" s="64">
        <v>88248</v>
      </c>
      <c r="B222" s="71" t="s">
        <v>44</v>
      </c>
      <c r="C222" s="44" t="s">
        <v>13</v>
      </c>
      <c r="D222" s="65" t="s">
        <v>157</v>
      </c>
      <c r="E222" s="197" t="s">
        <v>24</v>
      </c>
      <c r="F222" s="66"/>
      <c r="G222" s="36">
        <v>2</v>
      </c>
      <c r="H222" s="68">
        <v>13.54</v>
      </c>
      <c r="I222" s="38">
        <f>ROUND(G222*H222,2)</f>
        <v>27.08</v>
      </c>
      <c r="J222" s="167"/>
    </row>
    <row r="223" spans="1:10" s="34" customFormat="1" ht="25.5" hidden="1" customHeight="1">
      <c r="A223" s="64">
        <v>88267</v>
      </c>
      <c r="B223" s="71" t="s">
        <v>44</v>
      </c>
      <c r="C223" s="44" t="s">
        <v>13</v>
      </c>
      <c r="D223" s="65" t="s">
        <v>156</v>
      </c>
      <c r="E223" s="197" t="s">
        <v>24</v>
      </c>
      <c r="F223" s="66"/>
      <c r="G223" s="36">
        <v>2.1</v>
      </c>
      <c r="H223" s="68">
        <v>17.170000000000002</v>
      </c>
      <c r="I223" s="38">
        <f t="shared" ref="I223:I226" si="13">ROUND(G223*H223,2)</f>
        <v>36.06</v>
      </c>
      <c r="J223" s="167"/>
    </row>
    <row r="224" spans="1:10" s="34" customFormat="1" ht="25.5" hidden="1" customHeight="1">
      <c r="A224" s="64">
        <v>142</v>
      </c>
      <c r="B224" s="71" t="s">
        <v>44</v>
      </c>
      <c r="C224" s="44" t="s">
        <v>14</v>
      </c>
      <c r="D224" s="35" t="str">
        <f>IF(A224=0," ",VLOOKUP(A224,InsumosSINAPI!$A$6:$I$9354,2,0))</f>
        <v>SELANTE ELASTICO MONOCOMPONENTE A BASE DE POLIURETANO (PU) PARA JUNTAS DIVERSAS</v>
      </c>
      <c r="E224" s="167" t="str">
        <f>IF(A224=0," ",VLOOKUP(A224,InsumosSINAPI!$A$6:$I$9354,3,0))</f>
        <v xml:space="preserve">310ML </v>
      </c>
      <c r="F224" s="66"/>
      <c r="G224" s="36">
        <v>0.32</v>
      </c>
      <c r="H224" s="72" t="str">
        <f>IF(A224=0," ",VLOOKUP(A224,InsumosSINAPI!$A$6:$I$9354,5,0))</f>
        <v>36,06</v>
      </c>
      <c r="I224" s="38">
        <f t="shared" si="13"/>
        <v>11.54</v>
      </c>
      <c r="J224" s="167"/>
    </row>
    <row r="225" spans="1:44" s="34" customFormat="1" ht="12.75" hidden="1" customHeight="1">
      <c r="A225" s="64">
        <v>1380</v>
      </c>
      <c r="B225" s="71" t="s">
        <v>44</v>
      </c>
      <c r="C225" s="44" t="s">
        <v>14</v>
      </c>
      <c r="D225" s="35" t="str">
        <f>IF(A225=0," ",VLOOKUP(A225,InsumosSINAPI!$A$6:$I$9354,2,0))</f>
        <v>CIMENTO BRANCO</v>
      </c>
      <c r="E225" s="167" t="str">
        <f>IF(A225=0," ",VLOOKUP(A225,InsumosSINAPI!$A$6:$I$9354,3,0))</f>
        <v xml:space="preserve">KG    </v>
      </c>
      <c r="F225" s="66"/>
      <c r="G225" s="36">
        <v>0.2</v>
      </c>
      <c r="H225" s="72" t="str">
        <f>IF(A225=0," ",VLOOKUP(A225,InsumosSINAPI!$A$6:$I$9354,5,0))</f>
        <v>1,76</v>
      </c>
      <c r="I225" s="38">
        <f t="shared" si="13"/>
        <v>0.35</v>
      </c>
      <c r="J225" s="167"/>
    </row>
    <row r="226" spans="1:44" s="34" customFormat="1" ht="38.25" hidden="1" customHeight="1">
      <c r="A226" s="64">
        <v>4384</v>
      </c>
      <c r="B226" s="71" t="s">
        <v>44</v>
      </c>
      <c r="C226" s="44" t="s">
        <v>14</v>
      </c>
      <c r="D226" s="35" t="str">
        <f>IF(A226=0," ",VLOOKUP(A226,InsumosSINAPI!$A$6:$I$9354,2,0))</f>
        <v>PARAFUSO NIQUELADO COM ACABAMENTO CROMADO PARA FIXAR PECA SANITARIA, INCLUI PORCA CEGA, ARRUELA E BUCHA DE NYLON TAMANHO S-10</v>
      </c>
      <c r="E226" s="167" t="str">
        <f>IF(A226=0," ",VLOOKUP(A226,InsumosSINAPI!$A$6:$I$9354,3,0))</f>
        <v xml:space="preserve">UN    </v>
      </c>
      <c r="F226" s="66"/>
      <c r="G226" s="36">
        <v>2</v>
      </c>
      <c r="H226" s="72" t="str">
        <f>IF(A226=0," ",VLOOKUP(A226,InsumosSINAPI!$A$6:$I$9354,5,0))</f>
        <v>28,57</v>
      </c>
      <c r="I226" s="38">
        <f t="shared" si="13"/>
        <v>57.14</v>
      </c>
      <c r="J226" s="167"/>
    </row>
    <row r="227" spans="1:44" s="34" customFormat="1" ht="12.75" hidden="1" customHeight="1">
      <c r="A227" s="64"/>
      <c r="B227" s="42"/>
      <c r="C227" s="44"/>
      <c r="D227" s="65"/>
      <c r="E227" s="65"/>
      <c r="F227" s="66"/>
      <c r="G227" s="36"/>
      <c r="H227" s="67"/>
      <c r="I227" s="37"/>
      <c r="J227" s="167"/>
    </row>
    <row r="228" spans="1:44" s="34" customFormat="1" ht="25.5" hidden="1" customHeight="1">
      <c r="A228" s="29" t="s">
        <v>210</v>
      </c>
      <c r="B228" s="39" t="s">
        <v>8</v>
      </c>
      <c r="C228" s="29" t="s">
        <v>13</v>
      </c>
      <c r="D228" s="28" t="s">
        <v>211</v>
      </c>
      <c r="E228" s="194" t="s">
        <v>7</v>
      </c>
      <c r="F228" s="30">
        <v>1</v>
      </c>
      <c r="G228" s="31"/>
      <c r="H228" s="32">
        <f>SUM(I229:I232)</f>
        <v>11.55</v>
      </c>
      <c r="I228" s="33">
        <f>ROUND(H228*F228,2)</f>
        <v>11.55</v>
      </c>
      <c r="J228" s="167"/>
    </row>
    <row r="229" spans="1:44" s="34" customFormat="1" ht="12.75" hidden="1" customHeight="1">
      <c r="A229" s="44">
        <v>88310</v>
      </c>
      <c r="B229" s="71" t="s">
        <v>44</v>
      </c>
      <c r="C229" s="44" t="s">
        <v>13</v>
      </c>
      <c r="D229" s="45" t="s">
        <v>23</v>
      </c>
      <c r="E229" s="192" t="s">
        <v>24</v>
      </c>
      <c r="F229" s="42"/>
      <c r="G229" s="47">
        <v>0.3</v>
      </c>
      <c r="H229" s="37">
        <v>16.77</v>
      </c>
      <c r="I229" s="37">
        <f t="shared" ref="I229:I232" si="14">ROUND(G229*H229,2)</f>
        <v>5.03</v>
      </c>
      <c r="J229" s="167"/>
    </row>
    <row r="230" spans="1:44" s="34" customFormat="1" ht="25.5" hidden="1" customHeight="1">
      <c r="A230" s="44">
        <v>88243</v>
      </c>
      <c r="B230" s="71" t="s">
        <v>44</v>
      </c>
      <c r="C230" s="44" t="s">
        <v>13</v>
      </c>
      <c r="D230" s="45" t="s">
        <v>25</v>
      </c>
      <c r="E230" s="192" t="s">
        <v>24</v>
      </c>
      <c r="F230" s="42"/>
      <c r="G230" s="47">
        <v>0.2</v>
      </c>
      <c r="H230" s="37">
        <v>13.54</v>
      </c>
      <c r="I230" s="37">
        <f t="shared" si="14"/>
        <v>2.71</v>
      </c>
      <c r="J230" s="167"/>
    </row>
    <row r="231" spans="1:44" s="34" customFormat="1" ht="25.5" hidden="1" customHeight="1">
      <c r="A231" s="27">
        <v>3767</v>
      </c>
      <c r="B231" s="71" t="s">
        <v>44</v>
      </c>
      <c r="C231" s="27" t="s">
        <v>14</v>
      </c>
      <c r="D231" s="35" t="s">
        <v>200</v>
      </c>
      <c r="E231" s="167" t="s">
        <v>7</v>
      </c>
      <c r="G231" s="36">
        <v>0.4</v>
      </c>
      <c r="H231" s="38">
        <v>0.32</v>
      </c>
      <c r="I231" s="38">
        <f t="shared" si="14"/>
        <v>0.13</v>
      </c>
      <c r="J231" s="167"/>
    </row>
    <row r="232" spans="1:44" s="34" customFormat="1" ht="12.75" hidden="1" customHeight="1">
      <c r="A232" s="44" t="s">
        <v>212</v>
      </c>
      <c r="B232" s="42" t="s">
        <v>8</v>
      </c>
      <c r="C232" s="27" t="s">
        <v>14</v>
      </c>
      <c r="D232" s="35" t="s">
        <v>213</v>
      </c>
      <c r="E232" s="167" t="s">
        <v>10</v>
      </c>
      <c r="G232" s="36">
        <v>0.7</v>
      </c>
      <c r="H232" s="38">
        <v>5.26</v>
      </c>
      <c r="I232" s="38">
        <f t="shared" si="14"/>
        <v>3.68</v>
      </c>
      <c r="J232" s="167"/>
    </row>
    <row r="233" spans="1:44" s="55" customFormat="1" ht="15" hidden="1" customHeight="1">
      <c r="A233" s="64"/>
      <c r="B233" s="42"/>
      <c r="C233" s="27"/>
      <c r="D233" s="65"/>
      <c r="E233" s="65"/>
      <c r="F233" s="34"/>
      <c r="G233" s="36"/>
      <c r="H233" s="36"/>
      <c r="I233" s="38"/>
      <c r="J233" s="167"/>
    </row>
    <row r="234" spans="1:44" s="56" customFormat="1" ht="25.5">
      <c r="A234" s="25" t="s">
        <v>217</v>
      </c>
      <c r="B234" s="39" t="s">
        <v>8</v>
      </c>
      <c r="C234" s="40" t="s">
        <v>13</v>
      </c>
      <c r="D234" s="41" t="s">
        <v>218</v>
      </c>
      <c r="E234" s="191" t="s">
        <v>9</v>
      </c>
      <c r="F234" s="30">
        <v>1</v>
      </c>
      <c r="G234" s="31"/>
      <c r="H234" s="32">
        <f>SUM(I235)</f>
        <v>28.81</v>
      </c>
      <c r="I234" s="33">
        <f>ROUND(H234*F234,2)</f>
        <v>28.81</v>
      </c>
      <c r="J234" s="167" t="s">
        <v>7896</v>
      </c>
      <c r="K234" s="58"/>
      <c r="L234" s="59"/>
      <c r="R234" s="60"/>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2"/>
    </row>
    <row r="235" spans="1:44" s="56" customFormat="1" ht="15">
      <c r="A235" s="27" t="s">
        <v>219</v>
      </c>
      <c r="B235" s="42" t="s">
        <v>8</v>
      </c>
      <c r="C235" s="27" t="s">
        <v>14</v>
      </c>
      <c r="D235" s="35" t="s">
        <v>220</v>
      </c>
      <c r="E235" s="167" t="s">
        <v>24</v>
      </c>
      <c r="F235" s="34"/>
      <c r="G235" s="36">
        <v>0.22220000000000001</v>
      </c>
      <c r="H235" s="249">
        <v>129.66</v>
      </c>
      <c r="I235" s="37">
        <f>ROUND(G235*H235,2)</f>
        <v>28.81</v>
      </c>
      <c r="J235" s="167" t="s">
        <v>7896</v>
      </c>
      <c r="K235" s="58"/>
      <c r="L235" s="59"/>
      <c r="R235" s="60"/>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2"/>
    </row>
    <row r="236" spans="1:44" s="56" customFormat="1" ht="15">
      <c r="A236" s="27"/>
      <c r="B236" s="42"/>
      <c r="C236" s="27"/>
      <c r="D236" s="35"/>
      <c r="E236" s="167"/>
      <c r="F236" s="34"/>
      <c r="G236" s="36"/>
      <c r="H236" s="36"/>
      <c r="I236" s="37"/>
      <c r="J236" s="167" t="s">
        <v>7896</v>
      </c>
      <c r="K236" s="58"/>
      <c r="L236" s="59"/>
      <c r="R236" s="60"/>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2"/>
    </row>
    <row r="237" spans="1:44" s="56" customFormat="1" ht="15" hidden="1" customHeight="1">
      <c r="A237" s="25" t="s">
        <v>223</v>
      </c>
      <c r="B237" s="39" t="s">
        <v>54</v>
      </c>
      <c r="C237" s="40" t="s">
        <v>13</v>
      </c>
      <c r="D237" s="41" t="s">
        <v>221</v>
      </c>
      <c r="E237" s="191" t="s">
        <v>222</v>
      </c>
      <c r="F237" s="30">
        <v>1</v>
      </c>
      <c r="G237" s="31"/>
      <c r="H237" s="32">
        <f>SUM(I238:I238)</f>
        <v>2.98</v>
      </c>
      <c r="I237" s="33">
        <f>F237*H237</f>
        <v>2.98</v>
      </c>
      <c r="J237" s="167"/>
      <c r="K237" s="58"/>
      <c r="L237" s="59"/>
      <c r="R237" s="60"/>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2"/>
    </row>
    <row r="238" spans="1:44" s="56" customFormat="1" ht="15" hidden="1" customHeight="1">
      <c r="A238" s="27">
        <v>4222</v>
      </c>
      <c r="B238" s="71" t="s">
        <v>44</v>
      </c>
      <c r="C238" s="27" t="s">
        <v>14</v>
      </c>
      <c r="D238" s="35" t="str">
        <f>IF(A238=0," ",VLOOKUP(A238,InsumosSINAPI!$A$6:$I$9354,2,0))</f>
        <v>GASOLINA COMUM</v>
      </c>
      <c r="E238" s="167" t="str">
        <f>IF(A238=0," ",VLOOKUP(A238,InsumosSINAPI!$A$6:$I$9354,3,0))</f>
        <v xml:space="preserve">L     </v>
      </c>
      <c r="F238" s="34"/>
      <c r="G238" s="36">
        <v>0.4</v>
      </c>
      <c r="H238" s="72" t="str">
        <f>IF(A238=0," ",VLOOKUP(A238,InsumosSINAPI!$A$6:$I$9354,5,0))</f>
        <v>7,45</v>
      </c>
      <c r="I238" s="37">
        <f>ROUND(G238*H238,2)</f>
        <v>2.98</v>
      </c>
      <c r="J238" s="167"/>
      <c r="K238" s="58"/>
      <c r="L238" s="59"/>
      <c r="R238" s="60"/>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2"/>
    </row>
    <row r="239" spans="1:44" s="56" customFormat="1" ht="15" hidden="1" customHeight="1">
      <c r="A239" s="27"/>
      <c r="B239" s="42"/>
      <c r="C239" s="27"/>
      <c r="D239" s="35"/>
      <c r="E239" s="167"/>
      <c r="F239" s="34"/>
      <c r="G239" s="36"/>
      <c r="H239" s="36"/>
      <c r="I239" s="37"/>
      <c r="J239" s="167"/>
      <c r="K239" s="58"/>
      <c r="L239" s="59"/>
      <c r="R239" s="60"/>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2"/>
    </row>
    <row r="240" spans="1:44" s="56" customFormat="1" ht="15" hidden="1" customHeight="1">
      <c r="A240" s="25" t="s">
        <v>224</v>
      </c>
      <c r="B240" s="39" t="s">
        <v>8</v>
      </c>
      <c r="C240" s="40" t="s">
        <v>13</v>
      </c>
      <c r="D240" s="41" t="s">
        <v>225</v>
      </c>
      <c r="E240" s="191" t="s">
        <v>7</v>
      </c>
      <c r="F240" s="30">
        <v>1</v>
      </c>
      <c r="G240" s="31"/>
      <c r="H240" s="32">
        <f>SUM(I241)</f>
        <v>3.16</v>
      </c>
      <c r="I240" s="33">
        <f>ROUND(H240*F240,2)</f>
        <v>3.16</v>
      </c>
      <c r="J240" s="167"/>
      <c r="K240" s="58"/>
      <c r="L240" s="59"/>
      <c r="R240" s="60"/>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2"/>
    </row>
    <row r="241" spans="1:44" s="34" customFormat="1" ht="12.75" hidden="1" customHeight="1">
      <c r="A241" s="27">
        <v>88316</v>
      </c>
      <c r="B241" s="71" t="s">
        <v>44</v>
      </c>
      <c r="C241" s="27" t="s">
        <v>13</v>
      </c>
      <c r="D241" s="35" t="s">
        <v>33</v>
      </c>
      <c r="E241" s="167" t="s">
        <v>24</v>
      </c>
      <c r="G241" s="36">
        <v>0.2</v>
      </c>
      <c r="H241" s="38">
        <v>15.79</v>
      </c>
      <c r="I241" s="38">
        <f t="shared" ref="I241" si="15">ROUND(G241*H241,2)</f>
        <v>3.16</v>
      </c>
      <c r="J241" s="167"/>
    </row>
    <row r="242" spans="1:44" s="56" customFormat="1" ht="15" hidden="1" customHeight="1">
      <c r="A242" s="27"/>
      <c r="B242" s="42"/>
      <c r="C242" s="27"/>
      <c r="D242" s="35"/>
      <c r="E242" s="167"/>
      <c r="F242" s="34"/>
      <c r="G242" s="36"/>
      <c r="H242" s="36"/>
      <c r="I242" s="37"/>
      <c r="J242" s="167"/>
      <c r="K242" s="58"/>
      <c r="L242" s="59"/>
      <c r="R242" s="60"/>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2"/>
    </row>
    <row r="243" spans="1:44" s="56" customFormat="1" ht="15" hidden="1" customHeight="1">
      <c r="A243" s="25" t="s">
        <v>226</v>
      </c>
      <c r="B243" s="39" t="s">
        <v>8</v>
      </c>
      <c r="C243" s="40" t="s">
        <v>13</v>
      </c>
      <c r="D243" s="41" t="s">
        <v>227</v>
      </c>
      <c r="E243" s="191" t="s">
        <v>32</v>
      </c>
      <c r="F243" s="30">
        <v>1</v>
      </c>
      <c r="G243" s="31"/>
      <c r="H243" s="32">
        <f>SUM(I244)</f>
        <v>386.64</v>
      </c>
      <c r="I243" s="33">
        <f>ROUND(H243*F243,2)</f>
        <v>386.64</v>
      </c>
      <c r="J243" s="167"/>
      <c r="K243" s="58"/>
      <c r="L243" s="59"/>
      <c r="R243" s="60"/>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2"/>
    </row>
    <row r="244" spans="1:44" s="34" customFormat="1" ht="12.75" hidden="1" customHeight="1">
      <c r="A244" s="27">
        <v>88316</v>
      </c>
      <c r="B244" s="71" t="s">
        <v>44</v>
      </c>
      <c r="C244" s="27" t="s">
        <v>13</v>
      </c>
      <c r="D244" s="35" t="s">
        <v>33</v>
      </c>
      <c r="E244" s="167" t="s">
        <v>24</v>
      </c>
      <c r="G244" s="36">
        <v>24</v>
      </c>
      <c r="H244" s="38">
        <f>+$I$524</f>
        <v>16.11</v>
      </c>
      <c r="I244" s="38">
        <f t="shared" ref="I244" si="16">ROUND(G244*H244,2)</f>
        <v>386.64</v>
      </c>
      <c r="J244" s="167"/>
    </row>
    <row r="245" spans="1:44" s="34" customFormat="1" ht="12.75" hidden="1" customHeight="1">
      <c r="A245" s="27"/>
      <c r="B245" s="42"/>
      <c r="C245" s="27"/>
      <c r="D245" s="35"/>
      <c r="E245" s="167"/>
      <c r="G245" s="36"/>
      <c r="H245" s="38"/>
      <c r="I245" s="38"/>
      <c r="J245" s="167"/>
    </row>
    <row r="246" spans="1:44" s="56" customFormat="1" ht="25.5" hidden="1" customHeight="1">
      <c r="A246" s="25" t="s">
        <v>228</v>
      </c>
      <c r="B246" s="39" t="s">
        <v>8</v>
      </c>
      <c r="C246" s="40" t="s">
        <v>13</v>
      </c>
      <c r="D246" s="41" t="s">
        <v>229</v>
      </c>
      <c r="E246" s="191" t="s">
        <v>7</v>
      </c>
      <c r="F246" s="30">
        <v>1</v>
      </c>
      <c r="G246" s="31"/>
      <c r="H246" s="32">
        <f>SUM(I247:I248)</f>
        <v>3.7300000000000004</v>
      </c>
      <c r="I246" s="33">
        <f>ROUND(H246*F246,2)</f>
        <v>3.73</v>
      </c>
      <c r="J246" s="167"/>
      <c r="K246" s="58"/>
      <c r="L246" s="59"/>
      <c r="R246" s="60"/>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2"/>
    </row>
    <row r="247" spans="1:44" s="34" customFormat="1" ht="12.75" hidden="1" customHeight="1">
      <c r="A247" s="27">
        <v>88316</v>
      </c>
      <c r="B247" s="71" t="s">
        <v>44</v>
      </c>
      <c r="C247" s="27" t="s">
        <v>13</v>
      </c>
      <c r="D247" s="35" t="s">
        <v>33</v>
      </c>
      <c r="E247" s="167" t="s">
        <v>24</v>
      </c>
      <c r="G247" s="36">
        <v>0.25</v>
      </c>
      <c r="H247" s="38">
        <v>12.94</v>
      </c>
      <c r="I247" s="38">
        <f t="shared" ref="I247:I248" si="17">ROUND(G247*H247,2)</f>
        <v>3.24</v>
      </c>
      <c r="J247" s="167"/>
    </row>
    <row r="248" spans="1:44" s="56" customFormat="1" ht="15" hidden="1" customHeight="1">
      <c r="A248" s="27">
        <v>88323</v>
      </c>
      <c r="B248" s="71" t="s">
        <v>44</v>
      </c>
      <c r="C248" s="27" t="s">
        <v>13</v>
      </c>
      <c r="D248" s="35" t="s">
        <v>230</v>
      </c>
      <c r="E248" s="167" t="s">
        <v>24</v>
      </c>
      <c r="F248" s="34"/>
      <c r="G248" s="36">
        <v>2.5000000000000001E-2</v>
      </c>
      <c r="H248" s="38">
        <v>19.5</v>
      </c>
      <c r="I248" s="38">
        <f t="shared" si="17"/>
        <v>0.49</v>
      </c>
      <c r="J248" s="167"/>
      <c r="K248" s="58"/>
      <c r="L248" s="59"/>
      <c r="R248" s="60"/>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2"/>
    </row>
    <row r="249" spans="1:44" s="56" customFormat="1" ht="15" hidden="1" customHeight="1">
      <c r="A249" s="27"/>
      <c r="B249" s="42"/>
      <c r="C249" s="27"/>
      <c r="D249" s="35"/>
      <c r="E249" s="167"/>
      <c r="F249" s="34"/>
      <c r="G249" s="36"/>
      <c r="H249" s="38"/>
      <c r="I249" s="38"/>
      <c r="J249" s="167"/>
      <c r="K249" s="58"/>
      <c r="L249" s="59"/>
      <c r="R249" s="60"/>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2"/>
    </row>
    <row r="250" spans="1:44" s="56" customFormat="1" ht="25.5" hidden="1" customHeight="1">
      <c r="A250" s="25" t="s">
        <v>231</v>
      </c>
      <c r="B250" s="39" t="s">
        <v>8</v>
      </c>
      <c r="C250" s="40" t="s">
        <v>13</v>
      </c>
      <c r="D250" s="41" t="s">
        <v>232</v>
      </c>
      <c r="E250" s="191" t="s">
        <v>32</v>
      </c>
      <c r="F250" s="30">
        <v>1</v>
      </c>
      <c r="G250" s="31"/>
      <c r="H250" s="32">
        <f>SUM(I251:I266)</f>
        <v>330.87</v>
      </c>
      <c r="I250" s="33">
        <f>ROUND(H250*F250,2)</f>
        <v>330.87</v>
      </c>
      <c r="J250" s="167"/>
      <c r="K250" s="58"/>
      <c r="L250" s="59"/>
      <c r="R250" s="60"/>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2"/>
    </row>
    <row r="251" spans="1:44" s="34" customFormat="1" ht="12.75" hidden="1" customHeight="1">
      <c r="A251" s="27">
        <v>88316</v>
      </c>
      <c r="B251" s="71" t="s">
        <v>44</v>
      </c>
      <c r="C251" s="27" t="s">
        <v>13</v>
      </c>
      <c r="D251" s="35" t="s">
        <v>33</v>
      </c>
      <c r="E251" s="167" t="s">
        <v>24</v>
      </c>
      <c r="G251" s="36">
        <v>1.4</v>
      </c>
      <c r="H251" s="38">
        <f>+$I$524</f>
        <v>16.11</v>
      </c>
      <c r="I251" s="38">
        <f t="shared" ref="I251" si="18">ROUND(G251*H251,2)</f>
        <v>22.55</v>
      </c>
      <c r="J251" s="167"/>
    </row>
    <row r="252" spans="1:44" s="34" customFormat="1" ht="25.5" hidden="1" customHeight="1">
      <c r="A252" s="27">
        <v>88261</v>
      </c>
      <c r="B252" s="71" t="s">
        <v>44</v>
      </c>
      <c r="C252" s="27" t="s">
        <v>13</v>
      </c>
      <c r="D252" s="35" t="s">
        <v>114</v>
      </c>
      <c r="E252" s="167" t="s">
        <v>24</v>
      </c>
      <c r="G252" s="36">
        <v>3.75</v>
      </c>
      <c r="H252" s="38">
        <v>15.96</v>
      </c>
      <c r="I252" s="38">
        <f t="shared" ref="I252:I266" si="19">ROUND(G252*H252,2)</f>
        <v>59.85</v>
      </c>
      <c r="J252" s="167"/>
    </row>
    <row r="253" spans="1:44" s="34" customFormat="1" ht="12.75" hidden="1" customHeight="1">
      <c r="A253" s="27">
        <v>88309</v>
      </c>
      <c r="B253" s="71" t="s">
        <v>44</v>
      </c>
      <c r="C253" s="27" t="s">
        <v>13</v>
      </c>
      <c r="D253" s="35" t="s">
        <v>52</v>
      </c>
      <c r="E253" s="167" t="s">
        <v>24</v>
      </c>
      <c r="G253" s="36">
        <v>1.4</v>
      </c>
      <c r="H253" s="38">
        <f>+$I$534</f>
        <v>20.239999999999998</v>
      </c>
      <c r="I253" s="38">
        <f t="shared" si="19"/>
        <v>28.34</v>
      </c>
      <c r="J253" s="167"/>
    </row>
    <row r="254" spans="1:44" s="34" customFormat="1" ht="25.5" hidden="1" customHeight="1">
      <c r="A254" s="27">
        <v>88239</v>
      </c>
      <c r="B254" s="71" t="s">
        <v>44</v>
      </c>
      <c r="C254" s="27" t="s">
        <v>13</v>
      </c>
      <c r="D254" s="35" t="s">
        <v>113</v>
      </c>
      <c r="E254" s="167" t="s">
        <v>24</v>
      </c>
      <c r="G254" s="36">
        <v>3.75</v>
      </c>
      <c r="H254" s="38">
        <v>13.14</v>
      </c>
      <c r="I254" s="38">
        <f t="shared" si="19"/>
        <v>49.28</v>
      </c>
      <c r="J254" s="167"/>
    </row>
    <row r="255" spans="1:44" s="34" customFormat="1" ht="12.75" hidden="1" customHeight="1">
      <c r="A255" s="27" t="s">
        <v>233</v>
      </c>
      <c r="B255" s="42" t="s">
        <v>8</v>
      </c>
      <c r="C255" s="27" t="s">
        <v>14</v>
      </c>
      <c r="D255" s="35" t="s">
        <v>234</v>
      </c>
      <c r="E255" s="167" t="s">
        <v>32</v>
      </c>
      <c r="G255" s="36">
        <v>4</v>
      </c>
      <c r="H255" s="38">
        <v>2.04</v>
      </c>
      <c r="I255" s="38">
        <f t="shared" si="19"/>
        <v>8.16</v>
      </c>
      <c r="J255" s="167"/>
    </row>
    <row r="256" spans="1:44" s="34" customFormat="1" ht="12.75" hidden="1" customHeight="1">
      <c r="A256" s="27" t="s">
        <v>235</v>
      </c>
      <c r="B256" s="42" t="s">
        <v>8</v>
      </c>
      <c r="C256" s="27" t="s">
        <v>14</v>
      </c>
      <c r="D256" s="35" t="s">
        <v>236</v>
      </c>
      <c r="E256" s="167" t="s">
        <v>11</v>
      </c>
      <c r="G256" s="36">
        <v>5.0999999999999996</v>
      </c>
      <c r="H256" s="38">
        <v>1.65</v>
      </c>
      <c r="I256" s="38">
        <f t="shared" si="19"/>
        <v>8.42</v>
      </c>
      <c r="J256" s="167"/>
    </row>
    <row r="257" spans="1:44" s="34" customFormat="1" ht="12.75" hidden="1" customHeight="1">
      <c r="A257" s="27" t="s">
        <v>237</v>
      </c>
      <c r="B257" s="42" t="s">
        <v>8</v>
      </c>
      <c r="C257" s="27" t="s">
        <v>14</v>
      </c>
      <c r="D257" s="35" t="s">
        <v>238</v>
      </c>
      <c r="E257" s="167" t="s">
        <v>11</v>
      </c>
      <c r="G257" s="36">
        <v>5.0999999999999996</v>
      </c>
      <c r="H257" s="38">
        <v>10.54</v>
      </c>
      <c r="I257" s="38">
        <f t="shared" si="19"/>
        <v>53.75</v>
      </c>
      <c r="J257" s="167"/>
    </row>
    <row r="258" spans="1:44" s="34" customFormat="1" ht="12.75" hidden="1" customHeight="1">
      <c r="A258" s="27" t="s">
        <v>239</v>
      </c>
      <c r="B258" s="42" t="s">
        <v>8</v>
      </c>
      <c r="C258" s="27" t="s">
        <v>14</v>
      </c>
      <c r="D258" s="35" t="s">
        <v>240</v>
      </c>
      <c r="E258" s="167" t="s">
        <v>32</v>
      </c>
      <c r="G258" s="36">
        <v>1</v>
      </c>
      <c r="H258" s="38">
        <v>82.59</v>
      </c>
      <c r="I258" s="38">
        <f t="shared" si="19"/>
        <v>82.59</v>
      </c>
      <c r="J258" s="167"/>
    </row>
    <row r="259" spans="1:44" s="34" customFormat="1" ht="12.75" hidden="1" customHeight="1">
      <c r="A259" s="27" t="s">
        <v>241</v>
      </c>
      <c r="B259" s="42" t="s">
        <v>8</v>
      </c>
      <c r="C259" s="27" t="s">
        <v>14</v>
      </c>
      <c r="D259" s="35" t="s">
        <v>242</v>
      </c>
      <c r="E259" s="167" t="s">
        <v>32</v>
      </c>
      <c r="G259" s="36">
        <v>2</v>
      </c>
      <c r="H259" s="38">
        <v>2.5</v>
      </c>
      <c r="I259" s="38">
        <f t="shared" si="19"/>
        <v>5</v>
      </c>
      <c r="J259" s="167"/>
    </row>
    <row r="260" spans="1:44" s="34" customFormat="1" ht="12.75" hidden="1" customHeight="1">
      <c r="A260" s="27" t="s">
        <v>243</v>
      </c>
      <c r="B260" s="42" t="s">
        <v>8</v>
      </c>
      <c r="C260" s="27" t="s">
        <v>14</v>
      </c>
      <c r="D260" s="35" t="s">
        <v>244</v>
      </c>
      <c r="E260" s="167" t="s">
        <v>10</v>
      </c>
      <c r="G260" s="36">
        <v>0.25</v>
      </c>
      <c r="H260" s="38">
        <v>9.4</v>
      </c>
      <c r="I260" s="38">
        <f t="shared" si="19"/>
        <v>2.35</v>
      </c>
      <c r="J260" s="167"/>
    </row>
    <row r="261" spans="1:44" s="34" customFormat="1" ht="12.75" hidden="1" customHeight="1">
      <c r="A261" s="27">
        <v>1379</v>
      </c>
      <c r="B261" s="71" t="s">
        <v>44</v>
      </c>
      <c r="C261" s="27" t="s">
        <v>14</v>
      </c>
      <c r="D261" s="35" t="s">
        <v>103</v>
      </c>
      <c r="E261" s="167" t="str">
        <f>IF(A261=0," ",VLOOKUP(A261,[1]I_SINAPI!$A$4:$E$7000,4,0))</f>
        <v>KG</v>
      </c>
      <c r="G261" s="36">
        <v>1.72</v>
      </c>
      <c r="H261" s="38">
        <v>0.4</v>
      </c>
      <c r="I261" s="38">
        <f t="shared" si="19"/>
        <v>0.69</v>
      </c>
      <c r="J261" s="167"/>
    </row>
    <row r="262" spans="1:44" s="34" customFormat="1" ht="12.75" hidden="1" customHeight="1">
      <c r="A262" s="27" t="s">
        <v>245</v>
      </c>
      <c r="B262" s="42" t="s">
        <v>8</v>
      </c>
      <c r="C262" s="27" t="s">
        <v>14</v>
      </c>
      <c r="D262" s="35" t="s">
        <v>246</v>
      </c>
      <c r="E262" s="167" t="s">
        <v>11</v>
      </c>
      <c r="G262" s="36">
        <v>0.8</v>
      </c>
      <c r="H262" s="38">
        <v>3</v>
      </c>
      <c r="I262" s="38">
        <f t="shared" si="19"/>
        <v>2.4</v>
      </c>
      <c r="J262" s="167"/>
    </row>
    <row r="263" spans="1:44" s="34" customFormat="1" ht="12.75" hidden="1" customHeight="1">
      <c r="A263" s="27" t="s">
        <v>106</v>
      </c>
      <c r="B263" s="42" t="s">
        <v>8</v>
      </c>
      <c r="C263" s="27" t="s">
        <v>14</v>
      </c>
      <c r="D263" s="35" t="s">
        <v>107</v>
      </c>
      <c r="E263" s="167" t="str">
        <f>IF(A263=0," ",VLOOKUP(A263,[1]I_SEINFRA!$A$4:$E$8833,4,0))</f>
        <v>M3</v>
      </c>
      <c r="G263" s="36">
        <v>3.5000000000000001E-3</v>
      </c>
      <c r="H263" s="38">
        <v>46</v>
      </c>
      <c r="I263" s="38">
        <f t="shared" si="19"/>
        <v>0.16</v>
      </c>
      <c r="J263" s="167"/>
    </row>
    <row r="264" spans="1:44" s="34" customFormat="1" ht="12.75" hidden="1" customHeight="1">
      <c r="A264" s="27" t="s">
        <v>247</v>
      </c>
      <c r="B264" s="42" t="s">
        <v>8</v>
      </c>
      <c r="C264" s="27" t="s">
        <v>14</v>
      </c>
      <c r="D264" s="35" t="s">
        <v>248</v>
      </c>
      <c r="E264" s="167" t="s">
        <v>32</v>
      </c>
      <c r="G264" s="36">
        <v>6</v>
      </c>
      <c r="H264" s="38">
        <v>0.65</v>
      </c>
      <c r="I264" s="38">
        <f t="shared" si="19"/>
        <v>3.9</v>
      </c>
      <c r="J264" s="167"/>
    </row>
    <row r="265" spans="1:44" s="34" customFormat="1" ht="12.75" hidden="1" customHeight="1">
      <c r="A265" s="27" t="s">
        <v>249</v>
      </c>
      <c r="B265" s="42" t="s">
        <v>8</v>
      </c>
      <c r="C265" s="27" t="s">
        <v>14</v>
      </c>
      <c r="D265" s="35" t="s">
        <v>250</v>
      </c>
      <c r="E265" s="167" t="s">
        <v>32</v>
      </c>
      <c r="G265" s="36">
        <v>8</v>
      </c>
      <c r="H265" s="38">
        <v>0.27</v>
      </c>
      <c r="I265" s="38">
        <f t="shared" si="19"/>
        <v>2.16</v>
      </c>
      <c r="J265" s="167"/>
    </row>
    <row r="266" spans="1:44" s="34" customFormat="1" ht="12.75" hidden="1" customHeight="1">
      <c r="A266" s="27" t="s">
        <v>251</v>
      </c>
      <c r="B266" s="42" t="s">
        <v>8</v>
      </c>
      <c r="C266" s="27" t="s">
        <v>14</v>
      </c>
      <c r="D266" s="35" t="s">
        <v>252</v>
      </c>
      <c r="E266" s="167" t="s">
        <v>10</v>
      </c>
      <c r="G266" s="36">
        <v>1.72</v>
      </c>
      <c r="H266" s="38">
        <v>0.74</v>
      </c>
      <c r="I266" s="38">
        <f t="shared" si="19"/>
        <v>1.27</v>
      </c>
      <c r="J266" s="167"/>
    </row>
    <row r="267" spans="1:44" s="56" customFormat="1" ht="15" hidden="1" customHeight="1">
      <c r="A267" s="27"/>
      <c r="B267" s="42"/>
      <c r="C267" s="27"/>
      <c r="D267" s="35"/>
      <c r="E267" s="167"/>
      <c r="F267" s="34"/>
      <c r="G267" s="36"/>
      <c r="H267" s="38"/>
      <c r="I267" s="38"/>
      <c r="J267" s="167"/>
      <c r="K267" s="58"/>
      <c r="L267" s="59"/>
      <c r="R267" s="60"/>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2"/>
    </row>
    <row r="268" spans="1:44" s="56" customFormat="1" ht="25.5" hidden="1" customHeight="1">
      <c r="A268" s="25" t="s">
        <v>253</v>
      </c>
      <c r="B268" s="39" t="s">
        <v>8</v>
      </c>
      <c r="C268" s="40" t="s">
        <v>13</v>
      </c>
      <c r="D268" s="41" t="s">
        <v>254</v>
      </c>
      <c r="E268" s="191" t="s">
        <v>7</v>
      </c>
      <c r="F268" s="30">
        <v>1</v>
      </c>
      <c r="G268" s="31"/>
      <c r="H268" s="32">
        <f>SUM(I269:I273)</f>
        <v>51.54</v>
      </c>
      <c r="I268" s="33">
        <f>ROUND(H268*F268,2)</f>
        <v>51.54</v>
      </c>
      <c r="J268" s="167"/>
      <c r="K268" s="58"/>
      <c r="L268" s="59"/>
      <c r="R268" s="60"/>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2"/>
    </row>
    <row r="269" spans="1:44" s="56" customFormat="1" ht="15" hidden="1" customHeight="1">
      <c r="A269" s="27" t="s">
        <v>255</v>
      </c>
      <c r="B269" s="42" t="s">
        <v>8</v>
      </c>
      <c r="C269" s="27" t="s">
        <v>14</v>
      </c>
      <c r="D269" s="35" t="s">
        <v>258</v>
      </c>
      <c r="E269" s="167" t="s">
        <v>32</v>
      </c>
      <c r="F269" s="34"/>
      <c r="G269" s="36">
        <v>1.42</v>
      </c>
      <c r="H269" s="38">
        <v>1</v>
      </c>
      <c r="I269" s="38">
        <f t="shared" ref="I269" si="20">ROUND(G269*H269,2)</f>
        <v>1.42</v>
      </c>
      <c r="J269" s="167"/>
      <c r="K269" s="58"/>
      <c r="L269" s="59"/>
      <c r="R269" s="60"/>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2"/>
    </row>
    <row r="270" spans="1:44" s="56" customFormat="1" ht="24" hidden="1" customHeight="1">
      <c r="A270" s="27" t="s">
        <v>256</v>
      </c>
      <c r="B270" s="71" t="s">
        <v>8</v>
      </c>
      <c r="C270" s="27" t="s">
        <v>14</v>
      </c>
      <c r="D270" s="35" t="s">
        <v>259</v>
      </c>
      <c r="E270" s="167" t="s">
        <v>7</v>
      </c>
      <c r="F270" s="34"/>
      <c r="G270" s="36">
        <v>1.1499999999999999</v>
      </c>
      <c r="H270" s="72">
        <v>36.31</v>
      </c>
      <c r="I270" s="37">
        <f>ROUND(G270*H270,2)</f>
        <v>41.76</v>
      </c>
      <c r="J270" s="167"/>
      <c r="K270" s="58"/>
      <c r="L270" s="59"/>
      <c r="R270" s="60"/>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2"/>
    </row>
    <row r="271" spans="1:44" s="56" customFormat="1" ht="15" hidden="1" customHeight="1">
      <c r="A271" s="27" t="s">
        <v>257</v>
      </c>
      <c r="B271" s="42" t="s">
        <v>8</v>
      </c>
      <c r="C271" s="27" t="s">
        <v>14</v>
      </c>
      <c r="D271" s="35" t="s">
        <v>260</v>
      </c>
      <c r="E271" s="167" t="s">
        <v>32</v>
      </c>
      <c r="F271" s="34"/>
      <c r="G271" s="36">
        <v>1.42</v>
      </c>
      <c r="H271" s="38">
        <v>0.5</v>
      </c>
      <c r="I271" s="38">
        <f>ROUND(G271*H271,2)</f>
        <v>0.71</v>
      </c>
      <c r="J271" s="167"/>
      <c r="K271" s="58"/>
      <c r="L271" s="59"/>
      <c r="R271" s="60"/>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2"/>
    </row>
    <row r="272" spans="1:44" s="56" customFormat="1" ht="15" hidden="1" customHeight="1">
      <c r="A272" s="27">
        <v>88323</v>
      </c>
      <c r="B272" s="71" t="s">
        <v>44</v>
      </c>
      <c r="C272" s="27" t="s">
        <v>13</v>
      </c>
      <c r="D272" s="35" t="s">
        <v>230</v>
      </c>
      <c r="E272" s="167" t="s">
        <v>24</v>
      </c>
      <c r="F272" s="34"/>
      <c r="G272" s="36">
        <v>0.22</v>
      </c>
      <c r="H272" s="38">
        <v>19.5</v>
      </c>
      <c r="I272" s="38">
        <f>ROUND(G272*H272,2)</f>
        <v>4.29</v>
      </c>
      <c r="J272" s="167"/>
      <c r="K272" s="58"/>
      <c r="L272" s="59"/>
      <c r="R272" s="60"/>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2"/>
    </row>
    <row r="273" spans="1:44" s="34" customFormat="1" ht="25.5" hidden="1" customHeight="1">
      <c r="A273" s="44">
        <v>88243</v>
      </c>
      <c r="B273" s="71" t="s">
        <v>44</v>
      </c>
      <c r="C273" s="44" t="s">
        <v>13</v>
      </c>
      <c r="D273" s="45" t="s">
        <v>25</v>
      </c>
      <c r="E273" s="192" t="s">
        <v>24</v>
      </c>
      <c r="F273" s="42"/>
      <c r="G273" s="47">
        <v>0.22</v>
      </c>
      <c r="H273" s="37">
        <v>15.29</v>
      </c>
      <c r="I273" s="37">
        <f t="shared" ref="I273" si="21">ROUND(G273*H273,2)</f>
        <v>3.36</v>
      </c>
      <c r="J273" s="167"/>
    </row>
    <row r="274" spans="1:44" s="56" customFormat="1" ht="15" hidden="1" customHeight="1">
      <c r="A274" s="27"/>
      <c r="B274" s="42"/>
      <c r="C274" s="27"/>
      <c r="D274" s="35"/>
      <c r="E274" s="167"/>
      <c r="F274" s="34"/>
      <c r="G274" s="36"/>
      <c r="H274" s="38"/>
      <c r="I274" s="38"/>
      <c r="J274" s="167"/>
      <c r="K274" s="58"/>
      <c r="L274" s="59"/>
      <c r="R274" s="60"/>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2"/>
    </row>
    <row r="275" spans="1:44" s="56" customFormat="1" ht="15" hidden="1" customHeight="1">
      <c r="B275" s="42"/>
      <c r="C275" s="42"/>
      <c r="D275" s="42"/>
      <c r="E275" s="193"/>
      <c r="F275" s="42"/>
      <c r="G275" s="58"/>
      <c r="H275" s="58"/>
      <c r="I275" s="58"/>
      <c r="J275" s="167"/>
      <c r="K275" s="58"/>
      <c r="L275" s="59"/>
      <c r="R275" s="60"/>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2"/>
    </row>
    <row r="276" spans="1:44" s="56" customFormat="1" ht="38.25" hidden="1">
      <c r="A276" s="29" t="s">
        <v>261</v>
      </c>
      <c r="B276" s="29" t="s">
        <v>109</v>
      </c>
      <c r="C276" s="29" t="s">
        <v>13</v>
      </c>
      <c r="D276" s="28" t="s">
        <v>368</v>
      </c>
      <c r="E276" s="194" t="s">
        <v>32</v>
      </c>
      <c r="F276" s="30">
        <v>1</v>
      </c>
      <c r="G276" s="31"/>
      <c r="H276" s="32">
        <f>SUM(I277:I281)</f>
        <v>163.20999999999998</v>
      </c>
      <c r="I276" s="33">
        <f>ROUND(H276*F276,2)</f>
        <v>163.21</v>
      </c>
      <c r="J276" s="167"/>
      <c r="K276" s="58"/>
      <c r="L276" s="59"/>
      <c r="R276" s="60"/>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2"/>
    </row>
    <row r="277" spans="1:44" s="56" customFormat="1" ht="25.5" hidden="1">
      <c r="A277" s="27">
        <v>38779</v>
      </c>
      <c r="B277" s="71" t="s">
        <v>44</v>
      </c>
      <c r="C277" s="27" t="s">
        <v>14</v>
      </c>
      <c r="D277" s="35" t="str">
        <f>IF(A277=0," ",VLOOKUP(A277,InsumosSINAPI!$A$6:$I$9354,2,0))</f>
        <v>LAMPADA FLUORESCENTE TUBULAR T8 DE 32/36 W, BIVOLT</v>
      </c>
      <c r="E277" s="167" t="str">
        <f>IF(A277=0," ",VLOOKUP(A277,InsumosSINAPI!$A$6:$I$9354,3,0))</f>
        <v xml:space="preserve">UN    </v>
      </c>
      <c r="F277" s="34"/>
      <c r="G277" s="36">
        <v>2</v>
      </c>
      <c r="H277" s="72" t="str">
        <f>IF(A277=0," ",VLOOKUP(A277,InsumosSINAPI!$A$6:$I$9354,5,0))</f>
        <v>11,35</v>
      </c>
      <c r="I277" s="37">
        <f t="shared" ref="I277:I279" si="22">ROUND(G277*H277,2)</f>
        <v>22.7</v>
      </c>
      <c r="J277" s="167"/>
      <c r="K277" s="58"/>
      <c r="L277" s="59"/>
      <c r="R277" s="60"/>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2"/>
    </row>
    <row r="278" spans="1:44" s="56" customFormat="1" ht="25.5" hidden="1">
      <c r="A278" s="27" t="s">
        <v>262</v>
      </c>
      <c r="B278" s="71" t="s">
        <v>109</v>
      </c>
      <c r="C278" s="27" t="s">
        <v>14</v>
      </c>
      <c r="D278" s="35" t="s">
        <v>263</v>
      </c>
      <c r="E278" s="167" t="s">
        <v>32</v>
      </c>
      <c r="F278" s="34"/>
      <c r="G278" s="36">
        <v>1</v>
      </c>
      <c r="H278" s="36">
        <v>30</v>
      </c>
      <c r="I278" s="37">
        <f t="shared" si="22"/>
        <v>30</v>
      </c>
      <c r="J278" s="167"/>
      <c r="K278" s="58"/>
      <c r="L278" s="59"/>
      <c r="R278" s="60"/>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2"/>
    </row>
    <row r="279" spans="1:44" s="56" customFormat="1" ht="25.5" hidden="1">
      <c r="A279" s="27" t="s">
        <v>264</v>
      </c>
      <c r="B279" s="71" t="s">
        <v>109</v>
      </c>
      <c r="C279" s="27" t="s">
        <v>14</v>
      </c>
      <c r="D279" s="35" t="s">
        <v>265</v>
      </c>
      <c r="E279" s="167" t="s">
        <v>32</v>
      </c>
      <c r="F279" s="34"/>
      <c r="G279" s="36">
        <v>1</v>
      </c>
      <c r="H279" s="36">
        <v>80.209999999999994</v>
      </c>
      <c r="I279" s="37">
        <f t="shared" si="22"/>
        <v>80.209999999999994</v>
      </c>
      <c r="J279" s="167"/>
      <c r="K279" s="58"/>
      <c r="L279" s="59"/>
      <c r="R279" s="60"/>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2"/>
    </row>
    <row r="280" spans="1:44" s="56" customFormat="1" ht="15" hidden="1">
      <c r="A280" s="27">
        <v>88264</v>
      </c>
      <c r="B280" s="71" t="s">
        <v>44</v>
      </c>
      <c r="C280" s="27" t="s">
        <v>13</v>
      </c>
      <c r="D280" s="35" t="s">
        <v>64</v>
      </c>
      <c r="E280" s="167" t="s">
        <v>24</v>
      </c>
      <c r="F280" s="34"/>
      <c r="G280" s="36">
        <v>1</v>
      </c>
      <c r="H280" s="37">
        <v>17.36</v>
      </c>
      <c r="I280" s="37">
        <f>ROUND(G280*H280,2)</f>
        <v>17.36</v>
      </c>
      <c r="J280" s="167"/>
      <c r="K280" s="58"/>
      <c r="L280" s="59"/>
      <c r="R280" s="60"/>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2"/>
    </row>
    <row r="281" spans="1:44" s="56" customFormat="1" ht="15" hidden="1">
      <c r="A281" s="27">
        <v>88316</v>
      </c>
      <c r="B281" s="71" t="s">
        <v>44</v>
      </c>
      <c r="C281" s="27" t="s">
        <v>13</v>
      </c>
      <c r="D281" s="35" t="s">
        <v>33</v>
      </c>
      <c r="E281" s="167" t="s">
        <v>24</v>
      </c>
      <c r="F281" s="34"/>
      <c r="G281" s="36">
        <v>1</v>
      </c>
      <c r="H281" s="38">
        <v>12.94</v>
      </c>
      <c r="I281" s="37">
        <f>ROUND(G281*H281,2)</f>
        <v>12.94</v>
      </c>
      <c r="J281" s="167"/>
      <c r="K281" s="58"/>
      <c r="L281" s="59"/>
      <c r="R281" s="60"/>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2"/>
    </row>
    <row r="282" spans="1:44" s="56" customFormat="1" ht="15" hidden="1">
      <c r="A282" s="27"/>
      <c r="B282" s="42"/>
      <c r="C282" s="27"/>
      <c r="D282" s="35"/>
      <c r="E282" s="167"/>
      <c r="F282" s="34"/>
      <c r="G282" s="36"/>
      <c r="H282" s="36"/>
      <c r="I282" s="37"/>
      <c r="J282" s="167"/>
      <c r="K282" s="58"/>
      <c r="L282" s="59"/>
      <c r="R282" s="60"/>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2"/>
    </row>
    <row r="283" spans="1:44" s="56" customFormat="1" ht="15" hidden="1">
      <c r="A283" s="29" t="s">
        <v>266</v>
      </c>
      <c r="B283" s="39" t="s">
        <v>8</v>
      </c>
      <c r="C283" s="27" t="s">
        <v>13</v>
      </c>
      <c r="D283" s="28" t="s">
        <v>267</v>
      </c>
      <c r="E283" s="194" t="s">
        <v>7</v>
      </c>
      <c r="F283" s="30">
        <v>1</v>
      </c>
      <c r="G283" s="31"/>
      <c r="H283" s="32">
        <f>SUM(I284:I285)</f>
        <v>21.64</v>
      </c>
      <c r="I283" s="33">
        <f>ROUND(H283*F283,2)</f>
        <v>21.64</v>
      </c>
      <c r="J283" s="167"/>
      <c r="K283" s="58"/>
      <c r="L283" s="59"/>
      <c r="R283" s="60"/>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2"/>
    </row>
    <row r="284" spans="1:44" s="34" customFormat="1" hidden="1">
      <c r="A284" s="27">
        <v>88316</v>
      </c>
      <c r="B284" s="71" t="s">
        <v>44</v>
      </c>
      <c r="C284" s="27" t="s">
        <v>13</v>
      </c>
      <c r="D284" s="35" t="s">
        <v>33</v>
      </c>
      <c r="E284" s="167" t="s">
        <v>24</v>
      </c>
      <c r="G284" s="36">
        <v>1</v>
      </c>
      <c r="H284" s="38">
        <v>12.94</v>
      </c>
      <c r="I284" s="38">
        <f t="shared" ref="I284" si="23">ROUND(G284*H284,2)</f>
        <v>12.94</v>
      </c>
      <c r="J284" s="167"/>
    </row>
    <row r="285" spans="1:44" s="34" customFormat="1" hidden="1">
      <c r="A285" s="27">
        <v>88273</v>
      </c>
      <c r="B285" s="71" t="s">
        <v>44</v>
      </c>
      <c r="C285" s="27" t="s">
        <v>13</v>
      </c>
      <c r="D285" s="35" t="s">
        <v>268</v>
      </c>
      <c r="E285" s="167" t="s">
        <v>24</v>
      </c>
      <c r="G285" s="34">
        <v>0.5</v>
      </c>
      <c r="H285" s="37">
        <v>17.399999999999999</v>
      </c>
      <c r="I285" s="37">
        <f>ROUND(G285*H285,2)</f>
        <v>8.6999999999999993</v>
      </c>
      <c r="J285" s="167"/>
    </row>
    <row r="286" spans="1:44" s="56" customFormat="1" ht="15" hidden="1">
      <c r="A286" s="27"/>
      <c r="B286" s="42"/>
      <c r="C286" s="27"/>
      <c r="D286" s="35"/>
      <c r="E286" s="167"/>
      <c r="F286" s="34"/>
      <c r="G286" s="36"/>
      <c r="H286" s="36"/>
      <c r="I286" s="37"/>
      <c r="J286" s="167"/>
      <c r="K286" s="58"/>
      <c r="L286" s="59"/>
      <c r="R286" s="60"/>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2"/>
    </row>
    <row r="287" spans="1:44" s="56" customFormat="1" ht="15" hidden="1">
      <c r="A287" s="29" t="s">
        <v>269</v>
      </c>
      <c r="B287" s="39" t="s">
        <v>8</v>
      </c>
      <c r="C287" s="27" t="s">
        <v>13</v>
      </c>
      <c r="D287" s="28" t="s">
        <v>270</v>
      </c>
      <c r="E287" s="194" t="s">
        <v>7</v>
      </c>
      <c r="F287" s="30">
        <v>1</v>
      </c>
      <c r="G287" s="31"/>
      <c r="H287" s="32">
        <f>SUM(I288:I289)</f>
        <v>5.2600000000000007</v>
      </c>
      <c r="I287" s="33">
        <f>ROUND(H287*F287,2)</f>
        <v>5.26</v>
      </c>
      <c r="J287" s="167"/>
      <c r="K287" s="58"/>
      <c r="L287" s="59"/>
      <c r="R287" s="60"/>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2"/>
    </row>
    <row r="288" spans="1:44" s="34" customFormat="1" ht="25.5" hidden="1">
      <c r="A288" s="27">
        <v>88239</v>
      </c>
      <c r="B288" s="71" t="s">
        <v>44</v>
      </c>
      <c r="C288" s="27" t="s">
        <v>13</v>
      </c>
      <c r="D288" s="35" t="s">
        <v>113</v>
      </c>
      <c r="E288" s="167" t="s">
        <v>24</v>
      </c>
      <c r="G288" s="36">
        <v>0.3</v>
      </c>
      <c r="H288" s="38">
        <v>15.62</v>
      </c>
      <c r="I288" s="43">
        <f t="shared" ref="I288:I289" si="24">ROUND(G288*H288,2)</f>
        <v>4.6900000000000004</v>
      </c>
      <c r="J288" s="167"/>
    </row>
    <row r="289" spans="1:44" s="34" customFormat="1" ht="25.5" hidden="1">
      <c r="A289" s="27">
        <v>88261</v>
      </c>
      <c r="B289" s="71" t="s">
        <v>44</v>
      </c>
      <c r="C289" s="27" t="s">
        <v>13</v>
      </c>
      <c r="D289" s="35" t="s">
        <v>114</v>
      </c>
      <c r="E289" s="167" t="s">
        <v>24</v>
      </c>
      <c r="G289" s="36">
        <v>0.03</v>
      </c>
      <c r="H289" s="38">
        <v>19.04</v>
      </c>
      <c r="I289" s="43">
        <f t="shared" si="24"/>
        <v>0.56999999999999995</v>
      </c>
      <c r="J289" s="167"/>
    </row>
    <row r="290" spans="1:44" s="56" customFormat="1" ht="15" hidden="1">
      <c r="A290" s="27"/>
      <c r="B290" s="42"/>
      <c r="C290" s="27"/>
      <c r="D290" s="35"/>
      <c r="E290" s="167"/>
      <c r="F290" s="34"/>
      <c r="G290" s="36"/>
      <c r="H290" s="36"/>
      <c r="I290" s="37"/>
      <c r="J290" s="167"/>
      <c r="K290" s="58"/>
      <c r="L290" s="59"/>
      <c r="R290" s="60"/>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2"/>
    </row>
    <row r="291" spans="1:44" s="34" customFormat="1" ht="25.5" hidden="1" customHeight="1">
      <c r="A291" s="25" t="s">
        <v>271</v>
      </c>
      <c r="B291" s="39" t="s">
        <v>35</v>
      </c>
      <c r="C291" s="40" t="s">
        <v>13</v>
      </c>
      <c r="D291" s="41" t="s">
        <v>272</v>
      </c>
      <c r="E291" s="191" t="s">
        <v>11</v>
      </c>
      <c r="F291" s="30">
        <v>1</v>
      </c>
      <c r="G291" s="31"/>
      <c r="H291" s="32">
        <f>SUM(I292:I295)</f>
        <v>5.51</v>
      </c>
      <c r="I291" s="33">
        <f>H291*F291</f>
        <v>5.51</v>
      </c>
      <c r="J291" s="167"/>
    </row>
    <row r="292" spans="1:44" s="56" customFormat="1" ht="15" hidden="1" customHeight="1">
      <c r="A292" s="88">
        <v>7356</v>
      </c>
      <c r="B292" s="71" t="s">
        <v>44</v>
      </c>
      <c r="C292" s="57" t="s">
        <v>14</v>
      </c>
      <c r="D292" s="42" t="s">
        <v>273</v>
      </c>
      <c r="E292" s="167" t="s">
        <v>43</v>
      </c>
      <c r="G292" s="70">
        <v>0.03</v>
      </c>
      <c r="H292" s="38">
        <v>17.350000000000001</v>
      </c>
      <c r="I292" s="43">
        <f t="shared" ref="I292:I295" si="25">ROUND(G292*H292,2)</f>
        <v>0.52</v>
      </c>
      <c r="J292" s="167"/>
      <c r="K292" s="58"/>
      <c r="L292" s="59"/>
      <c r="R292" s="60"/>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2"/>
    </row>
    <row r="293" spans="1:44" s="56" customFormat="1" ht="15" hidden="1" customHeight="1">
      <c r="A293" s="27">
        <v>12815</v>
      </c>
      <c r="B293" s="71" t="s">
        <v>44</v>
      </c>
      <c r="C293" s="57" t="s">
        <v>14</v>
      </c>
      <c r="D293" s="42" t="s">
        <v>274</v>
      </c>
      <c r="E293" s="167" t="s">
        <v>32</v>
      </c>
      <c r="G293" s="70">
        <v>0.02</v>
      </c>
      <c r="H293" s="38">
        <v>4.51</v>
      </c>
      <c r="I293" s="43">
        <f t="shared" ref="I293" si="26">ROUND(G293*H293,2)</f>
        <v>0.09</v>
      </c>
      <c r="J293" s="167"/>
      <c r="K293" s="58"/>
      <c r="L293" s="59"/>
      <c r="R293" s="60"/>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2"/>
    </row>
    <row r="294" spans="1:44" s="56" customFormat="1" ht="15" hidden="1" customHeight="1">
      <c r="A294" s="88">
        <v>88310</v>
      </c>
      <c r="B294" s="71" t="s">
        <v>44</v>
      </c>
      <c r="C294" s="57" t="s">
        <v>13</v>
      </c>
      <c r="D294" s="42" t="s">
        <v>23</v>
      </c>
      <c r="E294" s="167" t="s">
        <v>24</v>
      </c>
      <c r="G294" s="70">
        <v>0.1</v>
      </c>
      <c r="H294" s="38">
        <v>16.77</v>
      </c>
      <c r="I294" s="43">
        <f t="shared" si="25"/>
        <v>1.68</v>
      </c>
      <c r="J294" s="167"/>
      <c r="K294" s="58"/>
      <c r="L294" s="59"/>
      <c r="R294" s="60"/>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2"/>
    </row>
    <row r="295" spans="1:44" s="56" customFormat="1" ht="15" hidden="1" customHeight="1">
      <c r="A295" s="88">
        <v>88316</v>
      </c>
      <c r="B295" s="71" t="s">
        <v>44</v>
      </c>
      <c r="C295" s="57" t="s">
        <v>13</v>
      </c>
      <c r="D295" s="42" t="s">
        <v>33</v>
      </c>
      <c r="E295" s="167" t="s">
        <v>24</v>
      </c>
      <c r="G295" s="70">
        <v>0.2</v>
      </c>
      <c r="H295" s="38">
        <f>+$I$524</f>
        <v>16.11</v>
      </c>
      <c r="I295" s="43">
        <f t="shared" si="25"/>
        <v>3.22</v>
      </c>
      <c r="J295" s="167"/>
      <c r="K295" s="58"/>
      <c r="L295" s="59"/>
      <c r="R295" s="60"/>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2"/>
    </row>
    <row r="296" spans="1:44" s="56" customFormat="1" ht="15" hidden="1" customHeight="1">
      <c r="A296" s="27"/>
      <c r="B296" s="42"/>
      <c r="C296" s="27"/>
      <c r="D296" s="35"/>
      <c r="E296" s="167"/>
      <c r="F296" s="34"/>
      <c r="G296" s="36"/>
      <c r="H296" s="36"/>
      <c r="I296" s="37"/>
      <c r="J296" s="167"/>
      <c r="K296" s="58"/>
      <c r="L296" s="59"/>
      <c r="R296" s="60"/>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2"/>
    </row>
    <row r="297" spans="1:44" s="34" customFormat="1" ht="25.5" hidden="1">
      <c r="A297" s="25" t="s">
        <v>275</v>
      </c>
      <c r="B297" s="39" t="s">
        <v>109</v>
      </c>
      <c r="C297" s="40" t="s">
        <v>13</v>
      </c>
      <c r="D297" s="41" t="s">
        <v>276</v>
      </c>
      <c r="E297" s="191" t="s">
        <v>7</v>
      </c>
      <c r="F297" s="30">
        <v>1</v>
      </c>
      <c r="G297" s="31"/>
      <c r="H297" s="32">
        <f>SUM(I298)</f>
        <v>6.44</v>
      </c>
      <c r="I297" s="33">
        <f>H297*F297</f>
        <v>6.44</v>
      </c>
      <c r="J297" s="167"/>
    </row>
    <row r="298" spans="1:44" s="56" customFormat="1" ht="15" hidden="1">
      <c r="A298" s="88">
        <v>88316</v>
      </c>
      <c r="B298" s="71" t="s">
        <v>44</v>
      </c>
      <c r="C298" s="57" t="s">
        <v>13</v>
      </c>
      <c r="D298" s="42" t="s">
        <v>33</v>
      </c>
      <c r="E298" s="167" t="s">
        <v>24</v>
      </c>
      <c r="G298" s="70">
        <v>0.4</v>
      </c>
      <c r="H298" s="38">
        <f>+$I$524</f>
        <v>16.11</v>
      </c>
      <c r="I298" s="43">
        <f t="shared" ref="I298" si="27">ROUND(G298*H298,2)</f>
        <v>6.44</v>
      </c>
      <c r="J298" s="167"/>
      <c r="K298" s="58"/>
      <c r="L298" s="59"/>
      <c r="R298" s="60"/>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2"/>
    </row>
    <row r="299" spans="1:44" s="56" customFormat="1" ht="15" hidden="1">
      <c r="A299" s="27"/>
      <c r="B299" s="42"/>
      <c r="C299" s="27"/>
      <c r="D299" s="35"/>
      <c r="E299" s="167"/>
      <c r="F299" s="34"/>
      <c r="G299" s="36"/>
      <c r="H299" s="36"/>
      <c r="I299" s="37"/>
      <c r="J299" s="167"/>
      <c r="K299" s="58"/>
      <c r="L299" s="59"/>
      <c r="R299" s="60"/>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2"/>
    </row>
    <row r="300" spans="1:44" s="56" customFormat="1" ht="25.5" hidden="1">
      <c r="A300" s="29" t="s">
        <v>277</v>
      </c>
      <c r="B300" s="29" t="s">
        <v>8</v>
      </c>
      <c r="C300" s="29" t="s">
        <v>13</v>
      </c>
      <c r="D300" s="28" t="s">
        <v>281</v>
      </c>
      <c r="E300" s="194" t="s">
        <v>7</v>
      </c>
      <c r="F300" s="30">
        <v>1</v>
      </c>
      <c r="G300" s="31"/>
      <c r="H300" s="32">
        <f>SUM(I301)</f>
        <v>42.31</v>
      </c>
      <c r="I300" s="33">
        <f>ROUND(H300*F300,2)</f>
        <v>42.31</v>
      </c>
      <c r="J300" s="167"/>
      <c r="K300" s="58"/>
      <c r="L300" s="59"/>
      <c r="R300" s="60"/>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2"/>
    </row>
    <row r="301" spans="1:44" s="56" customFormat="1" ht="15" hidden="1">
      <c r="A301" s="27" t="s">
        <v>282</v>
      </c>
      <c r="B301" s="27" t="s">
        <v>8</v>
      </c>
      <c r="C301" s="27" t="s">
        <v>14</v>
      </c>
      <c r="D301" s="35" t="s">
        <v>283</v>
      </c>
      <c r="E301" s="167" t="s">
        <v>7</v>
      </c>
      <c r="F301" s="34"/>
      <c r="G301" s="36">
        <v>1</v>
      </c>
      <c r="H301" s="36">
        <v>42.31</v>
      </c>
      <c r="I301" s="37">
        <f>ROUND(G301*H301,2)</f>
        <v>42.31</v>
      </c>
      <c r="J301" s="167"/>
      <c r="K301" s="58"/>
      <c r="L301" s="59"/>
      <c r="R301" s="60"/>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2"/>
    </row>
    <row r="302" spans="1:44" s="56" customFormat="1" ht="15" hidden="1">
      <c r="A302" s="27"/>
      <c r="B302" s="42"/>
      <c r="C302" s="27"/>
      <c r="D302" s="35"/>
      <c r="E302" s="167"/>
      <c r="F302" s="34"/>
      <c r="G302" s="36"/>
      <c r="H302" s="36"/>
      <c r="I302" s="37"/>
      <c r="J302" s="167"/>
      <c r="K302" s="58"/>
      <c r="L302" s="59"/>
      <c r="R302" s="60"/>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2"/>
    </row>
    <row r="303" spans="1:44" s="56" customFormat="1" ht="25.5" hidden="1">
      <c r="A303" s="25" t="s">
        <v>278</v>
      </c>
      <c r="B303" s="39" t="s">
        <v>109</v>
      </c>
      <c r="C303" s="40" t="s">
        <v>13</v>
      </c>
      <c r="D303" s="41" t="s">
        <v>284</v>
      </c>
      <c r="E303" s="191" t="s">
        <v>11</v>
      </c>
      <c r="F303" s="30">
        <v>1</v>
      </c>
      <c r="G303" s="31"/>
      <c r="H303" s="32">
        <f>SUM(I304)</f>
        <v>23.6</v>
      </c>
      <c r="I303" s="33">
        <f>ROUND(H303*F303,2)</f>
        <v>23.6</v>
      </c>
      <c r="J303" s="167"/>
      <c r="K303" s="58"/>
      <c r="L303" s="59"/>
      <c r="R303" s="60"/>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2"/>
    </row>
    <row r="304" spans="1:44" s="56" customFormat="1" ht="25.5" hidden="1">
      <c r="A304" s="27" t="s">
        <v>285</v>
      </c>
      <c r="B304" s="71" t="s">
        <v>109</v>
      </c>
      <c r="C304" s="27" t="s">
        <v>13</v>
      </c>
      <c r="D304" s="35" t="s">
        <v>284</v>
      </c>
      <c r="E304" s="167" t="s">
        <v>11</v>
      </c>
      <c r="F304" s="34"/>
      <c r="G304" s="36">
        <v>1</v>
      </c>
      <c r="H304" s="36">
        <v>23.6</v>
      </c>
      <c r="I304" s="72">
        <f>ROUND(G304*H304,2)</f>
        <v>23.6</v>
      </c>
      <c r="J304" s="167"/>
      <c r="K304" s="58"/>
      <c r="L304" s="59"/>
      <c r="R304" s="60"/>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2"/>
    </row>
    <row r="305" spans="1:44" s="56" customFormat="1" ht="15" hidden="1">
      <c r="A305" s="27"/>
      <c r="B305" s="42"/>
      <c r="C305" s="27"/>
      <c r="D305" s="35"/>
      <c r="E305" s="167"/>
      <c r="F305" s="34"/>
      <c r="G305" s="36"/>
      <c r="H305" s="36"/>
      <c r="I305" s="37"/>
      <c r="J305" s="167"/>
      <c r="K305" s="58"/>
      <c r="L305" s="59"/>
      <c r="R305" s="60"/>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2"/>
    </row>
    <row r="306" spans="1:44" s="56" customFormat="1" ht="38.25" hidden="1" customHeight="1">
      <c r="A306" s="29" t="s">
        <v>280</v>
      </c>
      <c r="B306" s="29" t="s">
        <v>109</v>
      </c>
      <c r="C306" s="29" t="s">
        <v>13</v>
      </c>
      <c r="D306" s="28" t="s">
        <v>286</v>
      </c>
      <c r="E306" s="194" t="s">
        <v>32</v>
      </c>
      <c r="F306" s="30">
        <v>1</v>
      </c>
      <c r="G306" s="31"/>
      <c r="H306" s="32">
        <f>SUM(I307:I311)</f>
        <v>126.42</v>
      </c>
      <c r="I306" s="33">
        <f>ROUND(H306*F306,2)</f>
        <v>126.42</v>
      </c>
      <c r="J306" s="167"/>
      <c r="K306" s="58"/>
      <c r="L306" s="59"/>
      <c r="R306" s="60"/>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2"/>
    </row>
    <row r="307" spans="1:44" s="56" customFormat="1" ht="25.5" hidden="1">
      <c r="A307" s="27">
        <v>38778</v>
      </c>
      <c r="B307" s="71" t="s">
        <v>44</v>
      </c>
      <c r="C307" s="27" t="s">
        <v>14</v>
      </c>
      <c r="D307" s="35" t="str">
        <f>IF(A307=0," ",VLOOKUP(A307,InsumosSINAPI!$A$6:$I$9354,2,0))</f>
        <v>LAMPADA FLUORESCENTE TUBULAR T8 DE 16/18 W, BIVOLT</v>
      </c>
      <c r="E307" s="167" t="str">
        <f>IF(A307=0," ",VLOOKUP(A307,InsumosSINAPI!$A$6:$I$9354,3,0))</f>
        <v xml:space="preserve">UN    </v>
      </c>
      <c r="F307" s="34"/>
      <c r="G307" s="36">
        <v>2</v>
      </c>
      <c r="H307" s="72">
        <v>5.6</v>
      </c>
      <c r="I307" s="37">
        <f t="shared" ref="I307:I309" si="28">ROUND(G307*H307,2)</f>
        <v>11.2</v>
      </c>
      <c r="J307" s="167"/>
      <c r="K307" s="58"/>
      <c r="L307" s="59"/>
      <c r="R307" s="60"/>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2"/>
    </row>
    <row r="308" spans="1:44" s="56" customFormat="1" ht="15" hidden="1" customHeight="1">
      <c r="A308" s="27" t="s">
        <v>287</v>
      </c>
      <c r="B308" s="42" t="s">
        <v>109</v>
      </c>
      <c r="C308" s="27" t="s">
        <v>14</v>
      </c>
      <c r="D308" s="35" t="s">
        <v>288</v>
      </c>
      <c r="E308" s="167" t="s">
        <v>32</v>
      </c>
      <c r="F308" s="34"/>
      <c r="G308" s="36">
        <v>1</v>
      </c>
      <c r="H308" s="36">
        <v>29.1</v>
      </c>
      <c r="I308" s="37">
        <f t="shared" si="28"/>
        <v>29.1</v>
      </c>
      <c r="J308" s="167"/>
      <c r="K308" s="58"/>
      <c r="L308" s="59"/>
      <c r="R308" s="60"/>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2"/>
    </row>
    <row r="309" spans="1:44" s="56" customFormat="1" ht="25.5" hidden="1" customHeight="1">
      <c r="A309" s="27" t="s">
        <v>289</v>
      </c>
      <c r="B309" s="42" t="s">
        <v>109</v>
      </c>
      <c r="C309" s="27" t="s">
        <v>14</v>
      </c>
      <c r="D309" s="35" t="s">
        <v>290</v>
      </c>
      <c r="E309" s="167" t="s">
        <v>32</v>
      </c>
      <c r="F309" s="34"/>
      <c r="G309" s="36">
        <v>1</v>
      </c>
      <c r="H309" s="36">
        <v>55.82</v>
      </c>
      <c r="I309" s="37">
        <f t="shared" si="28"/>
        <v>55.82</v>
      </c>
      <c r="J309" s="167"/>
      <c r="K309" s="58"/>
      <c r="L309" s="59"/>
      <c r="R309" s="60"/>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2"/>
    </row>
    <row r="310" spans="1:44" s="56" customFormat="1" ht="15" hidden="1" customHeight="1">
      <c r="A310" s="27">
        <v>88264</v>
      </c>
      <c r="B310" s="71" t="s">
        <v>44</v>
      </c>
      <c r="C310" s="27" t="s">
        <v>13</v>
      </c>
      <c r="D310" s="35" t="s">
        <v>64</v>
      </c>
      <c r="E310" s="167" t="s">
        <v>24</v>
      </c>
      <c r="F310" s="34"/>
      <c r="G310" s="36">
        <v>1</v>
      </c>
      <c r="H310" s="37">
        <v>17.36</v>
      </c>
      <c r="I310" s="37">
        <f>ROUND(G310*H310,2)</f>
        <v>17.36</v>
      </c>
      <c r="J310" s="167"/>
      <c r="K310" s="58"/>
      <c r="L310" s="59"/>
      <c r="R310" s="60"/>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2"/>
    </row>
    <row r="311" spans="1:44" s="56" customFormat="1" ht="15" hidden="1" customHeight="1">
      <c r="A311" s="27">
        <v>88316</v>
      </c>
      <c r="B311" s="42" t="s">
        <v>44</v>
      </c>
      <c r="C311" s="27" t="s">
        <v>13</v>
      </c>
      <c r="D311" s="35" t="s">
        <v>33</v>
      </c>
      <c r="E311" s="167" t="s">
        <v>24</v>
      </c>
      <c r="F311" s="34"/>
      <c r="G311" s="36">
        <v>1</v>
      </c>
      <c r="H311" s="37">
        <v>12.94</v>
      </c>
      <c r="I311" s="37">
        <f>ROUND(G311*H311,2)</f>
        <v>12.94</v>
      </c>
      <c r="J311" s="167"/>
      <c r="K311" s="58"/>
      <c r="L311" s="59"/>
      <c r="R311" s="60"/>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2"/>
    </row>
    <row r="312" spans="1:44" s="56" customFormat="1" ht="15" hidden="1" customHeight="1">
      <c r="A312" s="27"/>
      <c r="B312" s="42"/>
      <c r="C312" s="27"/>
      <c r="D312" s="35"/>
      <c r="E312" s="167"/>
      <c r="F312" s="34"/>
      <c r="G312" s="36"/>
      <c r="H312" s="37"/>
      <c r="I312" s="37"/>
      <c r="J312" s="167"/>
      <c r="K312" s="58"/>
      <c r="L312" s="59"/>
      <c r="R312" s="60"/>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2"/>
    </row>
    <row r="313" spans="1:44" s="56" customFormat="1" ht="38.25" hidden="1" customHeight="1">
      <c r="A313" s="29" t="s">
        <v>279</v>
      </c>
      <c r="B313" s="29" t="s">
        <v>109</v>
      </c>
      <c r="C313" s="29" t="s">
        <v>13</v>
      </c>
      <c r="D313" s="28" t="s">
        <v>291</v>
      </c>
      <c r="E313" s="194" t="s">
        <v>32</v>
      </c>
      <c r="F313" s="30">
        <v>1</v>
      </c>
      <c r="G313" s="31"/>
      <c r="H313" s="33">
        <f>SUM(I314:I317)</f>
        <v>90.62</v>
      </c>
      <c r="I313" s="33">
        <f>ROUND(H313*F313,2)</f>
        <v>90.62</v>
      </c>
      <c r="J313" s="167"/>
      <c r="K313" s="58"/>
      <c r="L313" s="59"/>
      <c r="R313" s="60"/>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2"/>
    </row>
    <row r="314" spans="1:44" s="56" customFormat="1" ht="25.5" hidden="1" customHeight="1">
      <c r="A314" s="27">
        <v>38191</v>
      </c>
      <c r="B314" s="71" t="s">
        <v>44</v>
      </c>
      <c r="C314" s="27" t="s">
        <v>14</v>
      </c>
      <c r="D314" s="35" t="str">
        <f>IF(A314=0," ",VLOOKUP(A314,InsumosSINAPI!$A$6:$I$9354,2,0))</f>
        <v>LAMPADA FLUORESCENTE COMPACTA 2U BRANCA 15 W, BASE E27 (127/220 V)</v>
      </c>
      <c r="E314" s="167" t="str">
        <f>IF(A314=0," ",VLOOKUP(A314,InsumosSINAPI!$A$6:$I$9354,3,0))</f>
        <v xml:space="preserve">UN    </v>
      </c>
      <c r="F314" s="34"/>
      <c r="G314" s="36">
        <v>1</v>
      </c>
      <c r="H314" s="37">
        <v>8.5</v>
      </c>
      <c r="I314" s="37">
        <f t="shared" ref="I314:I315" si="29">ROUND(G314*H314,2)</f>
        <v>8.5</v>
      </c>
      <c r="J314" s="167"/>
      <c r="K314" s="58"/>
      <c r="L314" s="59"/>
      <c r="R314" s="60"/>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2"/>
    </row>
    <row r="315" spans="1:44" s="56" customFormat="1" ht="38.25" hidden="1" customHeight="1">
      <c r="A315" s="27" t="s">
        <v>292</v>
      </c>
      <c r="B315" s="71" t="s">
        <v>109</v>
      </c>
      <c r="C315" s="27" t="s">
        <v>14</v>
      </c>
      <c r="D315" s="35" t="s">
        <v>293</v>
      </c>
      <c r="E315" s="167" t="s">
        <v>32</v>
      </c>
      <c r="F315" s="34"/>
      <c r="G315" s="36">
        <v>1</v>
      </c>
      <c r="H315" s="37">
        <v>51.82</v>
      </c>
      <c r="I315" s="37">
        <f t="shared" si="29"/>
        <v>51.82</v>
      </c>
      <c r="J315" s="167"/>
      <c r="K315" s="58"/>
      <c r="L315" s="59"/>
      <c r="R315" s="60"/>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2"/>
    </row>
    <row r="316" spans="1:44" s="56" customFormat="1" ht="15" hidden="1" customHeight="1">
      <c r="A316" s="27">
        <v>88264</v>
      </c>
      <c r="B316" s="42" t="s">
        <v>44</v>
      </c>
      <c r="C316" s="27" t="s">
        <v>13</v>
      </c>
      <c r="D316" s="35" t="s">
        <v>64</v>
      </c>
      <c r="E316" s="167" t="s">
        <v>24</v>
      </c>
      <c r="F316" s="34"/>
      <c r="G316" s="36">
        <v>1</v>
      </c>
      <c r="H316" s="37">
        <v>17.36</v>
      </c>
      <c r="I316" s="37">
        <f>ROUND(G316*H316,2)</f>
        <v>17.36</v>
      </c>
      <c r="J316" s="167"/>
      <c r="K316" s="58"/>
      <c r="L316" s="59"/>
      <c r="R316" s="60"/>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2"/>
    </row>
    <row r="317" spans="1:44" s="56" customFormat="1" ht="15" hidden="1" customHeight="1">
      <c r="A317" s="27">
        <v>88316</v>
      </c>
      <c r="B317" s="42" t="s">
        <v>44</v>
      </c>
      <c r="C317" s="27" t="s">
        <v>13</v>
      </c>
      <c r="D317" s="35" t="s">
        <v>33</v>
      </c>
      <c r="E317" s="167" t="s">
        <v>24</v>
      </c>
      <c r="F317" s="34"/>
      <c r="G317" s="36">
        <v>1</v>
      </c>
      <c r="H317" s="38">
        <v>12.94</v>
      </c>
      <c r="I317" s="37">
        <f>ROUND(G317*H317,2)</f>
        <v>12.94</v>
      </c>
      <c r="J317" s="167"/>
      <c r="K317" s="58"/>
      <c r="L317" s="59"/>
      <c r="R317" s="60"/>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2"/>
    </row>
    <row r="318" spans="1:44" s="56" customFormat="1" ht="15" hidden="1" customHeight="1">
      <c r="A318" s="27"/>
      <c r="B318" s="42"/>
      <c r="C318" s="27"/>
      <c r="D318" s="35"/>
      <c r="E318" s="167"/>
      <c r="F318" s="34"/>
      <c r="G318" s="36"/>
      <c r="H318" s="36"/>
      <c r="I318" s="37"/>
      <c r="J318" s="167"/>
      <c r="K318" s="58"/>
      <c r="L318" s="59"/>
      <c r="R318" s="60"/>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2"/>
    </row>
    <row r="319" spans="1:44" s="69" customFormat="1" ht="12.75" hidden="1" customHeight="1">
      <c r="A319" s="29" t="s">
        <v>294</v>
      </c>
      <c r="B319" s="29" t="s">
        <v>8</v>
      </c>
      <c r="C319" s="29" t="s">
        <v>13</v>
      </c>
      <c r="D319" s="28" t="s">
        <v>295</v>
      </c>
      <c r="E319" s="194" t="s">
        <v>7</v>
      </c>
      <c r="F319" s="30">
        <v>1</v>
      </c>
      <c r="G319" s="31"/>
      <c r="H319" s="32">
        <f>SUM(I320:I325)</f>
        <v>39.29</v>
      </c>
      <c r="I319" s="33">
        <f>ROUND(H319*F319,2)</f>
        <v>39.29</v>
      </c>
      <c r="J319" s="167"/>
    </row>
    <row r="320" spans="1:44" s="34" customFormat="1" ht="25.5" hidden="1" customHeight="1">
      <c r="A320" s="27">
        <v>88241</v>
      </c>
      <c r="B320" s="71" t="s">
        <v>44</v>
      </c>
      <c r="C320" s="27" t="s">
        <v>13</v>
      </c>
      <c r="D320" s="35" t="s">
        <v>296</v>
      </c>
      <c r="E320" s="167" t="s">
        <v>24</v>
      </c>
      <c r="G320" s="36">
        <v>0.3</v>
      </c>
      <c r="H320" s="36">
        <v>13.54</v>
      </c>
      <c r="I320" s="72">
        <f t="shared" ref="I320:I325" si="30">ROUND(G320*H320,2)</f>
        <v>4.0599999999999996</v>
      </c>
      <c r="J320" s="167"/>
    </row>
    <row r="321" spans="1:10" s="34" customFormat="1" ht="12.75" hidden="1" customHeight="1">
      <c r="A321" s="27">
        <v>88273</v>
      </c>
      <c r="B321" s="71" t="s">
        <v>44</v>
      </c>
      <c r="C321" s="27" t="s">
        <v>13</v>
      </c>
      <c r="D321" s="35" t="s">
        <v>268</v>
      </c>
      <c r="E321" s="167" t="s">
        <v>24</v>
      </c>
      <c r="G321" s="36">
        <f>0.85+0.3</f>
        <v>1.1499999999999999</v>
      </c>
      <c r="H321" s="36">
        <v>15.52</v>
      </c>
      <c r="I321" s="72">
        <f t="shared" si="30"/>
        <v>17.850000000000001</v>
      </c>
      <c r="J321" s="167"/>
    </row>
    <row r="322" spans="1:10" s="34" customFormat="1" ht="12.75" hidden="1" customHeight="1">
      <c r="A322" s="27" t="s">
        <v>297</v>
      </c>
      <c r="B322" s="42" t="s">
        <v>8</v>
      </c>
      <c r="C322" s="44" t="s">
        <v>14</v>
      </c>
      <c r="D322" s="35" t="s">
        <v>298</v>
      </c>
      <c r="E322" s="167" t="s">
        <v>24</v>
      </c>
      <c r="G322" s="36">
        <v>0.35</v>
      </c>
      <c r="H322" s="36">
        <v>7.0438999999999998</v>
      </c>
      <c r="I322" s="72">
        <f t="shared" si="30"/>
        <v>2.4700000000000002</v>
      </c>
      <c r="J322" s="167"/>
    </row>
    <row r="323" spans="1:10" s="34" customFormat="1" ht="12.75" hidden="1" customHeight="1">
      <c r="A323" s="27" t="s">
        <v>299</v>
      </c>
      <c r="B323" s="27" t="s">
        <v>8</v>
      </c>
      <c r="C323" s="27" t="s">
        <v>14</v>
      </c>
      <c r="D323" s="35" t="s">
        <v>300</v>
      </c>
      <c r="E323" s="167" t="s">
        <v>43</v>
      </c>
      <c r="G323" s="36">
        <v>0.4</v>
      </c>
      <c r="H323" s="36">
        <v>29.7</v>
      </c>
      <c r="I323" s="72">
        <f t="shared" si="30"/>
        <v>11.88</v>
      </c>
      <c r="J323" s="167"/>
    </row>
    <row r="324" spans="1:10" s="34" customFormat="1" ht="12.75" hidden="1" customHeight="1">
      <c r="A324" s="27" t="s">
        <v>301</v>
      </c>
      <c r="B324" s="42" t="s">
        <v>8</v>
      </c>
      <c r="C324" s="44" t="s">
        <v>14</v>
      </c>
      <c r="D324" s="35" t="s">
        <v>302</v>
      </c>
      <c r="E324" s="167" t="s">
        <v>32</v>
      </c>
      <c r="G324" s="36">
        <v>0.15</v>
      </c>
      <c r="H324" s="36">
        <v>16.03</v>
      </c>
      <c r="I324" s="72">
        <f t="shared" si="30"/>
        <v>2.4</v>
      </c>
      <c r="J324" s="167"/>
    </row>
    <row r="325" spans="1:10" s="34" customFormat="1" ht="12.75" hidden="1" customHeight="1">
      <c r="A325" s="27" t="s">
        <v>303</v>
      </c>
      <c r="B325" s="27" t="s">
        <v>8</v>
      </c>
      <c r="C325" s="27" t="s">
        <v>14</v>
      </c>
      <c r="D325" s="35" t="s">
        <v>304</v>
      </c>
      <c r="E325" s="167" t="s">
        <v>32</v>
      </c>
      <c r="G325" s="36">
        <v>1.1499999999999999</v>
      </c>
      <c r="H325" s="36">
        <v>0.55000000000000004</v>
      </c>
      <c r="I325" s="72">
        <f t="shared" si="30"/>
        <v>0.63</v>
      </c>
      <c r="J325" s="167"/>
    </row>
    <row r="326" spans="1:10" s="34" customFormat="1" ht="12.75" hidden="1" customHeight="1">
      <c r="A326" s="27"/>
      <c r="B326" s="27"/>
      <c r="C326" s="27"/>
      <c r="D326" s="35"/>
      <c r="E326" s="167"/>
      <c r="G326" s="36"/>
      <c r="H326" s="36"/>
      <c r="I326" s="72"/>
      <c r="J326" s="167"/>
    </row>
    <row r="327" spans="1:10" s="34" customFormat="1" ht="25.5" hidden="1" customHeight="1">
      <c r="A327" s="29" t="s">
        <v>305</v>
      </c>
      <c r="B327" s="29" t="s">
        <v>8</v>
      </c>
      <c r="C327" s="29" t="s">
        <v>13</v>
      </c>
      <c r="D327" s="28" t="s">
        <v>306</v>
      </c>
      <c r="E327" s="194" t="s">
        <v>7</v>
      </c>
      <c r="F327" s="30">
        <v>1</v>
      </c>
      <c r="G327" s="31"/>
      <c r="H327" s="32">
        <f>SUM(I328)</f>
        <v>85</v>
      </c>
      <c r="I327" s="33">
        <f>ROUND(H327*F327,2)</f>
        <v>85</v>
      </c>
      <c r="J327" s="167"/>
    </row>
    <row r="328" spans="1:10" s="34" customFormat="1" ht="25.5" hidden="1" customHeight="1">
      <c r="A328" s="27" t="s">
        <v>307</v>
      </c>
      <c r="B328" s="27" t="s">
        <v>8</v>
      </c>
      <c r="C328" s="27" t="s">
        <v>14</v>
      </c>
      <c r="D328" s="35" t="s">
        <v>308</v>
      </c>
      <c r="E328" s="167" t="s">
        <v>7</v>
      </c>
      <c r="G328" s="36">
        <v>1</v>
      </c>
      <c r="H328" s="36">
        <v>85</v>
      </c>
      <c r="I328" s="72">
        <f t="shared" ref="I328" si="31">ROUND(G328*H328,2)</f>
        <v>85</v>
      </c>
      <c r="J328" s="167"/>
    </row>
    <row r="329" spans="1:10" s="34" customFormat="1" ht="12.75" hidden="1" customHeight="1">
      <c r="A329" s="27"/>
      <c r="B329" s="71"/>
      <c r="C329" s="27"/>
      <c r="D329" s="35"/>
      <c r="E329" s="167"/>
      <c r="G329" s="36"/>
      <c r="H329" s="36"/>
      <c r="I329" s="72"/>
      <c r="J329" s="167"/>
    </row>
    <row r="330" spans="1:10" s="34" customFormat="1" ht="12.75" hidden="1" customHeight="1">
      <c r="A330" s="29" t="s">
        <v>309</v>
      </c>
      <c r="B330" s="29" t="s">
        <v>8</v>
      </c>
      <c r="C330" s="29" t="s">
        <v>13</v>
      </c>
      <c r="D330" s="28" t="s">
        <v>311</v>
      </c>
      <c r="E330" s="194" t="s">
        <v>32</v>
      </c>
      <c r="F330" s="30">
        <v>1</v>
      </c>
      <c r="G330" s="31"/>
      <c r="H330" s="32">
        <f>SUM(I331:I333)</f>
        <v>18.689999999999998</v>
      </c>
      <c r="I330" s="33">
        <f>ROUND(H330*F330,2)</f>
        <v>18.690000000000001</v>
      </c>
      <c r="J330" s="167"/>
    </row>
    <row r="331" spans="1:10" s="34" customFormat="1" ht="12.75" hidden="1" customHeight="1">
      <c r="A331" s="27">
        <v>88264</v>
      </c>
      <c r="B331" s="42" t="s">
        <v>44</v>
      </c>
      <c r="C331" s="27" t="s">
        <v>13</v>
      </c>
      <c r="D331" s="35" t="s">
        <v>64</v>
      </c>
      <c r="E331" s="167" t="s">
        <v>24</v>
      </c>
      <c r="G331" s="36">
        <v>0.3</v>
      </c>
      <c r="H331" s="37">
        <v>16.98</v>
      </c>
      <c r="I331" s="37">
        <f>ROUND(G331*H331,2)</f>
        <v>5.09</v>
      </c>
      <c r="J331" s="167"/>
    </row>
    <row r="332" spans="1:10" s="34" customFormat="1" ht="25.5" hidden="1" customHeight="1">
      <c r="A332" s="27">
        <v>88247</v>
      </c>
      <c r="B332" s="71" t="s">
        <v>44</v>
      </c>
      <c r="C332" s="27" t="s">
        <v>13</v>
      </c>
      <c r="D332" s="35" t="s">
        <v>65</v>
      </c>
      <c r="E332" s="167" t="s">
        <v>24</v>
      </c>
      <c r="G332" s="36">
        <v>0.3</v>
      </c>
      <c r="H332" s="37">
        <v>13.93</v>
      </c>
      <c r="I332" s="37">
        <f>ROUND(G332*H332,2)</f>
        <v>4.18</v>
      </c>
      <c r="J332" s="167"/>
    </row>
    <row r="333" spans="1:10" s="34" customFormat="1" ht="12.75" hidden="1" customHeight="1">
      <c r="A333" s="27" t="s">
        <v>310</v>
      </c>
      <c r="B333" s="27" t="s">
        <v>8</v>
      </c>
      <c r="C333" s="44" t="s">
        <v>14</v>
      </c>
      <c r="D333" s="35" t="s">
        <v>311</v>
      </c>
      <c r="E333" s="167" t="s">
        <v>32</v>
      </c>
      <c r="G333" s="36">
        <v>1</v>
      </c>
      <c r="H333" s="37">
        <v>9.42</v>
      </c>
      <c r="I333" s="37">
        <f>ROUND(G333*H333,2)</f>
        <v>9.42</v>
      </c>
      <c r="J333" s="167"/>
    </row>
    <row r="334" spans="1:10" s="34" customFormat="1" ht="12.75" hidden="1" customHeight="1">
      <c r="A334" s="27"/>
      <c r="B334" s="42"/>
      <c r="C334" s="44"/>
      <c r="D334" s="35"/>
      <c r="E334" s="167"/>
      <c r="G334" s="36"/>
      <c r="H334" s="37"/>
      <c r="I334" s="37"/>
      <c r="J334" s="167"/>
    </row>
    <row r="335" spans="1:10" s="34" customFormat="1" ht="12.75" hidden="1" customHeight="1">
      <c r="A335" s="29" t="s">
        <v>312</v>
      </c>
      <c r="B335" s="29" t="s">
        <v>109</v>
      </c>
      <c r="C335" s="29" t="s">
        <v>13</v>
      </c>
      <c r="D335" s="28" t="s">
        <v>314</v>
      </c>
      <c r="E335" s="194" t="s">
        <v>11</v>
      </c>
      <c r="F335" s="30">
        <v>1</v>
      </c>
      <c r="G335" s="31"/>
      <c r="H335" s="32">
        <f>SUM(I336)</f>
        <v>6</v>
      </c>
      <c r="I335" s="33">
        <f>ROUND(H335*F335,2)</f>
        <v>6</v>
      </c>
      <c r="J335" s="167"/>
    </row>
    <row r="336" spans="1:10" s="34" customFormat="1" ht="12.75" hidden="1" customHeight="1">
      <c r="A336" s="27" t="s">
        <v>313</v>
      </c>
      <c r="B336" s="44" t="s">
        <v>109</v>
      </c>
      <c r="C336" s="27" t="s">
        <v>14</v>
      </c>
      <c r="D336" s="35" t="s">
        <v>315</v>
      </c>
      <c r="E336" s="167" t="s">
        <v>11</v>
      </c>
      <c r="G336" s="36">
        <v>1</v>
      </c>
      <c r="H336" s="37">
        <v>6</v>
      </c>
      <c r="I336" s="37">
        <f>ROUND(G336*H336,2)</f>
        <v>6</v>
      </c>
      <c r="J336" s="167"/>
    </row>
    <row r="337" spans="1:44" s="34" customFormat="1" ht="12.75" hidden="1" customHeight="1">
      <c r="A337" s="27"/>
      <c r="B337" s="42"/>
      <c r="C337" s="44"/>
      <c r="D337" s="35"/>
      <c r="E337" s="167"/>
      <c r="G337" s="36"/>
      <c r="H337" s="36"/>
      <c r="I337" s="72"/>
      <c r="J337" s="167"/>
    </row>
    <row r="338" spans="1:44" s="56" customFormat="1" ht="15" hidden="1" customHeight="1">
      <c r="A338" s="25" t="s">
        <v>316</v>
      </c>
      <c r="B338" s="39" t="s">
        <v>8</v>
      </c>
      <c r="C338" s="40" t="s">
        <v>13</v>
      </c>
      <c r="D338" s="41" t="s">
        <v>317</v>
      </c>
      <c r="E338" s="191" t="s">
        <v>7</v>
      </c>
      <c r="F338" s="30">
        <v>1</v>
      </c>
      <c r="G338" s="31"/>
      <c r="H338" s="32">
        <f>SUM(I339:I340)</f>
        <v>9.07</v>
      </c>
      <c r="I338" s="33">
        <f>ROUND(H338*F338,2)</f>
        <v>9.07</v>
      </c>
      <c r="J338" s="167"/>
      <c r="K338" s="58"/>
      <c r="L338" s="59"/>
      <c r="R338" s="60"/>
      <c r="V338" s="61"/>
      <c r="W338" s="61"/>
      <c r="X338" s="61"/>
      <c r="Y338" s="61"/>
      <c r="Z338" s="61"/>
      <c r="AA338" s="61"/>
      <c r="AB338" s="61"/>
      <c r="AC338" s="61"/>
      <c r="AD338" s="61"/>
      <c r="AE338" s="61"/>
      <c r="AF338" s="61"/>
      <c r="AG338" s="61"/>
      <c r="AH338" s="61"/>
      <c r="AI338" s="61"/>
      <c r="AJ338" s="61"/>
      <c r="AK338" s="61"/>
      <c r="AL338" s="61"/>
      <c r="AM338" s="61"/>
      <c r="AN338" s="61"/>
      <c r="AO338" s="61"/>
      <c r="AP338" s="61"/>
      <c r="AQ338" s="61"/>
      <c r="AR338" s="62"/>
    </row>
    <row r="339" spans="1:44" s="34" customFormat="1" ht="12.75" hidden="1" customHeight="1">
      <c r="A339" s="27">
        <v>88316</v>
      </c>
      <c r="B339" s="42" t="s">
        <v>44</v>
      </c>
      <c r="C339" s="27" t="s">
        <v>13</v>
      </c>
      <c r="D339" s="35" t="s">
        <v>33</v>
      </c>
      <c r="E339" s="167" t="s">
        <v>24</v>
      </c>
      <c r="G339" s="36">
        <v>0.5</v>
      </c>
      <c r="H339" s="38">
        <f>+$I$524</f>
        <v>16.11</v>
      </c>
      <c r="I339" s="38">
        <f t="shared" ref="I339" si="32">ROUND(G339*H339,2)</f>
        <v>8.06</v>
      </c>
      <c r="J339" s="167"/>
    </row>
    <row r="340" spans="1:44" s="34" customFormat="1" ht="12.75" hidden="1" customHeight="1">
      <c r="A340" s="27">
        <v>88309</v>
      </c>
      <c r="B340" s="42" t="s">
        <v>44</v>
      </c>
      <c r="C340" s="27" t="s">
        <v>13</v>
      </c>
      <c r="D340" s="35" t="s">
        <v>52</v>
      </c>
      <c r="E340" s="167" t="s">
        <v>24</v>
      </c>
      <c r="G340" s="36">
        <v>0.05</v>
      </c>
      <c r="H340" s="38">
        <f>+$I$534</f>
        <v>20.239999999999998</v>
      </c>
      <c r="I340" s="38">
        <f>ROUND(G340*H340,2)</f>
        <v>1.01</v>
      </c>
      <c r="J340" s="167"/>
    </row>
    <row r="341" spans="1:44" s="34" customFormat="1" ht="12.75" hidden="1" customHeight="1">
      <c r="A341" s="27"/>
      <c r="B341" s="42"/>
      <c r="C341" s="44"/>
      <c r="D341" s="35"/>
      <c r="E341" s="167"/>
      <c r="G341" s="36"/>
      <c r="H341" s="36"/>
      <c r="I341" s="72"/>
      <c r="J341" s="167"/>
    </row>
    <row r="342" spans="1:44" s="34" customFormat="1" ht="25.5" hidden="1" customHeight="1">
      <c r="A342" s="29" t="s">
        <v>318</v>
      </c>
      <c r="B342" s="29" t="s">
        <v>8</v>
      </c>
      <c r="C342" s="40" t="s">
        <v>13</v>
      </c>
      <c r="D342" s="41" t="s">
        <v>319</v>
      </c>
      <c r="E342" s="194" t="s">
        <v>7</v>
      </c>
      <c r="F342" s="30">
        <v>1</v>
      </c>
      <c r="G342" s="31"/>
      <c r="H342" s="32">
        <f>SUM(I343:I345)</f>
        <v>34.21</v>
      </c>
      <c r="I342" s="33">
        <f>ROUND(H342*F342,2)</f>
        <v>34.21</v>
      </c>
      <c r="J342" s="167"/>
    </row>
    <row r="343" spans="1:44" s="34" customFormat="1" ht="25.5" hidden="1" customHeight="1">
      <c r="A343" s="27" t="s">
        <v>320</v>
      </c>
      <c r="B343" s="42" t="s">
        <v>8</v>
      </c>
      <c r="C343" s="27" t="s">
        <v>14</v>
      </c>
      <c r="D343" s="35" t="s">
        <v>321</v>
      </c>
      <c r="E343" s="167" t="s">
        <v>10</v>
      </c>
      <c r="G343" s="36">
        <v>3.5</v>
      </c>
      <c r="H343" s="36">
        <v>6.1</v>
      </c>
      <c r="I343" s="38">
        <f>ROUND(G343*H343,2)</f>
        <v>21.35</v>
      </c>
      <c r="J343" s="167"/>
    </row>
    <row r="344" spans="1:44" s="34" customFormat="1" ht="12.75" hidden="1" customHeight="1">
      <c r="A344" s="44">
        <v>88310</v>
      </c>
      <c r="B344" s="42" t="s">
        <v>44</v>
      </c>
      <c r="C344" s="44" t="s">
        <v>13</v>
      </c>
      <c r="D344" s="45" t="s">
        <v>23</v>
      </c>
      <c r="E344" s="192" t="s">
        <v>24</v>
      </c>
      <c r="F344" s="42"/>
      <c r="G344" s="36">
        <v>0.5</v>
      </c>
      <c r="H344" s="36">
        <v>16.77</v>
      </c>
      <c r="I344" s="37">
        <f t="shared" ref="I344:I345" si="33">ROUND(G344*H344,2)</f>
        <v>8.39</v>
      </c>
      <c r="J344" s="167"/>
    </row>
    <row r="345" spans="1:44" s="34" customFormat="1" ht="25.5" hidden="1" customHeight="1">
      <c r="A345" s="44">
        <v>88243</v>
      </c>
      <c r="B345" s="42" t="s">
        <v>44</v>
      </c>
      <c r="C345" s="44" t="s">
        <v>13</v>
      </c>
      <c r="D345" s="45" t="s">
        <v>25</v>
      </c>
      <c r="E345" s="192" t="s">
        <v>24</v>
      </c>
      <c r="F345" s="42"/>
      <c r="G345" s="36">
        <v>0.33</v>
      </c>
      <c r="H345" s="36">
        <v>13.54</v>
      </c>
      <c r="I345" s="38">
        <f t="shared" si="33"/>
        <v>4.47</v>
      </c>
      <c r="J345" s="167"/>
    </row>
    <row r="346" spans="1:44" s="34" customFormat="1" ht="12.75" hidden="1" customHeight="1">
      <c r="A346" s="27"/>
      <c r="B346" s="42"/>
      <c r="C346" s="44"/>
      <c r="D346" s="35"/>
      <c r="E346" s="167"/>
      <c r="G346" s="36"/>
      <c r="H346" s="36"/>
      <c r="I346" s="72"/>
      <c r="J346" s="167"/>
    </row>
    <row r="347" spans="1:44" s="56" customFormat="1" ht="15" hidden="1" customHeight="1">
      <c r="A347" s="25" t="s">
        <v>322</v>
      </c>
      <c r="B347" s="39" t="s">
        <v>8</v>
      </c>
      <c r="C347" s="40" t="s">
        <v>13</v>
      </c>
      <c r="D347" s="41" t="s">
        <v>323</v>
      </c>
      <c r="E347" s="191" t="s">
        <v>7</v>
      </c>
      <c r="F347" s="30">
        <v>1</v>
      </c>
      <c r="G347" s="31"/>
      <c r="H347" s="32">
        <f>SUM(I348:I349)</f>
        <v>42.300000000000004</v>
      </c>
      <c r="I347" s="33">
        <f>ROUND(H347*F347,2)</f>
        <v>42.3</v>
      </c>
      <c r="J347" s="167"/>
      <c r="K347" s="58"/>
      <c r="L347" s="59"/>
      <c r="R347" s="60"/>
      <c r="V347" s="61"/>
      <c r="W347" s="61"/>
      <c r="X347" s="61"/>
      <c r="Y347" s="61"/>
      <c r="Z347" s="61"/>
      <c r="AA347" s="61"/>
      <c r="AB347" s="61"/>
      <c r="AC347" s="61"/>
      <c r="AD347" s="61"/>
      <c r="AE347" s="61"/>
      <c r="AF347" s="61"/>
      <c r="AG347" s="61"/>
      <c r="AH347" s="61"/>
      <c r="AI347" s="61"/>
      <c r="AJ347" s="61"/>
      <c r="AK347" s="61"/>
      <c r="AL347" s="61"/>
      <c r="AM347" s="61"/>
      <c r="AN347" s="61"/>
      <c r="AO347" s="61"/>
      <c r="AP347" s="61"/>
      <c r="AQ347" s="61"/>
      <c r="AR347" s="62"/>
    </row>
    <row r="348" spans="1:44" s="34" customFormat="1" ht="12.75" hidden="1" customHeight="1">
      <c r="A348" s="27">
        <v>88316</v>
      </c>
      <c r="B348" s="42" t="s">
        <v>44</v>
      </c>
      <c r="C348" s="27" t="s">
        <v>13</v>
      </c>
      <c r="D348" s="35" t="s">
        <v>33</v>
      </c>
      <c r="E348" s="167" t="s">
        <v>24</v>
      </c>
      <c r="G348" s="36">
        <v>2.75</v>
      </c>
      <c r="H348" s="38">
        <v>12.94</v>
      </c>
      <c r="I348" s="38">
        <f t="shared" ref="I348" si="34">ROUND(G348*H348,2)</f>
        <v>35.590000000000003</v>
      </c>
      <c r="J348" s="186"/>
    </row>
    <row r="349" spans="1:44" s="34" customFormat="1" ht="12.75" hidden="1" customHeight="1">
      <c r="A349" s="27">
        <v>88309</v>
      </c>
      <c r="B349" s="42" t="s">
        <v>44</v>
      </c>
      <c r="C349" s="27" t="s">
        <v>13</v>
      </c>
      <c r="D349" s="35" t="s">
        <v>52</v>
      </c>
      <c r="E349" s="167" t="s">
        <v>24</v>
      </c>
      <c r="G349" s="36">
        <v>0.39</v>
      </c>
      <c r="H349" s="38">
        <v>17.2</v>
      </c>
      <c r="I349" s="38">
        <f>ROUND(G349*H349,2)</f>
        <v>6.71</v>
      </c>
      <c r="J349" s="186"/>
    </row>
    <row r="350" spans="1:44" s="34" customFormat="1" ht="12.75" hidden="1" customHeight="1">
      <c r="A350" s="27"/>
      <c r="B350" s="27"/>
      <c r="C350" s="27"/>
      <c r="D350" s="35"/>
      <c r="E350" s="167"/>
      <c r="G350" s="36"/>
      <c r="H350" s="36"/>
      <c r="I350" s="72"/>
      <c r="J350" s="167"/>
    </row>
    <row r="351" spans="1:44" s="34" customFormat="1" ht="38.25" hidden="1" customHeight="1">
      <c r="A351" s="29" t="s">
        <v>324</v>
      </c>
      <c r="B351" s="29" t="s">
        <v>109</v>
      </c>
      <c r="C351" s="29" t="s">
        <v>13</v>
      </c>
      <c r="D351" s="28" t="s">
        <v>327</v>
      </c>
      <c r="E351" s="194" t="s">
        <v>11</v>
      </c>
      <c r="F351" s="30">
        <v>1</v>
      </c>
      <c r="G351" s="31"/>
      <c r="H351" s="32">
        <f>SUM(I352)</f>
        <v>38</v>
      </c>
      <c r="I351" s="33">
        <f>ROUND(H351*F351,2)</f>
        <v>38</v>
      </c>
      <c r="J351" s="167"/>
    </row>
    <row r="352" spans="1:44" s="34" customFormat="1" ht="25.5" hidden="1" customHeight="1">
      <c r="A352" s="27" t="s">
        <v>325</v>
      </c>
      <c r="B352" s="73" t="s">
        <v>109</v>
      </c>
      <c r="C352" s="27" t="s">
        <v>14</v>
      </c>
      <c r="D352" s="35" t="s">
        <v>326</v>
      </c>
      <c r="E352" s="167" t="s">
        <v>11</v>
      </c>
      <c r="G352" s="36">
        <v>1</v>
      </c>
      <c r="H352" s="38">
        <v>38</v>
      </c>
      <c r="I352" s="38">
        <f>ROUND(G352*H352,2)</f>
        <v>38</v>
      </c>
      <c r="J352" s="167"/>
    </row>
    <row r="353" spans="1:44" s="34" customFormat="1" ht="12.75" hidden="1" customHeight="1">
      <c r="A353" s="27"/>
      <c r="B353" s="27"/>
      <c r="C353" s="27"/>
      <c r="D353" s="35"/>
      <c r="E353" s="167"/>
      <c r="G353" s="36"/>
      <c r="H353" s="36"/>
      <c r="I353" s="72"/>
      <c r="J353" s="167"/>
    </row>
    <row r="354" spans="1:44" s="56" customFormat="1" ht="15" hidden="1">
      <c r="A354" s="25" t="s">
        <v>330</v>
      </c>
      <c r="B354" s="39" t="s">
        <v>8</v>
      </c>
      <c r="C354" s="40" t="s">
        <v>13</v>
      </c>
      <c r="D354" s="41" t="s">
        <v>328</v>
      </c>
      <c r="E354" s="191" t="s">
        <v>7</v>
      </c>
      <c r="F354" s="30">
        <v>1</v>
      </c>
      <c r="G354" s="31"/>
      <c r="H354" s="32">
        <f>SUM(I355:I356)</f>
        <v>14.3</v>
      </c>
      <c r="I354" s="33">
        <f>ROUND(H354*F354,2)</f>
        <v>14.3</v>
      </c>
      <c r="J354" s="167"/>
      <c r="K354" s="58"/>
      <c r="L354" s="59"/>
      <c r="R354" s="60"/>
      <c r="V354" s="61"/>
      <c r="W354" s="61"/>
      <c r="X354" s="61"/>
      <c r="Y354" s="61"/>
      <c r="Z354" s="61"/>
      <c r="AA354" s="61"/>
      <c r="AB354" s="61"/>
      <c r="AC354" s="61"/>
      <c r="AD354" s="61"/>
      <c r="AE354" s="61"/>
      <c r="AF354" s="61"/>
      <c r="AG354" s="61"/>
      <c r="AH354" s="61"/>
      <c r="AI354" s="61"/>
      <c r="AJ354" s="61"/>
      <c r="AK354" s="61"/>
      <c r="AL354" s="61"/>
      <c r="AM354" s="61"/>
      <c r="AN354" s="61"/>
      <c r="AO354" s="61"/>
      <c r="AP354" s="61"/>
      <c r="AQ354" s="61"/>
      <c r="AR354" s="62"/>
    </row>
    <row r="355" spans="1:44" s="34" customFormat="1" hidden="1">
      <c r="A355" s="27">
        <v>88316</v>
      </c>
      <c r="B355" s="42" t="s">
        <v>44</v>
      </c>
      <c r="C355" s="27" t="s">
        <v>13</v>
      </c>
      <c r="D355" s="35" t="s">
        <v>33</v>
      </c>
      <c r="E355" s="167" t="s">
        <v>24</v>
      </c>
      <c r="G355" s="36">
        <v>0.8</v>
      </c>
      <c r="H355" s="38">
        <v>15.79</v>
      </c>
      <c r="I355" s="38">
        <f t="shared" ref="I355" si="35">ROUND(G355*H355,2)</f>
        <v>12.63</v>
      </c>
      <c r="J355" s="167"/>
    </row>
    <row r="356" spans="1:44" s="34" customFormat="1" hidden="1">
      <c r="A356" s="27">
        <v>88309</v>
      </c>
      <c r="B356" s="42" t="s">
        <v>44</v>
      </c>
      <c r="C356" s="27" t="s">
        <v>13</v>
      </c>
      <c r="D356" s="35" t="s">
        <v>52</v>
      </c>
      <c r="E356" s="167" t="s">
        <v>24</v>
      </c>
      <c r="G356" s="36">
        <v>0.08</v>
      </c>
      <c r="H356" s="38">
        <v>20.82</v>
      </c>
      <c r="I356" s="38">
        <f>ROUND(G356*H356,2)</f>
        <v>1.67</v>
      </c>
      <c r="J356" s="167"/>
    </row>
    <row r="357" spans="1:44" s="34" customFormat="1" hidden="1">
      <c r="A357" s="27"/>
      <c r="B357" s="27"/>
      <c r="C357" s="27"/>
      <c r="D357" s="35"/>
      <c r="E357" s="167"/>
      <c r="G357" s="36"/>
      <c r="H357" s="36"/>
      <c r="I357" s="72"/>
      <c r="J357" s="167"/>
    </row>
    <row r="358" spans="1:44" s="56" customFormat="1" ht="38.25" hidden="1" customHeight="1">
      <c r="A358" s="25" t="s">
        <v>331</v>
      </c>
      <c r="B358" s="39" t="s">
        <v>109</v>
      </c>
      <c r="C358" s="40" t="s">
        <v>13</v>
      </c>
      <c r="D358" s="41" t="s">
        <v>334</v>
      </c>
      <c r="E358" s="191" t="s">
        <v>32</v>
      </c>
      <c r="F358" s="30">
        <v>1</v>
      </c>
      <c r="G358" s="31"/>
      <c r="H358" s="32">
        <f>SUM(I359:I360)</f>
        <v>669.17</v>
      </c>
      <c r="I358" s="33">
        <f>ROUND(H358*F358,2)</f>
        <v>669.17</v>
      </c>
      <c r="J358" s="167"/>
      <c r="K358" s="58"/>
      <c r="L358" s="59"/>
      <c r="R358" s="60"/>
      <c r="V358" s="61"/>
      <c r="W358" s="61"/>
      <c r="X358" s="61"/>
      <c r="Y358" s="61"/>
      <c r="Z358" s="61"/>
      <c r="AA358" s="61"/>
      <c r="AB358" s="61"/>
      <c r="AC358" s="61"/>
      <c r="AD358" s="61"/>
      <c r="AE358" s="61"/>
      <c r="AF358" s="61"/>
      <c r="AG358" s="61"/>
      <c r="AH358" s="61"/>
      <c r="AI358" s="61"/>
      <c r="AJ358" s="61"/>
      <c r="AK358" s="61"/>
      <c r="AL358" s="61"/>
      <c r="AM358" s="61"/>
      <c r="AN358" s="61"/>
      <c r="AO358" s="61"/>
      <c r="AP358" s="61"/>
      <c r="AQ358" s="61"/>
      <c r="AR358" s="62"/>
    </row>
    <row r="359" spans="1:44" s="34" customFormat="1" ht="25.5" hidden="1" customHeight="1">
      <c r="A359" s="27" t="s">
        <v>332</v>
      </c>
      <c r="B359" s="71" t="s">
        <v>109</v>
      </c>
      <c r="C359" s="27" t="s">
        <v>14</v>
      </c>
      <c r="D359" s="35" t="s">
        <v>333</v>
      </c>
      <c r="E359" s="167" t="s">
        <v>32</v>
      </c>
      <c r="G359" s="36">
        <v>1</v>
      </c>
      <c r="H359" s="36">
        <v>669.17</v>
      </c>
      <c r="I359" s="38">
        <f>ROUND(G359*H359,2)</f>
        <v>669.17</v>
      </c>
      <c r="J359" s="167"/>
    </row>
    <row r="360" spans="1:44" s="34" customFormat="1" ht="12.75" hidden="1" customHeight="1">
      <c r="A360" s="27"/>
      <c r="B360" s="27"/>
      <c r="C360" s="27"/>
      <c r="D360" s="35"/>
      <c r="E360" s="167"/>
      <c r="G360" s="36"/>
      <c r="H360" s="36"/>
      <c r="I360" s="72"/>
      <c r="J360" s="167"/>
    </row>
    <row r="361" spans="1:44" s="55" customFormat="1" ht="25.5" hidden="1" customHeight="1">
      <c r="A361" s="74" t="s">
        <v>335</v>
      </c>
      <c r="B361" s="75" t="s">
        <v>8</v>
      </c>
      <c r="C361" s="59" t="s">
        <v>13</v>
      </c>
      <c r="D361" s="76" t="s">
        <v>336</v>
      </c>
      <c r="E361" s="198" t="s">
        <v>42</v>
      </c>
      <c r="F361" s="77">
        <v>1</v>
      </c>
      <c r="G361" s="78"/>
      <c r="H361" s="79">
        <f>SUM(I362:I373)</f>
        <v>15.575830999999999</v>
      </c>
      <c r="I361" s="80">
        <f>F361*H361</f>
        <v>15.575830999999999</v>
      </c>
      <c r="J361" s="167"/>
    </row>
    <row r="362" spans="1:44" s="55" customFormat="1" ht="25.5" hidden="1" customHeight="1">
      <c r="A362" s="50">
        <v>88278</v>
      </c>
      <c r="B362" s="51" t="s">
        <v>44</v>
      </c>
      <c r="C362" s="50" t="s">
        <v>13</v>
      </c>
      <c r="D362" s="81" t="s">
        <v>337</v>
      </c>
      <c r="E362" s="195" t="s">
        <v>24</v>
      </c>
      <c r="F362" s="51"/>
      <c r="G362" s="52">
        <v>4.4999999999999998E-2</v>
      </c>
      <c r="H362" s="53">
        <v>14.96</v>
      </c>
      <c r="I362" s="54">
        <f t="shared" ref="I362:I373" si="36">G362*H362</f>
        <v>0.67320000000000002</v>
      </c>
      <c r="J362" s="167"/>
    </row>
    <row r="363" spans="1:44" s="55" customFormat="1" ht="15" hidden="1" customHeight="1">
      <c r="A363" s="50">
        <v>88310</v>
      </c>
      <c r="B363" s="51" t="s">
        <v>44</v>
      </c>
      <c r="C363" s="50" t="s">
        <v>13</v>
      </c>
      <c r="D363" s="51" t="s">
        <v>23</v>
      </c>
      <c r="E363" s="195" t="s">
        <v>24</v>
      </c>
      <c r="F363" s="51"/>
      <c r="G363" s="52">
        <v>4.4999999999999998E-2</v>
      </c>
      <c r="H363" s="53">
        <v>16.75</v>
      </c>
      <c r="I363" s="54">
        <f t="shared" si="36"/>
        <v>0.75374999999999992</v>
      </c>
      <c r="J363" s="167"/>
    </row>
    <row r="364" spans="1:44" s="55" customFormat="1" ht="15" hidden="1" customHeight="1">
      <c r="A364" s="50">
        <v>90776</v>
      </c>
      <c r="B364" s="51" t="s">
        <v>44</v>
      </c>
      <c r="C364" s="50" t="s">
        <v>13</v>
      </c>
      <c r="D364" s="51" t="s">
        <v>38</v>
      </c>
      <c r="E364" s="195" t="s">
        <v>24</v>
      </c>
      <c r="F364" s="51"/>
      <c r="G364" s="52">
        <v>1.7999999999999999E-2</v>
      </c>
      <c r="H364" s="53">
        <v>56.03</v>
      </c>
      <c r="I364" s="54">
        <f t="shared" si="36"/>
        <v>1.00854</v>
      </c>
      <c r="J364" s="167"/>
    </row>
    <row r="365" spans="1:44" s="55" customFormat="1" ht="15" hidden="1" customHeight="1">
      <c r="A365" s="50">
        <v>88316</v>
      </c>
      <c r="B365" s="51" t="s">
        <v>44</v>
      </c>
      <c r="C365" s="50" t="s">
        <v>13</v>
      </c>
      <c r="D365" s="51" t="s">
        <v>33</v>
      </c>
      <c r="E365" s="195" t="s">
        <v>24</v>
      </c>
      <c r="F365" s="51"/>
      <c r="G365" s="52">
        <v>0.13500000000000001</v>
      </c>
      <c r="H365" s="38">
        <f>+$I$524</f>
        <v>16.11</v>
      </c>
      <c r="I365" s="54">
        <f t="shared" si="36"/>
        <v>2.1748500000000002</v>
      </c>
      <c r="J365" s="167"/>
    </row>
    <row r="366" spans="1:44" s="55" customFormat="1" ht="15" hidden="1" customHeight="1">
      <c r="A366" s="50" t="s">
        <v>84</v>
      </c>
      <c r="B366" s="51" t="s">
        <v>8</v>
      </c>
      <c r="C366" s="50" t="s">
        <v>14</v>
      </c>
      <c r="D366" s="51" t="s">
        <v>338</v>
      </c>
      <c r="E366" s="195" t="s">
        <v>24</v>
      </c>
      <c r="F366" s="51"/>
      <c r="G366" s="52">
        <v>1.7600000000000001E-2</v>
      </c>
      <c r="H366" s="53">
        <v>0.54</v>
      </c>
      <c r="I366" s="54">
        <f t="shared" si="36"/>
        <v>9.504000000000002E-3</v>
      </c>
      <c r="J366" s="167"/>
    </row>
    <row r="367" spans="1:44" s="55" customFormat="1" ht="15" hidden="1" customHeight="1">
      <c r="A367" s="50" t="s">
        <v>94</v>
      </c>
      <c r="B367" s="51" t="s">
        <v>8</v>
      </c>
      <c r="C367" s="50" t="s">
        <v>14</v>
      </c>
      <c r="D367" s="51" t="s">
        <v>339</v>
      </c>
      <c r="E367" s="199" t="s">
        <v>42</v>
      </c>
      <c r="F367" s="82"/>
      <c r="G367" s="52">
        <v>2.2499999999999999E-2</v>
      </c>
      <c r="H367" s="83">
        <v>1.08</v>
      </c>
      <c r="I367" s="83">
        <f t="shared" si="36"/>
        <v>2.4300000000000002E-2</v>
      </c>
      <c r="J367" s="167"/>
    </row>
    <row r="368" spans="1:44" s="55" customFormat="1" ht="15" hidden="1" customHeight="1">
      <c r="A368" s="50">
        <v>7292</v>
      </c>
      <c r="B368" s="51" t="s">
        <v>44</v>
      </c>
      <c r="C368" s="50" t="s">
        <v>14</v>
      </c>
      <c r="D368" s="51" t="s">
        <v>340</v>
      </c>
      <c r="E368" s="199" t="s">
        <v>43</v>
      </c>
      <c r="F368" s="82"/>
      <c r="G368" s="52">
        <v>1.35E-2</v>
      </c>
      <c r="H368" s="83">
        <v>16.91</v>
      </c>
      <c r="I368" s="83">
        <f t="shared" si="36"/>
        <v>0.22828499999999999</v>
      </c>
      <c r="J368" s="167"/>
    </row>
    <row r="369" spans="1:10" s="55" customFormat="1" ht="15" hidden="1" customHeight="1">
      <c r="A369" s="50" t="s">
        <v>96</v>
      </c>
      <c r="B369" s="51" t="s">
        <v>8</v>
      </c>
      <c r="C369" s="50" t="s">
        <v>14</v>
      </c>
      <c r="D369" s="51" t="s">
        <v>341</v>
      </c>
      <c r="E369" s="199" t="s">
        <v>7</v>
      </c>
      <c r="F369" s="82"/>
      <c r="G369" s="52">
        <v>4.7300000000000002E-2</v>
      </c>
      <c r="H369" s="83">
        <v>90.69</v>
      </c>
      <c r="I369" s="83">
        <f t="shared" si="36"/>
        <v>4.2896369999999999</v>
      </c>
      <c r="J369" s="167"/>
    </row>
    <row r="370" spans="1:10" s="55" customFormat="1" ht="15" hidden="1" customHeight="1">
      <c r="A370" s="50" t="s">
        <v>90</v>
      </c>
      <c r="B370" s="51" t="s">
        <v>8</v>
      </c>
      <c r="C370" s="50" t="s">
        <v>14</v>
      </c>
      <c r="D370" s="51" t="s">
        <v>342</v>
      </c>
      <c r="E370" s="199" t="s">
        <v>7</v>
      </c>
      <c r="F370" s="82"/>
      <c r="G370" s="52">
        <v>1.4999999999999999E-2</v>
      </c>
      <c r="H370" s="83">
        <v>44.4</v>
      </c>
      <c r="I370" s="83">
        <f t="shared" si="36"/>
        <v>0.66599999999999993</v>
      </c>
      <c r="J370" s="167"/>
    </row>
    <row r="371" spans="1:10" s="55" customFormat="1" ht="15" hidden="1" customHeight="1">
      <c r="A371" s="50" t="s">
        <v>92</v>
      </c>
      <c r="B371" s="51" t="s">
        <v>8</v>
      </c>
      <c r="C371" s="50" t="s">
        <v>14</v>
      </c>
      <c r="D371" s="51" t="s">
        <v>93</v>
      </c>
      <c r="E371" s="199" t="s">
        <v>7</v>
      </c>
      <c r="F371" s="84"/>
      <c r="G371" s="52">
        <v>4.7300000000000002E-2</v>
      </c>
      <c r="H371" s="52">
        <v>99.55</v>
      </c>
      <c r="I371" s="83">
        <f t="shared" si="36"/>
        <v>4.7087149999999998</v>
      </c>
      <c r="J371" s="167"/>
    </row>
    <row r="372" spans="1:10" s="55" customFormat="1" ht="15" hidden="1" customHeight="1">
      <c r="A372" s="50" t="s">
        <v>82</v>
      </c>
      <c r="B372" s="51" t="s">
        <v>8</v>
      </c>
      <c r="C372" s="50" t="s">
        <v>14</v>
      </c>
      <c r="D372" s="51" t="s">
        <v>83</v>
      </c>
      <c r="E372" s="199" t="s">
        <v>43</v>
      </c>
      <c r="F372" s="84"/>
      <c r="G372" s="52">
        <v>4.4999999999999997E-3</v>
      </c>
      <c r="H372" s="85">
        <v>10.9</v>
      </c>
      <c r="I372" s="83">
        <f t="shared" si="36"/>
        <v>4.9049999999999996E-2</v>
      </c>
      <c r="J372" s="167"/>
    </row>
    <row r="373" spans="1:10" s="55" customFormat="1" ht="15" hidden="1" customHeight="1">
      <c r="A373" s="50" t="s">
        <v>86</v>
      </c>
      <c r="B373" s="51" t="s">
        <v>8</v>
      </c>
      <c r="C373" s="50" t="s">
        <v>14</v>
      </c>
      <c r="D373" s="51" t="s">
        <v>87</v>
      </c>
      <c r="E373" s="199" t="s">
        <v>11</v>
      </c>
      <c r="F373" s="82"/>
      <c r="G373" s="52">
        <v>0.6</v>
      </c>
      <c r="H373" s="52">
        <v>1.65</v>
      </c>
      <c r="I373" s="83">
        <f t="shared" si="36"/>
        <v>0.98999999999999988</v>
      </c>
      <c r="J373" s="167"/>
    </row>
    <row r="374" spans="1:10" s="34" customFormat="1" ht="12.75" hidden="1" customHeight="1">
      <c r="A374" s="27"/>
      <c r="B374" s="27"/>
      <c r="C374" s="27"/>
      <c r="D374" s="35"/>
      <c r="E374" s="167"/>
      <c r="G374" s="36"/>
      <c r="H374" s="36"/>
      <c r="I374" s="72"/>
      <c r="J374" s="167"/>
    </row>
    <row r="375" spans="1:10" s="55" customFormat="1" ht="25.5">
      <c r="A375" s="74" t="s">
        <v>343</v>
      </c>
      <c r="B375" s="75" t="s">
        <v>8</v>
      </c>
      <c r="C375" s="59" t="s">
        <v>13</v>
      </c>
      <c r="D375" s="76" t="s">
        <v>6843</v>
      </c>
      <c r="E375" s="198" t="s">
        <v>7</v>
      </c>
      <c r="F375" s="77">
        <v>1</v>
      </c>
      <c r="G375" s="78"/>
      <c r="H375" s="79">
        <f>SUM(I376:I381)</f>
        <v>515.45000000000005</v>
      </c>
      <c r="I375" s="80">
        <f>F375*H375</f>
        <v>515.45000000000005</v>
      </c>
      <c r="J375" s="167" t="s">
        <v>7896</v>
      </c>
    </row>
    <row r="376" spans="1:10" s="34" customFormat="1">
      <c r="A376" s="27">
        <v>88316</v>
      </c>
      <c r="B376" s="42" t="s">
        <v>44</v>
      </c>
      <c r="C376" s="27" t="s">
        <v>13</v>
      </c>
      <c r="D376" s="35" t="s">
        <v>33</v>
      </c>
      <c r="E376" s="167" t="s">
        <v>24</v>
      </c>
      <c r="G376" s="36">
        <v>1.75</v>
      </c>
      <c r="H376" s="38">
        <v>16.57</v>
      </c>
      <c r="I376" s="38">
        <f t="shared" ref="I376" si="37">ROUND(G376*H376,2)</f>
        <v>29</v>
      </c>
      <c r="J376" s="167" t="s">
        <v>7896</v>
      </c>
    </row>
    <row r="377" spans="1:10" s="34" customFormat="1">
      <c r="A377" s="27">
        <v>88309</v>
      </c>
      <c r="B377" s="42" t="s">
        <v>44</v>
      </c>
      <c r="C377" s="27" t="s">
        <v>13</v>
      </c>
      <c r="D377" s="35" t="s">
        <v>52</v>
      </c>
      <c r="E377" s="167" t="s">
        <v>24</v>
      </c>
      <c r="G377" s="36">
        <v>1.5</v>
      </c>
      <c r="H377" s="38">
        <v>20.82</v>
      </c>
      <c r="I377" s="38">
        <f>ROUND(G377*H377,2)</f>
        <v>31.23</v>
      </c>
      <c r="J377" s="167" t="s">
        <v>7896</v>
      </c>
    </row>
    <row r="378" spans="1:10" s="34" customFormat="1">
      <c r="A378" s="27">
        <v>34357</v>
      </c>
      <c r="B378" s="51" t="s">
        <v>44</v>
      </c>
      <c r="C378" s="27" t="s">
        <v>14</v>
      </c>
      <c r="D378" s="35" t="str">
        <f>IF(A378=0," ",VLOOKUP(A378,InsumosSINAPI!$A$6:$I$9354,2,0))</f>
        <v>REJUNTE CIMENTICIO, QUALQUER COR</v>
      </c>
      <c r="E378" s="167" t="str">
        <f>IF(A378=0," ",VLOOKUP(A378,InsumosSINAPI!$A$6:$I$9354,3,0))</f>
        <v xml:space="preserve">KG    </v>
      </c>
      <c r="G378" s="36">
        <v>0.25</v>
      </c>
      <c r="H378" s="72" t="str">
        <f>IF(A378=0," ",VLOOKUP(A378,InsumosSINAPI!$A$6:$I$9354,5,0))</f>
        <v>4,34</v>
      </c>
      <c r="I378" s="38">
        <f>ROUND(G378*H378,2)</f>
        <v>1.0900000000000001</v>
      </c>
      <c r="J378" s="167" t="s">
        <v>7896</v>
      </c>
    </row>
    <row r="379" spans="1:10" s="34" customFormat="1" ht="38.25">
      <c r="A379" s="27">
        <v>10842</v>
      </c>
      <c r="B379" s="71" t="s">
        <v>44</v>
      </c>
      <c r="C379" s="27" t="s">
        <v>14</v>
      </c>
      <c r="D379" s="35" t="str">
        <f>IF(A379=0," ",VLOOKUP(A379,InsumosSINAPI!$A$6:$I$9354,2,0))</f>
        <v>PISO EM GRANITO, POLIDO, TIPO PRETO SAO GABRIEL/ TIJUCA OU OUTROS EQUIVALENTES DA REGIAO, FORMATO MENOR OU IGUAL A 3025 CM2, E=  *2* CM</v>
      </c>
      <c r="E379" s="167" t="str">
        <f>IF(A379=0," ",VLOOKUP(A379,InsumosSINAPI!$A$6:$I$9354,3,0))</f>
        <v xml:space="preserve">M2    </v>
      </c>
      <c r="G379" s="36">
        <v>1.05</v>
      </c>
      <c r="H379" s="72" t="str">
        <f>IF(A379=0," ",VLOOKUP(A379,InsumosSINAPI!$A$6:$I$9354,5,0))</f>
        <v>419,70</v>
      </c>
      <c r="I379" s="38">
        <f>ROUND(G379*H379,2)</f>
        <v>440.69</v>
      </c>
      <c r="J379" s="167" t="s">
        <v>7896</v>
      </c>
    </row>
    <row r="380" spans="1:10" s="34" customFormat="1" ht="25.5">
      <c r="A380" s="27">
        <v>87301</v>
      </c>
      <c r="B380" s="71" t="s">
        <v>44</v>
      </c>
      <c r="C380" s="50" t="s">
        <v>13</v>
      </c>
      <c r="D380" s="35" t="s">
        <v>6844</v>
      </c>
      <c r="E380" s="167" t="s">
        <v>9</v>
      </c>
      <c r="G380" s="36">
        <v>2.5000000000000001E-2</v>
      </c>
      <c r="H380" s="72">
        <v>479.3</v>
      </c>
      <c r="I380" s="72">
        <f>ROUND(G380*H380,2)</f>
        <v>11.98</v>
      </c>
      <c r="J380" s="167" t="s">
        <v>7896</v>
      </c>
    </row>
    <row r="381" spans="1:10" s="34" customFormat="1">
      <c r="A381" s="27">
        <v>1379</v>
      </c>
      <c r="B381" s="71" t="s">
        <v>44</v>
      </c>
      <c r="C381" s="27" t="s">
        <v>14</v>
      </c>
      <c r="D381" s="35" t="str">
        <f>IF(A381=0," ",VLOOKUP(A381,InsumosSINAPI!$A$6:$I$9354,2,0))</f>
        <v>CIMENTO PORTLAND COMPOSTO CP II-32</v>
      </c>
      <c r="E381" s="167" t="str">
        <f>IF(A381=0," ",VLOOKUP(A381,InsumosSINAPI!$A$6:$I$9354,3,0))</f>
        <v xml:space="preserve">KG    </v>
      </c>
      <c r="G381" s="36">
        <v>2.6</v>
      </c>
      <c r="H381" s="72" t="str">
        <f>IF(A381=0," ",VLOOKUP(A381,InsumosSINAPI!$A$6:$I$9354,5,0))</f>
        <v>0,56</v>
      </c>
      <c r="I381" s="38">
        <f>ROUND(G381*H381,2)</f>
        <v>1.46</v>
      </c>
      <c r="J381" s="167" t="s">
        <v>7896</v>
      </c>
    </row>
    <row r="382" spans="1:10" s="34" customFormat="1">
      <c r="A382" s="174"/>
      <c r="B382" s="71"/>
      <c r="C382" s="27"/>
      <c r="D382" s="35"/>
      <c r="E382" s="167"/>
      <c r="G382" s="172"/>
      <c r="H382" s="72"/>
      <c r="I382" s="72"/>
      <c r="J382" s="167" t="s">
        <v>7896</v>
      </c>
    </row>
    <row r="383" spans="1:10" s="55" customFormat="1" ht="15" hidden="1">
      <c r="A383" s="74" t="s">
        <v>346</v>
      </c>
      <c r="B383" s="75" t="s">
        <v>8</v>
      </c>
      <c r="C383" s="59" t="s">
        <v>13</v>
      </c>
      <c r="D383" s="76" t="s">
        <v>347</v>
      </c>
      <c r="E383" s="198" t="s">
        <v>7</v>
      </c>
      <c r="F383" s="77">
        <v>1</v>
      </c>
      <c r="G383" s="78"/>
      <c r="H383" s="79">
        <f>SUM(I384:I387)</f>
        <v>85.57</v>
      </c>
      <c r="I383" s="80">
        <f>F383*H383</f>
        <v>85.57</v>
      </c>
      <c r="J383" s="167"/>
    </row>
    <row r="384" spans="1:10" s="34" customFormat="1" ht="12.75" hidden="1" customHeight="1">
      <c r="A384" s="27">
        <v>88242</v>
      </c>
      <c r="B384" s="42" t="s">
        <v>44</v>
      </c>
      <c r="C384" s="27" t="s">
        <v>13</v>
      </c>
      <c r="D384" s="35" t="s">
        <v>352</v>
      </c>
      <c r="E384" s="167" t="s">
        <v>24</v>
      </c>
      <c r="G384" s="36">
        <v>0.5</v>
      </c>
      <c r="H384" s="38">
        <v>15.29</v>
      </c>
      <c r="I384" s="38">
        <f>ROUND(G384*H384,2)</f>
        <v>7.65</v>
      </c>
      <c r="J384" s="167"/>
    </row>
    <row r="385" spans="1:10" s="34" customFormat="1" hidden="1">
      <c r="A385" s="27">
        <v>88309</v>
      </c>
      <c r="B385" s="42" t="s">
        <v>44</v>
      </c>
      <c r="C385" s="27" t="s">
        <v>13</v>
      </c>
      <c r="D385" s="35" t="s">
        <v>52</v>
      </c>
      <c r="E385" s="167" t="s">
        <v>24</v>
      </c>
      <c r="G385" s="36">
        <v>0.9</v>
      </c>
      <c r="H385" s="38">
        <f>+$I$534</f>
        <v>20.239999999999998</v>
      </c>
      <c r="I385" s="38">
        <f>ROUND(G385*H385,2)</f>
        <v>18.22</v>
      </c>
      <c r="J385" s="167"/>
    </row>
    <row r="386" spans="1:10" s="34" customFormat="1" hidden="1">
      <c r="A386" s="44" t="s">
        <v>348</v>
      </c>
      <c r="B386" s="42" t="s">
        <v>8</v>
      </c>
      <c r="C386" s="27" t="s">
        <v>14</v>
      </c>
      <c r="D386" s="35" t="s">
        <v>349</v>
      </c>
      <c r="E386" s="167" t="s">
        <v>10</v>
      </c>
      <c r="G386" s="36">
        <v>2</v>
      </c>
      <c r="H386" s="38">
        <v>27.8</v>
      </c>
      <c r="I386" s="38">
        <f>ROUND(G386*H386,2)</f>
        <v>55.6</v>
      </c>
      <c r="J386" s="167"/>
    </row>
    <row r="387" spans="1:10" s="34" customFormat="1" hidden="1">
      <c r="A387" s="44" t="s">
        <v>350</v>
      </c>
      <c r="B387" s="42" t="s">
        <v>8</v>
      </c>
      <c r="C387" s="27" t="s">
        <v>14</v>
      </c>
      <c r="D387" s="35" t="s">
        <v>351</v>
      </c>
      <c r="E387" s="167" t="s">
        <v>10</v>
      </c>
      <c r="G387" s="36">
        <v>10</v>
      </c>
      <c r="H387" s="38">
        <v>0.41</v>
      </c>
      <c r="I387" s="38">
        <f>ROUND(G387*H387,2)</f>
        <v>4.0999999999999996</v>
      </c>
      <c r="J387" s="167"/>
    </row>
    <row r="388" spans="1:10" s="34" customFormat="1" hidden="1">
      <c r="A388" s="27"/>
      <c r="B388" s="51"/>
      <c r="C388" s="27"/>
      <c r="D388" s="35"/>
      <c r="E388" s="167"/>
      <c r="G388" s="36"/>
      <c r="H388" s="36"/>
      <c r="I388" s="72"/>
      <c r="J388" s="167"/>
    </row>
    <row r="389" spans="1:10" s="55" customFormat="1" ht="25.5" hidden="1">
      <c r="A389" s="74" t="s">
        <v>353</v>
      </c>
      <c r="B389" s="75" t="s">
        <v>8</v>
      </c>
      <c r="C389" s="59" t="s">
        <v>13</v>
      </c>
      <c r="D389" s="76" t="s">
        <v>354</v>
      </c>
      <c r="E389" s="198" t="s">
        <v>7</v>
      </c>
      <c r="F389" s="77">
        <v>1</v>
      </c>
      <c r="G389" s="78"/>
      <c r="H389" s="79">
        <f>SUM(I390:I390)</f>
        <v>71.73</v>
      </c>
      <c r="I389" s="80">
        <f>F389*H389</f>
        <v>71.73</v>
      </c>
      <c r="J389" s="167"/>
    </row>
    <row r="390" spans="1:10" s="34" customFormat="1" ht="25.5" hidden="1">
      <c r="A390" s="27" t="s">
        <v>355</v>
      </c>
      <c r="B390" s="71" t="s">
        <v>8</v>
      </c>
      <c r="C390" s="27" t="s">
        <v>14</v>
      </c>
      <c r="D390" s="35" t="s">
        <v>356</v>
      </c>
      <c r="E390" s="167" t="s">
        <v>7</v>
      </c>
      <c r="G390" s="36">
        <v>1</v>
      </c>
      <c r="H390" s="38">
        <v>71.73</v>
      </c>
      <c r="I390" s="38">
        <f t="shared" ref="I390" si="38">ROUND(G390*H390,2)</f>
        <v>71.73</v>
      </c>
      <c r="J390" s="167"/>
    </row>
    <row r="391" spans="1:10" s="34" customFormat="1" hidden="1">
      <c r="A391" s="27"/>
      <c r="B391" s="51"/>
      <c r="C391" s="27"/>
      <c r="D391" s="35"/>
      <c r="E391" s="167"/>
      <c r="G391" s="36"/>
      <c r="H391" s="36"/>
      <c r="I391" s="72"/>
      <c r="J391" s="167"/>
    </row>
    <row r="392" spans="1:10" s="55" customFormat="1" ht="51" hidden="1" customHeight="1">
      <c r="A392" s="74" t="s">
        <v>357</v>
      </c>
      <c r="B392" s="75" t="s">
        <v>8</v>
      </c>
      <c r="C392" s="59" t="s">
        <v>13</v>
      </c>
      <c r="D392" s="76" t="s">
        <v>358</v>
      </c>
      <c r="E392" s="198" t="s">
        <v>10</v>
      </c>
      <c r="F392" s="77">
        <v>1</v>
      </c>
      <c r="G392" s="78"/>
      <c r="H392" s="79">
        <f>SUM(I393:I393)</f>
        <v>10.91</v>
      </c>
      <c r="I392" s="80">
        <f>F392*H392</f>
        <v>10.91</v>
      </c>
      <c r="J392" s="167"/>
    </row>
    <row r="393" spans="1:10" s="34" customFormat="1" ht="63.75" hidden="1" customHeight="1">
      <c r="A393" s="27" t="s">
        <v>359</v>
      </c>
      <c r="B393" s="71" t="s">
        <v>8</v>
      </c>
      <c r="C393" s="27" t="s">
        <v>14</v>
      </c>
      <c r="D393" s="35" t="s">
        <v>358</v>
      </c>
      <c r="E393" s="167" t="s">
        <v>10</v>
      </c>
      <c r="G393" s="36">
        <v>1</v>
      </c>
      <c r="H393" s="38">
        <v>10.91</v>
      </c>
      <c r="I393" s="38">
        <f>ROUND(G393*H393,2)</f>
        <v>10.91</v>
      </c>
      <c r="J393" s="167"/>
    </row>
    <row r="394" spans="1:10" s="34" customFormat="1" ht="12.75" hidden="1" customHeight="1">
      <c r="A394" s="27"/>
      <c r="B394" s="51"/>
      <c r="C394" s="27"/>
      <c r="D394" s="35"/>
      <c r="E394" s="167"/>
      <c r="G394" s="36"/>
      <c r="H394" s="36"/>
      <c r="I394" s="72"/>
      <c r="J394" s="167"/>
    </row>
    <row r="395" spans="1:10" s="55" customFormat="1" ht="25.5" hidden="1">
      <c r="A395" s="74" t="s">
        <v>360</v>
      </c>
      <c r="B395" s="75" t="s">
        <v>8</v>
      </c>
      <c r="C395" s="59" t="s">
        <v>13</v>
      </c>
      <c r="D395" s="76" t="s">
        <v>361</v>
      </c>
      <c r="E395" s="198" t="s">
        <v>32</v>
      </c>
      <c r="F395" s="77">
        <v>1</v>
      </c>
      <c r="G395" s="78"/>
      <c r="H395" s="79">
        <f>SUM(I396:I396)</f>
        <v>124.67</v>
      </c>
      <c r="I395" s="80">
        <f>F395*H395</f>
        <v>124.67</v>
      </c>
      <c r="J395" s="167"/>
    </row>
    <row r="396" spans="1:10" s="34" customFormat="1" ht="25.5" hidden="1">
      <c r="A396" s="27" t="s">
        <v>363</v>
      </c>
      <c r="B396" s="71" t="s">
        <v>8</v>
      </c>
      <c r="C396" s="27" t="s">
        <v>14</v>
      </c>
      <c r="D396" s="35" t="s">
        <v>362</v>
      </c>
      <c r="E396" s="200" t="s">
        <v>32</v>
      </c>
      <c r="G396" s="36">
        <v>1</v>
      </c>
      <c r="H396" s="38">
        <v>124.67</v>
      </c>
      <c r="I396" s="38">
        <f>ROUND(G396*H396,2)</f>
        <v>124.67</v>
      </c>
      <c r="J396" s="167"/>
    </row>
    <row r="397" spans="1:10" s="34" customFormat="1" hidden="1">
      <c r="A397" s="27"/>
      <c r="B397" s="51"/>
      <c r="C397" s="27"/>
      <c r="D397" s="35"/>
      <c r="E397" s="167"/>
      <c r="G397" s="36"/>
      <c r="H397" s="36"/>
      <c r="I397" s="72"/>
      <c r="J397" s="167"/>
    </row>
    <row r="398" spans="1:10" s="55" customFormat="1" ht="15" hidden="1" customHeight="1">
      <c r="A398" s="74" t="s">
        <v>365</v>
      </c>
      <c r="B398" s="75" t="s">
        <v>8</v>
      </c>
      <c r="C398" s="59" t="s">
        <v>13</v>
      </c>
      <c r="D398" s="76" t="s">
        <v>366</v>
      </c>
      <c r="E398" s="198" t="s">
        <v>7</v>
      </c>
      <c r="F398" s="77">
        <v>1</v>
      </c>
      <c r="G398" s="78"/>
      <c r="H398" s="79">
        <f>SUM(I399:I400)</f>
        <v>8.19</v>
      </c>
      <c r="I398" s="80">
        <f>ROUND(H398*F398,2)</f>
        <v>8.19</v>
      </c>
      <c r="J398" s="167"/>
    </row>
    <row r="399" spans="1:10" s="34" customFormat="1" ht="12.75" hidden="1" customHeight="1">
      <c r="A399" s="27">
        <v>88316</v>
      </c>
      <c r="B399" s="42" t="s">
        <v>44</v>
      </c>
      <c r="C399" s="27" t="s">
        <v>13</v>
      </c>
      <c r="D399" s="35" t="s">
        <v>33</v>
      </c>
      <c r="E399" s="167" t="s">
        <v>24</v>
      </c>
      <c r="G399" s="36">
        <v>0.5</v>
      </c>
      <c r="H399" s="38">
        <v>12.94</v>
      </c>
      <c r="I399" s="38">
        <f t="shared" ref="I399" si="39">ROUND(G399*H399,2)</f>
        <v>6.47</v>
      </c>
      <c r="J399" s="186"/>
    </row>
    <row r="400" spans="1:10" s="34" customFormat="1" ht="12.75" hidden="1" customHeight="1">
      <c r="A400" s="27">
        <v>88309</v>
      </c>
      <c r="B400" s="42" t="s">
        <v>44</v>
      </c>
      <c r="C400" s="27" t="s">
        <v>13</v>
      </c>
      <c r="D400" s="35" t="s">
        <v>52</v>
      </c>
      <c r="E400" s="167" t="s">
        <v>24</v>
      </c>
      <c r="G400" s="36">
        <v>0.1</v>
      </c>
      <c r="H400" s="38">
        <v>17.2</v>
      </c>
      <c r="I400" s="38">
        <f>ROUND(G400*H400,2)</f>
        <v>1.72</v>
      </c>
      <c r="J400" s="186"/>
    </row>
    <row r="401" spans="1:10" s="34" customFormat="1" ht="12.75" hidden="1" customHeight="1">
      <c r="A401" s="27"/>
      <c r="B401" s="51"/>
      <c r="C401" s="27"/>
      <c r="D401" s="35"/>
      <c r="E401" s="167"/>
      <c r="G401" s="36"/>
      <c r="H401" s="36"/>
      <c r="I401" s="72"/>
      <c r="J401" s="167"/>
    </row>
    <row r="402" spans="1:10" s="55" customFormat="1" ht="15" hidden="1">
      <c r="A402" s="74">
        <v>85376</v>
      </c>
      <c r="B402" s="75" t="s">
        <v>109</v>
      </c>
      <c r="C402" s="59" t="s">
        <v>13</v>
      </c>
      <c r="D402" s="76" t="s">
        <v>367</v>
      </c>
      <c r="E402" s="198" t="s">
        <v>7</v>
      </c>
      <c r="F402" s="77">
        <v>1</v>
      </c>
      <c r="G402" s="78"/>
      <c r="H402" s="79">
        <f>SUM(I403:I404)</f>
        <v>5.44</v>
      </c>
      <c r="I402" s="80">
        <f>ROUND(H402*F402,2)</f>
        <v>5.44</v>
      </c>
      <c r="J402" s="167"/>
    </row>
    <row r="403" spans="1:10" s="34" customFormat="1" hidden="1">
      <c r="A403" s="27">
        <v>88316</v>
      </c>
      <c r="B403" s="42" t="s">
        <v>44</v>
      </c>
      <c r="C403" s="27" t="s">
        <v>13</v>
      </c>
      <c r="D403" s="35" t="s">
        <v>33</v>
      </c>
      <c r="E403" s="167" t="s">
        <v>24</v>
      </c>
      <c r="G403" s="36">
        <v>0.3</v>
      </c>
      <c r="H403" s="38">
        <f>+$I$524</f>
        <v>16.11</v>
      </c>
      <c r="I403" s="38">
        <f t="shared" ref="I403" si="40">ROUND(G403*H403,2)</f>
        <v>4.83</v>
      </c>
      <c r="J403" s="167"/>
    </row>
    <row r="404" spans="1:10" s="34" customFormat="1" hidden="1">
      <c r="A404" s="27">
        <v>88309</v>
      </c>
      <c r="B404" s="42" t="s">
        <v>44</v>
      </c>
      <c r="C404" s="27" t="s">
        <v>13</v>
      </c>
      <c r="D404" s="35" t="s">
        <v>52</v>
      </c>
      <c r="E404" s="167" t="s">
        <v>24</v>
      </c>
      <c r="G404" s="36">
        <v>0.03</v>
      </c>
      <c r="H404" s="38">
        <f>+$I$534</f>
        <v>20.239999999999998</v>
      </c>
      <c r="I404" s="38">
        <f>ROUND(G404*H404,2)</f>
        <v>0.61</v>
      </c>
      <c r="J404" s="167"/>
    </row>
    <row r="405" spans="1:10" s="34" customFormat="1" hidden="1">
      <c r="A405" s="27"/>
      <c r="B405" s="51"/>
      <c r="C405" s="27"/>
      <c r="D405" s="35"/>
      <c r="E405" s="167"/>
      <c r="G405" s="36"/>
      <c r="H405" s="36"/>
      <c r="I405" s="72"/>
      <c r="J405" s="167"/>
    </row>
    <row r="406" spans="1:10" s="34" customFormat="1" ht="25.5" hidden="1">
      <c r="A406" s="29" t="s">
        <v>369</v>
      </c>
      <c r="B406" s="29" t="s">
        <v>8</v>
      </c>
      <c r="C406" s="29" t="s">
        <v>13</v>
      </c>
      <c r="D406" s="28" t="s">
        <v>370</v>
      </c>
      <c r="E406" s="194" t="s">
        <v>11</v>
      </c>
      <c r="F406" s="30">
        <v>1</v>
      </c>
      <c r="G406" s="31"/>
      <c r="H406" s="32">
        <f>SUM(I407:I411)</f>
        <v>5.5027800000000004</v>
      </c>
      <c r="I406" s="33">
        <f>ROUND(H406*F406,2)</f>
        <v>5.5</v>
      </c>
      <c r="J406" s="167"/>
    </row>
    <row r="407" spans="1:10" s="34" customFormat="1" hidden="1">
      <c r="A407" s="27">
        <v>88316</v>
      </c>
      <c r="B407" s="42" t="s">
        <v>44</v>
      </c>
      <c r="C407" s="27" t="s">
        <v>13</v>
      </c>
      <c r="D407" s="35" t="s">
        <v>33</v>
      </c>
      <c r="E407" s="167" t="s">
        <v>24</v>
      </c>
      <c r="G407" s="36">
        <v>0.15</v>
      </c>
      <c r="H407" s="38">
        <v>12.94</v>
      </c>
      <c r="I407" s="37">
        <f>ROUND(G407*H407,2)</f>
        <v>1.94</v>
      </c>
      <c r="J407" s="254"/>
    </row>
    <row r="408" spans="1:10" s="34" customFormat="1" hidden="1">
      <c r="A408" s="27">
        <v>88309</v>
      </c>
      <c r="B408" s="42" t="s">
        <v>44</v>
      </c>
      <c r="C408" s="27" t="s">
        <v>13</v>
      </c>
      <c r="D408" s="35" t="s">
        <v>52</v>
      </c>
      <c r="E408" s="167" t="s">
        <v>24</v>
      </c>
      <c r="G408" s="36">
        <v>0.2</v>
      </c>
      <c r="H408" s="38">
        <v>17.2</v>
      </c>
      <c r="I408" s="37">
        <f>ROUND(G408*H408,2)</f>
        <v>3.44</v>
      </c>
      <c r="J408" s="167"/>
    </row>
    <row r="409" spans="1:10" s="34" customFormat="1" hidden="1">
      <c r="A409" s="27">
        <v>1379</v>
      </c>
      <c r="B409" s="42" t="s">
        <v>44</v>
      </c>
      <c r="C409" s="44" t="s">
        <v>14</v>
      </c>
      <c r="D409" s="35" t="str">
        <f>IF(A409=0," ",VLOOKUP(A409,InsumosSINAPI!$A$6:$I$9354,2,0))</f>
        <v>CIMENTO PORTLAND COMPOSTO CP II-32</v>
      </c>
      <c r="E409" s="167" t="str">
        <f>IF(A409=0," ",VLOOKUP(A409,InsumosSINAPI!$A$6:$I$9354,3,0))</f>
        <v xml:space="preserve">KG    </v>
      </c>
      <c r="G409" s="36">
        <v>0.06</v>
      </c>
      <c r="H409" s="72" t="str">
        <f>IF(A409=0," ",VLOOKUP(A409,InsumosSINAPI!$A$6:$I$9354,5,0))</f>
        <v>0,56</v>
      </c>
      <c r="I409" s="43">
        <f>ROUND(G409*H409,2)</f>
        <v>0.03</v>
      </c>
      <c r="J409" s="167"/>
    </row>
    <row r="410" spans="1:10" s="34" customFormat="1" hidden="1">
      <c r="A410" s="27" t="s">
        <v>106</v>
      </c>
      <c r="B410" s="42" t="s">
        <v>8</v>
      </c>
      <c r="C410" s="44" t="s">
        <v>14</v>
      </c>
      <c r="D410" s="45" t="s">
        <v>107</v>
      </c>
      <c r="E410" s="193" t="s">
        <v>9</v>
      </c>
      <c r="G410" s="36">
        <v>5.0000000000000001E-4</v>
      </c>
      <c r="H410" s="248">
        <v>51</v>
      </c>
      <c r="I410" s="43">
        <f>ROUND(G410*H410,2)</f>
        <v>0.03</v>
      </c>
      <c r="J410" s="167"/>
    </row>
    <row r="411" spans="1:10" s="34" customFormat="1" hidden="1">
      <c r="A411" s="27">
        <v>1106</v>
      </c>
      <c r="B411" s="42" t="s">
        <v>44</v>
      </c>
      <c r="C411" s="27" t="s">
        <v>14</v>
      </c>
      <c r="D411" s="35" t="str">
        <f>IF(A411=0," ",VLOOKUP(A411,InsumosSINAPI!$A$6:$I$9354,2,0))</f>
        <v>CAL HIDRATADA CH-I PARA ARGAMASSAS</v>
      </c>
      <c r="E411" s="167" t="str">
        <f>IF(A411=0," ",VLOOKUP(A411,InsumosSINAPI!$A$6:$I$9354,3,0))</f>
        <v xml:space="preserve">KG    </v>
      </c>
      <c r="G411" s="36">
        <v>7.2999999999999995E-2</v>
      </c>
      <c r="H411" s="72" t="str">
        <f>IF(A411=0," ",VLOOKUP(A411,InsumosSINAPI!$A$6:$I$9354,5,0))</f>
        <v>0,86</v>
      </c>
      <c r="I411" s="38">
        <f>G411*H411</f>
        <v>6.2779999999999989E-2</v>
      </c>
      <c r="J411" s="167"/>
    </row>
    <row r="412" spans="1:10" s="34" customFormat="1" hidden="1">
      <c r="A412" s="27"/>
      <c r="B412" s="27"/>
      <c r="C412" s="27"/>
      <c r="D412" s="35"/>
      <c r="E412" s="167"/>
      <c r="G412" s="36"/>
      <c r="H412" s="36"/>
      <c r="I412" s="72"/>
      <c r="J412" s="167"/>
    </row>
    <row r="413" spans="1:10" s="34" customFormat="1" hidden="1">
      <c r="A413" s="29" t="s">
        <v>371</v>
      </c>
      <c r="B413" s="29" t="s">
        <v>8</v>
      </c>
      <c r="C413" s="29" t="s">
        <v>13</v>
      </c>
      <c r="D413" s="28" t="s">
        <v>372</v>
      </c>
      <c r="E413" s="194" t="s">
        <v>7</v>
      </c>
      <c r="F413" s="30">
        <v>1</v>
      </c>
      <c r="G413" s="31"/>
      <c r="H413" s="32">
        <f>SUM(I414)</f>
        <v>4.03</v>
      </c>
      <c r="I413" s="33">
        <f>ROUND(H413*F413,2)</f>
        <v>4.03</v>
      </c>
      <c r="J413" s="167"/>
    </row>
    <row r="414" spans="1:10" s="34" customFormat="1" hidden="1">
      <c r="A414" s="27">
        <v>88316</v>
      </c>
      <c r="B414" s="42" t="s">
        <v>44</v>
      </c>
      <c r="C414" s="27" t="s">
        <v>13</v>
      </c>
      <c r="D414" s="35" t="s">
        <v>33</v>
      </c>
      <c r="E414" s="167" t="s">
        <v>24</v>
      </c>
      <c r="G414" s="36">
        <v>0.25</v>
      </c>
      <c r="H414" s="38">
        <f>+$I$524</f>
        <v>16.11</v>
      </c>
      <c r="I414" s="37">
        <f>ROUND(G414*H414,2)</f>
        <v>4.03</v>
      </c>
      <c r="J414" s="167"/>
    </row>
    <row r="415" spans="1:10" s="34" customFormat="1" hidden="1">
      <c r="A415" s="27"/>
      <c r="B415" s="27"/>
      <c r="C415" s="27"/>
      <c r="D415" s="35"/>
      <c r="E415" s="167"/>
      <c r="G415" s="36"/>
      <c r="H415" s="36"/>
      <c r="I415" s="72"/>
      <c r="J415" s="167"/>
    </row>
    <row r="416" spans="1:10" s="55" customFormat="1" ht="15" hidden="1">
      <c r="A416" s="74" t="s">
        <v>373</v>
      </c>
      <c r="B416" s="75" t="s">
        <v>109</v>
      </c>
      <c r="C416" s="59" t="s">
        <v>13</v>
      </c>
      <c r="D416" s="76" t="s">
        <v>374</v>
      </c>
      <c r="E416" s="198" t="s">
        <v>7</v>
      </c>
      <c r="F416" s="77">
        <v>1</v>
      </c>
      <c r="G416" s="78"/>
      <c r="H416" s="79">
        <f>SUM(I417:I418)</f>
        <v>15.52</v>
      </c>
      <c r="I416" s="80">
        <f>ROUND(H416*F416,2)</f>
        <v>15.52</v>
      </c>
      <c r="J416" s="167"/>
    </row>
    <row r="417" spans="1:10" s="34" customFormat="1" hidden="1">
      <c r="A417" s="27">
        <v>88316</v>
      </c>
      <c r="B417" s="42" t="s">
        <v>44</v>
      </c>
      <c r="C417" s="27" t="s">
        <v>13</v>
      </c>
      <c r="D417" s="35" t="s">
        <v>33</v>
      </c>
      <c r="E417" s="167" t="s">
        <v>24</v>
      </c>
      <c r="G417" s="36">
        <v>1</v>
      </c>
      <c r="H417" s="38">
        <v>12.94</v>
      </c>
      <c r="I417" s="38">
        <f t="shared" ref="I417" si="41">ROUND(G417*H417,2)</f>
        <v>12.94</v>
      </c>
      <c r="J417" s="167"/>
    </row>
    <row r="418" spans="1:10" s="34" customFormat="1" hidden="1">
      <c r="A418" s="27">
        <v>88309</v>
      </c>
      <c r="B418" s="42" t="s">
        <v>44</v>
      </c>
      <c r="C418" s="27" t="s">
        <v>13</v>
      </c>
      <c r="D418" s="35" t="s">
        <v>52</v>
      </c>
      <c r="E418" s="167" t="s">
        <v>24</v>
      </c>
      <c r="G418" s="36">
        <v>0.15</v>
      </c>
      <c r="H418" s="38">
        <v>17.2</v>
      </c>
      <c r="I418" s="38">
        <f>ROUND(G418*H418,2)</f>
        <v>2.58</v>
      </c>
      <c r="J418" s="167"/>
    </row>
    <row r="419" spans="1:10" s="34" customFormat="1" hidden="1">
      <c r="A419" s="27"/>
      <c r="B419" s="42"/>
      <c r="C419" s="27"/>
      <c r="D419" s="35"/>
      <c r="E419" s="167"/>
      <c r="G419" s="36"/>
      <c r="H419" s="38"/>
      <c r="I419" s="38"/>
      <c r="J419" s="167"/>
    </row>
    <row r="420" spans="1:10" s="55" customFormat="1" ht="15" hidden="1" customHeight="1">
      <c r="A420" s="74" t="s">
        <v>375</v>
      </c>
      <c r="B420" s="29" t="s">
        <v>8</v>
      </c>
      <c r="C420" s="59" t="s">
        <v>13</v>
      </c>
      <c r="D420" s="76" t="s">
        <v>376</v>
      </c>
      <c r="E420" s="198" t="s">
        <v>9</v>
      </c>
      <c r="F420" s="77">
        <v>1</v>
      </c>
      <c r="G420" s="78"/>
      <c r="H420" s="79">
        <f>SUM(I421)</f>
        <v>40.28</v>
      </c>
      <c r="I420" s="80">
        <f>ROUND(H420*F420,2)</f>
        <v>40.28</v>
      </c>
      <c r="J420" s="167"/>
    </row>
    <row r="421" spans="1:10" s="34" customFormat="1" ht="12.75" hidden="1" customHeight="1">
      <c r="A421" s="27">
        <v>88316</v>
      </c>
      <c r="B421" s="42" t="s">
        <v>44</v>
      </c>
      <c r="C421" s="27" t="s">
        <v>13</v>
      </c>
      <c r="D421" s="35" t="s">
        <v>33</v>
      </c>
      <c r="E421" s="167" t="s">
        <v>24</v>
      </c>
      <c r="G421" s="36">
        <v>2.5</v>
      </c>
      <c r="H421" s="38">
        <f>+$I$524</f>
        <v>16.11</v>
      </c>
      <c r="I421" s="38">
        <f t="shared" ref="I421" si="42">ROUND(G421*H421,2)</f>
        <v>40.28</v>
      </c>
      <c r="J421" s="167"/>
    </row>
    <row r="422" spans="1:10" s="34" customFormat="1" ht="12.75" hidden="1" customHeight="1">
      <c r="A422" s="27"/>
      <c r="B422" s="42"/>
      <c r="C422" s="27"/>
      <c r="D422" s="35"/>
      <c r="E422" s="167"/>
      <c r="G422" s="36"/>
      <c r="H422" s="38"/>
      <c r="I422" s="38"/>
      <c r="J422" s="167"/>
    </row>
    <row r="423" spans="1:10" s="55" customFormat="1" ht="15" hidden="1">
      <c r="A423" s="74" t="s">
        <v>377</v>
      </c>
      <c r="B423" s="29" t="s">
        <v>8</v>
      </c>
      <c r="C423" s="59" t="s">
        <v>13</v>
      </c>
      <c r="D423" s="76" t="s">
        <v>378</v>
      </c>
      <c r="E423" s="198" t="s">
        <v>11</v>
      </c>
      <c r="F423" s="77">
        <v>1</v>
      </c>
      <c r="G423" s="78"/>
      <c r="H423" s="79">
        <f>SUM(I424:I427)</f>
        <v>12.16</v>
      </c>
      <c r="I423" s="80">
        <f>ROUND(H423*F423,2)</f>
        <v>12.16</v>
      </c>
      <c r="J423" s="167"/>
    </row>
    <row r="424" spans="1:10" s="34" customFormat="1" hidden="1">
      <c r="A424" s="27">
        <v>88316</v>
      </c>
      <c r="B424" s="42" t="s">
        <v>44</v>
      </c>
      <c r="C424" s="27" t="s">
        <v>13</v>
      </c>
      <c r="D424" s="35" t="s">
        <v>33</v>
      </c>
      <c r="E424" s="167" t="s">
        <v>24</v>
      </c>
      <c r="G424" s="36">
        <v>0.3</v>
      </c>
      <c r="H424" s="38">
        <f>+$I$524</f>
        <v>16.11</v>
      </c>
      <c r="I424" s="38">
        <f t="shared" ref="I424" si="43">ROUND(G424*H424,2)</f>
        <v>4.83</v>
      </c>
      <c r="J424" s="167"/>
    </row>
    <row r="425" spans="1:10" s="34" customFormat="1" hidden="1">
      <c r="A425" s="27">
        <v>88309</v>
      </c>
      <c r="B425" s="42" t="s">
        <v>44</v>
      </c>
      <c r="C425" s="27" t="s">
        <v>13</v>
      </c>
      <c r="D425" s="35" t="s">
        <v>52</v>
      </c>
      <c r="E425" s="167" t="s">
        <v>24</v>
      </c>
      <c r="G425" s="36">
        <v>0.3</v>
      </c>
      <c r="H425" s="38">
        <f>+$I$534</f>
        <v>20.239999999999998</v>
      </c>
      <c r="I425" s="38">
        <f>ROUND(G425*H425,2)</f>
        <v>6.07</v>
      </c>
      <c r="J425" s="167"/>
    </row>
    <row r="426" spans="1:10" s="34" customFormat="1" hidden="1">
      <c r="A426" s="27">
        <v>1379</v>
      </c>
      <c r="B426" s="42" t="s">
        <v>44</v>
      </c>
      <c r="C426" s="44" t="s">
        <v>14</v>
      </c>
      <c r="D426" s="45" t="s">
        <v>103</v>
      </c>
      <c r="E426" s="193" t="s">
        <v>10</v>
      </c>
      <c r="G426" s="36">
        <v>1</v>
      </c>
      <c r="H426" s="43">
        <v>0.44</v>
      </c>
      <c r="I426" s="43">
        <f>ROUND(G426*H426,2)</f>
        <v>0.44</v>
      </c>
      <c r="J426" s="167"/>
    </row>
    <row r="427" spans="1:10" s="34" customFormat="1" hidden="1">
      <c r="A427" s="27" t="s">
        <v>350</v>
      </c>
      <c r="B427" s="42" t="s">
        <v>8</v>
      </c>
      <c r="C427" s="44" t="s">
        <v>14</v>
      </c>
      <c r="D427" s="45" t="s">
        <v>351</v>
      </c>
      <c r="E427" s="193" t="s">
        <v>10</v>
      </c>
      <c r="G427" s="36">
        <v>2</v>
      </c>
      <c r="H427" s="43">
        <v>0.41</v>
      </c>
      <c r="I427" s="43">
        <f>ROUND(G427*H427,2)</f>
        <v>0.82</v>
      </c>
      <c r="J427" s="167"/>
    </row>
    <row r="428" spans="1:10" s="34" customFormat="1" hidden="1">
      <c r="A428" s="27"/>
      <c r="B428" s="42"/>
      <c r="C428" s="44"/>
      <c r="D428" s="45"/>
      <c r="E428" s="193"/>
      <c r="G428" s="36"/>
      <c r="H428" s="43"/>
      <c r="I428" s="43"/>
      <c r="J428" s="167"/>
    </row>
    <row r="429" spans="1:10" s="34" customFormat="1" hidden="1">
      <c r="A429" s="25" t="s">
        <v>379</v>
      </c>
      <c r="B429" s="39" t="s">
        <v>8</v>
      </c>
      <c r="C429" s="40" t="s">
        <v>13</v>
      </c>
      <c r="D429" s="41" t="s">
        <v>380</v>
      </c>
      <c r="E429" s="191" t="s">
        <v>11</v>
      </c>
      <c r="F429" s="30">
        <v>1</v>
      </c>
      <c r="G429" s="31"/>
      <c r="H429" s="32">
        <f>SUM(I430:I431)</f>
        <v>2.21</v>
      </c>
      <c r="I429" s="33">
        <f>H429*F429</f>
        <v>2.21</v>
      </c>
      <c r="J429" s="167"/>
    </row>
    <row r="430" spans="1:10" s="34" customFormat="1" hidden="1">
      <c r="A430" s="27">
        <v>88264</v>
      </c>
      <c r="B430" s="42" t="s">
        <v>44</v>
      </c>
      <c r="C430" s="27" t="s">
        <v>13</v>
      </c>
      <c r="D430" s="35" t="s">
        <v>64</v>
      </c>
      <c r="E430" s="167" t="s">
        <v>24</v>
      </c>
      <c r="G430" s="36">
        <v>0.1</v>
      </c>
      <c r="H430" s="37">
        <v>19.53</v>
      </c>
      <c r="I430" s="37">
        <f>ROUND(G430*H430,2)</f>
        <v>1.95</v>
      </c>
      <c r="J430" s="167"/>
    </row>
    <row r="431" spans="1:10" s="34" customFormat="1" hidden="1">
      <c r="A431" s="27">
        <v>345</v>
      </c>
      <c r="B431" s="42" t="s">
        <v>44</v>
      </c>
      <c r="C431" s="27" t="s">
        <v>14</v>
      </c>
      <c r="D431" s="35" t="s">
        <v>381</v>
      </c>
      <c r="E431" s="167" t="s">
        <v>10</v>
      </c>
      <c r="G431" s="36">
        <v>0.02</v>
      </c>
      <c r="H431" s="37">
        <v>13.22</v>
      </c>
      <c r="I431" s="37">
        <f>ROUND(G431*H431,2)</f>
        <v>0.26</v>
      </c>
      <c r="J431" s="167"/>
    </row>
    <row r="432" spans="1:10" s="34" customFormat="1" hidden="1">
      <c r="A432" s="27"/>
      <c r="B432" s="42"/>
      <c r="C432" s="27"/>
      <c r="D432" s="35"/>
      <c r="E432" s="167"/>
      <c r="G432" s="36"/>
      <c r="H432" s="37"/>
      <c r="I432" s="37"/>
      <c r="J432" s="167"/>
    </row>
    <row r="433" spans="1:10" s="34" customFormat="1" hidden="1">
      <c r="A433" s="25" t="s">
        <v>382</v>
      </c>
      <c r="B433" s="39" t="s">
        <v>8</v>
      </c>
      <c r="C433" s="40" t="s">
        <v>13</v>
      </c>
      <c r="D433" s="41" t="s">
        <v>383</v>
      </c>
      <c r="E433" s="191" t="s">
        <v>11</v>
      </c>
      <c r="F433" s="30">
        <v>1</v>
      </c>
      <c r="G433" s="31"/>
      <c r="H433" s="32">
        <f>SUM(I434:I436)</f>
        <v>10.18</v>
      </c>
      <c r="I433" s="33">
        <f>H433*F433</f>
        <v>10.18</v>
      </c>
      <c r="J433" s="167"/>
    </row>
    <row r="434" spans="1:10" s="34" customFormat="1" hidden="1">
      <c r="A434" s="27">
        <v>88264</v>
      </c>
      <c r="B434" s="42" t="s">
        <v>44</v>
      </c>
      <c r="C434" s="27" t="s">
        <v>13</v>
      </c>
      <c r="D434" s="35" t="s">
        <v>64</v>
      </c>
      <c r="E434" s="167" t="s">
        <v>24</v>
      </c>
      <c r="G434" s="36">
        <v>0.17</v>
      </c>
      <c r="H434" s="37">
        <v>19.53</v>
      </c>
      <c r="I434" s="37">
        <f>ROUND(G434*H434,2)</f>
        <v>3.32</v>
      </c>
      <c r="J434" s="167"/>
    </row>
    <row r="435" spans="1:10" s="34" customFormat="1" ht="25.5" hidden="1">
      <c r="A435" s="27">
        <v>88247</v>
      </c>
      <c r="B435" s="71" t="s">
        <v>44</v>
      </c>
      <c r="C435" s="27" t="s">
        <v>13</v>
      </c>
      <c r="D435" s="35" t="s">
        <v>65</v>
      </c>
      <c r="E435" s="167" t="s">
        <v>24</v>
      </c>
      <c r="G435" s="36">
        <v>0.17</v>
      </c>
      <c r="H435" s="72">
        <v>15.82</v>
      </c>
      <c r="I435" s="72">
        <f>ROUND(G435*H435,2)</f>
        <v>2.69</v>
      </c>
      <c r="J435" s="167"/>
    </row>
    <row r="436" spans="1:10" s="34" customFormat="1" hidden="1">
      <c r="A436" s="27" t="s">
        <v>384</v>
      </c>
      <c r="B436" s="42" t="s">
        <v>8</v>
      </c>
      <c r="C436" s="27" t="s">
        <v>14</v>
      </c>
      <c r="D436" s="35" t="s">
        <v>385</v>
      </c>
      <c r="E436" s="167" t="s">
        <v>11</v>
      </c>
      <c r="G436" s="36">
        <v>1</v>
      </c>
      <c r="H436" s="37">
        <v>4.17</v>
      </c>
      <c r="I436" s="72">
        <f>ROUND(G436*H436,2)</f>
        <v>4.17</v>
      </c>
      <c r="J436" s="167"/>
    </row>
    <row r="437" spans="1:10" s="34" customFormat="1" hidden="1">
      <c r="A437" s="27"/>
      <c r="B437" s="42"/>
      <c r="C437" s="27"/>
      <c r="D437" s="35"/>
      <c r="E437" s="167"/>
      <c r="G437" s="36"/>
      <c r="H437" s="37"/>
      <c r="I437" s="72"/>
      <c r="J437" s="167"/>
    </row>
    <row r="438" spans="1:10" s="34" customFormat="1" ht="25.5" hidden="1">
      <c r="A438" s="25" t="s">
        <v>386</v>
      </c>
      <c r="B438" s="39" t="s">
        <v>8</v>
      </c>
      <c r="C438" s="40" t="s">
        <v>13</v>
      </c>
      <c r="D438" s="41" t="s">
        <v>387</v>
      </c>
      <c r="E438" s="191" t="s">
        <v>32</v>
      </c>
      <c r="F438" s="30">
        <v>1</v>
      </c>
      <c r="G438" s="31"/>
      <c r="H438" s="32">
        <f>SUM(I439:I441)</f>
        <v>13.08</v>
      </c>
      <c r="I438" s="33">
        <f>H438*F438</f>
        <v>13.08</v>
      </c>
      <c r="J438" s="167"/>
    </row>
    <row r="439" spans="1:10" s="34" customFormat="1" hidden="1">
      <c r="A439" s="27">
        <v>88264</v>
      </c>
      <c r="B439" s="42" t="s">
        <v>44</v>
      </c>
      <c r="C439" s="27" t="s">
        <v>13</v>
      </c>
      <c r="D439" s="35" t="s">
        <v>64</v>
      </c>
      <c r="E439" s="167" t="s">
        <v>24</v>
      </c>
      <c r="G439" s="36">
        <v>0.25</v>
      </c>
      <c r="H439" s="37">
        <v>19.53</v>
      </c>
      <c r="I439" s="37">
        <f>ROUND(G439*H439,2)</f>
        <v>4.88</v>
      </c>
      <c r="J439" s="167"/>
    </row>
    <row r="440" spans="1:10" s="34" customFormat="1" ht="25.5" hidden="1">
      <c r="A440" s="27">
        <v>88247</v>
      </c>
      <c r="B440" s="71" t="s">
        <v>44</v>
      </c>
      <c r="C440" s="27" t="s">
        <v>13</v>
      </c>
      <c r="D440" s="35" t="s">
        <v>65</v>
      </c>
      <c r="E440" s="167" t="s">
        <v>24</v>
      </c>
      <c r="G440" s="36">
        <v>0.25</v>
      </c>
      <c r="H440" s="72">
        <v>15.82</v>
      </c>
      <c r="I440" s="72">
        <f>ROUND(G440*H440,2)</f>
        <v>3.96</v>
      </c>
      <c r="J440" s="167"/>
    </row>
    <row r="441" spans="1:10" s="34" customFormat="1" hidden="1">
      <c r="A441" s="27" t="s">
        <v>388</v>
      </c>
      <c r="B441" s="42" t="s">
        <v>8</v>
      </c>
      <c r="C441" s="27" t="s">
        <v>14</v>
      </c>
      <c r="D441" s="35" t="s">
        <v>389</v>
      </c>
      <c r="E441" s="167" t="s">
        <v>32</v>
      </c>
      <c r="G441" s="36">
        <v>1</v>
      </c>
      <c r="H441" s="72">
        <v>4.24</v>
      </c>
      <c r="I441" s="72">
        <f>ROUND(G441*H441,2)</f>
        <v>4.24</v>
      </c>
      <c r="J441" s="167"/>
    </row>
    <row r="442" spans="1:10" s="34" customFormat="1" hidden="1">
      <c r="A442" s="27"/>
      <c r="B442" s="42"/>
      <c r="C442" s="27"/>
      <c r="D442" s="35"/>
      <c r="E442" s="167"/>
      <c r="G442" s="36"/>
      <c r="H442" s="37"/>
      <c r="I442" s="72"/>
      <c r="J442" s="167"/>
    </row>
    <row r="443" spans="1:10" s="34" customFormat="1" hidden="1">
      <c r="A443" s="25" t="s">
        <v>390</v>
      </c>
      <c r="B443" s="39" t="s">
        <v>8</v>
      </c>
      <c r="C443" s="40" t="s">
        <v>13</v>
      </c>
      <c r="D443" s="41" t="s">
        <v>391</v>
      </c>
      <c r="E443" s="191" t="s">
        <v>32</v>
      </c>
      <c r="F443" s="30">
        <v>1</v>
      </c>
      <c r="G443" s="31"/>
      <c r="H443" s="32">
        <f>SUM(I444:I445)</f>
        <v>9.14</v>
      </c>
      <c r="I443" s="33">
        <f>H443*F443</f>
        <v>9.14</v>
      </c>
      <c r="J443" s="167"/>
    </row>
    <row r="444" spans="1:10" s="34" customFormat="1" hidden="1">
      <c r="A444" s="27" t="s">
        <v>178</v>
      </c>
      <c r="B444" s="42" t="s">
        <v>8</v>
      </c>
      <c r="C444" s="27" t="s">
        <v>13</v>
      </c>
      <c r="D444" s="35" t="s">
        <v>179</v>
      </c>
      <c r="E444" s="167" t="s">
        <v>32</v>
      </c>
      <c r="G444" s="34">
        <v>1</v>
      </c>
      <c r="H444" s="37">
        <v>3.88</v>
      </c>
      <c r="I444" s="37">
        <f>ROUND(G444*H444,2)</f>
        <v>3.88</v>
      </c>
      <c r="J444" s="167"/>
    </row>
    <row r="445" spans="1:10" s="34" customFormat="1" ht="12.75" hidden="1" customHeight="1">
      <c r="A445" s="27">
        <v>88278</v>
      </c>
      <c r="B445" s="42" t="s">
        <v>44</v>
      </c>
      <c r="C445" s="27" t="s">
        <v>13</v>
      </c>
      <c r="D445" s="35" t="s">
        <v>337</v>
      </c>
      <c r="E445" s="167" t="s">
        <v>24</v>
      </c>
      <c r="G445" s="34">
        <v>0.3</v>
      </c>
      <c r="H445" s="37">
        <v>17.53</v>
      </c>
      <c r="I445" s="37">
        <f>ROUND(G445*H445,2)</f>
        <v>5.26</v>
      </c>
      <c r="J445" s="167"/>
    </row>
    <row r="446" spans="1:10" s="34" customFormat="1" hidden="1">
      <c r="A446" s="27"/>
      <c r="B446" s="27"/>
      <c r="C446" s="27"/>
      <c r="D446" s="35"/>
      <c r="E446" s="167"/>
      <c r="G446" s="36"/>
      <c r="H446" s="36"/>
      <c r="I446" s="72"/>
      <c r="J446" s="167"/>
    </row>
    <row r="447" spans="1:10" s="34" customFormat="1" ht="12.75" hidden="1" customHeight="1">
      <c r="A447" s="25" t="s">
        <v>392</v>
      </c>
      <c r="B447" s="39" t="s">
        <v>8</v>
      </c>
      <c r="C447" s="40" t="s">
        <v>13</v>
      </c>
      <c r="D447" s="41" t="s">
        <v>393</v>
      </c>
      <c r="E447" s="191" t="s">
        <v>32</v>
      </c>
      <c r="F447" s="30">
        <v>1</v>
      </c>
      <c r="G447" s="31"/>
      <c r="H447" s="32">
        <f>SUM(I448:I450)</f>
        <v>16.09</v>
      </c>
      <c r="I447" s="33">
        <f>H447*F447</f>
        <v>16.09</v>
      </c>
      <c r="J447" s="167"/>
    </row>
    <row r="448" spans="1:10" s="34" customFormat="1" ht="12.75" hidden="1" customHeight="1">
      <c r="A448" s="27">
        <v>88264</v>
      </c>
      <c r="B448" s="42" t="s">
        <v>44</v>
      </c>
      <c r="C448" s="27" t="s">
        <v>13</v>
      </c>
      <c r="D448" s="35" t="s">
        <v>64</v>
      </c>
      <c r="E448" s="167" t="s">
        <v>24</v>
      </c>
      <c r="G448" s="36">
        <v>0.3</v>
      </c>
      <c r="H448" s="37">
        <v>16.510000000000002</v>
      </c>
      <c r="I448" s="37">
        <f>ROUND(G448*H448,2)</f>
        <v>4.95</v>
      </c>
      <c r="J448" s="167"/>
    </row>
    <row r="449" spans="1:10" s="34" customFormat="1" ht="25.5" hidden="1" customHeight="1">
      <c r="A449" s="27">
        <v>88247</v>
      </c>
      <c r="B449" s="71" t="s">
        <v>44</v>
      </c>
      <c r="C449" s="27" t="s">
        <v>13</v>
      </c>
      <c r="D449" s="35" t="s">
        <v>65</v>
      </c>
      <c r="E449" s="167" t="s">
        <v>24</v>
      </c>
      <c r="G449" s="36">
        <v>0.3</v>
      </c>
      <c r="H449" s="72">
        <v>13.8</v>
      </c>
      <c r="I449" s="72">
        <f>ROUND(G449*H449,2)</f>
        <v>4.1399999999999997</v>
      </c>
      <c r="J449" s="167"/>
    </row>
    <row r="450" spans="1:10" s="34" customFormat="1" ht="12.75" hidden="1" customHeight="1">
      <c r="A450" s="27" t="s">
        <v>394</v>
      </c>
      <c r="B450" s="42" t="s">
        <v>8</v>
      </c>
      <c r="C450" s="27" t="s">
        <v>14</v>
      </c>
      <c r="D450" s="35" t="s">
        <v>393</v>
      </c>
      <c r="E450" s="167" t="s">
        <v>32</v>
      </c>
      <c r="G450" s="36">
        <v>1</v>
      </c>
      <c r="H450" s="72">
        <v>7</v>
      </c>
      <c r="I450" s="72">
        <f>ROUND(G450*H450,2)</f>
        <v>7</v>
      </c>
      <c r="J450" s="167"/>
    </row>
    <row r="451" spans="1:10" s="34" customFormat="1" ht="12.75" hidden="1" customHeight="1">
      <c r="A451" s="27"/>
      <c r="B451" s="27"/>
      <c r="C451" s="27"/>
      <c r="D451" s="35"/>
      <c r="E451" s="167"/>
      <c r="G451" s="36"/>
      <c r="H451" s="36"/>
      <c r="I451" s="72"/>
      <c r="J451" s="167"/>
    </row>
    <row r="452" spans="1:10" s="34" customFormat="1" hidden="1">
      <c r="A452" s="25" t="s">
        <v>395</v>
      </c>
      <c r="B452" s="39" t="s">
        <v>8</v>
      </c>
      <c r="C452" s="40" t="s">
        <v>13</v>
      </c>
      <c r="D452" s="41" t="s">
        <v>396</v>
      </c>
      <c r="E452" s="191" t="s">
        <v>70</v>
      </c>
      <c r="F452" s="30">
        <v>1</v>
      </c>
      <c r="G452" s="31"/>
      <c r="H452" s="32">
        <f>SUM(I453:I463)</f>
        <v>165.47000000000006</v>
      </c>
      <c r="I452" s="33">
        <f>F452*H452</f>
        <v>165.47000000000006</v>
      </c>
      <c r="J452" s="167"/>
    </row>
    <row r="453" spans="1:10" s="34" customFormat="1" hidden="1">
      <c r="A453" s="27">
        <v>88264</v>
      </c>
      <c r="B453" s="42" t="s">
        <v>44</v>
      </c>
      <c r="C453" s="27" t="s">
        <v>13</v>
      </c>
      <c r="D453" s="35" t="s">
        <v>64</v>
      </c>
      <c r="E453" s="167" t="s">
        <v>24</v>
      </c>
      <c r="G453" s="36">
        <v>3</v>
      </c>
      <c r="H453" s="37">
        <v>17.36</v>
      </c>
      <c r="I453" s="37">
        <f t="shared" ref="I453:I458" si="44">ROUND(G453*H453,2)</f>
        <v>52.08</v>
      </c>
      <c r="J453" s="167"/>
    </row>
    <row r="454" spans="1:10" s="34" customFormat="1" hidden="1">
      <c r="A454" s="27">
        <v>88316</v>
      </c>
      <c r="B454" s="42" t="s">
        <v>44</v>
      </c>
      <c r="C454" s="27" t="s">
        <v>13</v>
      </c>
      <c r="D454" s="35" t="s">
        <v>33</v>
      </c>
      <c r="E454" s="167" t="s">
        <v>24</v>
      </c>
      <c r="F454" s="42"/>
      <c r="G454" s="36">
        <v>2.5</v>
      </c>
      <c r="H454" s="38">
        <v>12.94</v>
      </c>
      <c r="I454" s="37">
        <f t="shared" si="44"/>
        <v>32.35</v>
      </c>
      <c r="J454" s="167"/>
    </row>
    <row r="455" spans="1:10" s="34" customFormat="1" ht="25.5" hidden="1">
      <c r="A455" s="27">
        <v>88247</v>
      </c>
      <c r="B455" s="71" t="s">
        <v>44</v>
      </c>
      <c r="C455" s="27" t="s">
        <v>13</v>
      </c>
      <c r="D455" s="35" t="s">
        <v>65</v>
      </c>
      <c r="E455" s="167" t="s">
        <v>24</v>
      </c>
      <c r="F455" s="42"/>
      <c r="G455" s="36">
        <v>3</v>
      </c>
      <c r="H455" s="72">
        <v>13.6</v>
      </c>
      <c r="I455" s="72">
        <f t="shared" si="44"/>
        <v>40.799999999999997</v>
      </c>
      <c r="J455" s="167"/>
    </row>
    <row r="456" spans="1:10" s="34" customFormat="1" hidden="1">
      <c r="A456" s="27" t="s">
        <v>397</v>
      </c>
      <c r="B456" s="42" t="s">
        <v>8</v>
      </c>
      <c r="C456" s="27" t="s">
        <v>14</v>
      </c>
      <c r="D456" s="35" t="s">
        <v>398</v>
      </c>
      <c r="E456" s="167" t="s">
        <v>32</v>
      </c>
      <c r="F456" s="42"/>
      <c r="G456" s="36">
        <v>2</v>
      </c>
      <c r="H456" s="37">
        <v>0.745</v>
      </c>
      <c r="I456" s="72">
        <f t="shared" si="44"/>
        <v>1.49</v>
      </c>
      <c r="J456" s="167"/>
    </row>
    <row r="457" spans="1:10" s="34" customFormat="1" hidden="1">
      <c r="A457" s="27" t="s">
        <v>399</v>
      </c>
      <c r="B457" s="42" t="s">
        <v>8</v>
      </c>
      <c r="C457" s="27" t="s">
        <v>14</v>
      </c>
      <c r="D457" s="35" t="s">
        <v>400</v>
      </c>
      <c r="E457" s="167" t="s">
        <v>11</v>
      </c>
      <c r="F457" s="42"/>
      <c r="G457" s="36">
        <v>3</v>
      </c>
      <c r="H457" s="37">
        <v>2.9849999999999999</v>
      </c>
      <c r="I457" s="72">
        <f t="shared" si="44"/>
        <v>8.9600000000000009</v>
      </c>
      <c r="J457" s="167"/>
    </row>
    <row r="458" spans="1:10" s="34" customFormat="1" hidden="1">
      <c r="A458" s="27" t="s">
        <v>74</v>
      </c>
      <c r="B458" s="42" t="s">
        <v>8</v>
      </c>
      <c r="C458" s="27" t="s">
        <v>14</v>
      </c>
      <c r="D458" s="35" t="s">
        <v>77</v>
      </c>
      <c r="E458" s="167" t="s">
        <v>32</v>
      </c>
      <c r="G458" s="36">
        <v>1</v>
      </c>
      <c r="H458" s="37">
        <v>2.61</v>
      </c>
      <c r="I458" s="37">
        <f t="shared" si="44"/>
        <v>2.61</v>
      </c>
      <c r="J458" s="167"/>
    </row>
    <row r="459" spans="1:10" s="34" customFormat="1" hidden="1">
      <c r="A459" s="27" t="s">
        <v>75</v>
      </c>
      <c r="B459" s="42" t="s">
        <v>8</v>
      </c>
      <c r="C459" s="27" t="s">
        <v>14</v>
      </c>
      <c r="D459" s="35" t="s">
        <v>78</v>
      </c>
      <c r="E459" s="167" t="s">
        <v>32</v>
      </c>
      <c r="F459" s="42"/>
      <c r="G459" s="36">
        <v>1</v>
      </c>
      <c r="H459" s="37">
        <v>7.41</v>
      </c>
      <c r="I459" s="37">
        <f>ROUND(G459*H459,2)</f>
        <v>7.41</v>
      </c>
      <c r="J459" s="167"/>
    </row>
    <row r="460" spans="1:10" s="34" customFormat="1" hidden="1">
      <c r="A460" s="27" t="s">
        <v>72</v>
      </c>
      <c r="B460" s="71" t="s">
        <v>8</v>
      </c>
      <c r="C460" s="27" t="s">
        <v>14</v>
      </c>
      <c r="D460" s="35" t="s">
        <v>80</v>
      </c>
      <c r="E460" s="167" t="s">
        <v>32</v>
      </c>
      <c r="F460" s="42"/>
      <c r="G460" s="36">
        <v>1</v>
      </c>
      <c r="H460" s="72">
        <v>1.37</v>
      </c>
      <c r="I460" s="72">
        <f>ROUND(G460*H460,2)</f>
        <v>1.37</v>
      </c>
      <c r="J460" s="167"/>
    </row>
    <row r="461" spans="1:10" s="34" customFormat="1" hidden="1">
      <c r="A461" s="27" t="s">
        <v>401</v>
      </c>
      <c r="B461" s="42" t="s">
        <v>8</v>
      </c>
      <c r="C461" s="27" t="s">
        <v>14</v>
      </c>
      <c r="D461" s="35" t="s">
        <v>402</v>
      </c>
      <c r="E461" s="167" t="s">
        <v>32</v>
      </c>
      <c r="F461" s="42"/>
      <c r="G461" s="36">
        <v>1</v>
      </c>
      <c r="H461" s="37">
        <v>13.334</v>
      </c>
      <c r="I461" s="72">
        <f>ROUND(G461*H461,2)</f>
        <v>13.33</v>
      </c>
      <c r="J461" s="167"/>
    </row>
    <row r="462" spans="1:10" s="34" customFormat="1" hidden="1">
      <c r="A462" s="27" t="s">
        <v>403</v>
      </c>
      <c r="B462" s="42" t="s">
        <v>8</v>
      </c>
      <c r="C462" s="27" t="s">
        <v>14</v>
      </c>
      <c r="D462" s="35" t="s">
        <v>404</v>
      </c>
      <c r="E462" s="167" t="s">
        <v>11</v>
      </c>
      <c r="F462" s="42"/>
      <c r="G462" s="36">
        <v>4</v>
      </c>
      <c r="H462" s="37">
        <v>0.81</v>
      </c>
      <c r="I462" s="72">
        <f>ROUND(G462*H462,2)</f>
        <v>3.24</v>
      </c>
      <c r="J462" s="167"/>
    </row>
    <row r="463" spans="1:10" s="34" customFormat="1" hidden="1">
      <c r="A463" s="27" t="s">
        <v>405</v>
      </c>
      <c r="B463" s="42" t="s">
        <v>8</v>
      </c>
      <c r="C463" s="27" t="s">
        <v>14</v>
      </c>
      <c r="D463" s="35" t="s">
        <v>406</v>
      </c>
      <c r="E463" s="167" t="s">
        <v>32</v>
      </c>
      <c r="G463" s="36">
        <v>1</v>
      </c>
      <c r="H463" s="37">
        <v>1.827</v>
      </c>
      <c r="I463" s="37">
        <f>ROUND(G463*H463,2)</f>
        <v>1.83</v>
      </c>
      <c r="J463" s="167"/>
    </row>
    <row r="464" spans="1:10" s="34" customFormat="1" hidden="1">
      <c r="A464" s="27"/>
      <c r="B464" s="42"/>
      <c r="C464" s="27"/>
      <c r="D464" s="35"/>
      <c r="E464" s="167"/>
      <c r="G464" s="36"/>
      <c r="H464" s="37"/>
      <c r="I464" s="37"/>
      <c r="J464" s="167"/>
    </row>
    <row r="465" spans="1:10" s="34" customFormat="1" ht="38.25" hidden="1">
      <c r="A465" s="25" t="s">
        <v>407</v>
      </c>
      <c r="B465" s="39" t="s">
        <v>35</v>
      </c>
      <c r="C465" s="40" t="s">
        <v>13</v>
      </c>
      <c r="D465" s="41" t="s">
        <v>416</v>
      </c>
      <c r="E465" s="191" t="s">
        <v>7</v>
      </c>
      <c r="F465" s="30">
        <v>1</v>
      </c>
      <c r="G465" s="31"/>
      <c r="H465" s="32">
        <f>SUM(I466:I470)</f>
        <v>41.64</v>
      </c>
      <c r="I465" s="33">
        <f>H465*F465</f>
        <v>41.64</v>
      </c>
      <c r="J465" s="167"/>
    </row>
    <row r="466" spans="1:10" s="34" customFormat="1" ht="25.5" hidden="1">
      <c r="A466" s="27">
        <v>1287</v>
      </c>
      <c r="B466" s="71" t="s">
        <v>44</v>
      </c>
      <c r="C466" s="27" t="s">
        <v>14</v>
      </c>
      <c r="D466" s="35" t="s">
        <v>410</v>
      </c>
      <c r="E466" s="167" t="s">
        <v>7</v>
      </c>
      <c r="F466" s="42"/>
      <c r="G466" s="36" t="s">
        <v>411</v>
      </c>
      <c r="H466" s="72">
        <v>21.9</v>
      </c>
      <c r="I466" s="72">
        <f t="shared" ref="I466:I470" si="45">ROUND(G466*H466,2)</f>
        <v>23.21</v>
      </c>
      <c r="J466" s="167"/>
    </row>
    <row r="467" spans="1:10" s="34" customFormat="1" hidden="1">
      <c r="A467" s="27">
        <v>37595</v>
      </c>
      <c r="B467" s="71" t="s">
        <v>44</v>
      </c>
      <c r="C467" s="27" t="s">
        <v>14</v>
      </c>
      <c r="D467" s="35" t="s">
        <v>345</v>
      </c>
      <c r="E467" s="167" t="s">
        <v>10</v>
      </c>
      <c r="G467" s="36" t="s">
        <v>412</v>
      </c>
      <c r="H467" s="72">
        <v>1.4</v>
      </c>
      <c r="I467" s="37">
        <f t="shared" si="45"/>
        <v>6.8</v>
      </c>
      <c r="J467" s="167"/>
    </row>
    <row r="468" spans="1:10" s="34" customFormat="1" hidden="1">
      <c r="A468" s="27" t="s">
        <v>408</v>
      </c>
      <c r="B468" s="71" t="s">
        <v>44</v>
      </c>
      <c r="C468" s="27" t="s">
        <v>14</v>
      </c>
      <c r="D468" s="35" t="s">
        <v>344</v>
      </c>
      <c r="E468" s="167" t="s">
        <v>10</v>
      </c>
      <c r="F468" s="42"/>
      <c r="G468" s="36" t="s">
        <v>413</v>
      </c>
      <c r="H468" s="72">
        <v>2.92</v>
      </c>
      <c r="I468" s="37">
        <f t="shared" si="45"/>
        <v>0.7</v>
      </c>
      <c r="J468" s="167"/>
    </row>
    <row r="469" spans="1:10" s="34" customFormat="1" ht="25.5" hidden="1">
      <c r="A469" s="27" t="s">
        <v>409</v>
      </c>
      <c r="B469" s="71" t="s">
        <v>44</v>
      </c>
      <c r="C469" s="27" t="s">
        <v>13</v>
      </c>
      <c r="D469" s="35" t="s">
        <v>160</v>
      </c>
      <c r="E469" s="167" t="s">
        <v>24</v>
      </c>
      <c r="F469" s="42"/>
      <c r="G469" s="36" t="s">
        <v>414</v>
      </c>
      <c r="H469" s="72">
        <v>17.940000000000001</v>
      </c>
      <c r="I469" s="72">
        <f t="shared" si="45"/>
        <v>7.71</v>
      </c>
      <c r="J469" s="167"/>
    </row>
    <row r="470" spans="1:10" s="34" customFormat="1" hidden="1">
      <c r="A470" s="27">
        <v>88316</v>
      </c>
      <c r="B470" s="71" t="s">
        <v>44</v>
      </c>
      <c r="C470" s="27" t="s">
        <v>13</v>
      </c>
      <c r="D470" s="35" t="s">
        <v>33</v>
      </c>
      <c r="E470" s="167" t="s">
        <v>24</v>
      </c>
      <c r="F470" s="42"/>
      <c r="G470" s="36" t="s">
        <v>415</v>
      </c>
      <c r="H470" s="38">
        <f>+$I$524</f>
        <v>16.11</v>
      </c>
      <c r="I470" s="72">
        <f t="shared" si="45"/>
        <v>3.22</v>
      </c>
      <c r="J470" s="167"/>
    </row>
    <row r="471" spans="1:10" s="34" customFormat="1" hidden="1">
      <c r="A471" s="27"/>
      <c r="B471" s="42"/>
      <c r="C471" s="27"/>
      <c r="D471" s="35"/>
      <c r="E471" s="167"/>
      <c r="F471" s="42"/>
      <c r="G471" s="36"/>
      <c r="H471" s="72"/>
      <c r="I471" s="72"/>
      <c r="J471" s="167"/>
    </row>
    <row r="472" spans="1:10" s="34" customFormat="1" ht="25.5" hidden="1">
      <c r="A472" s="25" t="s">
        <v>419</v>
      </c>
      <c r="B472" s="39" t="s">
        <v>109</v>
      </c>
      <c r="C472" s="40" t="s">
        <v>13</v>
      </c>
      <c r="D472" s="41" t="s">
        <v>420</v>
      </c>
      <c r="E472" s="191" t="s">
        <v>11</v>
      </c>
      <c r="F472" s="30">
        <v>1</v>
      </c>
      <c r="G472" s="31"/>
      <c r="H472" s="32">
        <f>SUM(I473:I474)</f>
        <v>4.8999999999999995</v>
      </c>
      <c r="I472" s="33">
        <f>ROUND(H472*F472,2)</f>
        <v>4.9000000000000004</v>
      </c>
      <c r="J472" s="167"/>
    </row>
    <row r="473" spans="1:10" s="34" customFormat="1" ht="12.75" hidden="1" customHeight="1">
      <c r="A473" s="27">
        <v>88316</v>
      </c>
      <c r="B473" s="42" t="s">
        <v>44</v>
      </c>
      <c r="C473" s="27" t="s">
        <v>13</v>
      </c>
      <c r="D473" s="35" t="s">
        <v>33</v>
      </c>
      <c r="E473" s="167" t="s">
        <v>24</v>
      </c>
      <c r="G473" s="36">
        <v>0.27</v>
      </c>
      <c r="H473" s="38">
        <f>+$I$524</f>
        <v>16.11</v>
      </c>
      <c r="I473" s="38">
        <f t="shared" ref="I473:I474" si="46">ROUND(G473*H473,2)</f>
        <v>4.3499999999999996</v>
      </c>
      <c r="J473" s="167"/>
    </row>
    <row r="474" spans="1:10" s="34" customFormat="1" ht="12.75" hidden="1" customHeight="1">
      <c r="A474" s="27">
        <v>88309</v>
      </c>
      <c r="B474" s="42" t="s">
        <v>44</v>
      </c>
      <c r="C474" s="27" t="s">
        <v>13</v>
      </c>
      <c r="D474" s="35" t="s">
        <v>52</v>
      </c>
      <c r="E474" s="167" t="s">
        <v>24</v>
      </c>
      <c r="G474" s="36">
        <v>2.7E-2</v>
      </c>
      <c r="H474" s="38">
        <f>+$I$534</f>
        <v>20.239999999999998</v>
      </c>
      <c r="I474" s="38">
        <f t="shared" si="46"/>
        <v>0.55000000000000004</v>
      </c>
      <c r="J474" s="167"/>
    </row>
    <row r="475" spans="1:10" s="34" customFormat="1" hidden="1">
      <c r="A475" s="27"/>
      <c r="B475" s="42"/>
      <c r="C475" s="27"/>
      <c r="D475" s="35"/>
      <c r="E475" s="167"/>
      <c r="F475" s="42"/>
      <c r="G475" s="36"/>
      <c r="H475" s="72"/>
      <c r="I475" s="72"/>
      <c r="J475" s="167"/>
    </row>
    <row r="476" spans="1:10" s="34" customFormat="1" ht="25.5" hidden="1">
      <c r="A476" s="25" t="s">
        <v>429</v>
      </c>
      <c r="B476" s="39" t="s">
        <v>35</v>
      </c>
      <c r="C476" s="40" t="s">
        <v>13</v>
      </c>
      <c r="D476" s="41" t="s">
        <v>421</v>
      </c>
      <c r="E476" s="191" t="s">
        <v>7</v>
      </c>
      <c r="F476" s="30">
        <v>1</v>
      </c>
      <c r="G476" s="31"/>
      <c r="H476" s="32">
        <f>SUM(I477:I481)</f>
        <v>359.99999999999994</v>
      </c>
      <c r="I476" s="33">
        <f>H476*F476</f>
        <v>359.99999999999994</v>
      </c>
      <c r="J476" s="167"/>
    </row>
    <row r="477" spans="1:10" s="34" customFormat="1" hidden="1">
      <c r="A477" s="27" t="s">
        <v>422</v>
      </c>
      <c r="B477" s="42" t="s">
        <v>44</v>
      </c>
      <c r="C477" s="27" t="s">
        <v>14</v>
      </c>
      <c r="D477" s="35" t="s">
        <v>165</v>
      </c>
      <c r="E477" s="167" t="s">
        <v>10</v>
      </c>
      <c r="F477" s="42"/>
      <c r="G477" s="36" t="s">
        <v>415</v>
      </c>
      <c r="H477" s="72">
        <v>2.58</v>
      </c>
      <c r="I477" s="72">
        <f t="shared" ref="I477:I481" si="47">ROUND(G477*H477,2)</f>
        <v>0.52</v>
      </c>
      <c r="J477" s="167"/>
    </row>
    <row r="478" spans="1:10" s="34" customFormat="1" ht="38.25" hidden="1">
      <c r="A478" s="27" t="s">
        <v>423</v>
      </c>
      <c r="B478" s="71" t="s">
        <v>44</v>
      </c>
      <c r="C478" s="27" t="s">
        <v>14</v>
      </c>
      <c r="D478" s="35" t="s">
        <v>425</v>
      </c>
      <c r="E478" s="167" t="s">
        <v>7</v>
      </c>
      <c r="G478" s="36" t="s">
        <v>427</v>
      </c>
      <c r="H478" s="72">
        <v>316.19</v>
      </c>
      <c r="I478" s="72">
        <f t="shared" si="47"/>
        <v>332</v>
      </c>
      <c r="J478" s="167"/>
    </row>
    <row r="479" spans="1:10" s="34" customFormat="1" hidden="1">
      <c r="A479" s="27">
        <v>37595</v>
      </c>
      <c r="B479" s="71" t="s">
        <v>44</v>
      </c>
      <c r="C479" s="27" t="s">
        <v>14</v>
      </c>
      <c r="D479" s="35" t="s">
        <v>345</v>
      </c>
      <c r="E479" s="167" t="s">
        <v>10</v>
      </c>
      <c r="G479" s="36">
        <f>4.86*1.5</f>
        <v>7.2900000000000009</v>
      </c>
      <c r="H479" s="72">
        <v>1.4</v>
      </c>
      <c r="I479" s="37">
        <f t="shared" si="47"/>
        <v>10.210000000000001</v>
      </c>
      <c r="J479" s="167"/>
    </row>
    <row r="480" spans="1:10" s="34" customFormat="1" ht="25.5" hidden="1">
      <c r="A480" s="27" t="s">
        <v>424</v>
      </c>
      <c r="B480" s="71" t="s">
        <v>44</v>
      </c>
      <c r="C480" s="27" t="s">
        <v>13</v>
      </c>
      <c r="D480" s="35" t="s">
        <v>426</v>
      </c>
      <c r="E480" s="167" t="s">
        <v>24</v>
      </c>
      <c r="F480" s="42"/>
      <c r="G480" s="36" t="s">
        <v>428</v>
      </c>
      <c r="H480" s="72">
        <v>18.41</v>
      </c>
      <c r="I480" s="72">
        <f t="shared" si="47"/>
        <v>9.2100000000000009</v>
      </c>
      <c r="J480" s="167"/>
    </row>
    <row r="481" spans="1:10" s="34" customFormat="1" hidden="1">
      <c r="A481" s="27" t="s">
        <v>124</v>
      </c>
      <c r="B481" s="71" t="s">
        <v>44</v>
      </c>
      <c r="C481" s="27" t="s">
        <v>13</v>
      </c>
      <c r="D481" s="35" t="s">
        <v>33</v>
      </c>
      <c r="E481" s="167" t="s">
        <v>24</v>
      </c>
      <c r="F481" s="42"/>
      <c r="G481" s="36" t="s">
        <v>428</v>
      </c>
      <c r="H481" s="38">
        <f>+$I$524</f>
        <v>16.11</v>
      </c>
      <c r="I481" s="72">
        <f t="shared" si="47"/>
        <v>8.06</v>
      </c>
      <c r="J481" s="167"/>
    </row>
    <row r="482" spans="1:10" s="34" customFormat="1" hidden="1">
      <c r="A482" s="27"/>
      <c r="B482" s="42"/>
      <c r="C482" s="27"/>
      <c r="D482" s="35"/>
      <c r="E482" s="167"/>
      <c r="F482" s="42"/>
      <c r="G482" s="36"/>
      <c r="H482" s="72"/>
      <c r="I482" s="72"/>
      <c r="J482" s="167"/>
    </row>
    <row r="483" spans="1:10" s="34" customFormat="1" ht="25.5" hidden="1">
      <c r="A483" s="25">
        <v>10025</v>
      </c>
      <c r="B483" s="39" t="s">
        <v>109</v>
      </c>
      <c r="C483" s="40" t="s">
        <v>13</v>
      </c>
      <c r="D483" s="41" t="s">
        <v>433</v>
      </c>
      <c r="E483" s="191" t="s">
        <v>32</v>
      </c>
      <c r="F483" s="30">
        <v>1</v>
      </c>
      <c r="G483" s="31"/>
      <c r="H483" s="32">
        <f>SUM(I484:I485)</f>
        <v>7.9499999999999993</v>
      </c>
      <c r="I483" s="33">
        <f>ROUND(H483*F483,2)</f>
        <v>7.95</v>
      </c>
      <c r="J483" s="167"/>
    </row>
    <row r="484" spans="1:10" s="34" customFormat="1" ht="12.75" hidden="1" customHeight="1">
      <c r="A484" s="27">
        <v>88262</v>
      </c>
      <c r="B484" s="71" t="s">
        <v>44</v>
      </c>
      <c r="C484" s="27" t="s">
        <v>13</v>
      </c>
      <c r="D484" s="35" t="s">
        <v>435</v>
      </c>
      <c r="E484" s="167" t="s">
        <v>24</v>
      </c>
      <c r="G484" s="36">
        <v>0.3</v>
      </c>
      <c r="H484" s="38">
        <v>19.22</v>
      </c>
      <c r="I484" s="38">
        <f t="shared" ref="I484" si="48">ROUND(G484*H484,2)</f>
        <v>5.77</v>
      </c>
      <c r="J484" s="167"/>
    </row>
    <row r="485" spans="1:10" s="34" customFormat="1" ht="25.5" hidden="1">
      <c r="A485" s="27">
        <v>10449</v>
      </c>
      <c r="B485" s="71" t="s">
        <v>109</v>
      </c>
      <c r="C485" s="27" t="s">
        <v>14</v>
      </c>
      <c r="D485" s="35" t="s">
        <v>434</v>
      </c>
      <c r="E485" s="167" t="s">
        <v>32</v>
      </c>
      <c r="F485" s="42"/>
      <c r="G485" s="36">
        <v>1</v>
      </c>
      <c r="H485" s="38">
        <v>2.1800000000000002</v>
      </c>
      <c r="I485" s="38">
        <f t="shared" ref="I485" si="49">ROUND(G485*H485,2)</f>
        <v>2.1800000000000002</v>
      </c>
      <c r="J485" s="167"/>
    </row>
    <row r="486" spans="1:10" s="34" customFormat="1" hidden="1">
      <c r="A486" s="27"/>
      <c r="B486" s="71"/>
      <c r="C486" s="27"/>
      <c r="D486" s="35"/>
      <c r="E486" s="167"/>
      <c r="F486" s="42"/>
      <c r="G486" s="36"/>
      <c r="H486" s="38"/>
      <c r="I486" s="38"/>
      <c r="J486" s="167"/>
    </row>
    <row r="487" spans="1:10" s="69" customFormat="1" ht="25.5" hidden="1">
      <c r="A487" s="29" t="s">
        <v>439</v>
      </c>
      <c r="B487" s="87" t="s">
        <v>8</v>
      </c>
      <c r="C487" s="29" t="s">
        <v>13</v>
      </c>
      <c r="D487" s="28" t="s">
        <v>440</v>
      </c>
      <c r="E487" s="191" t="s">
        <v>7</v>
      </c>
      <c r="F487" s="30">
        <v>1</v>
      </c>
      <c r="G487" s="31"/>
      <c r="H487" s="32">
        <f>SUM(I488:I492)</f>
        <v>117.79</v>
      </c>
      <c r="I487" s="33">
        <f>ROUND(H487*F487,2)</f>
        <v>117.79</v>
      </c>
      <c r="J487" s="167"/>
    </row>
    <row r="488" spans="1:10" s="34" customFormat="1" hidden="1">
      <c r="A488" s="27" t="s">
        <v>255</v>
      </c>
      <c r="B488" s="71" t="s">
        <v>8</v>
      </c>
      <c r="C488" s="27" t="s">
        <v>14</v>
      </c>
      <c r="D488" s="35" t="s">
        <v>258</v>
      </c>
      <c r="E488" s="167" t="s">
        <v>32</v>
      </c>
      <c r="F488" s="42"/>
      <c r="G488" s="36">
        <v>0.82</v>
      </c>
      <c r="H488" s="38">
        <v>1</v>
      </c>
      <c r="I488" s="38">
        <f t="shared" ref="I488:I492" si="50">ROUND(G488*H488,2)</f>
        <v>0.82</v>
      </c>
      <c r="J488" s="167"/>
    </row>
    <row r="489" spans="1:10" s="34" customFormat="1" hidden="1">
      <c r="A489" s="27" t="s">
        <v>441</v>
      </c>
      <c r="B489" s="71" t="s">
        <v>8</v>
      </c>
      <c r="C489" s="27" t="s">
        <v>14</v>
      </c>
      <c r="D489" s="35" t="s">
        <v>442</v>
      </c>
      <c r="E489" s="167" t="s">
        <v>7</v>
      </c>
      <c r="F489" s="42"/>
      <c r="G489" s="36">
        <v>1.06</v>
      </c>
      <c r="H489" s="38">
        <v>103.21</v>
      </c>
      <c r="I489" s="38">
        <f t="shared" si="50"/>
        <v>109.4</v>
      </c>
      <c r="J489" s="167"/>
    </row>
    <row r="490" spans="1:10" s="34" customFormat="1" hidden="1">
      <c r="A490" s="27" t="s">
        <v>443</v>
      </c>
      <c r="B490" s="71" t="s">
        <v>8</v>
      </c>
      <c r="C490" s="27" t="s">
        <v>14</v>
      </c>
      <c r="D490" s="35" t="s">
        <v>444</v>
      </c>
      <c r="E490" s="167" t="s">
        <v>10</v>
      </c>
      <c r="F490" s="42"/>
      <c r="G490" s="36">
        <v>4.0000000000000001E-3</v>
      </c>
      <c r="H490" s="38">
        <v>22.59</v>
      </c>
      <c r="I490" s="38">
        <f t="shared" si="50"/>
        <v>0.09</v>
      </c>
      <c r="J490" s="167"/>
    </row>
    <row r="491" spans="1:10" s="34" customFormat="1" hidden="1">
      <c r="A491" s="27">
        <v>88323</v>
      </c>
      <c r="B491" s="71" t="s">
        <v>44</v>
      </c>
      <c r="C491" s="27" t="s">
        <v>13</v>
      </c>
      <c r="D491" s="35" t="s">
        <v>230</v>
      </c>
      <c r="E491" s="167" t="s">
        <v>24</v>
      </c>
      <c r="F491" s="42"/>
      <c r="G491" s="36">
        <v>0.22</v>
      </c>
      <c r="H491" s="38">
        <v>19.5</v>
      </c>
      <c r="I491" s="38">
        <f t="shared" si="50"/>
        <v>4.29</v>
      </c>
      <c r="J491" s="167"/>
    </row>
    <row r="492" spans="1:10" s="34" customFormat="1" ht="25.5" hidden="1">
      <c r="A492" s="27">
        <v>88239</v>
      </c>
      <c r="B492" s="71" t="s">
        <v>44</v>
      </c>
      <c r="C492" s="27" t="s">
        <v>13</v>
      </c>
      <c r="D492" s="35" t="s">
        <v>113</v>
      </c>
      <c r="E492" s="167" t="s">
        <v>24</v>
      </c>
      <c r="F492" s="42"/>
      <c r="G492" s="36">
        <v>0.22</v>
      </c>
      <c r="H492" s="38">
        <v>14.5</v>
      </c>
      <c r="I492" s="38">
        <f t="shared" si="50"/>
        <v>3.19</v>
      </c>
      <c r="J492" s="167"/>
    </row>
    <row r="493" spans="1:10" s="34" customFormat="1" hidden="1">
      <c r="A493" s="27"/>
      <c r="B493" s="71"/>
      <c r="C493" s="27"/>
      <c r="D493" s="35"/>
      <c r="E493" s="167"/>
      <c r="F493" s="42"/>
      <c r="G493" s="36"/>
      <c r="H493" s="38"/>
      <c r="I493" s="38"/>
      <c r="J493" s="167"/>
    </row>
    <row r="494" spans="1:10" s="34" customFormat="1" hidden="1">
      <c r="A494" s="25">
        <v>4283</v>
      </c>
      <c r="B494" s="39" t="s">
        <v>109</v>
      </c>
      <c r="C494" s="40" t="s">
        <v>13</v>
      </c>
      <c r="D494" s="41" t="s">
        <v>448</v>
      </c>
      <c r="E494" s="191" t="s">
        <v>32</v>
      </c>
      <c r="F494" s="30">
        <v>1</v>
      </c>
      <c r="G494" s="31"/>
      <c r="H494" s="32">
        <f>SUM(I495:I497)</f>
        <v>31.45</v>
      </c>
      <c r="I494" s="33">
        <f>ROUND(H494*F494,2)</f>
        <v>31.45</v>
      </c>
      <c r="J494" s="167"/>
    </row>
    <row r="495" spans="1:10" s="34" customFormat="1" ht="25.5" hidden="1">
      <c r="A495" s="27">
        <v>11708</v>
      </c>
      <c r="B495" s="71" t="s">
        <v>44</v>
      </c>
      <c r="C495" s="27" t="s">
        <v>14</v>
      </c>
      <c r="D495" s="35" t="str">
        <f>IF(A495=0," ",VLOOKUP(A495,InsumosSINAPI!$A$6:$I$9354,2,0))</f>
        <v>RALO FOFO SEMIESFERICO, 100 MM, PARA LAJES/ CALHAS</v>
      </c>
      <c r="E495" s="167" t="str">
        <f>IF(A495=0," ",VLOOKUP(A495,InsumosSINAPI!$A$6:$I$9354,3,0))</f>
        <v xml:space="preserve">UN    </v>
      </c>
      <c r="F495" s="42"/>
      <c r="G495" s="36">
        <v>1</v>
      </c>
      <c r="H495" s="72" t="str">
        <f>IF(A495=0," ",VLOOKUP(A495,InsumosSINAPI!$A$6:$I$9354,5,0))</f>
        <v>21,31</v>
      </c>
      <c r="I495" s="72">
        <f t="shared" ref="I495:I497" si="51">ROUND(G495*H495,2)</f>
        <v>21.31</v>
      </c>
      <c r="J495" s="167"/>
    </row>
    <row r="496" spans="1:10" hidden="1">
      <c r="A496" s="88">
        <v>88316</v>
      </c>
      <c r="B496" s="71" t="s">
        <v>44</v>
      </c>
      <c r="C496" s="27" t="s">
        <v>13</v>
      </c>
      <c r="D496" s="35" t="s">
        <v>33</v>
      </c>
      <c r="E496" s="167" t="s">
        <v>24</v>
      </c>
      <c r="F496" s="34"/>
      <c r="G496" s="172">
        <v>0.12</v>
      </c>
      <c r="H496" s="38">
        <v>12.94</v>
      </c>
      <c r="I496" s="72">
        <f t="shared" si="51"/>
        <v>1.55</v>
      </c>
    </row>
    <row r="497" spans="1:10" s="34" customFormat="1" ht="25.5" hidden="1" customHeight="1">
      <c r="A497" s="27">
        <v>88267</v>
      </c>
      <c r="B497" s="71" t="s">
        <v>44</v>
      </c>
      <c r="C497" s="27" t="s">
        <v>13</v>
      </c>
      <c r="D497" s="35" t="s">
        <v>156</v>
      </c>
      <c r="E497" s="167" t="s">
        <v>24</v>
      </c>
      <c r="G497" s="36">
        <v>0.5</v>
      </c>
      <c r="H497" s="38">
        <v>17.170000000000002</v>
      </c>
      <c r="I497" s="72">
        <f t="shared" si="51"/>
        <v>8.59</v>
      </c>
      <c r="J497" s="167"/>
    </row>
    <row r="498" spans="1:10" s="34" customFormat="1" ht="25.5" hidden="1" customHeight="1">
      <c r="A498" s="27"/>
      <c r="B498" s="71"/>
      <c r="C498" s="27"/>
      <c r="D498" s="35"/>
      <c r="E498" s="167"/>
      <c r="G498" s="36"/>
      <c r="H498" s="38"/>
      <c r="I498" s="72"/>
      <c r="J498" s="167"/>
    </row>
    <row r="499" spans="1:10" s="69" customFormat="1" ht="40.5" hidden="1" customHeight="1">
      <c r="A499" s="29" t="s">
        <v>455</v>
      </c>
      <c r="B499" s="87" t="s">
        <v>8</v>
      </c>
      <c r="C499" s="29" t="s">
        <v>13</v>
      </c>
      <c r="D499" s="28" t="s">
        <v>456</v>
      </c>
      <c r="E499" s="191" t="s">
        <v>32</v>
      </c>
      <c r="F499" s="30">
        <v>1</v>
      </c>
      <c r="G499" s="31"/>
      <c r="H499" s="32">
        <f>SUM(I500)</f>
        <v>1081.52</v>
      </c>
      <c r="I499" s="33">
        <f>ROUND(H499*F499,2)</f>
        <v>1081.52</v>
      </c>
      <c r="J499" s="167"/>
    </row>
    <row r="500" spans="1:10" s="34" customFormat="1" ht="25.5" hidden="1" customHeight="1">
      <c r="A500" s="27" t="s">
        <v>457</v>
      </c>
      <c r="B500" s="71" t="s">
        <v>8</v>
      </c>
      <c r="C500" s="27" t="s">
        <v>14</v>
      </c>
      <c r="D500" s="35" t="s">
        <v>456</v>
      </c>
      <c r="E500" s="167" t="s">
        <v>32</v>
      </c>
      <c r="G500" s="36">
        <v>1</v>
      </c>
      <c r="H500" s="38">
        <v>1081.52</v>
      </c>
      <c r="I500" s="72">
        <f t="shared" ref="I500" si="52">ROUND(G500*H500,2)</f>
        <v>1081.52</v>
      </c>
      <c r="J500" s="167"/>
    </row>
    <row r="501" spans="1:10" s="34" customFormat="1" ht="25.5" hidden="1" customHeight="1">
      <c r="A501" s="27"/>
      <c r="B501" s="71"/>
      <c r="C501" s="27"/>
      <c r="D501" s="35"/>
      <c r="E501" s="167"/>
      <c r="G501" s="36"/>
      <c r="H501" s="38"/>
      <c r="I501" s="72"/>
      <c r="J501" s="167"/>
    </row>
    <row r="502" spans="1:10" s="34" customFormat="1" ht="25.5" hidden="1">
      <c r="A502" s="25">
        <v>9080</v>
      </c>
      <c r="B502" s="39" t="s">
        <v>109</v>
      </c>
      <c r="C502" s="40" t="s">
        <v>13</v>
      </c>
      <c r="D502" s="41" t="s">
        <v>449</v>
      </c>
      <c r="E502" s="191" t="s">
        <v>11</v>
      </c>
      <c r="F502" s="30">
        <v>1</v>
      </c>
      <c r="G502" s="31"/>
      <c r="H502" s="32">
        <f>SUM(I503:I506)</f>
        <v>36.840000000000003</v>
      </c>
      <c r="I502" s="33">
        <f>ROUND(H502*F502,2)</f>
        <v>36.840000000000003</v>
      </c>
      <c r="J502" s="167"/>
    </row>
    <row r="503" spans="1:10" s="34" customFormat="1" ht="25.5" hidden="1">
      <c r="A503" s="27">
        <v>9366</v>
      </c>
      <c r="B503" s="42" t="s">
        <v>109</v>
      </c>
      <c r="C503" s="27" t="s">
        <v>14</v>
      </c>
      <c r="D503" s="35" t="s">
        <v>450</v>
      </c>
      <c r="E503" s="167" t="s">
        <v>11</v>
      </c>
      <c r="F503" s="42"/>
      <c r="G503" s="36">
        <v>1</v>
      </c>
      <c r="H503" s="38">
        <v>19.63</v>
      </c>
      <c r="I503" s="72">
        <f t="shared" ref="I503:I506" si="53">ROUND(G503*H503,2)</f>
        <v>19.63</v>
      </c>
      <c r="J503" s="167"/>
    </row>
    <row r="504" spans="1:10" s="34" customFormat="1" hidden="1">
      <c r="A504" s="88">
        <v>88316</v>
      </c>
      <c r="B504" s="71" t="s">
        <v>44</v>
      </c>
      <c r="C504" s="27" t="s">
        <v>13</v>
      </c>
      <c r="D504" s="35" t="s">
        <v>33</v>
      </c>
      <c r="E504" s="167" t="s">
        <v>24</v>
      </c>
      <c r="F504" s="42"/>
      <c r="G504" s="36">
        <v>0.5</v>
      </c>
      <c r="H504" s="38">
        <f>+$I$524</f>
        <v>16.11</v>
      </c>
      <c r="I504" s="72">
        <f t="shared" si="53"/>
        <v>8.06</v>
      </c>
      <c r="J504" s="167"/>
    </row>
    <row r="505" spans="1:10" s="34" customFormat="1" ht="25.5" hidden="1" customHeight="1">
      <c r="A505" s="27">
        <v>88262</v>
      </c>
      <c r="B505" s="71" t="s">
        <v>44</v>
      </c>
      <c r="C505" s="27" t="s">
        <v>13</v>
      </c>
      <c r="D505" s="35" t="s">
        <v>435</v>
      </c>
      <c r="E505" s="167" t="s">
        <v>24</v>
      </c>
      <c r="G505" s="36">
        <v>0.5</v>
      </c>
      <c r="H505" s="38">
        <v>16.170000000000002</v>
      </c>
      <c r="I505" s="72">
        <f t="shared" si="53"/>
        <v>8.09</v>
      </c>
      <c r="J505" s="167"/>
    </row>
    <row r="506" spans="1:10" s="34" customFormat="1" ht="38.25" hidden="1">
      <c r="A506" s="27">
        <v>1903</v>
      </c>
      <c r="B506" s="71" t="s">
        <v>109</v>
      </c>
      <c r="C506" s="27" t="s">
        <v>13</v>
      </c>
      <c r="D506" s="35" t="s">
        <v>451</v>
      </c>
      <c r="E506" s="167" t="s">
        <v>9</v>
      </c>
      <c r="F506" s="42"/>
      <c r="G506" s="36">
        <v>3.0000000000000001E-3</v>
      </c>
      <c r="H506" s="38">
        <v>354.26</v>
      </c>
      <c r="I506" s="72">
        <f t="shared" si="53"/>
        <v>1.06</v>
      </c>
      <c r="J506" s="167"/>
    </row>
    <row r="507" spans="1:10" s="34" customFormat="1" hidden="1">
      <c r="A507" s="27"/>
      <c r="B507" s="71"/>
      <c r="C507" s="27"/>
      <c r="D507" s="35"/>
      <c r="E507" s="167"/>
      <c r="F507" s="42"/>
      <c r="G507" s="36"/>
      <c r="H507" s="38"/>
      <c r="I507" s="38"/>
      <c r="J507" s="167"/>
    </row>
    <row r="508" spans="1:10" s="34" customFormat="1" ht="25.5">
      <c r="A508" s="25" t="s">
        <v>498</v>
      </c>
      <c r="B508" s="39" t="s">
        <v>44</v>
      </c>
      <c r="C508" s="40" t="s">
        <v>13</v>
      </c>
      <c r="D508" s="41" t="s">
        <v>38</v>
      </c>
      <c r="E508" s="191" t="s">
        <v>24</v>
      </c>
      <c r="F508" s="30">
        <v>1</v>
      </c>
      <c r="G508" s="36"/>
      <c r="H508" s="32">
        <f>SUM(I509:I514)</f>
        <v>24.26</v>
      </c>
      <c r="I508" s="33">
        <f>ROUND(H508*F508,2)</f>
        <v>24.26</v>
      </c>
      <c r="J508" s="167" t="s">
        <v>7896</v>
      </c>
    </row>
    <row r="509" spans="1:10" s="34" customFormat="1">
      <c r="A509" s="88">
        <v>4083</v>
      </c>
      <c r="B509" s="42" t="s">
        <v>44</v>
      </c>
      <c r="C509" s="27" t="s">
        <v>14</v>
      </c>
      <c r="D509" s="35" t="str">
        <f>IF(A509=0," ",VLOOKUP(A509,InsumosSINAPI!$A$6:$I$9354,2,0))</f>
        <v>ENCARREGADO GERAL DE OBRAS</v>
      </c>
      <c r="E509" s="167" t="str">
        <f>IF(A509=0," ",VLOOKUP(A509,InsumosSINAPI!$A$6:$I$9354,3,0))</f>
        <v xml:space="preserve">H     </v>
      </c>
      <c r="F509" s="42"/>
      <c r="G509" s="36">
        <v>1</v>
      </c>
      <c r="H509" s="72" t="str">
        <f>IF(A509=0," ",VLOOKUP(A509,InsumosSINAPI!$A$6:$I$9354,5,0))</f>
        <v>21,84</v>
      </c>
      <c r="I509" s="72">
        <f t="shared" ref="I509:I514" si="54">ROUND(G509*H509,2)</f>
        <v>21.84</v>
      </c>
      <c r="J509" s="167" t="s">
        <v>7896</v>
      </c>
    </row>
    <row r="510" spans="1:10" s="34" customFormat="1">
      <c r="A510" s="88">
        <v>37372</v>
      </c>
      <c r="B510" s="42" t="s">
        <v>44</v>
      </c>
      <c r="C510" s="27" t="s">
        <v>14</v>
      </c>
      <c r="D510" s="35" t="str">
        <f>IF(A510=0," ",VLOOKUP(A510,InsumosSINAPI!$A$6:$I$9354,2,0))</f>
        <v>EXAMES - HORISTA (COLETADO CAIXA)</v>
      </c>
      <c r="E510" s="167" t="str">
        <f>IF(A510=0," ",VLOOKUP(A510,InsumosSINAPI!$A$6:$I$9354,3,0))</f>
        <v xml:space="preserve">H     </v>
      </c>
      <c r="F510" s="42"/>
      <c r="G510" s="36">
        <v>1</v>
      </c>
      <c r="H510" s="72" t="str">
        <f>IF(A510=0," ",VLOOKUP(A510,InsumosSINAPI!$A$6:$I$9354,5,0))</f>
        <v>0,81</v>
      </c>
      <c r="I510" s="72">
        <f t="shared" si="54"/>
        <v>0.81</v>
      </c>
      <c r="J510" s="167" t="s">
        <v>7896</v>
      </c>
    </row>
    <row r="511" spans="1:10" s="34" customFormat="1" ht="25.5" customHeight="1">
      <c r="A511" s="88">
        <v>37373</v>
      </c>
      <c r="B511" s="71" t="s">
        <v>44</v>
      </c>
      <c r="C511" s="27" t="s">
        <v>14</v>
      </c>
      <c r="D511" s="35" t="str">
        <f>IF(A511=0," ",VLOOKUP(A511,InsumosSINAPI!$A$6:$I$9354,2,0))</f>
        <v>SEGURO - HORISTA (COLETADO CAIXA)</v>
      </c>
      <c r="E511" s="167" t="s">
        <v>24</v>
      </c>
      <c r="G511" s="36">
        <v>1</v>
      </c>
      <c r="H511" s="72" t="str">
        <f>IF(A511=0," ",VLOOKUP(A511,InsumosSINAPI!$A$6:$I$9354,5,0))</f>
        <v>0,06</v>
      </c>
      <c r="I511" s="72">
        <f t="shared" si="54"/>
        <v>0.06</v>
      </c>
      <c r="J511" s="167" t="s">
        <v>7896</v>
      </c>
    </row>
    <row r="512" spans="1:10" s="34" customFormat="1" ht="38.25">
      <c r="A512" s="88">
        <v>43463</v>
      </c>
      <c r="B512" s="71" t="s">
        <v>44</v>
      </c>
      <c r="C512" s="27" t="s">
        <v>14</v>
      </c>
      <c r="D512" s="35" t="str">
        <f>IF(A512=0," ",VLOOKUP(A512,InsumosSINAPI!$A$6:$I$9354,2,0))</f>
        <v>FERRAMENTAS - FAMILIA ENCARREGADO GERAL - HORISTA (ENCARGOS COMPLEMENTARES - COLETADO CAIXA)</v>
      </c>
      <c r="E512" s="167" t="s">
        <v>24</v>
      </c>
      <c r="F512" s="42"/>
      <c r="G512" s="36">
        <v>1</v>
      </c>
      <c r="H512" s="72" t="str">
        <f>IF(A512=0," ",VLOOKUP(A512,InsumosSINAPI!$A$6:$I$9354,5,0))</f>
        <v>0,10</v>
      </c>
      <c r="I512" s="72">
        <f t="shared" si="54"/>
        <v>0.1</v>
      </c>
      <c r="J512" s="167" t="s">
        <v>7896</v>
      </c>
    </row>
    <row r="513" spans="1:10" s="34" customFormat="1" ht="25.5">
      <c r="A513" s="88">
        <v>43487</v>
      </c>
      <c r="B513" s="42" t="s">
        <v>44</v>
      </c>
      <c r="C513" s="27" t="s">
        <v>14</v>
      </c>
      <c r="D513" s="35" t="str">
        <f>IF(A513=0," ",VLOOKUP(A513,InsumosSINAPI!$A$6:$I$9354,2,0))</f>
        <v>EPI - FAMILIA ENCARREGADO GERAL - HORISTA (ENCARGOS COMPLEMENTARES - COLETADO CAIXA)</v>
      </c>
      <c r="E513" s="167" t="s">
        <v>24</v>
      </c>
      <c r="F513" s="42"/>
      <c r="G513" s="36">
        <v>1</v>
      </c>
      <c r="H513" s="72" t="str">
        <f>IF(A513=0," ",VLOOKUP(A513,InsumosSINAPI!$A$6:$I$9354,5,0))</f>
        <v>1,08</v>
      </c>
      <c r="I513" s="72">
        <f t="shared" si="54"/>
        <v>1.08</v>
      </c>
      <c r="J513" s="167" t="s">
        <v>7896</v>
      </c>
    </row>
    <row r="514" spans="1:10" s="34" customFormat="1" ht="25.5" customHeight="1">
      <c r="A514" s="88">
        <v>95401</v>
      </c>
      <c r="B514" s="71" t="s">
        <v>44</v>
      </c>
      <c r="C514" s="27" t="s">
        <v>13</v>
      </c>
      <c r="D514" s="35" t="s">
        <v>472</v>
      </c>
      <c r="E514" s="167" t="s">
        <v>24</v>
      </c>
      <c r="G514" s="36">
        <v>1</v>
      </c>
      <c r="H514" s="38">
        <v>0.37</v>
      </c>
      <c r="I514" s="72">
        <f t="shared" si="54"/>
        <v>0.37</v>
      </c>
      <c r="J514" s="167" t="s">
        <v>7896</v>
      </c>
    </row>
    <row r="515" spans="1:10" s="34" customFormat="1">
      <c r="A515" s="27"/>
      <c r="B515" s="71"/>
      <c r="C515" s="27"/>
      <c r="D515" s="35"/>
      <c r="E515" s="167"/>
      <c r="F515" s="42"/>
      <c r="G515" s="36"/>
      <c r="H515" s="38"/>
      <c r="I515" s="72"/>
      <c r="J515" s="167" t="s">
        <v>7896</v>
      </c>
    </row>
    <row r="516" spans="1:10" s="34" customFormat="1" ht="25.5">
      <c r="A516" s="25" t="s">
        <v>499</v>
      </c>
      <c r="B516" s="39" t="s">
        <v>44</v>
      </c>
      <c r="C516" s="40" t="s">
        <v>13</v>
      </c>
      <c r="D516" s="41" t="s">
        <v>100</v>
      </c>
      <c r="E516" s="191" t="s">
        <v>24</v>
      </c>
      <c r="F516" s="30">
        <v>1</v>
      </c>
      <c r="G516" s="36"/>
      <c r="H516" s="32">
        <f>SUM(I517:I522)</f>
        <v>90.29</v>
      </c>
      <c r="I516" s="33">
        <f>ROUND(H516*F516,2)</f>
        <v>90.29</v>
      </c>
      <c r="J516" s="167" t="s">
        <v>7896</v>
      </c>
    </row>
    <row r="517" spans="1:10" s="34" customFormat="1">
      <c r="A517" s="88">
        <v>2706</v>
      </c>
      <c r="B517" s="42" t="s">
        <v>44</v>
      </c>
      <c r="C517" s="27" t="s">
        <v>14</v>
      </c>
      <c r="D517" s="35" t="str">
        <f>IF(A517=0," ",VLOOKUP(A517,InsumosSINAPI!$A$6:$I$9354,2,0))</f>
        <v>ENGENHEIRO CIVIL DE OBRA JUNIOR</v>
      </c>
      <c r="E517" s="167" t="str">
        <f>IF(A517=0," ",VLOOKUP(A517,InsumosSINAPI!$A$6:$I$9354,3,0))</f>
        <v xml:space="preserve">H     </v>
      </c>
      <c r="F517" s="42"/>
      <c r="G517" s="36">
        <v>1</v>
      </c>
      <c r="H517" s="72" t="str">
        <f>IF(A517=0," ",VLOOKUP(A517,InsumosSINAPI!$A$6:$I$9354,5,0))</f>
        <v>87,70</v>
      </c>
      <c r="I517" s="72">
        <f t="shared" ref="I517:I519" si="55">ROUND(G517*H517,2)</f>
        <v>87.7</v>
      </c>
      <c r="J517" s="167" t="s">
        <v>7896</v>
      </c>
    </row>
    <row r="518" spans="1:10" s="34" customFormat="1">
      <c r="A518" s="88">
        <v>37372</v>
      </c>
      <c r="B518" s="42" t="s">
        <v>44</v>
      </c>
      <c r="C518" s="27" t="s">
        <v>14</v>
      </c>
      <c r="D518" s="35" t="str">
        <f>IF(A518=0," ",VLOOKUP(A518,InsumosSINAPI!$A$6:$I$9354,2,0))</f>
        <v>EXAMES - HORISTA (COLETADO CAIXA)</v>
      </c>
      <c r="E518" s="167" t="str">
        <f>IF(A518=0," ",VLOOKUP(A518,InsumosSINAPI!$A$6:$I$9354,3,0))</f>
        <v xml:space="preserve">H     </v>
      </c>
      <c r="F518" s="42"/>
      <c r="G518" s="36">
        <v>1</v>
      </c>
      <c r="H518" s="72" t="str">
        <f>IF(A518=0," ",VLOOKUP(A518,InsumosSINAPI!$A$6:$I$9354,5,0))</f>
        <v>0,81</v>
      </c>
      <c r="I518" s="72">
        <f t="shared" si="55"/>
        <v>0.81</v>
      </c>
      <c r="J518" s="167" t="s">
        <v>7896</v>
      </c>
    </row>
    <row r="519" spans="1:10" s="34" customFormat="1">
      <c r="A519" s="88">
        <v>37373</v>
      </c>
      <c r="B519" s="42" t="s">
        <v>44</v>
      </c>
      <c r="C519" s="27" t="s">
        <v>14</v>
      </c>
      <c r="D519" s="35" t="str">
        <f>IF(A519=0," ",VLOOKUP(A519,InsumosSINAPI!$A$6:$I$9354,2,0))</f>
        <v>SEGURO - HORISTA (COLETADO CAIXA)</v>
      </c>
      <c r="E519" s="167" t="str">
        <f>IF(A519=0," ",VLOOKUP(A519,InsumosSINAPI!$A$6:$I$9354,3,0))</f>
        <v xml:space="preserve">H     </v>
      </c>
      <c r="F519" s="42"/>
      <c r="G519" s="36">
        <v>1</v>
      </c>
      <c r="H519" s="72" t="str">
        <f>IF(A519=0," ",VLOOKUP(A519,InsumosSINAPI!$A$6:$I$9354,5,0))</f>
        <v>0,06</v>
      </c>
      <c r="I519" s="72">
        <f t="shared" si="55"/>
        <v>0.06</v>
      </c>
      <c r="J519" s="167" t="s">
        <v>7896</v>
      </c>
    </row>
    <row r="520" spans="1:10" s="34" customFormat="1" ht="25.5">
      <c r="A520" s="88">
        <v>43462</v>
      </c>
      <c r="B520" s="42" t="s">
        <v>44</v>
      </c>
      <c r="C520" s="27" t="s">
        <v>14</v>
      </c>
      <c r="D520" s="35" t="str">
        <f>IF(A520=0," ",VLOOKUP(A520,InsumosSINAPI!$A$6:$I$9354,2,0))</f>
        <v>FERRAMENTAS - FAMILIA ENGENHEIRO CIVIL - HORISTA (ENCARGOS COMPLEMENTARES - COLETADO CAIXA)</v>
      </c>
      <c r="E520" s="167" t="str">
        <f>IF(A520=0," ",VLOOKUP(A520,InsumosSINAPI!$A$6:$I$9354,3,0))</f>
        <v xml:space="preserve">H     </v>
      </c>
      <c r="F520" s="42"/>
      <c r="G520" s="36">
        <v>1</v>
      </c>
      <c r="H520" s="72" t="str">
        <f>IF(A520=0," ",VLOOKUP(A520,InsumosSINAPI!$A$6:$I$9354,5,0))</f>
        <v>0,01</v>
      </c>
      <c r="I520" s="72">
        <f t="shared" ref="I520:I522" si="56">ROUND(G520*H520,2)</f>
        <v>0.01</v>
      </c>
      <c r="J520" s="167" t="s">
        <v>7896</v>
      </c>
    </row>
    <row r="521" spans="1:10" s="34" customFormat="1" ht="25.5">
      <c r="A521" s="88">
        <v>43486</v>
      </c>
      <c r="B521" s="42" t="s">
        <v>44</v>
      </c>
      <c r="C521" s="27" t="s">
        <v>14</v>
      </c>
      <c r="D521" s="35" t="str">
        <f>IF(A521=0," ",VLOOKUP(A521,InsumosSINAPI!$A$6:$I$9354,2,0))</f>
        <v>EPI - FAMILIA ENGENHEIRO CIVIL - HORISTA (ENCARGOS COMPLEMENTARES - COLETADO CAIXA)</v>
      </c>
      <c r="E521" s="167" t="str">
        <f>IF(A521=0," ",VLOOKUP(A521,InsumosSINAPI!$A$6:$I$9354,3,0))</f>
        <v xml:space="preserve">H     </v>
      </c>
      <c r="F521" s="42"/>
      <c r="G521" s="36">
        <v>1</v>
      </c>
      <c r="H521" s="72" t="str">
        <f>IF(A521=0," ",VLOOKUP(A521,InsumosSINAPI!$A$6:$I$9354,5,0))</f>
        <v>0,66</v>
      </c>
      <c r="I521" s="72">
        <f t="shared" si="56"/>
        <v>0.66</v>
      </c>
      <c r="J521" s="167" t="s">
        <v>7896</v>
      </c>
    </row>
    <row r="522" spans="1:10" s="34" customFormat="1" ht="25.5">
      <c r="A522" s="88">
        <v>95402</v>
      </c>
      <c r="B522" s="42" t="s">
        <v>44</v>
      </c>
      <c r="C522" s="27" t="s">
        <v>13</v>
      </c>
      <c r="D522" s="35" t="s">
        <v>779</v>
      </c>
      <c r="E522" s="167" t="s">
        <v>24</v>
      </c>
      <c r="F522" s="42"/>
      <c r="G522" s="36">
        <v>1</v>
      </c>
      <c r="H522" s="72">
        <v>1.05</v>
      </c>
      <c r="I522" s="72">
        <f t="shared" si="56"/>
        <v>1.05</v>
      </c>
      <c r="J522" s="167" t="s">
        <v>7896</v>
      </c>
    </row>
    <row r="523" spans="1:10" s="34" customFormat="1">
      <c r="A523" s="88"/>
      <c r="B523" s="42"/>
      <c r="C523" s="27"/>
      <c r="D523" s="35"/>
      <c r="E523" s="167"/>
      <c r="F523" s="42"/>
      <c r="G523" s="36"/>
      <c r="H523" s="38"/>
      <c r="I523" s="72"/>
      <c r="J523" s="167" t="s">
        <v>7896</v>
      </c>
    </row>
    <row r="524" spans="1:10" s="34" customFormat="1" hidden="1">
      <c r="A524" s="25" t="s">
        <v>500</v>
      </c>
      <c r="B524" s="39" t="s">
        <v>44</v>
      </c>
      <c r="C524" s="40" t="s">
        <v>13</v>
      </c>
      <c r="D524" s="41" t="s">
        <v>33</v>
      </c>
      <c r="E524" s="191" t="s">
        <v>24</v>
      </c>
      <c r="F524" s="30">
        <v>1</v>
      </c>
      <c r="G524" s="36"/>
      <c r="H524" s="32">
        <f>SUM(I525:I532)</f>
        <v>16.11</v>
      </c>
      <c r="I524" s="33">
        <f>ROUND(H524*F524,2)</f>
        <v>16.11</v>
      </c>
      <c r="J524" s="167"/>
    </row>
    <row r="525" spans="1:10" s="34" customFormat="1" hidden="1">
      <c r="A525" s="88">
        <v>6111</v>
      </c>
      <c r="B525" s="42" t="s">
        <v>44</v>
      </c>
      <c r="C525" s="27" t="s">
        <v>14</v>
      </c>
      <c r="D525" s="35" t="str">
        <f>IF(A525=0," ",VLOOKUP(A525,InsumosSINAPI!$A$6:$I$9354,2,0))</f>
        <v>SERVENTE DE OBRAS</v>
      </c>
      <c r="E525" s="167" t="str">
        <f>IF(A525=0," ",VLOOKUP(A525,InsumosSINAPI!$A$6:$I$9354,3,0))</f>
        <v xml:space="preserve">H     </v>
      </c>
      <c r="F525" s="42"/>
      <c r="G525" s="36">
        <v>1</v>
      </c>
      <c r="H525" s="72" t="str">
        <f>IF(A525=0," ",VLOOKUP(A525,InsumosSINAPI!$A$6:$I$9354,5,0))</f>
        <v>10,11</v>
      </c>
      <c r="I525" s="72">
        <f t="shared" ref="I525:I530" si="57">ROUND(G525*H525,2)</f>
        <v>10.11</v>
      </c>
      <c r="J525" s="167"/>
    </row>
    <row r="526" spans="1:10" s="34" customFormat="1" hidden="1">
      <c r="A526" s="88">
        <v>37370</v>
      </c>
      <c r="B526" s="42" t="s">
        <v>44</v>
      </c>
      <c r="C526" s="27" t="s">
        <v>14</v>
      </c>
      <c r="D526" s="35" t="str">
        <f>IF(A526=0," ",VLOOKUP(A526,InsumosSINAPI!$A$6:$I$9354,2,0))</f>
        <v>ALIMENTACAO - HORISTA (COLETADO CAIXA)</v>
      </c>
      <c r="E526" s="167" t="str">
        <f>IF(A526=0," ",VLOOKUP(A526,InsumosSINAPI!$A$6:$I$9354,3,0))</f>
        <v xml:space="preserve">H     </v>
      </c>
      <c r="F526" s="42"/>
      <c r="G526" s="36">
        <v>1</v>
      </c>
      <c r="H526" s="72" t="str">
        <f>IF(A526=0," ",VLOOKUP(A526,InsumosSINAPI!$A$6:$I$9354,5,0))</f>
        <v>2,83</v>
      </c>
      <c r="I526" s="72">
        <f t="shared" si="57"/>
        <v>2.83</v>
      </c>
      <c r="J526" s="167"/>
    </row>
    <row r="527" spans="1:10" s="34" customFormat="1" ht="25.5" hidden="1" customHeight="1">
      <c r="A527" s="88">
        <v>37371</v>
      </c>
      <c r="B527" s="71" t="s">
        <v>44</v>
      </c>
      <c r="C527" s="27" t="s">
        <v>14</v>
      </c>
      <c r="D527" s="35" t="str">
        <f>IF(A527=0," ",VLOOKUP(A527,InsumosSINAPI!$A$6:$I$9354,2,0))</f>
        <v>TRANSPORTE - HORISTA (COLETADO CAIXA)</v>
      </c>
      <c r="E527" s="167" t="s">
        <v>24</v>
      </c>
      <c r="G527" s="36">
        <v>1</v>
      </c>
      <c r="H527" s="72" t="str">
        <f>IF(A527=0," ",VLOOKUP(A527,InsumosSINAPI!$A$6:$I$9354,5,0))</f>
        <v>0,88</v>
      </c>
      <c r="I527" s="72">
        <f t="shared" si="57"/>
        <v>0.88</v>
      </c>
      <c r="J527" s="167"/>
    </row>
    <row r="528" spans="1:10" s="34" customFormat="1" hidden="1">
      <c r="A528" s="88">
        <v>37372</v>
      </c>
      <c r="B528" s="71" t="s">
        <v>44</v>
      </c>
      <c r="C528" s="27" t="s">
        <v>14</v>
      </c>
      <c r="D528" s="35" t="str">
        <f>IF(A528=0," ",VLOOKUP(A528,InsumosSINAPI!$A$6:$I$9354,2,0))</f>
        <v>EXAMES - HORISTA (COLETADO CAIXA)</v>
      </c>
      <c r="E528" s="167" t="s">
        <v>24</v>
      </c>
      <c r="F528" s="42"/>
      <c r="G528" s="36">
        <v>1</v>
      </c>
      <c r="H528" s="72" t="str">
        <f>IF(A528=0," ",VLOOKUP(A528,InsumosSINAPI!$A$6:$I$9354,5,0))</f>
        <v>0,81</v>
      </c>
      <c r="I528" s="72">
        <f t="shared" si="57"/>
        <v>0.81</v>
      </c>
      <c r="J528" s="167"/>
    </row>
    <row r="529" spans="1:10" s="34" customFormat="1" hidden="1">
      <c r="A529" s="88">
        <v>37373</v>
      </c>
      <c r="B529" s="42" t="s">
        <v>44</v>
      </c>
      <c r="C529" s="27" t="s">
        <v>14</v>
      </c>
      <c r="D529" s="35" t="str">
        <f>IF(A529=0," ",VLOOKUP(A529,InsumosSINAPI!$A$6:$I$9354,2,0))</f>
        <v>SEGURO - HORISTA (COLETADO CAIXA)</v>
      </c>
      <c r="E529" s="167" t="s">
        <v>24</v>
      </c>
      <c r="F529" s="42"/>
      <c r="G529" s="36">
        <v>1</v>
      </c>
      <c r="H529" s="72" t="str">
        <f>IF(A529=0," ",VLOOKUP(A529,InsumosSINAPI!$A$6:$I$9354,5,0))</f>
        <v>0,06</v>
      </c>
      <c r="I529" s="72">
        <f t="shared" si="57"/>
        <v>0.06</v>
      </c>
      <c r="J529" s="167"/>
    </row>
    <row r="530" spans="1:10" s="34" customFormat="1" ht="25.5" hidden="1">
      <c r="A530" s="88">
        <v>88236</v>
      </c>
      <c r="B530" s="71" t="s">
        <v>44</v>
      </c>
      <c r="C530" s="27" t="s">
        <v>13</v>
      </c>
      <c r="D530" s="35" t="s">
        <v>501</v>
      </c>
      <c r="E530" s="167" t="s">
        <v>24</v>
      </c>
      <c r="G530" s="36">
        <v>1</v>
      </c>
      <c r="H530" s="38">
        <v>0.42</v>
      </c>
      <c r="I530" s="72">
        <f t="shared" si="57"/>
        <v>0.42</v>
      </c>
      <c r="J530" s="167"/>
    </row>
    <row r="531" spans="1:10" s="34" customFormat="1" ht="25.5" hidden="1" customHeight="1">
      <c r="A531" s="88">
        <v>88237</v>
      </c>
      <c r="B531" s="42" t="s">
        <v>44</v>
      </c>
      <c r="C531" s="27" t="s">
        <v>13</v>
      </c>
      <c r="D531" s="35" t="s">
        <v>471</v>
      </c>
      <c r="E531" s="167" t="s">
        <v>24</v>
      </c>
      <c r="F531" s="42"/>
      <c r="G531" s="36">
        <v>1</v>
      </c>
      <c r="H531" s="72">
        <v>0.86</v>
      </c>
      <c r="I531" s="72">
        <f>ROUND(G531*H531,2)</f>
        <v>0.86</v>
      </c>
      <c r="J531" s="167"/>
    </row>
    <row r="532" spans="1:10" s="34" customFormat="1" ht="25.5" hidden="1">
      <c r="A532" s="88">
        <v>95378</v>
      </c>
      <c r="B532" s="71" t="s">
        <v>44</v>
      </c>
      <c r="C532" s="27" t="s">
        <v>13</v>
      </c>
      <c r="D532" s="35" t="s">
        <v>502</v>
      </c>
      <c r="E532" s="167" t="s">
        <v>24</v>
      </c>
      <c r="G532" s="36">
        <v>1</v>
      </c>
      <c r="H532" s="38">
        <v>0.14000000000000001</v>
      </c>
      <c r="I532" s="72">
        <f>ROUND(G532*H532,2)</f>
        <v>0.14000000000000001</v>
      </c>
      <c r="J532" s="167"/>
    </row>
    <row r="533" spans="1:10" s="34" customFormat="1" hidden="1">
      <c r="A533" s="27"/>
      <c r="C533" s="27"/>
      <c r="D533" s="35"/>
      <c r="E533" s="167"/>
      <c r="G533" s="36"/>
      <c r="H533" s="38"/>
      <c r="I533" s="38"/>
      <c r="J533" s="167"/>
    </row>
    <row r="534" spans="1:10" s="34" customFormat="1" hidden="1">
      <c r="A534" s="168" t="s">
        <v>505</v>
      </c>
      <c r="B534" s="39" t="s">
        <v>44</v>
      </c>
      <c r="C534" s="40" t="s">
        <v>13</v>
      </c>
      <c r="D534" s="41" t="s">
        <v>52</v>
      </c>
      <c r="E534" s="191" t="s">
        <v>24</v>
      </c>
      <c r="F534" s="30">
        <v>1</v>
      </c>
      <c r="G534" s="36"/>
      <c r="H534" s="32">
        <f>SUM(I535:I542)</f>
        <v>20.239999999999998</v>
      </c>
      <c r="I534" s="33">
        <f>ROUND(H534*F534,2)</f>
        <v>20.239999999999998</v>
      </c>
      <c r="J534" s="167"/>
    </row>
    <row r="535" spans="1:10" s="34" customFormat="1" hidden="1">
      <c r="A535" s="88">
        <v>4750</v>
      </c>
      <c r="B535" s="42" t="s">
        <v>44</v>
      </c>
      <c r="C535" s="27" t="s">
        <v>14</v>
      </c>
      <c r="D535" s="35" t="str">
        <f>IF(A535=0," ",VLOOKUP(A535,InsumosSINAPI!$A$6:$I$9354,2,0))</f>
        <v>PEDREIRO (HORISTA)</v>
      </c>
      <c r="E535" s="167" t="str">
        <f>IF(A535=0," ",VLOOKUP(A535,InsumosSINAPI!$A$6:$I$9354,3,0))</f>
        <v xml:space="preserve">H     </v>
      </c>
      <c r="F535" s="42"/>
      <c r="G535" s="36">
        <v>1</v>
      </c>
      <c r="H535" s="72" t="str">
        <f>IF(A535=0," ",VLOOKUP(A535,InsumosSINAPI!$A$6:$I$9354,5,0))</f>
        <v>14,17</v>
      </c>
      <c r="I535" s="72">
        <f t="shared" ref="I535:I540" si="58">ROUND(G535*H535,2)</f>
        <v>14.17</v>
      </c>
      <c r="J535" s="167"/>
    </row>
    <row r="536" spans="1:10" s="34" customFormat="1" hidden="1">
      <c r="A536" s="88">
        <v>37370</v>
      </c>
      <c r="B536" s="42" t="s">
        <v>44</v>
      </c>
      <c r="C536" s="27" t="s">
        <v>14</v>
      </c>
      <c r="D536" s="35" t="str">
        <f>IF(A536=0," ",VLOOKUP(A536,InsumosSINAPI!$A$6:$I$9354,2,0))</f>
        <v>ALIMENTACAO - HORISTA (COLETADO CAIXA)</v>
      </c>
      <c r="E536" s="167" t="str">
        <f>IF(A536=0," ",VLOOKUP(A536,InsumosSINAPI!$A$6:$I$9354,3,0))</f>
        <v xml:space="preserve">H     </v>
      </c>
      <c r="F536" s="42"/>
      <c r="G536" s="36">
        <v>1</v>
      </c>
      <c r="H536" s="72" t="str">
        <f>IF(A536=0," ",VLOOKUP(A536,InsumosSINAPI!$A$6:$I$9354,5,0))</f>
        <v>2,83</v>
      </c>
      <c r="I536" s="72">
        <f t="shared" si="58"/>
        <v>2.83</v>
      </c>
      <c r="J536" s="167"/>
    </row>
    <row r="537" spans="1:10" s="34" customFormat="1" ht="25.5" hidden="1" customHeight="1">
      <c r="A537" s="88">
        <v>37371</v>
      </c>
      <c r="B537" s="71" t="s">
        <v>44</v>
      </c>
      <c r="C537" s="27" t="s">
        <v>14</v>
      </c>
      <c r="D537" s="35" t="str">
        <f>IF(A537=0," ",VLOOKUP(A537,InsumosSINAPI!$A$6:$I$9354,2,0))</f>
        <v>TRANSPORTE - HORISTA (COLETADO CAIXA)</v>
      </c>
      <c r="E537" s="167" t="s">
        <v>24</v>
      </c>
      <c r="G537" s="36">
        <v>1</v>
      </c>
      <c r="H537" s="72" t="str">
        <f>IF(A537=0," ",VLOOKUP(A537,InsumosSINAPI!$A$6:$I$9354,5,0))</f>
        <v>0,88</v>
      </c>
      <c r="I537" s="72">
        <f t="shared" si="58"/>
        <v>0.88</v>
      </c>
      <c r="J537" s="167"/>
    </row>
    <row r="538" spans="1:10" s="34" customFormat="1" hidden="1">
      <c r="A538" s="88">
        <v>37372</v>
      </c>
      <c r="B538" s="71" t="s">
        <v>44</v>
      </c>
      <c r="C538" s="27" t="s">
        <v>14</v>
      </c>
      <c r="D538" s="35" t="str">
        <f>IF(A538=0," ",VLOOKUP(A538,InsumosSINAPI!$A$6:$I$9354,2,0))</f>
        <v>EXAMES - HORISTA (COLETADO CAIXA)</v>
      </c>
      <c r="E538" s="167" t="s">
        <v>24</v>
      </c>
      <c r="F538" s="42"/>
      <c r="G538" s="36">
        <v>1</v>
      </c>
      <c r="H538" s="72" t="str">
        <f>IF(A538=0," ",VLOOKUP(A538,InsumosSINAPI!$A$6:$I$9354,5,0))</f>
        <v>0,81</v>
      </c>
      <c r="I538" s="72">
        <f t="shared" si="58"/>
        <v>0.81</v>
      </c>
      <c r="J538" s="167"/>
    </row>
    <row r="539" spans="1:10" s="34" customFormat="1" hidden="1">
      <c r="A539" s="88">
        <v>37373</v>
      </c>
      <c r="B539" s="42" t="s">
        <v>44</v>
      </c>
      <c r="C539" s="27" t="s">
        <v>14</v>
      </c>
      <c r="D539" s="35" t="str">
        <f>IF(A539=0," ",VLOOKUP(A539,InsumosSINAPI!$A$6:$I$9354,2,0))</f>
        <v>SEGURO - HORISTA (COLETADO CAIXA)</v>
      </c>
      <c r="E539" s="167" t="s">
        <v>24</v>
      </c>
      <c r="F539" s="42"/>
      <c r="G539" s="36">
        <v>1</v>
      </c>
      <c r="H539" s="72" t="str">
        <f>IF(A539=0," ",VLOOKUP(A539,InsumosSINAPI!$A$6:$I$9354,5,0))</f>
        <v>0,06</v>
      </c>
      <c r="I539" s="72">
        <f t="shared" si="58"/>
        <v>0.06</v>
      </c>
      <c r="J539" s="167"/>
    </row>
    <row r="540" spans="1:10" s="34" customFormat="1" ht="25.5" hidden="1">
      <c r="A540" s="88">
        <v>88236</v>
      </c>
      <c r="B540" s="71" t="s">
        <v>44</v>
      </c>
      <c r="C540" s="27" t="s">
        <v>13</v>
      </c>
      <c r="D540" s="35" t="s">
        <v>501</v>
      </c>
      <c r="E540" s="167" t="s">
        <v>24</v>
      </c>
      <c r="G540" s="36">
        <v>1</v>
      </c>
      <c r="H540" s="38">
        <v>0.42</v>
      </c>
      <c r="I540" s="72">
        <f t="shared" si="58"/>
        <v>0.42</v>
      </c>
      <c r="J540" s="167"/>
    </row>
    <row r="541" spans="1:10" s="34" customFormat="1" ht="25.5" hidden="1" customHeight="1">
      <c r="A541" s="88">
        <v>88237</v>
      </c>
      <c r="B541" s="42" t="s">
        <v>44</v>
      </c>
      <c r="C541" s="27" t="s">
        <v>13</v>
      </c>
      <c r="D541" s="35" t="s">
        <v>471</v>
      </c>
      <c r="E541" s="167" t="s">
        <v>24</v>
      </c>
      <c r="F541" s="42"/>
      <c r="G541" s="36">
        <v>1</v>
      </c>
      <c r="H541" s="72">
        <v>0.86</v>
      </c>
      <c r="I541" s="72">
        <f>ROUND(G541*H541,2)</f>
        <v>0.86</v>
      </c>
      <c r="J541" s="167"/>
    </row>
    <row r="542" spans="1:10" s="34" customFormat="1" ht="25.5" hidden="1">
      <c r="A542" s="88">
        <v>95371</v>
      </c>
      <c r="B542" s="71" t="s">
        <v>44</v>
      </c>
      <c r="C542" s="27" t="s">
        <v>13</v>
      </c>
      <c r="D542" s="35" t="s">
        <v>503</v>
      </c>
      <c r="E542" s="167" t="s">
        <v>24</v>
      </c>
      <c r="G542" s="36">
        <v>1</v>
      </c>
      <c r="H542" s="38">
        <v>0.21</v>
      </c>
      <c r="I542" s="72">
        <f>ROUND(G542*H542,2)</f>
        <v>0.21</v>
      </c>
      <c r="J542" s="167"/>
    </row>
    <row r="543" spans="1:10" s="34" customFormat="1" hidden="1">
      <c r="A543" s="27"/>
      <c r="C543" s="27"/>
      <c r="D543" s="35"/>
      <c r="E543" s="167"/>
      <c r="G543" s="36"/>
      <c r="H543" s="38"/>
      <c r="I543" s="38"/>
      <c r="J543" s="167"/>
    </row>
    <row r="544" spans="1:10" s="34" customFormat="1" hidden="1">
      <c r="A544" s="168" t="s">
        <v>506</v>
      </c>
      <c r="B544" s="39" t="s">
        <v>44</v>
      </c>
      <c r="C544" s="40" t="s">
        <v>13</v>
      </c>
      <c r="D544" s="41" t="s">
        <v>23</v>
      </c>
      <c r="E544" s="191" t="s">
        <v>24</v>
      </c>
      <c r="F544" s="30">
        <v>1</v>
      </c>
      <c r="G544" s="36"/>
      <c r="H544" s="32">
        <f>SUM(I545:I552)</f>
        <v>20.169999999999998</v>
      </c>
      <c r="I544" s="33">
        <f>ROUND(H544*F544,2)</f>
        <v>20.170000000000002</v>
      </c>
      <c r="J544" s="167"/>
    </row>
    <row r="545" spans="1:10" s="34" customFormat="1" hidden="1">
      <c r="A545" s="88">
        <v>4783</v>
      </c>
      <c r="B545" s="42" t="s">
        <v>44</v>
      </c>
      <c r="C545" s="27" t="s">
        <v>14</v>
      </c>
      <c r="D545" s="35" t="str">
        <f>IF(A545=0," ",VLOOKUP(A545,InsumosSINAPI!$A$6:$I$9354,2,0))</f>
        <v>PINTOR (HORISTA)</v>
      </c>
      <c r="E545" s="167" t="str">
        <f>IF(A545=0," ",VLOOKUP(A545,InsumosSINAPI!$A$6:$I$9354,3,0))</f>
        <v xml:space="preserve">H     </v>
      </c>
      <c r="F545" s="42"/>
      <c r="G545" s="36">
        <v>1</v>
      </c>
      <c r="H545" s="72" t="str">
        <f>IF(A545=0," ",VLOOKUP(A545,InsumosSINAPI!$A$6:$I$9354,5,0))</f>
        <v>14,17</v>
      </c>
      <c r="I545" s="72">
        <f t="shared" ref="I545:I550" si="59">ROUND(G545*H545,2)</f>
        <v>14.17</v>
      </c>
      <c r="J545" s="167"/>
    </row>
    <row r="546" spans="1:10" s="34" customFormat="1" hidden="1">
      <c r="A546" s="88">
        <v>37370</v>
      </c>
      <c r="B546" s="42" t="s">
        <v>44</v>
      </c>
      <c r="C546" s="27" t="s">
        <v>14</v>
      </c>
      <c r="D546" s="35" t="str">
        <f>IF(A546=0," ",VLOOKUP(A546,InsumosSINAPI!$A$6:$I$9354,2,0))</f>
        <v>ALIMENTACAO - HORISTA (COLETADO CAIXA)</v>
      </c>
      <c r="E546" s="167" t="str">
        <f>IF(A546=0," ",VLOOKUP(A546,InsumosSINAPI!$A$6:$I$9354,3,0))</f>
        <v xml:space="preserve">H     </v>
      </c>
      <c r="F546" s="42"/>
      <c r="G546" s="36">
        <v>1</v>
      </c>
      <c r="H546" s="72" t="str">
        <f>IF(A546=0," ",VLOOKUP(A546,InsumosSINAPI!$A$6:$I$9354,5,0))</f>
        <v>2,83</v>
      </c>
      <c r="I546" s="72">
        <f t="shared" si="59"/>
        <v>2.83</v>
      </c>
      <c r="J546" s="167"/>
    </row>
    <row r="547" spans="1:10" s="34" customFormat="1" ht="25.5" hidden="1" customHeight="1">
      <c r="A547" s="88">
        <v>37371</v>
      </c>
      <c r="B547" s="71" t="s">
        <v>44</v>
      </c>
      <c r="C547" s="27" t="s">
        <v>14</v>
      </c>
      <c r="D547" s="35" t="str">
        <f>IF(A547=0," ",VLOOKUP(A547,InsumosSINAPI!$A$6:$I$9354,2,0))</f>
        <v>TRANSPORTE - HORISTA (COLETADO CAIXA)</v>
      </c>
      <c r="E547" s="167" t="s">
        <v>24</v>
      </c>
      <c r="G547" s="36">
        <v>1</v>
      </c>
      <c r="H547" s="72" t="str">
        <f>IF(A547=0," ",VLOOKUP(A547,InsumosSINAPI!$A$6:$I$9354,5,0))</f>
        <v>0,88</v>
      </c>
      <c r="I547" s="72">
        <f t="shared" si="59"/>
        <v>0.88</v>
      </c>
      <c r="J547" s="167"/>
    </row>
    <row r="548" spans="1:10" s="34" customFormat="1" hidden="1">
      <c r="A548" s="88">
        <v>37372</v>
      </c>
      <c r="B548" s="71" t="s">
        <v>44</v>
      </c>
      <c r="C548" s="27" t="s">
        <v>14</v>
      </c>
      <c r="D548" s="35" t="str">
        <f>IF(A548=0," ",VLOOKUP(A548,InsumosSINAPI!$A$6:$I$9354,2,0))</f>
        <v>EXAMES - HORISTA (COLETADO CAIXA)</v>
      </c>
      <c r="E548" s="167" t="s">
        <v>24</v>
      </c>
      <c r="F548" s="42"/>
      <c r="G548" s="36">
        <v>1</v>
      </c>
      <c r="H548" s="72" t="str">
        <f>IF(A548=0," ",VLOOKUP(A548,InsumosSINAPI!$A$6:$I$9354,5,0))</f>
        <v>0,81</v>
      </c>
      <c r="I548" s="72">
        <f t="shared" si="59"/>
        <v>0.81</v>
      </c>
      <c r="J548" s="167"/>
    </row>
    <row r="549" spans="1:10" s="34" customFormat="1" hidden="1">
      <c r="A549" s="88">
        <v>37373</v>
      </c>
      <c r="B549" s="42" t="s">
        <v>44</v>
      </c>
      <c r="C549" s="27" t="s">
        <v>14</v>
      </c>
      <c r="D549" s="35" t="str">
        <f>IF(A549=0," ",VLOOKUP(A549,InsumosSINAPI!$A$6:$I$9354,2,0))</f>
        <v>SEGURO - HORISTA (COLETADO CAIXA)</v>
      </c>
      <c r="E549" s="167" t="s">
        <v>24</v>
      </c>
      <c r="F549" s="42"/>
      <c r="G549" s="36">
        <v>1</v>
      </c>
      <c r="H549" s="72" t="str">
        <f>IF(A549=0," ",VLOOKUP(A549,InsumosSINAPI!$A$6:$I$9354,5,0))</f>
        <v>0,06</v>
      </c>
      <c r="I549" s="72">
        <f t="shared" si="59"/>
        <v>0.06</v>
      </c>
      <c r="J549" s="167"/>
    </row>
    <row r="550" spans="1:10" s="34" customFormat="1" ht="25.5" hidden="1">
      <c r="A550" s="88">
        <v>88236</v>
      </c>
      <c r="B550" s="71" t="s">
        <v>44</v>
      </c>
      <c r="C550" s="27" t="s">
        <v>13</v>
      </c>
      <c r="D550" s="35" t="s">
        <v>501</v>
      </c>
      <c r="E550" s="167" t="s">
        <v>24</v>
      </c>
      <c r="G550" s="36">
        <v>1</v>
      </c>
      <c r="H550" s="38">
        <v>0.42</v>
      </c>
      <c r="I550" s="72">
        <f t="shared" si="59"/>
        <v>0.42</v>
      </c>
      <c r="J550" s="167"/>
    </row>
    <row r="551" spans="1:10" s="34" customFormat="1" ht="25.5" hidden="1" customHeight="1">
      <c r="A551" s="88">
        <v>88237</v>
      </c>
      <c r="B551" s="42" t="s">
        <v>44</v>
      </c>
      <c r="C551" s="27" t="s">
        <v>13</v>
      </c>
      <c r="D551" s="35" t="s">
        <v>471</v>
      </c>
      <c r="E551" s="167" t="s">
        <v>24</v>
      </c>
      <c r="F551" s="42"/>
      <c r="G551" s="36">
        <v>1</v>
      </c>
      <c r="H551" s="72">
        <v>0.86</v>
      </c>
      <c r="I551" s="72">
        <f>ROUND(G551*H551,2)</f>
        <v>0.86</v>
      </c>
      <c r="J551" s="167"/>
    </row>
    <row r="552" spans="1:10" s="34" customFormat="1" ht="25.5" hidden="1">
      <c r="A552" s="88">
        <v>95372</v>
      </c>
      <c r="B552" s="71" t="s">
        <v>44</v>
      </c>
      <c r="C552" s="27" t="s">
        <v>13</v>
      </c>
      <c r="D552" s="35" t="s">
        <v>504</v>
      </c>
      <c r="E552" s="167" t="s">
        <v>24</v>
      </c>
      <c r="G552" s="36">
        <v>1</v>
      </c>
      <c r="H552" s="38">
        <v>0.14000000000000001</v>
      </c>
      <c r="I552" s="72">
        <f>ROUND(G552*H552,2)</f>
        <v>0.14000000000000001</v>
      </c>
      <c r="J552" s="167"/>
    </row>
    <row r="553" spans="1:10" s="34" customFormat="1" hidden="1">
      <c r="A553" s="27"/>
      <c r="C553" s="27"/>
      <c r="D553" s="35"/>
      <c r="E553" s="167"/>
      <c r="G553" s="36"/>
      <c r="H553" s="38"/>
      <c r="I553" s="38"/>
      <c r="J553" s="167"/>
    </row>
    <row r="554" spans="1:10" s="34" customFormat="1" ht="25.5" hidden="1">
      <c r="A554" s="25">
        <v>97622</v>
      </c>
      <c r="B554" s="39" t="s">
        <v>44</v>
      </c>
      <c r="C554" s="40" t="s">
        <v>13</v>
      </c>
      <c r="D554" s="41" t="s">
        <v>438</v>
      </c>
      <c r="E554" s="191" t="s">
        <v>9</v>
      </c>
      <c r="F554" s="30">
        <v>1</v>
      </c>
      <c r="G554" s="36"/>
      <c r="H554" s="32">
        <f>SUM(I555:I556)</f>
        <v>33.949999999999996</v>
      </c>
      <c r="I554" s="33">
        <f>ROUND(H554*F554,2)</f>
        <v>33.950000000000003</v>
      </c>
      <c r="J554" s="167"/>
    </row>
    <row r="555" spans="1:10" s="34" customFormat="1" hidden="1">
      <c r="A555" s="88">
        <v>88309</v>
      </c>
      <c r="B555" s="71" t="s">
        <v>44</v>
      </c>
      <c r="C555" s="27" t="s">
        <v>13</v>
      </c>
      <c r="D555" s="35" t="s">
        <v>52</v>
      </c>
      <c r="E555" s="167" t="s">
        <v>24</v>
      </c>
      <c r="G555" s="36">
        <v>0.22500000000000001</v>
      </c>
      <c r="H555" s="38">
        <v>17.2</v>
      </c>
      <c r="I555" s="72">
        <f>ROUND(H555*G555,2)</f>
        <v>3.87</v>
      </c>
      <c r="J555" s="167"/>
    </row>
    <row r="556" spans="1:10" s="34" customFormat="1" hidden="1">
      <c r="A556" s="88">
        <v>88316</v>
      </c>
      <c r="B556" s="71" t="s">
        <v>44</v>
      </c>
      <c r="C556" s="27" t="s">
        <v>13</v>
      </c>
      <c r="D556" s="35" t="s">
        <v>33</v>
      </c>
      <c r="E556" s="167" t="s">
        <v>24</v>
      </c>
      <c r="G556" s="166">
        <v>2.3248000000000002</v>
      </c>
      <c r="H556" s="38">
        <v>12.94</v>
      </c>
      <c r="I556" s="72">
        <f>ROUND(H556*G556,2)</f>
        <v>30.08</v>
      </c>
      <c r="J556" s="167"/>
    </row>
    <row r="557" spans="1:10" s="34" customFormat="1" hidden="1">
      <c r="A557" s="27"/>
      <c r="C557" s="27"/>
      <c r="D557" s="35"/>
      <c r="E557" s="167"/>
      <c r="H557" s="38"/>
      <c r="I557" s="38"/>
      <c r="J557" s="167"/>
    </row>
    <row r="558" spans="1:10" s="34" customFormat="1" ht="25.5" hidden="1">
      <c r="A558" s="25">
        <v>97631</v>
      </c>
      <c r="B558" s="39" t="s">
        <v>44</v>
      </c>
      <c r="C558" s="40" t="s">
        <v>13</v>
      </c>
      <c r="D558" s="41" t="s">
        <v>468</v>
      </c>
      <c r="E558" s="191" t="s">
        <v>7</v>
      </c>
      <c r="F558" s="30">
        <v>1</v>
      </c>
      <c r="G558" s="36"/>
      <c r="H558" s="32">
        <f>SUM(I559:I560)</f>
        <v>2.44</v>
      </c>
      <c r="I558" s="33">
        <f>ROUND(H558*F558,2)</f>
        <v>2.44</v>
      </c>
      <c r="J558" s="167"/>
    </row>
    <row r="559" spans="1:10" s="34" customFormat="1" hidden="1">
      <c r="A559" s="88">
        <v>88309</v>
      </c>
      <c r="B559" s="71" t="s">
        <v>44</v>
      </c>
      <c r="C559" s="27" t="s">
        <v>13</v>
      </c>
      <c r="D559" s="35" t="s">
        <v>52</v>
      </c>
      <c r="E559" s="167" t="s">
        <v>24</v>
      </c>
      <c r="G559" s="166">
        <v>3.7400000000000003E-2</v>
      </c>
      <c r="H559" s="38">
        <v>20.82</v>
      </c>
      <c r="I559" s="72">
        <f>ROUND(H559*G559,2)</f>
        <v>0.78</v>
      </c>
      <c r="J559" s="167"/>
    </row>
    <row r="560" spans="1:10" s="34" customFormat="1" hidden="1">
      <c r="A560" s="88">
        <v>88316</v>
      </c>
      <c r="B560" s="71" t="s">
        <v>44</v>
      </c>
      <c r="C560" s="27" t="s">
        <v>13</v>
      </c>
      <c r="D560" s="35" t="s">
        <v>33</v>
      </c>
      <c r="E560" s="167" t="s">
        <v>24</v>
      </c>
      <c r="G560" s="166">
        <v>0.1053</v>
      </c>
      <c r="H560" s="38">
        <v>15.79</v>
      </c>
      <c r="I560" s="72">
        <f>ROUND(H560*G560,2)</f>
        <v>1.66</v>
      </c>
      <c r="J560" s="167"/>
    </row>
    <row r="561" spans="1:10" s="34" customFormat="1" hidden="1">
      <c r="A561" s="27"/>
      <c r="C561" s="27"/>
      <c r="D561" s="35"/>
      <c r="E561" s="167"/>
      <c r="H561" s="38"/>
      <c r="I561" s="38"/>
      <c r="J561" s="167"/>
    </row>
    <row r="562" spans="1:10" s="34" customFormat="1" ht="25.5" hidden="1">
      <c r="A562" s="168">
        <v>97641</v>
      </c>
      <c r="B562" s="39" t="s">
        <v>44</v>
      </c>
      <c r="C562" s="40" t="s">
        <v>13</v>
      </c>
      <c r="D562" s="41" t="s">
        <v>469</v>
      </c>
      <c r="E562" s="191" t="s">
        <v>7</v>
      </c>
      <c r="F562" s="30">
        <v>1</v>
      </c>
      <c r="G562" s="36"/>
      <c r="H562" s="32">
        <f>SUM(I563:I564)</f>
        <v>3.0300000000000002</v>
      </c>
      <c r="I562" s="33">
        <f>ROUND(H562*F562,2)</f>
        <v>3.03</v>
      </c>
      <c r="J562" s="167"/>
    </row>
    <row r="563" spans="1:10" s="34" customFormat="1" hidden="1">
      <c r="A563" s="88">
        <v>88269</v>
      </c>
      <c r="B563" s="71" t="s">
        <v>44</v>
      </c>
      <c r="C563" s="27" t="s">
        <v>13</v>
      </c>
      <c r="D563" s="35" t="s">
        <v>507</v>
      </c>
      <c r="E563" s="167" t="s">
        <v>24</v>
      </c>
      <c r="G563" s="166">
        <v>7.1300000000000002E-2</v>
      </c>
      <c r="H563" s="38">
        <v>17.11</v>
      </c>
      <c r="I563" s="72">
        <f t="shared" ref="I563:I564" si="60">ROUND(H563*G563,2)</f>
        <v>1.22</v>
      </c>
      <c r="J563" s="167"/>
    </row>
    <row r="564" spans="1:10" s="34" customFormat="1" hidden="1">
      <c r="A564" s="88">
        <v>88316</v>
      </c>
      <c r="B564" s="71" t="s">
        <v>44</v>
      </c>
      <c r="C564" s="27" t="s">
        <v>13</v>
      </c>
      <c r="D564" s="35" t="s">
        <v>33</v>
      </c>
      <c r="E564" s="167" t="s">
        <v>24</v>
      </c>
      <c r="G564" s="166">
        <v>0.1401</v>
      </c>
      <c r="H564" s="38">
        <v>12.94</v>
      </c>
      <c r="I564" s="72">
        <f t="shared" si="60"/>
        <v>1.81</v>
      </c>
      <c r="J564" s="167"/>
    </row>
    <row r="565" spans="1:10" s="34" customFormat="1" hidden="1">
      <c r="A565" s="27"/>
      <c r="C565" s="27"/>
      <c r="D565" s="35"/>
      <c r="E565" s="167"/>
      <c r="H565" s="38"/>
      <c r="I565" s="38"/>
      <c r="J565" s="167"/>
    </row>
    <row r="566" spans="1:10" s="34" customFormat="1" ht="25.5" hidden="1">
      <c r="A566" s="168">
        <v>97644</v>
      </c>
      <c r="B566" s="39" t="s">
        <v>44</v>
      </c>
      <c r="C566" s="40" t="s">
        <v>13</v>
      </c>
      <c r="D566" s="41" t="s">
        <v>470</v>
      </c>
      <c r="E566" s="191" t="s">
        <v>7</v>
      </c>
      <c r="F566" s="30">
        <v>1</v>
      </c>
      <c r="G566" s="36"/>
      <c r="H566" s="32">
        <f>SUM(I567:I568)</f>
        <v>6.82</v>
      </c>
      <c r="I566" s="33">
        <f>ROUND(H566*F566,2)</f>
        <v>6.82</v>
      </c>
      <c r="J566" s="167"/>
    </row>
    <row r="567" spans="1:10" s="34" customFormat="1" hidden="1">
      <c r="A567" s="88">
        <v>88309</v>
      </c>
      <c r="B567" s="71" t="s">
        <v>44</v>
      </c>
      <c r="C567" s="27" t="s">
        <v>13</v>
      </c>
      <c r="D567" s="35" t="s">
        <v>52</v>
      </c>
      <c r="E567" s="167" t="s">
        <v>24</v>
      </c>
      <c r="G567" s="166">
        <v>0.13150000000000001</v>
      </c>
      <c r="H567" s="38">
        <f>+$I$534</f>
        <v>20.239999999999998</v>
      </c>
      <c r="I567" s="72">
        <f t="shared" ref="I567:I568" si="61">ROUND(H567*G567,2)</f>
        <v>2.66</v>
      </c>
      <c r="J567" s="167"/>
    </row>
    <row r="568" spans="1:10" s="34" customFormat="1" hidden="1">
      <c r="A568" s="88">
        <v>88316</v>
      </c>
      <c r="B568" s="71" t="s">
        <v>44</v>
      </c>
      <c r="C568" s="27" t="s">
        <v>13</v>
      </c>
      <c r="D568" s="35" t="s">
        <v>33</v>
      </c>
      <c r="E568" s="167" t="s">
        <v>24</v>
      </c>
      <c r="G568" s="166">
        <v>0.25819999999999999</v>
      </c>
      <c r="H568" s="38">
        <f>+$I$524</f>
        <v>16.11</v>
      </c>
      <c r="I568" s="72">
        <f t="shared" si="61"/>
        <v>4.16</v>
      </c>
      <c r="J568" s="167"/>
    </row>
    <row r="569" spans="1:10" s="34" customFormat="1" hidden="1">
      <c r="A569" s="27"/>
      <c r="C569" s="27"/>
      <c r="D569" s="35"/>
      <c r="E569" s="167"/>
      <c r="H569" s="38"/>
      <c r="I569" s="38"/>
      <c r="J569" s="167"/>
    </row>
    <row r="570" spans="1:10" s="34" customFormat="1" hidden="1">
      <c r="A570" s="168" t="s">
        <v>462</v>
      </c>
      <c r="B570" s="87" t="s">
        <v>8</v>
      </c>
      <c r="C570" s="40" t="s">
        <v>13</v>
      </c>
      <c r="D570" s="41" t="s">
        <v>508</v>
      </c>
      <c r="E570" s="191" t="s">
        <v>7</v>
      </c>
      <c r="F570" s="30">
        <v>1</v>
      </c>
      <c r="G570" s="36"/>
      <c r="H570" s="32">
        <f>SUM(I571:I572)</f>
        <v>7.26</v>
      </c>
      <c r="I570" s="33">
        <f>ROUND(H570*F570,2)</f>
        <v>7.26</v>
      </c>
      <c r="J570" s="167"/>
    </row>
    <row r="571" spans="1:10" s="34" customFormat="1" ht="12.75" hidden="1" customHeight="1">
      <c r="A571" s="27">
        <v>88278</v>
      </c>
      <c r="B571" s="71" t="s">
        <v>44</v>
      </c>
      <c r="C571" s="27" t="s">
        <v>13</v>
      </c>
      <c r="D571" s="35" t="s">
        <v>337</v>
      </c>
      <c r="E571" s="201" t="s">
        <v>24</v>
      </c>
      <c r="G571" s="36">
        <v>0.05</v>
      </c>
      <c r="H571" s="38">
        <v>15.8</v>
      </c>
      <c r="I571" s="72">
        <f t="shared" ref="I571:I572" si="62">ROUND(H571*G571,2)</f>
        <v>0.79</v>
      </c>
      <c r="J571" s="167"/>
    </row>
    <row r="572" spans="1:10" s="34" customFormat="1" hidden="1">
      <c r="A572" s="88">
        <v>88316</v>
      </c>
      <c r="B572" s="71" t="s">
        <v>44</v>
      </c>
      <c r="C572" s="27" t="s">
        <v>13</v>
      </c>
      <c r="D572" s="35" t="s">
        <v>33</v>
      </c>
      <c r="E572" s="167" t="s">
        <v>24</v>
      </c>
      <c r="G572" s="36">
        <v>0.5</v>
      </c>
      <c r="H572" s="38">
        <v>12.94</v>
      </c>
      <c r="I572" s="72">
        <f t="shared" si="62"/>
        <v>6.47</v>
      </c>
      <c r="J572" s="167"/>
    </row>
    <row r="573" spans="1:10" s="34" customFormat="1" hidden="1">
      <c r="A573" s="27"/>
      <c r="C573" s="27"/>
      <c r="D573" s="35"/>
      <c r="E573" s="167"/>
      <c r="H573" s="38"/>
      <c r="I573" s="38"/>
      <c r="J573" s="167"/>
    </row>
    <row r="574" spans="1:10" s="34" customFormat="1" ht="25.5" hidden="1">
      <c r="A574" s="168">
        <v>97633</v>
      </c>
      <c r="B574" s="39" t="s">
        <v>44</v>
      </c>
      <c r="C574" s="40" t="s">
        <v>13</v>
      </c>
      <c r="D574" s="41" t="s">
        <v>509</v>
      </c>
      <c r="E574" s="191" t="s">
        <v>7</v>
      </c>
      <c r="F574" s="30">
        <v>1</v>
      </c>
      <c r="G574" s="36"/>
      <c r="H574" s="32">
        <f>SUM(I575:I576)</f>
        <v>14.3</v>
      </c>
      <c r="I574" s="33">
        <f>ROUND(H574*F574,2)</f>
        <v>14.3</v>
      </c>
      <c r="J574" s="167"/>
    </row>
    <row r="575" spans="1:10" s="34" customFormat="1" ht="25.5" hidden="1">
      <c r="A575" s="88">
        <v>88256</v>
      </c>
      <c r="B575" s="71" t="s">
        <v>44</v>
      </c>
      <c r="C575" s="27" t="s">
        <v>13</v>
      </c>
      <c r="D575" s="35" t="s">
        <v>160</v>
      </c>
      <c r="E575" s="167" t="s">
        <v>24</v>
      </c>
      <c r="G575" s="166">
        <v>0.25530000000000003</v>
      </c>
      <c r="H575" s="38">
        <v>19.54</v>
      </c>
      <c r="I575" s="72">
        <f t="shared" ref="I575:I576" si="63">ROUND(H575*G575,2)</f>
        <v>4.99</v>
      </c>
      <c r="J575" s="167"/>
    </row>
    <row r="576" spans="1:10" s="34" customFormat="1" hidden="1">
      <c r="A576" s="88">
        <v>88316</v>
      </c>
      <c r="B576" s="71" t="s">
        <v>44</v>
      </c>
      <c r="C576" s="27" t="s">
        <v>13</v>
      </c>
      <c r="D576" s="35" t="s">
        <v>33</v>
      </c>
      <c r="E576" s="167" t="s">
        <v>24</v>
      </c>
      <c r="G576" s="166">
        <v>0.71950000000000003</v>
      </c>
      <c r="H576" s="38">
        <v>12.94</v>
      </c>
      <c r="I576" s="72">
        <f t="shared" si="63"/>
        <v>9.31</v>
      </c>
      <c r="J576" s="167"/>
    </row>
    <row r="577" spans="1:10" s="34" customFormat="1" hidden="1">
      <c r="A577" s="27"/>
      <c r="C577" s="27"/>
      <c r="D577" s="35"/>
      <c r="E577" s="167"/>
      <c r="H577" s="38"/>
      <c r="I577" s="38"/>
      <c r="J577" s="167"/>
    </row>
    <row r="578" spans="1:10" s="34" customFormat="1" hidden="1">
      <c r="A578" s="168" t="s">
        <v>463</v>
      </c>
      <c r="B578" s="39" t="s">
        <v>8</v>
      </c>
      <c r="C578" s="40" t="s">
        <v>13</v>
      </c>
      <c r="D578" s="41" t="s">
        <v>510</v>
      </c>
      <c r="E578" s="191" t="s">
        <v>32</v>
      </c>
      <c r="F578" s="30">
        <v>1</v>
      </c>
      <c r="G578" s="36"/>
      <c r="H578" s="32">
        <f>SUM(I579:I580)</f>
        <v>60.28</v>
      </c>
      <c r="I578" s="33">
        <f>ROUND(H578*F578,2)</f>
        <v>60.28</v>
      </c>
      <c r="J578" s="167"/>
    </row>
    <row r="579" spans="1:10" s="34" customFormat="1" hidden="1">
      <c r="A579" s="88">
        <v>88309</v>
      </c>
      <c r="B579" s="71" t="s">
        <v>44</v>
      </c>
      <c r="C579" s="27" t="s">
        <v>13</v>
      </c>
      <c r="D579" s="35" t="s">
        <v>52</v>
      </c>
      <c r="E579" s="167" t="s">
        <v>24</v>
      </c>
      <c r="G579" s="36">
        <v>2</v>
      </c>
      <c r="H579" s="38">
        <v>17.2</v>
      </c>
      <c r="I579" s="72">
        <f t="shared" ref="I579:I580" si="64">ROUND(H579*G579,2)</f>
        <v>34.4</v>
      </c>
      <c r="J579" s="167"/>
    </row>
    <row r="580" spans="1:10" s="34" customFormat="1" hidden="1">
      <c r="A580" s="88">
        <v>88316</v>
      </c>
      <c r="B580" s="71" t="s">
        <v>44</v>
      </c>
      <c r="C580" s="27" t="s">
        <v>13</v>
      </c>
      <c r="D580" s="35" t="s">
        <v>33</v>
      </c>
      <c r="E580" s="167" t="s">
        <v>24</v>
      </c>
      <c r="G580" s="36">
        <v>2</v>
      </c>
      <c r="H580" s="38">
        <v>12.94</v>
      </c>
      <c r="I580" s="72">
        <f t="shared" si="64"/>
        <v>25.88</v>
      </c>
      <c r="J580" s="167"/>
    </row>
    <row r="581" spans="1:10" s="34" customFormat="1" hidden="1">
      <c r="A581" s="27"/>
      <c r="C581" s="27"/>
      <c r="D581" s="35"/>
      <c r="E581" s="167"/>
      <c r="H581" s="38"/>
      <c r="I581" s="38"/>
      <c r="J581" s="167"/>
    </row>
    <row r="582" spans="1:10" s="34" customFormat="1" hidden="1">
      <c r="A582" s="168" t="s">
        <v>464</v>
      </c>
      <c r="B582" s="39" t="s">
        <v>8</v>
      </c>
      <c r="C582" s="40" t="s">
        <v>13</v>
      </c>
      <c r="D582" s="41" t="s">
        <v>511</v>
      </c>
      <c r="E582" s="191" t="s">
        <v>7</v>
      </c>
      <c r="F582" s="30">
        <v>1</v>
      </c>
      <c r="G582" s="36"/>
      <c r="H582" s="32">
        <f>SUM(I583:I584)</f>
        <v>7.33</v>
      </c>
      <c r="I582" s="33">
        <f>ROUND(H582*F582,2)</f>
        <v>7.33</v>
      </c>
      <c r="J582" s="167"/>
    </row>
    <row r="583" spans="1:10" s="34" customFormat="1" hidden="1">
      <c r="A583" s="88">
        <v>88309</v>
      </c>
      <c r="B583" s="71" t="s">
        <v>44</v>
      </c>
      <c r="C583" s="27" t="s">
        <v>13</v>
      </c>
      <c r="D583" s="35" t="s">
        <v>52</v>
      </c>
      <c r="E583" s="167" t="s">
        <v>24</v>
      </c>
      <c r="G583" s="36">
        <v>0.05</v>
      </c>
      <c r="H583" s="38">
        <v>17.2</v>
      </c>
      <c r="I583" s="72">
        <f t="shared" ref="I583:I584" si="65">ROUND(H583*G583,2)</f>
        <v>0.86</v>
      </c>
      <c r="J583" s="167"/>
    </row>
    <row r="584" spans="1:10" s="34" customFormat="1" hidden="1">
      <c r="A584" s="88">
        <v>88316</v>
      </c>
      <c r="B584" s="71" t="s">
        <v>44</v>
      </c>
      <c r="C584" s="27" t="s">
        <v>13</v>
      </c>
      <c r="D584" s="35" t="s">
        <v>33</v>
      </c>
      <c r="E584" s="167" t="s">
        <v>24</v>
      </c>
      <c r="G584" s="36">
        <v>0.5</v>
      </c>
      <c r="H584" s="38">
        <v>12.94</v>
      </c>
      <c r="I584" s="72">
        <f t="shared" si="65"/>
        <v>6.47</v>
      </c>
      <c r="J584" s="167"/>
    </row>
    <row r="585" spans="1:10" s="34" customFormat="1" hidden="1">
      <c r="A585" s="27"/>
      <c r="C585" s="27"/>
      <c r="D585" s="35"/>
      <c r="E585" s="167"/>
      <c r="H585" s="38"/>
      <c r="I585" s="38"/>
      <c r="J585" s="167"/>
    </row>
    <row r="586" spans="1:10" s="34" customFormat="1" hidden="1">
      <c r="A586" s="168" t="s">
        <v>465</v>
      </c>
      <c r="B586" s="39" t="s">
        <v>8</v>
      </c>
      <c r="C586" s="40" t="s">
        <v>13</v>
      </c>
      <c r="D586" s="91" t="s">
        <v>512</v>
      </c>
      <c r="E586" s="191" t="s">
        <v>32</v>
      </c>
      <c r="F586" s="30">
        <v>1</v>
      </c>
      <c r="G586" s="36"/>
      <c r="H586" s="32">
        <f>SUM(I587:I589)</f>
        <v>14.629999999999999</v>
      </c>
      <c r="I586" s="33">
        <f>ROUND(H586*F586,2)</f>
        <v>14.63</v>
      </c>
      <c r="J586" s="167"/>
    </row>
    <row r="587" spans="1:10" s="34" customFormat="1" ht="25.5" hidden="1">
      <c r="A587" s="88">
        <v>88267</v>
      </c>
      <c r="B587" s="71" t="s">
        <v>44</v>
      </c>
      <c r="C587" s="27" t="s">
        <v>13</v>
      </c>
      <c r="D587" s="35" t="s">
        <v>156</v>
      </c>
      <c r="E587" s="167" t="s">
        <v>24</v>
      </c>
      <c r="G587" s="36">
        <v>0.2</v>
      </c>
      <c r="H587" s="38">
        <v>17.170000000000002</v>
      </c>
      <c r="I587" s="72">
        <f t="shared" ref="I587:I589" si="66">ROUND(H587*G587,2)</f>
        <v>3.43</v>
      </c>
      <c r="J587" s="167"/>
    </row>
    <row r="588" spans="1:10" s="34" customFormat="1" hidden="1">
      <c r="A588" s="88">
        <v>88309</v>
      </c>
      <c r="B588" s="71" t="s">
        <v>44</v>
      </c>
      <c r="C588" s="27" t="s">
        <v>13</v>
      </c>
      <c r="D588" s="35" t="s">
        <v>52</v>
      </c>
      <c r="E588" s="167" t="s">
        <v>24</v>
      </c>
      <c r="G588" s="36">
        <v>0.2</v>
      </c>
      <c r="H588" s="38">
        <v>17.2</v>
      </c>
      <c r="I588" s="72">
        <f t="shared" si="66"/>
        <v>3.44</v>
      </c>
      <c r="J588" s="167"/>
    </row>
    <row r="589" spans="1:10" s="34" customFormat="1" hidden="1">
      <c r="A589" s="88">
        <v>88316</v>
      </c>
      <c r="B589" s="71" t="s">
        <v>44</v>
      </c>
      <c r="C589" s="27" t="s">
        <v>13</v>
      </c>
      <c r="D589" s="35" t="s">
        <v>33</v>
      </c>
      <c r="E589" s="167" t="s">
        <v>24</v>
      </c>
      <c r="G589" s="36">
        <v>0.6</v>
      </c>
      <c r="H589" s="38">
        <v>12.94</v>
      </c>
      <c r="I589" s="72">
        <f t="shared" si="66"/>
        <v>7.76</v>
      </c>
      <c r="J589" s="167"/>
    </row>
    <row r="590" spans="1:10" s="34" customFormat="1" hidden="1">
      <c r="A590" s="27"/>
      <c r="C590" s="27"/>
      <c r="D590" s="35"/>
      <c r="E590" s="167"/>
      <c r="H590" s="38"/>
      <c r="I590" s="38"/>
      <c r="J590" s="167"/>
    </row>
    <row r="591" spans="1:10" s="34" customFormat="1" hidden="1">
      <c r="A591" s="168" t="s">
        <v>466</v>
      </c>
      <c r="B591" s="39" t="s">
        <v>8</v>
      </c>
      <c r="C591" s="40" t="s">
        <v>13</v>
      </c>
      <c r="D591" s="169" t="s">
        <v>513</v>
      </c>
      <c r="E591" s="191" t="s">
        <v>7</v>
      </c>
      <c r="F591" s="30">
        <v>1</v>
      </c>
      <c r="G591" s="36"/>
      <c r="H591" s="32">
        <f>SUM(I592:I593)</f>
        <v>39.06</v>
      </c>
      <c r="I591" s="33">
        <f>ROUND(H591*F591,2)</f>
        <v>39.06</v>
      </c>
      <c r="J591" s="167"/>
    </row>
    <row r="592" spans="1:10" s="34" customFormat="1" hidden="1">
      <c r="A592" s="88">
        <v>88309</v>
      </c>
      <c r="B592" s="71" t="s">
        <v>44</v>
      </c>
      <c r="C592" s="27" t="s">
        <v>13</v>
      </c>
      <c r="D592" s="35" t="s">
        <v>52</v>
      </c>
      <c r="E592" s="167" t="s">
        <v>24</v>
      </c>
      <c r="G592" s="36">
        <v>0.39</v>
      </c>
      <c r="H592" s="38">
        <v>17.2</v>
      </c>
      <c r="I592" s="72">
        <f t="shared" ref="I592:I593" si="67">ROUND(H592*G592,2)</f>
        <v>6.71</v>
      </c>
      <c r="J592" s="167"/>
    </row>
    <row r="593" spans="1:10" s="34" customFormat="1" hidden="1">
      <c r="A593" s="88">
        <v>88316</v>
      </c>
      <c r="B593" s="71" t="s">
        <v>44</v>
      </c>
      <c r="C593" s="27" t="s">
        <v>13</v>
      </c>
      <c r="D593" s="35" t="s">
        <v>33</v>
      </c>
      <c r="E593" s="167" t="s">
        <v>24</v>
      </c>
      <c r="G593" s="36">
        <v>2.5</v>
      </c>
      <c r="H593" s="38">
        <v>12.94</v>
      </c>
      <c r="I593" s="72">
        <f t="shared" si="67"/>
        <v>32.35</v>
      </c>
      <c r="J593" s="167"/>
    </row>
    <row r="594" spans="1:10" s="34" customFormat="1" hidden="1">
      <c r="A594" s="27"/>
      <c r="C594" s="27"/>
      <c r="D594" s="35"/>
      <c r="E594" s="167"/>
      <c r="H594" s="38"/>
      <c r="I594" s="38"/>
      <c r="J594" s="167"/>
    </row>
    <row r="595" spans="1:10" s="34" customFormat="1">
      <c r="A595" s="168" t="s">
        <v>467</v>
      </c>
      <c r="B595" s="39" t="s">
        <v>8</v>
      </c>
      <c r="C595" s="40" t="s">
        <v>13</v>
      </c>
      <c r="D595" s="169" t="s">
        <v>514</v>
      </c>
      <c r="E595" s="191" t="s">
        <v>7</v>
      </c>
      <c r="F595" s="30">
        <v>1</v>
      </c>
      <c r="G595" s="36"/>
      <c r="H595" s="32">
        <f>SUM(I596:I597)</f>
        <v>24.25</v>
      </c>
      <c r="I595" s="33">
        <f>ROUND(H595*F595,2)</f>
        <v>24.25</v>
      </c>
      <c r="J595" s="167" t="s">
        <v>7896</v>
      </c>
    </row>
    <row r="596" spans="1:10" s="34" customFormat="1">
      <c r="A596" s="88">
        <v>88309</v>
      </c>
      <c r="B596" s="71" t="s">
        <v>44</v>
      </c>
      <c r="C596" s="27" t="s">
        <v>13</v>
      </c>
      <c r="D596" s="35" t="s">
        <v>52</v>
      </c>
      <c r="E596" s="167" t="s">
        <v>24</v>
      </c>
      <c r="G596" s="36">
        <v>0.13</v>
      </c>
      <c r="H596" s="38">
        <v>20.82</v>
      </c>
      <c r="I596" s="72">
        <f t="shared" ref="I596:I597" si="68">ROUND(H596*G596,2)</f>
        <v>2.71</v>
      </c>
      <c r="J596" s="167" t="s">
        <v>7896</v>
      </c>
    </row>
    <row r="597" spans="1:10" s="34" customFormat="1">
      <c r="A597" s="88">
        <v>88316</v>
      </c>
      <c r="B597" s="71" t="s">
        <v>44</v>
      </c>
      <c r="C597" s="27" t="s">
        <v>13</v>
      </c>
      <c r="D597" s="35" t="s">
        <v>33</v>
      </c>
      <c r="E597" s="167" t="s">
        <v>24</v>
      </c>
      <c r="G597" s="36">
        <v>1.3</v>
      </c>
      <c r="H597" s="38">
        <v>16.57</v>
      </c>
      <c r="I597" s="72">
        <f t="shared" si="68"/>
        <v>21.54</v>
      </c>
      <c r="J597" s="167" t="s">
        <v>7896</v>
      </c>
    </row>
    <row r="598" spans="1:10" s="34" customFormat="1">
      <c r="A598" s="27"/>
      <c r="C598" s="27"/>
      <c r="D598" s="35"/>
      <c r="E598" s="167"/>
      <c r="H598" s="38"/>
      <c r="I598" s="38"/>
      <c r="J598" s="167" t="s">
        <v>7896</v>
      </c>
    </row>
    <row r="599" spans="1:10" s="34" customFormat="1" ht="25.5" hidden="1">
      <c r="A599" s="168">
        <v>93202</v>
      </c>
      <c r="B599" s="39" t="s">
        <v>44</v>
      </c>
      <c r="C599" s="40" t="s">
        <v>13</v>
      </c>
      <c r="D599" s="41" t="s">
        <v>516</v>
      </c>
      <c r="E599" s="191" t="s">
        <v>11</v>
      </c>
      <c r="F599" s="30">
        <v>1</v>
      </c>
      <c r="G599" s="36"/>
      <c r="H599" s="32">
        <f>SUM(I600:I603)</f>
        <v>18.77</v>
      </c>
      <c r="I599" s="33">
        <f>ROUND(H599*F599,2)</f>
        <v>18.77</v>
      </c>
      <c r="J599" s="167"/>
    </row>
    <row r="600" spans="1:10" s="34" customFormat="1" ht="25.5" hidden="1">
      <c r="A600" s="88">
        <v>7258</v>
      </c>
      <c r="B600" s="71" t="s">
        <v>44</v>
      </c>
      <c r="C600" s="27" t="s">
        <v>14</v>
      </c>
      <c r="D600" s="35" t="str">
        <f>IF(A600=0," ",VLOOKUP(A600,InsumosSINAPI!$A$6:$I$9354,2,0))</f>
        <v>TIJOLO CERAMICO MACICO COMUM *5 X 10 X 20* CM (L X A X C)</v>
      </c>
      <c r="E600" s="167" t="str">
        <f>IF(A600=0," ",VLOOKUP(A600,InsumosSINAPI!$A$6:$I$9354,3,0))</f>
        <v xml:space="preserve">UN    </v>
      </c>
      <c r="G600" s="36">
        <v>11.2</v>
      </c>
      <c r="H600" s="72" t="str">
        <f>IF(A600=0," ",VLOOKUP(A600,InsumosSINAPI!$A$6:$I$9354,5,0))</f>
        <v>0,59</v>
      </c>
      <c r="I600" s="72">
        <f t="shared" ref="I600:I601" si="69">ROUND(H600*G600,2)</f>
        <v>6.61</v>
      </c>
      <c r="J600" s="167"/>
    </row>
    <row r="601" spans="1:10" s="34" customFormat="1" ht="51" hidden="1">
      <c r="A601" s="88">
        <v>87294</v>
      </c>
      <c r="B601" s="71" t="s">
        <v>44</v>
      </c>
      <c r="C601" s="27" t="s">
        <v>13</v>
      </c>
      <c r="D601" s="35" t="s">
        <v>515</v>
      </c>
      <c r="E601" s="167" t="s">
        <v>9</v>
      </c>
      <c r="G601" s="36">
        <v>5.1999999999999998E-3</v>
      </c>
      <c r="H601" s="38">
        <v>325.2</v>
      </c>
      <c r="I601" s="72">
        <f t="shared" si="69"/>
        <v>1.69</v>
      </c>
      <c r="J601" s="167"/>
    </row>
    <row r="602" spans="1:10" s="34" customFormat="1" hidden="1">
      <c r="A602" s="88">
        <v>88309</v>
      </c>
      <c r="B602" s="71" t="s">
        <v>44</v>
      </c>
      <c r="C602" s="27" t="s">
        <v>13</v>
      </c>
      <c r="D602" s="35" t="s">
        <v>52</v>
      </c>
      <c r="E602" s="167" t="s">
        <v>24</v>
      </c>
      <c r="G602" s="36">
        <v>0.52900000000000003</v>
      </c>
      <c r="H602" s="38">
        <v>17.2</v>
      </c>
      <c r="I602" s="72">
        <f t="shared" ref="I602:I603" si="70">ROUND(H602*G602,2)</f>
        <v>9.1</v>
      </c>
      <c r="J602" s="167"/>
    </row>
    <row r="603" spans="1:10" s="34" customFormat="1" hidden="1">
      <c r="A603" s="88">
        <v>88316</v>
      </c>
      <c r="B603" s="71" t="s">
        <v>44</v>
      </c>
      <c r="C603" s="27" t="s">
        <v>13</v>
      </c>
      <c r="D603" s="35" t="s">
        <v>33</v>
      </c>
      <c r="E603" s="167" t="s">
        <v>24</v>
      </c>
      <c r="G603" s="36">
        <v>0.106</v>
      </c>
      <c r="H603" s="38">
        <v>12.94</v>
      </c>
      <c r="I603" s="72">
        <f t="shared" si="70"/>
        <v>1.37</v>
      </c>
      <c r="J603" s="167"/>
    </row>
    <row r="604" spans="1:10" s="34" customFormat="1" hidden="1">
      <c r="A604" s="27"/>
      <c r="C604" s="27"/>
      <c r="D604" s="35"/>
      <c r="E604" s="167"/>
      <c r="H604" s="38"/>
      <c r="I604" s="38"/>
      <c r="J604" s="167"/>
    </row>
    <row r="605" spans="1:10" s="34" customFormat="1" ht="63.75" hidden="1">
      <c r="A605" s="168">
        <v>87496</v>
      </c>
      <c r="B605" s="39" t="s">
        <v>44</v>
      </c>
      <c r="C605" s="40" t="s">
        <v>13</v>
      </c>
      <c r="D605" s="41" t="s">
        <v>430</v>
      </c>
      <c r="E605" s="191" t="s">
        <v>7</v>
      </c>
      <c r="F605" s="30">
        <v>1</v>
      </c>
      <c r="G605" s="36"/>
      <c r="H605" s="32" t="e">
        <f>SUM(I606:I611)</f>
        <v>#N/A</v>
      </c>
      <c r="I605" s="33" t="e">
        <f>ROUND(H605*F605,2)</f>
        <v>#N/A</v>
      </c>
      <c r="J605" s="167"/>
    </row>
    <row r="606" spans="1:10" s="34" customFormat="1" hidden="1">
      <c r="A606" s="88">
        <v>7266</v>
      </c>
      <c r="B606" s="71" t="s">
        <v>44</v>
      </c>
      <c r="C606" s="27" t="s">
        <v>14</v>
      </c>
      <c r="D606" s="35" t="e">
        <f>IF(A606=0," ",VLOOKUP(A606,InsumosSINAPI!$A$6:$I$9354,2,0))</f>
        <v>#N/A</v>
      </c>
      <c r="E606" s="167" t="e">
        <f>IF(A606=0," ",VLOOKUP(A606,InsumosSINAPI!$A$6:$I$9354,3,0))</f>
        <v>#N/A</v>
      </c>
      <c r="G606" s="171">
        <v>2.793E-2</v>
      </c>
      <c r="H606" s="72" t="e">
        <f>IF(A606=0," ",VLOOKUP(A606,InsumosSINAPI!$A$6:$I$9354,5,0))</f>
        <v>#N/A</v>
      </c>
      <c r="I606" s="72" t="e">
        <f t="shared" ref="I606:I611" si="71">ROUND(H606*G606,2)</f>
        <v>#N/A</v>
      </c>
      <c r="J606" s="167"/>
    </row>
    <row r="607" spans="1:10" s="34" customFormat="1" ht="38.25" hidden="1">
      <c r="A607" s="88">
        <v>34557</v>
      </c>
      <c r="B607" s="71" t="s">
        <v>44</v>
      </c>
      <c r="C607" s="27" t="s">
        <v>14</v>
      </c>
      <c r="D607" s="35" t="str">
        <f>IF(A607=0," ",VLOOKUP(A607,InsumosSINAPI!$A$6:$I$9354,2,0))</f>
        <v>TELA DE ACO SOLDADA GALVANIZADA/ZINCADA PARA ALVENARIA, FIO D = *1,20 A 1,70* MM, MALHA 15 X 15 MM, (C X L) *50 X 7,5* CM</v>
      </c>
      <c r="E607" s="167" t="str">
        <f>IF(A607=0," ",VLOOKUP(A607,InsumosSINAPI!$A$6:$I$9354,3,0))</f>
        <v xml:space="preserve">M     </v>
      </c>
      <c r="G607" s="171">
        <v>0.78500000000000003</v>
      </c>
      <c r="H607" s="72" t="str">
        <f>IF(A607=0," ",VLOOKUP(A607,InsumosSINAPI!$A$6:$I$9354,5,0))</f>
        <v>3,24</v>
      </c>
      <c r="I607" s="72">
        <f t="shared" si="71"/>
        <v>2.54</v>
      </c>
      <c r="J607" s="167"/>
    </row>
    <row r="608" spans="1:10" s="34" customFormat="1" hidden="1">
      <c r="A608" s="88">
        <v>37395</v>
      </c>
      <c r="B608" s="71" t="s">
        <v>44</v>
      </c>
      <c r="C608" s="27" t="s">
        <v>14</v>
      </c>
      <c r="D608" s="35" t="str">
        <f>IF(A608=0," ",VLOOKUP(A608,InsumosSINAPI!$A$6:$I$9354,2,0))</f>
        <v>PINO DE ACO COM FURO, HASTE = 27 MM (ACAO DIRETA)</v>
      </c>
      <c r="E608" s="167" t="str">
        <f>IF(A608=0," ",VLOOKUP(A608,InsumosSINAPI!$A$6:$I$9354,3,0))</f>
        <v xml:space="preserve">CENTO </v>
      </c>
      <c r="G608" s="171">
        <v>9.4000000000000004E-3</v>
      </c>
      <c r="H608" s="72" t="str">
        <f>IF(A608=0," ",VLOOKUP(A608,InsumosSINAPI!$A$6:$I$9354,5,0))</f>
        <v>40,33</v>
      </c>
      <c r="I608" s="72">
        <f t="shared" ref="I608:I609" si="72">ROUND(H608*G608,2)</f>
        <v>0.38</v>
      </c>
      <c r="J608" s="167"/>
    </row>
    <row r="609" spans="1:10" s="34" customFormat="1" ht="38.25" hidden="1">
      <c r="A609" s="88" t="s">
        <v>517</v>
      </c>
      <c r="B609" s="71" t="s">
        <v>44</v>
      </c>
      <c r="C609" s="27" t="s">
        <v>13</v>
      </c>
      <c r="D609" s="35" t="s">
        <v>518</v>
      </c>
      <c r="E609" s="167" t="s">
        <v>9</v>
      </c>
      <c r="G609" s="171">
        <v>9.7999999999999997E-3</v>
      </c>
      <c r="H609" s="38">
        <v>404.91</v>
      </c>
      <c r="I609" s="72">
        <f t="shared" si="72"/>
        <v>3.97</v>
      </c>
      <c r="J609" s="167"/>
    </row>
    <row r="610" spans="1:10" s="34" customFormat="1" hidden="1">
      <c r="A610" s="88">
        <v>88309</v>
      </c>
      <c r="B610" s="71" t="s">
        <v>44</v>
      </c>
      <c r="C610" s="27" t="s">
        <v>13</v>
      </c>
      <c r="D610" s="35" t="s">
        <v>52</v>
      </c>
      <c r="E610" s="167" t="s">
        <v>24</v>
      </c>
      <c r="G610" s="36">
        <v>1.69</v>
      </c>
      <c r="H610" s="38">
        <v>17.2</v>
      </c>
      <c r="I610" s="72">
        <f t="shared" si="71"/>
        <v>29.07</v>
      </c>
      <c r="J610" s="167"/>
    </row>
    <row r="611" spans="1:10" s="34" customFormat="1" hidden="1">
      <c r="A611" s="88">
        <v>88316</v>
      </c>
      <c r="B611" s="71" t="s">
        <v>44</v>
      </c>
      <c r="C611" s="27" t="s">
        <v>13</v>
      </c>
      <c r="D611" s="35" t="s">
        <v>33</v>
      </c>
      <c r="E611" s="167" t="s">
        <v>24</v>
      </c>
      <c r="G611" s="36">
        <v>0.84499999999999997</v>
      </c>
      <c r="H611" s="38">
        <v>12.94</v>
      </c>
      <c r="I611" s="72">
        <f t="shared" si="71"/>
        <v>10.93</v>
      </c>
      <c r="J611" s="167"/>
    </row>
    <row r="612" spans="1:10" s="34" customFormat="1" hidden="1">
      <c r="A612" s="27"/>
      <c r="C612" s="27"/>
      <c r="D612" s="35"/>
      <c r="E612" s="167"/>
      <c r="H612" s="38"/>
      <c r="I612" s="38"/>
      <c r="J612" s="167"/>
    </row>
    <row r="613" spans="1:10" s="34" customFormat="1" ht="51" hidden="1">
      <c r="A613" s="168">
        <v>87878</v>
      </c>
      <c r="B613" s="39" t="s">
        <v>44</v>
      </c>
      <c r="C613" s="40" t="s">
        <v>13</v>
      </c>
      <c r="D613" s="41" t="s">
        <v>431</v>
      </c>
      <c r="E613" s="191" t="s">
        <v>7</v>
      </c>
      <c r="F613" s="30">
        <v>1</v>
      </c>
      <c r="G613" s="36"/>
      <c r="H613" s="32">
        <f>SUM(I614:I616)</f>
        <v>3.73</v>
      </c>
      <c r="I613" s="33">
        <f>ROUND(H613*F613,2)</f>
        <v>3.73</v>
      </c>
      <c r="J613" s="167"/>
    </row>
    <row r="614" spans="1:10" s="34" customFormat="1" ht="38.25" hidden="1">
      <c r="A614" s="88">
        <v>87377</v>
      </c>
      <c r="B614" s="71" t="s">
        <v>44</v>
      </c>
      <c r="C614" s="27" t="s">
        <v>13</v>
      </c>
      <c r="D614" s="35" t="s">
        <v>519</v>
      </c>
      <c r="E614" s="167" t="s">
        <v>9</v>
      </c>
      <c r="G614" s="172">
        <v>4.1999999999999997E-3</v>
      </c>
      <c r="H614" s="72">
        <v>513.88</v>
      </c>
      <c r="I614" s="72">
        <f t="shared" ref="I614:I616" si="73">ROUND(H614*G614,2)</f>
        <v>2.16</v>
      </c>
      <c r="J614" s="167"/>
    </row>
    <row r="615" spans="1:10" s="34" customFormat="1" hidden="1">
      <c r="A615" s="88">
        <v>88309</v>
      </c>
      <c r="B615" s="71" t="s">
        <v>44</v>
      </c>
      <c r="C615" s="27" t="s">
        <v>13</v>
      </c>
      <c r="D615" s="35" t="s">
        <v>52</v>
      </c>
      <c r="E615" s="167" t="s">
        <v>24</v>
      </c>
      <c r="G615" s="172">
        <v>7.0000000000000007E-2</v>
      </c>
      <c r="H615" s="38">
        <v>20.82</v>
      </c>
      <c r="I615" s="72">
        <f t="shared" si="73"/>
        <v>1.46</v>
      </c>
      <c r="J615" s="167"/>
    </row>
    <row r="616" spans="1:10" s="34" customFormat="1" hidden="1">
      <c r="A616" s="88">
        <v>88316</v>
      </c>
      <c r="B616" s="71" t="s">
        <v>44</v>
      </c>
      <c r="C616" s="27" t="s">
        <v>13</v>
      </c>
      <c r="D616" s="35" t="s">
        <v>33</v>
      </c>
      <c r="E616" s="167" t="s">
        <v>24</v>
      </c>
      <c r="G616" s="172">
        <v>7.0000000000000001E-3</v>
      </c>
      <c r="H616" s="38">
        <v>15.79</v>
      </c>
      <c r="I616" s="72">
        <f t="shared" si="73"/>
        <v>0.11</v>
      </c>
      <c r="J616" s="167"/>
    </row>
    <row r="617" spans="1:10" s="34" customFormat="1" hidden="1">
      <c r="A617" s="27"/>
      <c r="C617" s="27"/>
      <c r="D617" s="35"/>
      <c r="E617" s="167"/>
      <c r="H617" s="38"/>
      <c r="I617" s="38"/>
      <c r="J617" s="167"/>
    </row>
    <row r="618" spans="1:10" s="34" customFormat="1" ht="63.75" hidden="1">
      <c r="A618" s="168">
        <v>87530</v>
      </c>
      <c r="B618" s="39" t="s">
        <v>44</v>
      </c>
      <c r="C618" s="40" t="s">
        <v>13</v>
      </c>
      <c r="D618" s="41" t="s">
        <v>364</v>
      </c>
      <c r="E618" s="191" t="s">
        <v>7</v>
      </c>
      <c r="F618" s="30">
        <v>1</v>
      </c>
      <c r="G618" s="36"/>
      <c r="H618" s="32">
        <f>SUM(I619:I621)</f>
        <v>31.81</v>
      </c>
      <c r="I618" s="33">
        <f>ROUND(H618*F618,2)</f>
        <v>31.81</v>
      </c>
      <c r="J618" s="167"/>
    </row>
    <row r="619" spans="1:10" s="34" customFormat="1" ht="38.25" hidden="1">
      <c r="A619" s="88">
        <v>87369</v>
      </c>
      <c r="B619" s="71" t="s">
        <v>44</v>
      </c>
      <c r="C619" s="27" t="s">
        <v>13</v>
      </c>
      <c r="D619" s="35" t="s">
        <v>519</v>
      </c>
      <c r="E619" s="167" t="s">
        <v>9</v>
      </c>
      <c r="G619" s="172">
        <v>3.7600000000000001E-2</v>
      </c>
      <c r="H619" s="72">
        <v>513.88</v>
      </c>
      <c r="I619" s="72">
        <f t="shared" ref="I619:I621" si="74">ROUND(H619*G619,2)</f>
        <v>19.32</v>
      </c>
      <c r="J619" s="167"/>
    </row>
    <row r="620" spans="1:10" s="34" customFormat="1" hidden="1">
      <c r="A620" s="88">
        <v>88309</v>
      </c>
      <c r="B620" s="71" t="s">
        <v>44</v>
      </c>
      <c r="C620" s="27" t="s">
        <v>13</v>
      </c>
      <c r="D620" s="35" t="s">
        <v>52</v>
      </c>
      <c r="E620" s="167" t="s">
        <v>24</v>
      </c>
      <c r="G620" s="172">
        <v>0.47</v>
      </c>
      <c r="H620" s="38">
        <v>20.82</v>
      </c>
      <c r="I620" s="72">
        <f t="shared" si="74"/>
        <v>9.7899999999999991</v>
      </c>
      <c r="J620" s="167"/>
    </row>
    <row r="621" spans="1:10" s="34" customFormat="1" hidden="1">
      <c r="A621" s="88">
        <v>88316</v>
      </c>
      <c r="B621" s="71" t="s">
        <v>44</v>
      </c>
      <c r="C621" s="27" t="s">
        <v>13</v>
      </c>
      <c r="D621" s="35" t="s">
        <v>33</v>
      </c>
      <c r="E621" s="167" t="s">
        <v>24</v>
      </c>
      <c r="G621" s="172">
        <v>0.17100000000000001</v>
      </c>
      <c r="H621" s="38">
        <v>15.79</v>
      </c>
      <c r="I621" s="72">
        <f t="shared" si="74"/>
        <v>2.7</v>
      </c>
      <c r="J621" s="167"/>
    </row>
    <row r="622" spans="1:10" s="34" customFormat="1" hidden="1">
      <c r="A622" s="27"/>
      <c r="C622" s="27"/>
      <c r="D622" s="35"/>
      <c r="E622" s="167"/>
      <c r="H622" s="38"/>
      <c r="I622" s="38"/>
      <c r="J622" s="167"/>
    </row>
    <row r="623" spans="1:10" s="34" customFormat="1" ht="51" hidden="1">
      <c r="A623" s="168">
        <v>87266</v>
      </c>
      <c r="B623" s="39" t="s">
        <v>44</v>
      </c>
      <c r="C623" s="40" t="s">
        <v>13</v>
      </c>
      <c r="D623" s="41" t="s">
        <v>520</v>
      </c>
      <c r="E623" s="191" t="s">
        <v>7</v>
      </c>
      <c r="F623" s="30">
        <v>1</v>
      </c>
      <c r="G623" s="36"/>
      <c r="H623" s="32">
        <f>SUM(I624:I628)</f>
        <v>58.760000000000005</v>
      </c>
      <c r="I623" s="33">
        <f>ROUND(H623*F623,2)</f>
        <v>58.76</v>
      </c>
      <c r="J623" s="167"/>
    </row>
    <row r="624" spans="1:10" s="34" customFormat="1" ht="38.25" hidden="1">
      <c r="A624" s="88">
        <v>536</v>
      </c>
      <c r="B624" s="71" t="s">
        <v>44</v>
      </c>
      <c r="C624" s="27" t="s">
        <v>14</v>
      </c>
      <c r="D624" s="35" t="str">
        <f>IF(A624=0," ",VLOOKUP(A624,InsumosSINAPI!$A$6:$I$9354,2,0))</f>
        <v>REVESTIMENTO EM CERAMICA ESMALTADA EXTRA, PEI MENOR OU IGUAL A 3, FORMATO MENOR OU IGUAL A 2025 CM2</v>
      </c>
      <c r="E624" s="167" t="str">
        <f>IF(A624=0," ",VLOOKUP(A624,InsumosSINAPI!$A$6:$I$9354,3,0))</f>
        <v xml:space="preserve">M2    </v>
      </c>
      <c r="G624" s="172">
        <v>1.06</v>
      </c>
      <c r="H624" s="72" t="str">
        <f>IF(A624=0," ",VLOOKUP(A624,InsumosSINAPI!$A$6:$I$9354,5,0))</f>
        <v>30,45</v>
      </c>
      <c r="I624" s="72">
        <f t="shared" ref="I624:I626" si="75">ROUND(H624*G624,2)</f>
        <v>32.28</v>
      </c>
      <c r="J624" s="167"/>
    </row>
    <row r="625" spans="1:10" s="34" customFormat="1" hidden="1">
      <c r="A625" s="88">
        <v>1381</v>
      </c>
      <c r="B625" s="71" t="s">
        <v>44</v>
      </c>
      <c r="C625" s="27" t="s">
        <v>14</v>
      </c>
      <c r="D625" s="35" t="str">
        <f>IF(A625=0," ",VLOOKUP(A625,InsumosSINAPI!$A$6:$I$9354,2,0))</f>
        <v>ARGAMASSA COLANTE AC I PARA CERAMICAS</v>
      </c>
      <c r="E625" s="167" t="str">
        <f>IF(A625=0," ",VLOOKUP(A625,InsumosSINAPI!$A$6:$I$9354,3,0))</f>
        <v xml:space="preserve">KG    </v>
      </c>
      <c r="G625" s="172">
        <v>4.8600000000000003</v>
      </c>
      <c r="H625" s="72" t="str">
        <f>IF(A625=0," ",VLOOKUP(A625,InsumosSINAPI!$A$6:$I$9354,5,0))</f>
        <v>0,74</v>
      </c>
      <c r="I625" s="72">
        <f t="shared" si="75"/>
        <v>3.6</v>
      </c>
      <c r="J625" s="167"/>
    </row>
    <row r="626" spans="1:10" s="34" customFormat="1" hidden="1">
      <c r="A626" s="88">
        <v>34357</v>
      </c>
      <c r="B626" s="71" t="s">
        <v>44</v>
      </c>
      <c r="C626" s="27" t="s">
        <v>14</v>
      </c>
      <c r="D626" s="35" t="str">
        <f>IF(A626=0," ",VLOOKUP(A626,InsumosSINAPI!$A$6:$I$9354,2,0))</f>
        <v>REJUNTE CIMENTICIO, QUALQUER COR</v>
      </c>
      <c r="E626" s="167" t="str">
        <f>IF(A626=0," ",VLOOKUP(A626,InsumosSINAPI!$A$6:$I$9354,3,0))</f>
        <v xml:space="preserve">KG    </v>
      </c>
      <c r="G626" s="172">
        <v>0.42</v>
      </c>
      <c r="H626" s="72" t="str">
        <f>IF(A626=0," ",VLOOKUP(A626,InsumosSINAPI!$A$6:$I$9354,5,0))</f>
        <v>4,34</v>
      </c>
      <c r="I626" s="72">
        <f t="shared" si="75"/>
        <v>1.82</v>
      </c>
      <c r="J626" s="167"/>
    </row>
    <row r="627" spans="1:10" s="34" customFormat="1" ht="25.5" hidden="1">
      <c r="A627" s="88">
        <v>88256</v>
      </c>
      <c r="B627" s="71" t="s">
        <v>44</v>
      </c>
      <c r="C627" s="27" t="s">
        <v>13</v>
      </c>
      <c r="D627" s="35" t="s">
        <v>160</v>
      </c>
      <c r="E627" s="167" t="s">
        <v>24</v>
      </c>
      <c r="G627" s="172">
        <v>0.8</v>
      </c>
      <c r="H627" s="72">
        <v>19.54</v>
      </c>
      <c r="I627" s="72">
        <f t="shared" ref="I627:I628" si="76">ROUND(H627*G627,2)</f>
        <v>15.63</v>
      </c>
      <c r="J627" s="167"/>
    </row>
    <row r="628" spans="1:10" s="34" customFormat="1" hidden="1">
      <c r="A628" s="88">
        <v>88316</v>
      </c>
      <c r="B628" s="71" t="s">
        <v>44</v>
      </c>
      <c r="C628" s="27" t="s">
        <v>13</v>
      </c>
      <c r="D628" s="35" t="s">
        <v>33</v>
      </c>
      <c r="E628" s="167" t="s">
        <v>24</v>
      </c>
      <c r="G628" s="172">
        <v>0.42</v>
      </c>
      <c r="H628" s="38">
        <v>12.94</v>
      </c>
      <c r="I628" s="72">
        <f t="shared" si="76"/>
        <v>5.43</v>
      </c>
      <c r="J628" s="167"/>
    </row>
    <row r="629" spans="1:10" s="34" customFormat="1" hidden="1">
      <c r="A629" s="27"/>
      <c r="C629" s="27"/>
      <c r="D629" s="35"/>
      <c r="E629" s="167"/>
      <c r="H629" s="38"/>
      <c r="I629" s="38"/>
      <c r="J629" s="167"/>
    </row>
    <row r="630" spans="1:10" s="34" customFormat="1" ht="51" hidden="1">
      <c r="A630" s="168">
        <v>87692</v>
      </c>
      <c r="B630" s="39" t="s">
        <v>44</v>
      </c>
      <c r="C630" s="40" t="s">
        <v>13</v>
      </c>
      <c r="D630" s="41" t="s">
        <v>452</v>
      </c>
      <c r="E630" s="191" t="s">
        <v>7</v>
      </c>
      <c r="F630" s="30">
        <v>1</v>
      </c>
      <c r="G630" s="36"/>
      <c r="H630" s="32">
        <f>SUM(I631:I633)</f>
        <v>33.07</v>
      </c>
      <c r="I630" s="33">
        <f>ROUND(H630*F630,2)</f>
        <v>33.07</v>
      </c>
      <c r="J630" s="167"/>
    </row>
    <row r="631" spans="1:10" s="34" customFormat="1" ht="25.5" hidden="1">
      <c r="A631" s="88">
        <v>87373</v>
      </c>
      <c r="B631" s="71" t="s">
        <v>44</v>
      </c>
      <c r="C631" s="27" t="s">
        <v>13</v>
      </c>
      <c r="D631" s="35" t="s">
        <v>521</v>
      </c>
      <c r="E631" s="167" t="s">
        <v>9</v>
      </c>
      <c r="G631" s="172">
        <v>6.0699999999999997E-2</v>
      </c>
      <c r="H631" s="38">
        <v>408.36</v>
      </c>
      <c r="I631" s="72">
        <f t="shared" ref="I631:I633" si="77">ROUND(H631*G631,2)</f>
        <v>24.79</v>
      </c>
      <c r="J631" s="167"/>
    </row>
    <row r="632" spans="1:10" s="34" customFormat="1" hidden="1">
      <c r="A632" s="88">
        <v>88309</v>
      </c>
      <c r="B632" s="71" t="s">
        <v>44</v>
      </c>
      <c r="C632" s="27" t="s">
        <v>13</v>
      </c>
      <c r="D632" s="35" t="s">
        <v>52</v>
      </c>
      <c r="E632" s="167" t="s">
        <v>24</v>
      </c>
      <c r="G632" s="172">
        <v>0.35</v>
      </c>
      <c r="H632" s="38">
        <v>17.2</v>
      </c>
      <c r="I632" s="72">
        <f t="shared" si="77"/>
        <v>6.02</v>
      </c>
      <c r="J632" s="167"/>
    </row>
    <row r="633" spans="1:10" s="34" customFormat="1" hidden="1">
      <c r="A633" s="88">
        <v>88316</v>
      </c>
      <c r="B633" s="71" t="s">
        <v>44</v>
      </c>
      <c r="C633" s="27" t="s">
        <v>13</v>
      </c>
      <c r="D633" s="35" t="s">
        <v>33</v>
      </c>
      <c r="E633" s="167" t="s">
        <v>24</v>
      </c>
      <c r="G633" s="172">
        <v>0.17499999999999999</v>
      </c>
      <c r="H633" s="38">
        <v>12.94</v>
      </c>
      <c r="I633" s="72">
        <f t="shared" si="77"/>
        <v>2.2599999999999998</v>
      </c>
      <c r="J633" s="167"/>
    </row>
    <row r="634" spans="1:10" hidden="1">
      <c r="A634" s="27"/>
      <c r="B634" s="34"/>
      <c r="C634" s="27"/>
      <c r="D634" s="35"/>
      <c r="E634" s="167"/>
      <c r="F634" s="34"/>
      <c r="G634" s="34"/>
      <c r="H634" s="38"/>
      <c r="I634" s="38"/>
    </row>
    <row r="635" spans="1:10" s="34" customFormat="1" ht="51" hidden="1">
      <c r="A635" s="168">
        <v>94990</v>
      </c>
      <c r="B635" s="39" t="s">
        <v>44</v>
      </c>
      <c r="C635" s="40" t="s">
        <v>13</v>
      </c>
      <c r="D635" s="41" t="s">
        <v>522</v>
      </c>
      <c r="E635" s="191" t="s">
        <v>9</v>
      </c>
      <c r="F635" s="30">
        <v>1</v>
      </c>
      <c r="G635" s="36"/>
      <c r="H635" s="32">
        <f>SUM(I636:I641)</f>
        <v>485.78</v>
      </c>
      <c r="I635" s="33">
        <f>ROUND(H635*F635,2)</f>
        <v>485.78</v>
      </c>
      <c r="J635" s="167"/>
    </row>
    <row r="636" spans="1:10" s="34" customFormat="1" ht="38.25" hidden="1">
      <c r="A636" s="88">
        <v>4460</v>
      </c>
      <c r="B636" s="71" t="s">
        <v>44</v>
      </c>
      <c r="C636" s="27" t="s">
        <v>14</v>
      </c>
      <c r="D636" s="35" t="str">
        <f>IF(A636=0," ",VLOOKUP(A636,InsumosSINAPI!$A$6:$I$9354,2,0))</f>
        <v>SARRAFO NAO APARELHADO *2,5 X 10* CM, EM MACARANDUBA, ANGELIM OU EQUIVALENTE DA REGIAO -  BRUTA</v>
      </c>
      <c r="E636" s="167" t="str">
        <f>IF(A636=0," ",VLOOKUP(A636,InsumosSINAPI!$A$6:$I$9354,3,0))</f>
        <v xml:space="preserve">M     </v>
      </c>
      <c r="G636" s="170">
        <v>2.5</v>
      </c>
      <c r="H636" s="72" t="str">
        <f>IF(A636=0," ",VLOOKUP(A636,InsumosSINAPI!$A$6:$I$9354,5,0))</f>
        <v>9,16</v>
      </c>
      <c r="I636" s="72">
        <f t="shared" ref="I636:I637" si="78">ROUND(H636*G636,2)</f>
        <v>22.9</v>
      </c>
      <c r="J636" s="167"/>
    </row>
    <row r="637" spans="1:10" s="34" customFormat="1" ht="25.5" hidden="1">
      <c r="A637" s="88">
        <v>4517</v>
      </c>
      <c r="B637" s="71" t="s">
        <v>44</v>
      </c>
      <c r="C637" s="27" t="s">
        <v>14</v>
      </c>
      <c r="D637" s="35" t="str">
        <f>IF(A637=0," ",VLOOKUP(A637,InsumosSINAPI!$A$6:$I$9354,2,0))</f>
        <v>SARRAFO *2,5 X 7,5* CM EM PINUS, MISTA OU EQUIVALENTE DA REGIAO - BRUTA</v>
      </c>
      <c r="E637" s="167" t="str">
        <f>IF(A637=0," ",VLOOKUP(A637,InsumosSINAPI!$A$6:$I$9354,3,0))</f>
        <v xml:space="preserve">M     </v>
      </c>
      <c r="G637" s="170">
        <v>2</v>
      </c>
      <c r="H637" s="72" t="str">
        <f>IF(A637=0," ",VLOOKUP(A637,InsumosSINAPI!$A$6:$I$9354,5,0))</f>
        <v>3,97</v>
      </c>
      <c r="I637" s="72">
        <f t="shared" si="78"/>
        <v>7.94</v>
      </c>
      <c r="J637" s="167"/>
    </row>
    <row r="638" spans="1:10" s="34" customFormat="1" ht="25.5" hidden="1">
      <c r="A638" s="88">
        <v>88262</v>
      </c>
      <c r="B638" s="71" t="s">
        <v>44</v>
      </c>
      <c r="C638" s="27" t="s">
        <v>13</v>
      </c>
      <c r="D638" s="35" t="s">
        <v>435</v>
      </c>
      <c r="E638" s="167" t="s">
        <v>24</v>
      </c>
      <c r="G638" s="170">
        <v>2.2559999999999998</v>
      </c>
      <c r="H638" s="38">
        <v>17.11</v>
      </c>
      <c r="I638" s="72">
        <f t="shared" ref="I638:I640" si="79">ROUND(H638*G638,2)</f>
        <v>38.6</v>
      </c>
      <c r="J638" s="167"/>
    </row>
    <row r="639" spans="1:10" s="34" customFormat="1" hidden="1">
      <c r="A639" s="88">
        <v>88309</v>
      </c>
      <c r="B639" s="71" t="s">
        <v>44</v>
      </c>
      <c r="C639" s="27" t="s">
        <v>13</v>
      </c>
      <c r="D639" s="35" t="s">
        <v>52</v>
      </c>
      <c r="E639" s="167" t="s">
        <v>24</v>
      </c>
      <c r="G639" s="36">
        <v>1.9830000000000001</v>
      </c>
      <c r="H639" s="38">
        <v>17.2</v>
      </c>
      <c r="I639" s="72">
        <f t="shared" si="79"/>
        <v>34.11</v>
      </c>
      <c r="J639" s="167"/>
    </row>
    <row r="640" spans="1:10" s="34" customFormat="1" hidden="1">
      <c r="A640" s="88">
        <v>88316</v>
      </c>
      <c r="B640" s="71" t="s">
        <v>44</v>
      </c>
      <c r="C640" s="27" t="s">
        <v>13</v>
      </c>
      <c r="D640" s="35" t="s">
        <v>33</v>
      </c>
      <c r="E640" s="167" t="s">
        <v>24</v>
      </c>
      <c r="G640" s="172">
        <v>4.2389999999999999</v>
      </c>
      <c r="H640" s="38">
        <v>12.94</v>
      </c>
      <c r="I640" s="72">
        <f t="shared" si="79"/>
        <v>54.85</v>
      </c>
      <c r="J640" s="167"/>
    </row>
    <row r="641" spans="1:10" ht="38.25" hidden="1">
      <c r="A641" s="88" t="s">
        <v>523</v>
      </c>
      <c r="B641" s="71" t="s">
        <v>44</v>
      </c>
      <c r="C641" s="27" t="s">
        <v>13</v>
      </c>
      <c r="D641" s="8" t="s">
        <v>524</v>
      </c>
      <c r="E641" s="189" t="s">
        <v>9</v>
      </c>
      <c r="G641" s="170">
        <v>1.2130000000000001</v>
      </c>
      <c r="H641" s="38">
        <v>269.89</v>
      </c>
      <c r="I641" s="72">
        <f t="shared" ref="I641" si="80">ROUND(H641*G641,2)</f>
        <v>327.38</v>
      </c>
    </row>
    <row r="642" spans="1:10" hidden="1"/>
    <row r="643" spans="1:10" s="34" customFormat="1" ht="25.5" hidden="1">
      <c r="A643" s="168" t="s">
        <v>525</v>
      </c>
      <c r="B643" s="39" t="s">
        <v>8</v>
      </c>
      <c r="C643" s="40" t="s">
        <v>13</v>
      </c>
      <c r="D643" s="41" t="s">
        <v>526</v>
      </c>
      <c r="E643" s="191" t="s">
        <v>7</v>
      </c>
      <c r="F643" s="30">
        <v>1</v>
      </c>
      <c r="G643" s="36"/>
      <c r="H643" s="32">
        <f>SUM(I644:I644)</f>
        <v>7.76</v>
      </c>
      <c r="I643" s="33">
        <f>ROUND(H643*F643,2)</f>
        <v>7.76</v>
      </c>
      <c r="J643" s="167"/>
    </row>
    <row r="644" spans="1:10" s="34" customFormat="1" hidden="1">
      <c r="A644" s="88">
        <v>88316</v>
      </c>
      <c r="B644" s="71" t="s">
        <v>44</v>
      </c>
      <c r="C644" s="27" t="s">
        <v>13</v>
      </c>
      <c r="D644" s="35" t="s">
        <v>33</v>
      </c>
      <c r="E644" s="167" t="s">
        <v>24</v>
      </c>
      <c r="G644" s="172">
        <v>0.6</v>
      </c>
      <c r="H644" s="38">
        <v>12.94</v>
      </c>
      <c r="I644" s="72">
        <f t="shared" ref="I644" si="81">ROUND(H644*G644,2)</f>
        <v>7.76</v>
      </c>
      <c r="J644" s="167"/>
    </row>
    <row r="645" spans="1:10" hidden="1"/>
    <row r="646" spans="1:10" s="34" customFormat="1" ht="38.25" hidden="1">
      <c r="A646" s="168">
        <v>92403</v>
      </c>
      <c r="B646" s="39" t="s">
        <v>44</v>
      </c>
      <c r="C646" s="40" t="s">
        <v>13</v>
      </c>
      <c r="D646" s="41" t="s">
        <v>527</v>
      </c>
      <c r="E646" s="191" t="s">
        <v>7</v>
      </c>
      <c r="F646" s="30">
        <v>1</v>
      </c>
      <c r="G646" s="36"/>
      <c r="H646" s="32" t="e">
        <f>SUM(I647:I655)</f>
        <v>#N/A</v>
      </c>
      <c r="I646" s="33" t="e">
        <f>ROUND(H646*F646,2)</f>
        <v>#N/A</v>
      </c>
      <c r="J646" s="167"/>
    </row>
    <row r="647" spans="1:10" s="34" customFormat="1" ht="25.5" hidden="1">
      <c r="A647" s="88">
        <v>370</v>
      </c>
      <c r="B647" s="71" t="s">
        <v>44</v>
      </c>
      <c r="C647" s="27" t="s">
        <v>14</v>
      </c>
      <c r="D647" s="35" t="str">
        <f>IF(A647=0," ",VLOOKUP(A647,InsumosSINAPI!$A$6:$I$9354,2,0))</f>
        <v>AREIA MEDIA - POSTO JAZIDA/FORNECEDOR (RETIRADO NA JAZIDA, SEM TRANSPORTE)</v>
      </c>
      <c r="E647" s="167" t="str">
        <f>IF(A647=0," ",VLOOKUP(A647,InsumosSINAPI!$A$6:$I$9354,3,0))</f>
        <v xml:space="preserve">M3    </v>
      </c>
      <c r="G647" s="172">
        <v>5.6800000000000003E-2</v>
      </c>
      <c r="H647" s="72" t="str">
        <f>IF(A647=0," ",VLOOKUP(A647,InsumosSINAPI!$A$6:$I$9354,5,0))</f>
        <v>100,00</v>
      </c>
      <c r="I647" s="72">
        <f t="shared" ref="I647:I654" si="82">ROUND(H647*G647,2)</f>
        <v>5.68</v>
      </c>
      <c r="J647" s="167"/>
    </row>
    <row r="648" spans="1:10" s="34" customFormat="1" ht="25.5" hidden="1">
      <c r="A648" s="88">
        <v>4741</v>
      </c>
      <c r="B648" s="71" t="s">
        <v>44</v>
      </c>
      <c r="C648" s="27" t="s">
        <v>14</v>
      </c>
      <c r="D648" s="35" t="str">
        <f>IF(A648=0," ",VLOOKUP(A648,InsumosSINAPI!$A$6:$I$9354,2,0))</f>
        <v>PO DE PEDRA (POSTO PEDREIRA/FORNECEDOR, SEM FRETE)</v>
      </c>
      <c r="E648" s="167" t="str">
        <f>IF(A648=0," ",VLOOKUP(A648,InsumosSINAPI!$A$6:$I$9354,3,0))</f>
        <v xml:space="preserve">M3    </v>
      </c>
      <c r="G648" s="172">
        <v>6.4000000000000003E-3</v>
      </c>
      <c r="H648" s="72" t="str">
        <f>IF(A648=0," ",VLOOKUP(A648,InsumosSINAPI!$A$6:$I$9354,5,0))</f>
        <v>84,81</v>
      </c>
      <c r="I648" s="72">
        <f t="shared" si="82"/>
        <v>0.54</v>
      </c>
      <c r="J648" s="167"/>
    </row>
    <row r="649" spans="1:10" s="34" customFormat="1" hidden="1">
      <c r="A649" s="88">
        <v>36172</v>
      </c>
      <c r="B649" s="71" t="s">
        <v>44</v>
      </c>
      <c r="C649" s="27" t="s">
        <v>14</v>
      </c>
      <c r="D649" s="35" t="e">
        <f>IF(A649=0," ",VLOOKUP(A649,InsumosSINAPI!$A$6:$I$9354,2,0))</f>
        <v>#N/A</v>
      </c>
      <c r="E649" s="167" t="e">
        <f>IF(A649=0," ",VLOOKUP(A649,InsumosSINAPI!$A$6:$I$9354,3,0))</f>
        <v>#N/A</v>
      </c>
      <c r="G649" s="172">
        <v>1.0048999999999999</v>
      </c>
      <c r="H649" s="72" t="e">
        <f>IF(A649=0," ",VLOOKUP(A649,InsumosSINAPI!$A$6:$I$9354,5,0))</f>
        <v>#N/A</v>
      </c>
      <c r="I649" s="72" t="e">
        <f t="shared" si="82"/>
        <v>#N/A</v>
      </c>
      <c r="J649" s="167"/>
    </row>
    <row r="650" spans="1:10" s="34" customFormat="1" ht="25.5" hidden="1" customHeight="1">
      <c r="A650" s="88">
        <v>88260</v>
      </c>
      <c r="B650" s="71" t="s">
        <v>44</v>
      </c>
      <c r="C650" s="27" t="s">
        <v>13</v>
      </c>
      <c r="D650" s="35" t="s">
        <v>528</v>
      </c>
      <c r="E650" s="167" t="s">
        <v>24</v>
      </c>
      <c r="G650" s="172">
        <v>0.19719999999999999</v>
      </c>
      <c r="H650" s="72">
        <v>17.11</v>
      </c>
      <c r="I650" s="72">
        <f t="shared" si="82"/>
        <v>3.37</v>
      </c>
      <c r="J650" s="167"/>
    </row>
    <row r="651" spans="1:10" s="34" customFormat="1" hidden="1">
      <c r="A651" s="88">
        <v>88316</v>
      </c>
      <c r="B651" s="71" t="s">
        <v>44</v>
      </c>
      <c r="C651" s="27" t="s">
        <v>13</v>
      </c>
      <c r="D651" s="35" t="s">
        <v>33</v>
      </c>
      <c r="E651" s="167" t="s">
        <v>24</v>
      </c>
      <c r="G651" s="172">
        <v>0.19719999999999999</v>
      </c>
      <c r="H651" s="38">
        <v>12.94</v>
      </c>
      <c r="I651" s="72">
        <f t="shared" si="82"/>
        <v>2.5499999999999998</v>
      </c>
      <c r="J651" s="167"/>
    </row>
    <row r="652" spans="1:10" s="34" customFormat="1" ht="25.5" hidden="1" customHeight="1">
      <c r="A652" s="88">
        <v>91277</v>
      </c>
      <c r="B652" s="71" t="s">
        <v>44</v>
      </c>
      <c r="C652" s="27" t="s">
        <v>13</v>
      </c>
      <c r="D652" s="35" t="s">
        <v>529</v>
      </c>
      <c r="E652" s="167" t="s">
        <v>530</v>
      </c>
      <c r="G652" s="172">
        <v>4.1000000000000003E-3</v>
      </c>
      <c r="H652" s="72">
        <v>4.91</v>
      </c>
      <c r="I652" s="72">
        <f t="shared" si="82"/>
        <v>0.02</v>
      </c>
      <c r="J652" s="167"/>
    </row>
    <row r="653" spans="1:10" s="34" customFormat="1" ht="38.25" hidden="1">
      <c r="A653" s="88">
        <v>91278</v>
      </c>
      <c r="B653" s="71" t="s">
        <v>44</v>
      </c>
      <c r="C653" s="27" t="s">
        <v>13</v>
      </c>
      <c r="D653" s="35" t="s">
        <v>531</v>
      </c>
      <c r="E653" s="167" t="s">
        <v>532</v>
      </c>
      <c r="G653" s="172">
        <v>9.4500000000000001E-2</v>
      </c>
      <c r="H653" s="72">
        <v>0.56000000000000005</v>
      </c>
      <c r="I653" s="72">
        <f t="shared" si="82"/>
        <v>0.05</v>
      </c>
      <c r="J653" s="167"/>
    </row>
    <row r="654" spans="1:10" s="34" customFormat="1" ht="51" hidden="1">
      <c r="A654" s="88">
        <v>91283</v>
      </c>
      <c r="B654" s="71" t="s">
        <v>44</v>
      </c>
      <c r="C654" s="27" t="s">
        <v>13</v>
      </c>
      <c r="D654" s="35" t="s">
        <v>533</v>
      </c>
      <c r="E654" s="167" t="s">
        <v>530</v>
      </c>
      <c r="G654" s="172">
        <v>3.7000000000000002E-3</v>
      </c>
      <c r="H654" s="72">
        <v>10.58</v>
      </c>
      <c r="I654" s="72">
        <f t="shared" si="82"/>
        <v>0.04</v>
      </c>
      <c r="J654" s="167"/>
    </row>
    <row r="655" spans="1:10" s="34" customFormat="1" ht="51" hidden="1">
      <c r="A655" s="88">
        <v>91285</v>
      </c>
      <c r="B655" s="71" t="s">
        <v>44</v>
      </c>
      <c r="C655" s="27" t="s">
        <v>13</v>
      </c>
      <c r="D655" s="35" t="s">
        <v>534</v>
      </c>
      <c r="E655" s="167" t="s">
        <v>532</v>
      </c>
      <c r="G655" s="172">
        <v>9.4899999999999998E-2</v>
      </c>
      <c r="H655" s="72">
        <v>0.75</v>
      </c>
      <c r="I655" s="72">
        <f t="shared" ref="I655" si="83">ROUND(H655*G655,2)</f>
        <v>7.0000000000000007E-2</v>
      </c>
      <c r="J655" s="167"/>
    </row>
    <row r="656" spans="1:10" hidden="1"/>
    <row r="657" spans="1:10" ht="76.5" hidden="1">
      <c r="A657" s="168">
        <v>94275</v>
      </c>
      <c r="B657" s="39" t="s">
        <v>44</v>
      </c>
      <c r="C657" s="40" t="s">
        <v>13</v>
      </c>
      <c r="D657" s="41" t="s">
        <v>535</v>
      </c>
      <c r="E657" s="191" t="s">
        <v>11</v>
      </c>
      <c r="F657" s="30">
        <v>1</v>
      </c>
      <c r="G657" s="36"/>
      <c r="H657" s="32">
        <f>SUM(I658:I662)</f>
        <v>34.08</v>
      </c>
      <c r="I657" s="33">
        <f>ROUND(H657*F657,2)</f>
        <v>34.08</v>
      </c>
    </row>
    <row r="658" spans="1:10" ht="25.5" hidden="1">
      <c r="A658" s="88">
        <v>370</v>
      </c>
      <c r="B658" s="71" t="s">
        <v>44</v>
      </c>
      <c r="C658" s="27" t="s">
        <v>14</v>
      </c>
      <c r="D658" s="35" t="str">
        <f>IF(A658=0," ",VLOOKUP(A658,InsumosSINAPI!$A$6:$I$9354,2,0))</f>
        <v>AREIA MEDIA - POSTO JAZIDA/FORNECEDOR (RETIRADO NA JAZIDA, SEM TRANSPORTE)</v>
      </c>
      <c r="E658" s="167" t="str">
        <f>IF(A658=0," ",VLOOKUP(A658,InsumosSINAPI!$A$6:$I$9354,3,0))</f>
        <v xml:space="preserve">M3    </v>
      </c>
      <c r="F658" s="34"/>
      <c r="G658" s="172">
        <v>7.0000000000000001E-3</v>
      </c>
      <c r="H658" s="72" t="str">
        <f>IF(A658=0," ",VLOOKUP(A658,InsumosSINAPI!$A$6:$I$9354,5,0))</f>
        <v>100,00</v>
      </c>
      <c r="I658" s="72">
        <f t="shared" ref="I658:I662" si="84">ROUND(H658*G658,2)</f>
        <v>0.7</v>
      </c>
    </row>
    <row r="659" spans="1:10" ht="25.5" hidden="1">
      <c r="A659" s="88">
        <v>4059</v>
      </c>
      <c r="B659" s="71" t="s">
        <v>44</v>
      </c>
      <c r="C659" s="27" t="s">
        <v>14</v>
      </c>
      <c r="D659" s="35" t="str">
        <f>IF(A659=0," ",VLOOKUP(A659,InsumosSINAPI!$A$6:$I$9354,2,0))</f>
        <v>MEIO-FIO OU GUIA DE CONCRETO, PRE-MOLDADO, COMP 1 M, *30 X 12/15* CM (H X L1/L2)</v>
      </c>
      <c r="E659" s="167" t="str">
        <f>IF(A659=0," ",VLOOKUP(A659,InsumosSINAPI!$A$6:$I$9354,3,0))</f>
        <v xml:space="preserve">M     </v>
      </c>
      <c r="F659" s="34"/>
      <c r="G659" s="172">
        <v>1.0049999999999999</v>
      </c>
      <c r="H659" s="72" t="str">
        <f>IF(A659=0," ",VLOOKUP(A659,InsumosSINAPI!$A$6:$I$9354,5,0))</f>
        <v>22,06</v>
      </c>
      <c r="I659" s="72">
        <f t="shared" si="84"/>
        <v>22.17</v>
      </c>
    </row>
    <row r="660" spans="1:10" s="34" customFormat="1" hidden="1">
      <c r="A660" s="88">
        <v>88309</v>
      </c>
      <c r="B660" s="71" t="s">
        <v>44</v>
      </c>
      <c r="C660" s="27" t="s">
        <v>13</v>
      </c>
      <c r="D660" s="35" t="s">
        <v>52</v>
      </c>
      <c r="E660" s="167" t="s">
        <v>24</v>
      </c>
      <c r="G660" s="172">
        <v>0.36</v>
      </c>
      <c r="H660" s="38">
        <v>17.2</v>
      </c>
      <c r="I660" s="72">
        <f t="shared" si="84"/>
        <v>6.19</v>
      </c>
      <c r="J660" s="167"/>
    </row>
    <row r="661" spans="1:10" s="34" customFormat="1" hidden="1">
      <c r="A661" s="88">
        <v>88316</v>
      </c>
      <c r="B661" s="71" t="s">
        <v>44</v>
      </c>
      <c r="C661" s="27" t="s">
        <v>13</v>
      </c>
      <c r="D661" s="35" t="s">
        <v>33</v>
      </c>
      <c r="E661" s="167" t="s">
        <v>24</v>
      </c>
      <c r="G661" s="172">
        <v>0.36</v>
      </c>
      <c r="H661" s="38">
        <v>12.94</v>
      </c>
      <c r="I661" s="72">
        <f t="shared" si="84"/>
        <v>4.66</v>
      </c>
      <c r="J661" s="167"/>
    </row>
    <row r="662" spans="1:10" ht="25.5" hidden="1">
      <c r="A662" s="88">
        <v>88629</v>
      </c>
      <c r="B662" s="71" t="s">
        <v>44</v>
      </c>
      <c r="C662" s="27" t="s">
        <v>13</v>
      </c>
      <c r="D662" s="35" t="s">
        <v>536</v>
      </c>
      <c r="E662" s="167" t="s">
        <v>9</v>
      </c>
      <c r="F662" s="34"/>
      <c r="G662" s="172">
        <v>1E-3</v>
      </c>
      <c r="H662" s="72">
        <v>359.28</v>
      </c>
      <c r="I662" s="72">
        <f t="shared" si="84"/>
        <v>0.36</v>
      </c>
    </row>
    <row r="663" spans="1:10" hidden="1"/>
    <row r="664" spans="1:10" ht="38.25" hidden="1">
      <c r="A664" s="168">
        <v>72136</v>
      </c>
      <c r="B664" s="39" t="s">
        <v>44</v>
      </c>
      <c r="C664" s="40" t="s">
        <v>13</v>
      </c>
      <c r="D664" s="41" t="s">
        <v>537</v>
      </c>
      <c r="E664" s="191" t="s">
        <v>7</v>
      </c>
      <c r="F664" s="30">
        <v>1</v>
      </c>
      <c r="G664" s="36"/>
      <c r="H664" s="32">
        <f>SUM(I665:I671)</f>
        <v>72.28</v>
      </c>
      <c r="I664" s="33">
        <f>ROUND(H664*F664,2)</f>
        <v>72.28</v>
      </c>
    </row>
    <row r="665" spans="1:10" hidden="1">
      <c r="A665" s="88">
        <v>1379</v>
      </c>
      <c r="B665" s="71" t="s">
        <v>44</v>
      </c>
      <c r="C665" s="27" t="s">
        <v>14</v>
      </c>
      <c r="D665" s="35" t="str">
        <f>IF(A665=0," ",VLOOKUP(A665,InsumosSINAPI!$A$6:$I$9354,2,0))</f>
        <v>CIMENTO PORTLAND COMPOSTO CP II-32</v>
      </c>
      <c r="E665" s="167" t="str">
        <f>IF(A665=0," ",VLOOKUP(A665,InsumosSINAPI!$A$6:$I$9354,3,0))</f>
        <v xml:space="preserve">KG    </v>
      </c>
      <c r="F665" s="34"/>
      <c r="G665" s="172">
        <v>8</v>
      </c>
      <c r="H665" s="72" t="str">
        <f>IF(A665=0," ",VLOOKUP(A665,InsumosSINAPI!$A$6:$I$9354,5,0))</f>
        <v>0,56</v>
      </c>
      <c r="I665" s="72">
        <f t="shared" ref="I665:I668" si="85">ROUND(H665*G665,2)</f>
        <v>4.4800000000000004</v>
      </c>
    </row>
    <row r="666" spans="1:10" ht="25.5" hidden="1">
      <c r="A666" s="88">
        <v>3671</v>
      </c>
      <c r="B666" s="71" t="s">
        <v>44</v>
      </c>
      <c r="C666" s="27" t="s">
        <v>14</v>
      </c>
      <c r="D666" s="35" t="str">
        <f>IF(A666=0," ",VLOOKUP(A666,InsumosSINAPI!$A$6:$I$9354,2,0))</f>
        <v>JUNTA PLASTICA DE DILATACAO PARA PISOS, COR CINZA, 17 X 3 MM (ALTURA X ESPESSURA)</v>
      </c>
      <c r="E666" s="167" t="str">
        <f>IF(A666=0," ",VLOOKUP(A666,InsumosSINAPI!$A$6:$I$9354,3,0))</f>
        <v xml:space="preserve">M     </v>
      </c>
      <c r="F666" s="34"/>
      <c r="G666" s="172">
        <v>2</v>
      </c>
      <c r="H666" s="72" t="str">
        <f>IF(A666=0," ",VLOOKUP(A666,InsumosSINAPI!$A$6:$I$9354,5,0))</f>
        <v>1,10</v>
      </c>
      <c r="I666" s="72">
        <f t="shared" si="85"/>
        <v>2.2000000000000002</v>
      </c>
    </row>
    <row r="667" spans="1:10" ht="38.25" hidden="1">
      <c r="A667" s="88">
        <v>4824</v>
      </c>
      <c r="B667" s="71" t="s">
        <v>44</v>
      </c>
      <c r="C667" s="27" t="s">
        <v>14</v>
      </c>
      <c r="D667" s="35" t="str">
        <f>IF(A667=0," ",VLOOKUP(A667,InsumosSINAPI!$A$6:$I$9354,2,0))</f>
        <v>GRANILHA/ GRANA/ PEDRISCO OU AGREGADO EM MARMORE/ GRANITO/ QUARTZO E CALCARIO, PRETO, CINZA, PALHA OU BRANCO</v>
      </c>
      <c r="E667" s="167" t="str">
        <f>IF(A667=0," ",VLOOKUP(A667,InsumosSINAPI!$A$6:$I$9354,3,0))</f>
        <v xml:space="preserve">KG    </v>
      </c>
      <c r="F667" s="34"/>
      <c r="G667" s="172">
        <v>14</v>
      </c>
      <c r="H667" s="72" t="str">
        <f>IF(A667=0," ",VLOOKUP(A667,InsumosSINAPI!$A$6:$I$9354,5,0))</f>
        <v>0,66</v>
      </c>
      <c r="I667" s="72">
        <f t="shared" si="85"/>
        <v>9.24</v>
      </c>
    </row>
    <row r="668" spans="1:10" hidden="1">
      <c r="A668" s="88">
        <v>7353</v>
      </c>
      <c r="B668" s="71" t="s">
        <v>44</v>
      </c>
      <c r="C668" s="27" t="s">
        <v>14</v>
      </c>
      <c r="D668" s="35" t="str">
        <f>IF(A668=0," ",VLOOKUP(A668,InsumosSINAPI!$A$6:$I$9354,2,0))</f>
        <v>RESINA ACRILICA PREMIUM BASE AGUA - COR BRANCA</v>
      </c>
      <c r="E668" s="167" t="str">
        <f>IF(A668=0," ",VLOOKUP(A668,InsumosSINAPI!$A$6:$I$9354,3,0))</f>
        <v xml:space="preserve">L     </v>
      </c>
      <c r="F668" s="34"/>
      <c r="G668" s="172">
        <v>0.21176</v>
      </c>
      <c r="H668" s="72" t="str">
        <f>IF(A668=0," ",VLOOKUP(A668,InsumosSINAPI!$A$6:$I$9354,5,0))</f>
        <v>19,20</v>
      </c>
      <c r="I668" s="72">
        <f t="shared" si="85"/>
        <v>4.07</v>
      </c>
    </row>
    <row r="669" spans="1:10" hidden="1">
      <c r="A669" s="88">
        <v>88309</v>
      </c>
      <c r="B669" s="71" t="s">
        <v>44</v>
      </c>
      <c r="C669" s="27" t="s">
        <v>13</v>
      </c>
      <c r="D669" s="35" t="s">
        <v>52</v>
      </c>
      <c r="E669" s="167" t="s">
        <v>24</v>
      </c>
      <c r="F669" s="34"/>
      <c r="G669" s="172">
        <v>0.6</v>
      </c>
      <c r="H669" s="38">
        <v>17.2</v>
      </c>
      <c r="I669" s="72">
        <f t="shared" ref="I669:I671" si="86">ROUND(H669*G669,2)</f>
        <v>10.32</v>
      </c>
    </row>
    <row r="670" spans="1:10" hidden="1">
      <c r="A670" s="88">
        <v>88316</v>
      </c>
      <c r="B670" s="71" t="s">
        <v>44</v>
      </c>
      <c r="C670" s="27" t="s">
        <v>13</v>
      </c>
      <c r="D670" s="35" t="s">
        <v>33</v>
      </c>
      <c r="E670" s="167" t="s">
        <v>24</v>
      </c>
      <c r="F670" s="34"/>
      <c r="G670" s="172">
        <v>3</v>
      </c>
      <c r="H670" s="38">
        <v>12.94</v>
      </c>
      <c r="I670" s="72">
        <f t="shared" si="86"/>
        <v>38.82</v>
      </c>
    </row>
    <row r="671" spans="1:10" ht="38.25" hidden="1">
      <c r="A671" s="88">
        <v>95276</v>
      </c>
      <c r="B671" s="71" t="s">
        <v>44</v>
      </c>
      <c r="C671" s="27" t="s">
        <v>13</v>
      </c>
      <c r="D671" s="35" t="s">
        <v>538</v>
      </c>
      <c r="E671" s="167" t="s">
        <v>530</v>
      </c>
      <c r="F671" s="34"/>
      <c r="G671" s="172">
        <v>1.5</v>
      </c>
      <c r="H671" s="38">
        <v>2.1</v>
      </c>
      <c r="I671" s="72">
        <f t="shared" si="86"/>
        <v>3.15</v>
      </c>
    </row>
    <row r="672" spans="1:10" hidden="1"/>
    <row r="673" spans="1:10" ht="38.25" hidden="1">
      <c r="A673" s="168">
        <v>98679</v>
      </c>
      <c r="B673" s="39" t="s">
        <v>44</v>
      </c>
      <c r="C673" s="40" t="s">
        <v>13</v>
      </c>
      <c r="D673" s="41" t="s">
        <v>539</v>
      </c>
      <c r="E673" s="191" t="s">
        <v>7</v>
      </c>
      <c r="F673" s="30">
        <v>1</v>
      </c>
      <c r="G673" s="36"/>
      <c r="H673" s="32">
        <f>SUM(I674:I678)</f>
        <v>22.939999999999998</v>
      </c>
      <c r="I673" s="33">
        <f>ROUND(H673*F673,2)</f>
        <v>22.94</v>
      </c>
    </row>
    <row r="674" spans="1:10" hidden="1">
      <c r="A674" s="88">
        <v>1379</v>
      </c>
      <c r="B674" s="71" t="s">
        <v>44</v>
      </c>
      <c r="C674" s="27" t="s">
        <v>14</v>
      </c>
      <c r="D674" s="35" t="str">
        <f>IF(A674=0," ",VLOOKUP(A674,InsumosSINAPI!$A$6:$I$9354,2,0))</f>
        <v>CIMENTO PORTLAND COMPOSTO CP II-32</v>
      </c>
      <c r="E674" s="167" t="str">
        <f>IF(A674=0," ",VLOOKUP(A674,InsumosSINAPI!$A$6:$I$9354,3,0))</f>
        <v xml:space="preserve">KG    </v>
      </c>
      <c r="F674" s="34"/>
      <c r="G674" s="172">
        <v>0.5</v>
      </c>
      <c r="H674" s="72" t="str">
        <f>IF(A674=0," ",VLOOKUP(A674,InsumosSINAPI!$A$6:$I$9354,5,0))</f>
        <v>0,56</v>
      </c>
      <c r="I674" s="72">
        <f t="shared" ref="I674:I678" si="87">ROUND(H674*G674,2)</f>
        <v>0.28000000000000003</v>
      </c>
    </row>
    <row r="675" spans="1:10" ht="25.5" hidden="1">
      <c r="A675" s="88">
        <v>3671</v>
      </c>
      <c r="B675" s="71" t="s">
        <v>44</v>
      </c>
      <c r="C675" s="27" t="s">
        <v>14</v>
      </c>
      <c r="D675" s="35" t="str">
        <f>IF(A675=0," ",VLOOKUP(A675,InsumosSINAPI!$A$6:$I$9354,2,0))</f>
        <v>JUNTA PLASTICA DE DILATACAO PARA PISOS, COR CINZA, 17 X 3 MM (ALTURA X ESPESSURA)</v>
      </c>
      <c r="E675" s="167" t="str">
        <f>IF(A675=0," ",VLOOKUP(A675,InsumosSINAPI!$A$6:$I$9354,3,0))</f>
        <v xml:space="preserve">M     </v>
      </c>
      <c r="F675" s="34"/>
      <c r="G675" s="172">
        <v>1.67</v>
      </c>
      <c r="H675" s="72" t="str">
        <f>IF(A675=0," ",VLOOKUP(A675,InsumosSINAPI!$A$6:$I$9354,5,0))</f>
        <v>1,10</v>
      </c>
      <c r="I675" s="72">
        <f t="shared" si="87"/>
        <v>1.84</v>
      </c>
    </row>
    <row r="676" spans="1:10" ht="38.25" hidden="1">
      <c r="A676" s="88">
        <v>87298</v>
      </c>
      <c r="B676" s="71" t="s">
        <v>44</v>
      </c>
      <c r="C676" s="27" t="s">
        <v>13</v>
      </c>
      <c r="D676" s="35" t="s">
        <v>540</v>
      </c>
      <c r="E676" s="167" t="s">
        <v>9</v>
      </c>
      <c r="F676" s="34"/>
      <c r="G676" s="172">
        <v>3.1E-2</v>
      </c>
      <c r="H676" s="72">
        <v>401.33</v>
      </c>
      <c r="I676" s="72">
        <f t="shared" si="87"/>
        <v>12.44</v>
      </c>
    </row>
    <row r="677" spans="1:10" hidden="1">
      <c r="A677" s="88">
        <v>88309</v>
      </c>
      <c r="B677" s="71" t="s">
        <v>44</v>
      </c>
      <c r="C677" s="27" t="s">
        <v>13</v>
      </c>
      <c r="D677" s="35" t="s">
        <v>52</v>
      </c>
      <c r="E677" s="167" t="s">
        <v>24</v>
      </c>
      <c r="F677" s="34"/>
      <c r="G677" s="172">
        <v>0.35399999999999998</v>
      </c>
      <c r="H677" s="38">
        <v>17.2</v>
      </c>
      <c r="I677" s="72">
        <f t="shared" si="87"/>
        <v>6.09</v>
      </c>
    </row>
    <row r="678" spans="1:10" hidden="1">
      <c r="A678" s="88">
        <v>88316</v>
      </c>
      <c r="B678" s="71" t="s">
        <v>44</v>
      </c>
      <c r="C678" s="27" t="s">
        <v>13</v>
      </c>
      <c r="D678" s="35" t="s">
        <v>33</v>
      </c>
      <c r="E678" s="167" t="s">
        <v>24</v>
      </c>
      <c r="F678" s="34"/>
      <c r="G678" s="172">
        <v>0.17699999999999999</v>
      </c>
      <c r="H678" s="38">
        <v>12.94</v>
      </c>
      <c r="I678" s="72">
        <f t="shared" si="87"/>
        <v>2.29</v>
      </c>
    </row>
    <row r="679" spans="1:10" hidden="1"/>
    <row r="680" spans="1:10" s="34" customFormat="1" ht="51" hidden="1">
      <c r="A680" s="168">
        <v>87247</v>
      </c>
      <c r="B680" s="39" t="s">
        <v>44</v>
      </c>
      <c r="C680" s="40" t="s">
        <v>13</v>
      </c>
      <c r="D680" s="41" t="s">
        <v>541</v>
      </c>
      <c r="E680" s="191" t="s">
        <v>7</v>
      </c>
      <c r="F680" s="30">
        <v>1</v>
      </c>
      <c r="G680" s="36"/>
      <c r="H680" s="32">
        <f>SUM(I681:I685)</f>
        <v>45.519999999999996</v>
      </c>
      <c r="I680" s="33">
        <f>ROUND(H680*F680,2)</f>
        <v>45.52</v>
      </c>
      <c r="J680" s="167"/>
    </row>
    <row r="681" spans="1:10" s="34" customFormat="1" ht="25.5" hidden="1">
      <c r="A681" s="88">
        <v>1287</v>
      </c>
      <c r="B681" s="71" t="s">
        <v>44</v>
      </c>
      <c r="C681" s="27" t="s">
        <v>14</v>
      </c>
      <c r="D681" s="35" t="str">
        <f>IF(A681=0," ",VLOOKUP(A681,InsumosSINAPI!$A$6:$I$9354,2,0))</f>
        <v>PISO EM CERAMICA ESMALTADA EXTRA, PEI MAIOR OU IGUAL A 4, FORMATO MENOR OU IGUAL A 2025 CM2</v>
      </c>
      <c r="E681" s="167" t="str">
        <f>IF(A681=0," ",VLOOKUP(A681,InsumosSINAPI!$A$6:$I$9354,3,0))</f>
        <v xml:space="preserve">M2    </v>
      </c>
      <c r="G681" s="172">
        <v>1.06</v>
      </c>
      <c r="H681" s="72" t="str">
        <f>IF(A681=0," ",VLOOKUP(A681,InsumosSINAPI!$A$6:$I$9354,5,0))</f>
        <v>28,20</v>
      </c>
      <c r="I681" s="72">
        <f t="shared" ref="I681:I685" si="88">ROUND(H681*G681,2)</f>
        <v>29.89</v>
      </c>
      <c r="J681" s="167"/>
    </row>
    <row r="682" spans="1:10" s="34" customFormat="1" hidden="1">
      <c r="A682" s="88">
        <v>1381</v>
      </c>
      <c r="B682" s="71" t="s">
        <v>44</v>
      </c>
      <c r="C682" s="27" t="s">
        <v>14</v>
      </c>
      <c r="D682" s="35" t="str">
        <f>IF(A682=0," ",VLOOKUP(A682,InsumosSINAPI!$A$6:$I$9354,2,0))</f>
        <v>ARGAMASSA COLANTE AC I PARA CERAMICAS</v>
      </c>
      <c r="E682" s="167" t="str">
        <f>IF(A682=0," ",VLOOKUP(A682,InsumosSINAPI!$A$6:$I$9354,3,0))</f>
        <v xml:space="preserve">KG    </v>
      </c>
      <c r="G682" s="172">
        <v>4.8600000000000003</v>
      </c>
      <c r="H682" s="72" t="str">
        <f>IF(A682=0," ",VLOOKUP(A682,InsumosSINAPI!$A$6:$I$9354,5,0))</f>
        <v>0,74</v>
      </c>
      <c r="I682" s="72">
        <f t="shared" si="88"/>
        <v>3.6</v>
      </c>
      <c r="J682" s="167"/>
    </row>
    <row r="683" spans="1:10" s="34" customFormat="1" hidden="1">
      <c r="A683" s="88">
        <v>34357</v>
      </c>
      <c r="B683" s="71" t="s">
        <v>44</v>
      </c>
      <c r="C683" s="27" t="s">
        <v>14</v>
      </c>
      <c r="D683" s="35" t="str">
        <f>IF(A683=0," ",VLOOKUP(A683,InsumosSINAPI!$A$6:$I$9354,2,0))</f>
        <v>REJUNTE CIMENTICIO, QUALQUER COR</v>
      </c>
      <c r="E683" s="167" t="str">
        <f>IF(A683=0," ",VLOOKUP(A683,InsumosSINAPI!$A$6:$I$9354,3,0))</f>
        <v xml:space="preserve">KG    </v>
      </c>
      <c r="G683" s="172">
        <v>0.24</v>
      </c>
      <c r="H683" s="72" t="str">
        <f>IF(A683=0," ",VLOOKUP(A683,InsumosSINAPI!$A$6:$I$9354,5,0))</f>
        <v>4,34</v>
      </c>
      <c r="I683" s="72">
        <f t="shared" si="88"/>
        <v>1.04</v>
      </c>
      <c r="J683" s="167"/>
    </row>
    <row r="684" spans="1:10" s="34" customFormat="1" ht="25.5" hidden="1">
      <c r="A684" s="88">
        <v>88256</v>
      </c>
      <c r="B684" s="71" t="s">
        <v>44</v>
      </c>
      <c r="C684" s="27" t="s">
        <v>13</v>
      </c>
      <c r="D684" s="35" t="s">
        <v>160</v>
      </c>
      <c r="E684" s="167" t="s">
        <v>24</v>
      </c>
      <c r="G684" s="172">
        <v>0.43</v>
      </c>
      <c r="H684" s="72">
        <v>19.54</v>
      </c>
      <c r="I684" s="72">
        <f t="shared" si="88"/>
        <v>8.4</v>
      </c>
      <c r="J684" s="167"/>
    </row>
    <row r="685" spans="1:10" s="34" customFormat="1" hidden="1">
      <c r="A685" s="88">
        <v>88316</v>
      </c>
      <c r="B685" s="71" t="s">
        <v>44</v>
      </c>
      <c r="C685" s="27" t="s">
        <v>13</v>
      </c>
      <c r="D685" s="35" t="s">
        <v>33</v>
      </c>
      <c r="E685" s="167" t="s">
        <v>24</v>
      </c>
      <c r="G685" s="172">
        <v>0.2</v>
      </c>
      <c r="H685" s="38">
        <v>12.94</v>
      </c>
      <c r="I685" s="72">
        <f t="shared" si="88"/>
        <v>2.59</v>
      </c>
      <c r="J685" s="167"/>
    </row>
    <row r="686" spans="1:10" hidden="1"/>
    <row r="687" spans="1:10" s="34" customFormat="1" ht="25.5" hidden="1">
      <c r="A687" s="168">
        <v>98671</v>
      </c>
      <c r="B687" s="39" t="s">
        <v>44</v>
      </c>
      <c r="C687" s="40" t="s">
        <v>13</v>
      </c>
      <c r="D687" s="41" t="s">
        <v>542</v>
      </c>
      <c r="E687" s="191" t="s">
        <v>7</v>
      </c>
      <c r="F687" s="30">
        <v>1</v>
      </c>
      <c r="G687" s="36"/>
      <c r="H687" s="32" t="e">
        <f>SUM(I688:I692)</f>
        <v>#N/A</v>
      </c>
      <c r="I687" s="33" t="e">
        <f>ROUND(H687*F687,2)</f>
        <v>#N/A</v>
      </c>
      <c r="J687" s="167"/>
    </row>
    <row r="688" spans="1:10" s="34" customFormat="1" ht="51" hidden="1">
      <c r="A688" s="88">
        <v>10841</v>
      </c>
      <c r="B688" s="71" t="s">
        <v>44</v>
      </c>
      <c r="C688" s="27" t="s">
        <v>14</v>
      </c>
      <c r="D688" s="35" t="str">
        <f>IF(A688=0," ",VLOOKUP(A688,InsumosSINAPI!$A$6:$I$9354,2,0))</f>
        <v>PISO EM GRANITO, POLIDO, TIPO ANDORINHA/ QUARTZ/ CASTELO/ CORUMBA OU OUTROS EQUIVALENTES DA REGIAO, FORMATO MENOR OU IGUAL A 3025 CM2, E=  *2* CM</v>
      </c>
      <c r="E688" s="167" t="str">
        <f>IF(A688=0," ",VLOOKUP(A688,InsumosSINAPI!$A$6:$I$9354,3,0))</f>
        <v xml:space="preserve">M2    </v>
      </c>
      <c r="G688" s="172">
        <v>1.1599999999999999</v>
      </c>
      <c r="H688" s="72" t="str">
        <f>IF(A688=0," ",VLOOKUP(A688,InsumosSINAPI!$A$6:$I$9354,5,0))</f>
        <v>290,56</v>
      </c>
      <c r="I688" s="72">
        <f t="shared" ref="I688:I692" si="89">ROUND(H688*G688,2)</f>
        <v>337.05</v>
      </c>
      <c r="J688" s="167"/>
    </row>
    <row r="689" spans="1:10" s="34" customFormat="1" hidden="1">
      <c r="A689" s="88">
        <v>34356</v>
      </c>
      <c r="B689" s="71" t="s">
        <v>44</v>
      </c>
      <c r="C689" s="27" t="s">
        <v>14</v>
      </c>
      <c r="D689" s="35" t="e">
        <f>IF(A689=0," ",VLOOKUP(A689,InsumosSINAPI!$A$6:$I$9354,2,0))</f>
        <v>#N/A</v>
      </c>
      <c r="E689" s="167" t="e">
        <f>IF(A689=0," ",VLOOKUP(A689,InsumosSINAPI!$A$6:$I$9354,3,0))</f>
        <v>#N/A</v>
      </c>
      <c r="G689" s="172">
        <v>0.14000000000000001</v>
      </c>
      <c r="H689" s="72" t="e">
        <f>IF(A689=0," ",VLOOKUP(A689,InsumosSINAPI!$A$6:$I$9354,5,0))</f>
        <v>#N/A</v>
      </c>
      <c r="I689" s="72" t="e">
        <f t="shared" si="89"/>
        <v>#N/A</v>
      </c>
      <c r="J689" s="167"/>
    </row>
    <row r="690" spans="1:10" s="34" customFormat="1" hidden="1">
      <c r="A690" s="88">
        <v>37595</v>
      </c>
      <c r="B690" s="71" t="s">
        <v>44</v>
      </c>
      <c r="C690" s="27" t="s">
        <v>14</v>
      </c>
      <c r="D690" s="35" t="str">
        <f>IF(A690=0," ",VLOOKUP(A690,InsumosSINAPI!$A$6:$I$9354,2,0))</f>
        <v>ARGAMASSA COLANTE TIPO AC III</v>
      </c>
      <c r="E690" s="167" t="str">
        <f>IF(A690=0," ",VLOOKUP(A690,InsumosSINAPI!$A$6:$I$9354,3,0))</f>
        <v xml:space="preserve">KG    </v>
      </c>
      <c r="G690" s="172">
        <v>8.6199999999999992</v>
      </c>
      <c r="H690" s="72" t="str">
        <f>IF(A690=0," ",VLOOKUP(A690,InsumosSINAPI!$A$6:$I$9354,5,0))</f>
        <v>2,27</v>
      </c>
      <c r="I690" s="72">
        <f t="shared" si="89"/>
        <v>19.57</v>
      </c>
      <c r="J690" s="167"/>
    </row>
    <row r="691" spans="1:10" s="34" customFormat="1" ht="25.5" hidden="1">
      <c r="A691" s="88">
        <v>88274</v>
      </c>
      <c r="B691" s="71" t="s">
        <v>44</v>
      </c>
      <c r="C691" s="27" t="s">
        <v>13</v>
      </c>
      <c r="D691" s="35" t="s">
        <v>426</v>
      </c>
      <c r="E691" s="167" t="s">
        <v>24</v>
      </c>
      <c r="G691" s="172">
        <v>1.1879999999999999</v>
      </c>
      <c r="H691" s="72">
        <v>18.579999999999998</v>
      </c>
      <c r="I691" s="72">
        <f t="shared" si="89"/>
        <v>22.07</v>
      </c>
      <c r="J691" s="167"/>
    </row>
    <row r="692" spans="1:10" s="34" customFormat="1" hidden="1">
      <c r="A692" s="88">
        <v>88316</v>
      </c>
      <c r="B692" s="71" t="s">
        <v>44</v>
      </c>
      <c r="C692" s="27" t="s">
        <v>13</v>
      </c>
      <c r="D692" s="35" t="s">
        <v>33</v>
      </c>
      <c r="E692" s="167" t="s">
        <v>24</v>
      </c>
      <c r="G692" s="172">
        <v>0.59399999999999997</v>
      </c>
      <c r="H692" s="38">
        <v>12.94</v>
      </c>
      <c r="I692" s="72">
        <f t="shared" si="89"/>
        <v>7.69</v>
      </c>
      <c r="J692" s="167"/>
    </row>
    <row r="693" spans="1:10" hidden="1"/>
    <row r="694" spans="1:10" s="34" customFormat="1" ht="25.5" hidden="1">
      <c r="A694" s="168">
        <v>98672</v>
      </c>
      <c r="B694" s="39" t="s">
        <v>44</v>
      </c>
      <c r="C694" s="40" t="s">
        <v>13</v>
      </c>
      <c r="D694" s="41" t="s">
        <v>543</v>
      </c>
      <c r="E694" s="191" t="s">
        <v>7</v>
      </c>
      <c r="F694" s="30">
        <v>1</v>
      </c>
      <c r="G694" s="36"/>
      <c r="H694" s="32" t="e">
        <f>SUM(I695:I699)</f>
        <v>#N/A</v>
      </c>
      <c r="I694" s="33" t="e">
        <f>ROUND(H694*F694,2)</f>
        <v>#N/A</v>
      </c>
      <c r="J694" s="167"/>
    </row>
    <row r="695" spans="1:10" s="34" customFormat="1" ht="38.25" hidden="1">
      <c r="A695" s="88">
        <v>4818</v>
      </c>
      <c r="B695" s="71" t="s">
        <v>44</v>
      </c>
      <c r="C695" s="27" t="s">
        <v>14</v>
      </c>
      <c r="D695" s="35" t="str">
        <f>IF(A695=0," ",VLOOKUP(A695,InsumosSINAPI!$A$6:$I$9354,2,0))</f>
        <v>PISO/ REVESTIMENTO EM MARMORE, POLIDO, BRANCO COMUM, FORMATO MENOR OU IGUAL A 3025 CM2, E = *2* CM</v>
      </c>
      <c r="E695" s="167" t="str">
        <f>IF(A695=0," ",VLOOKUP(A695,InsumosSINAPI!$A$6:$I$9354,3,0))</f>
        <v xml:space="preserve">M2    </v>
      </c>
      <c r="G695" s="172">
        <v>1.1599999999999999</v>
      </c>
      <c r="H695" s="72" t="str">
        <f>IF(A695=0," ",VLOOKUP(A695,InsumosSINAPI!$A$6:$I$9354,5,0))</f>
        <v>464,96</v>
      </c>
      <c r="I695" s="72">
        <f t="shared" ref="I695:I699" si="90">ROUND(H695*G695,2)</f>
        <v>539.35</v>
      </c>
      <c r="J695" s="167"/>
    </row>
    <row r="696" spans="1:10" s="34" customFormat="1" hidden="1">
      <c r="A696" s="88">
        <v>34356</v>
      </c>
      <c r="B696" s="71" t="s">
        <v>44</v>
      </c>
      <c r="C696" s="27" t="s">
        <v>14</v>
      </c>
      <c r="D696" s="35" t="e">
        <f>IF(A696=0," ",VLOOKUP(A696,InsumosSINAPI!$A$6:$I$9354,2,0))</f>
        <v>#N/A</v>
      </c>
      <c r="E696" s="167" t="e">
        <f>IF(A696=0," ",VLOOKUP(A696,InsumosSINAPI!$A$6:$I$9354,3,0))</f>
        <v>#N/A</v>
      </c>
      <c r="G696" s="172">
        <v>0.14000000000000001</v>
      </c>
      <c r="H696" s="72" t="e">
        <f>IF(A696=0," ",VLOOKUP(A696,InsumosSINAPI!$A$6:$I$9354,5,0))</f>
        <v>#N/A</v>
      </c>
      <c r="I696" s="72" t="e">
        <f t="shared" si="90"/>
        <v>#N/A</v>
      </c>
      <c r="J696" s="167"/>
    </row>
    <row r="697" spans="1:10" s="34" customFormat="1" hidden="1">
      <c r="A697" s="88">
        <v>37595</v>
      </c>
      <c r="B697" s="71" t="s">
        <v>44</v>
      </c>
      <c r="C697" s="27" t="s">
        <v>14</v>
      </c>
      <c r="D697" s="35" t="str">
        <f>IF(A697=0," ",VLOOKUP(A697,InsumosSINAPI!$A$6:$I$9354,2,0))</f>
        <v>ARGAMASSA COLANTE TIPO AC III</v>
      </c>
      <c r="E697" s="167" t="str">
        <f>IF(A697=0," ",VLOOKUP(A697,InsumosSINAPI!$A$6:$I$9354,3,0))</f>
        <v xml:space="preserve">KG    </v>
      </c>
      <c r="G697" s="172">
        <v>8.6199999999999992</v>
      </c>
      <c r="H697" s="72" t="str">
        <f>IF(A697=0," ",VLOOKUP(A697,InsumosSINAPI!$A$6:$I$9354,5,0))</f>
        <v>2,27</v>
      </c>
      <c r="I697" s="72">
        <f t="shared" si="90"/>
        <v>19.57</v>
      </c>
      <c r="J697" s="167"/>
    </row>
    <row r="698" spans="1:10" s="34" customFormat="1" ht="25.5" hidden="1">
      <c r="A698" s="88">
        <v>88274</v>
      </c>
      <c r="B698" s="71" t="s">
        <v>44</v>
      </c>
      <c r="C698" s="27" t="s">
        <v>13</v>
      </c>
      <c r="D698" s="35" t="s">
        <v>426</v>
      </c>
      <c r="E698" s="167" t="s">
        <v>24</v>
      </c>
      <c r="G698" s="172">
        <v>1.1879999999999999</v>
      </c>
      <c r="H698" s="72">
        <v>18.579999999999998</v>
      </c>
      <c r="I698" s="72">
        <f t="shared" si="90"/>
        <v>22.07</v>
      </c>
      <c r="J698" s="167"/>
    </row>
    <row r="699" spans="1:10" s="34" customFormat="1" hidden="1">
      <c r="A699" s="88">
        <v>88316</v>
      </c>
      <c r="B699" s="71" t="s">
        <v>44</v>
      </c>
      <c r="C699" s="27" t="s">
        <v>13</v>
      </c>
      <c r="D699" s="35" t="s">
        <v>33</v>
      </c>
      <c r="E699" s="167" t="s">
        <v>24</v>
      </c>
      <c r="G699" s="172">
        <v>0.59399999999999997</v>
      </c>
      <c r="H699" s="38">
        <v>12.94</v>
      </c>
      <c r="I699" s="72">
        <f t="shared" si="90"/>
        <v>7.69</v>
      </c>
      <c r="J699" s="167"/>
    </row>
    <row r="700" spans="1:10" hidden="1"/>
    <row r="701" spans="1:10" s="34" customFormat="1" ht="38.25" hidden="1">
      <c r="A701" s="168">
        <v>98673</v>
      </c>
      <c r="B701" s="39" t="s">
        <v>44</v>
      </c>
      <c r="C701" s="40" t="s">
        <v>13</v>
      </c>
      <c r="D701" s="41" t="s">
        <v>544</v>
      </c>
      <c r="E701" s="191" t="s">
        <v>7</v>
      </c>
      <c r="F701" s="30">
        <v>1</v>
      </c>
      <c r="G701" s="36"/>
      <c r="H701" s="32">
        <f>SUM(I702:I707)</f>
        <v>193.17000000000002</v>
      </c>
      <c r="I701" s="33">
        <f>ROUND(H701*F701,2)</f>
        <v>193.17</v>
      </c>
      <c r="J701" s="167"/>
    </row>
    <row r="702" spans="1:10" s="34" customFormat="1" ht="25.5" hidden="1">
      <c r="A702" s="88">
        <v>4791</v>
      </c>
      <c r="B702" s="71" t="s">
        <v>44</v>
      </c>
      <c r="C702" s="27" t="s">
        <v>14</v>
      </c>
      <c r="D702" s="35" t="str">
        <f>IF(A702=0," ",VLOOKUP(A702,InsumosSINAPI!$A$6:$I$9354,2,0))</f>
        <v>ADESIVO ACRILICO DE BASE AQUOSA / COLA DE CONTATO</v>
      </c>
      <c r="E702" s="167" t="str">
        <f>IF(A702=0," ",VLOOKUP(A702,InsumosSINAPI!$A$6:$I$9354,3,0))</f>
        <v xml:space="preserve">KG    </v>
      </c>
      <c r="G702" s="172">
        <v>9.5000000000000001E-2</v>
      </c>
      <c r="H702" s="72" t="str">
        <f>IF(A702=0," ",VLOOKUP(A702,InsumosSINAPI!$A$6:$I$9354,5,0))</f>
        <v>30,37</v>
      </c>
      <c r="I702" s="72">
        <f t="shared" ref="I702:I703" si="91">ROUND(H702*G702,2)</f>
        <v>2.89</v>
      </c>
      <c r="J702" s="167"/>
    </row>
    <row r="703" spans="1:10" s="34" customFormat="1" ht="25.5" hidden="1">
      <c r="A703" s="88">
        <v>4792</v>
      </c>
      <c r="B703" s="71" t="s">
        <v>44</v>
      </c>
      <c r="C703" s="27" t="s">
        <v>14</v>
      </c>
      <c r="D703" s="35" t="str">
        <f>IF(A703=0," ",VLOOKUP(A703,InsumosSINAPI!$A$6:$I$9354,2,0))</f>
        <v>PLACA VINILICA SEMIFLEXIVEL PARA PISOS, E = 3,2 MM, 30 X 30 CM (SEM COLOCACAO)</v>
      </c>
      <c r="E703" s="167" t="str">
        <f>IF(A703=0," ",VLOOKUP(A703,InsumosSINAPI!$A$6:$I$9354,3,0))</f>
        <v xml:space="preserve">M2    </v>
      </c>
      <c r="G703" s="172">
        <v>1.1100000000000001</v>
      </c>
      <c r="H703" s="72" t="str">
        <f>IF(A703=0," ",VLOOKUP(A703,InsumosSINAPI!$A$6:$I$9354,5,0))</f>
        <v>165,72</v>
      </c>
      <c r="I703" s="72">
        <f t="shared" si="91"/>
        <v>183.95</v>
      </c>
      <c r="J703" s="167"/>
    </row>
    <row r="704" spans="1:10" hidden="1">
      <c r="A704" s="88">
        <v>88309</v>
      </c>
      <c r="B704" s="71" t="s">
        <v>44</v>
      </c>
      <c r="C704" s="27" t="s">
        <v>13</v>
      </c>
      <c r="D704" s="35" t="s">
        <v>52</v>
      </c>
      <c r="E704" s="167" t="s">
        <v>24</v>
      </c>
      <c r="F704" s="34"/>
      <c r="G704" s="172">
        <v>0.26100000000000001</v>
      </c>
      <c r="H704" s="38">
        <v>17.2</v>
      </c>
      <c r="I704" s="72">
        <f t="shared" ref="I704:I707" si="92">ROUND(H704*G704,2)</f>
        <v>4.49</v>
      </c>
    </row>
    <row r="705" spans="1:10" hidden="1">
      <c r="A705" s="88">
        <v>88316</v>
      </c>
      <c r="B705" s="71" t="s">
        <v>44</v>
      </c>
      <c r="C705" s="27" t="s">
        <v>13</v>
      </c>
      <c r="D705" s="35" t="s">
        <v>33</v>
      </c>
      <c r="E705" s="167" t="s">
        <v>24</v>
      </c>
      <c r="F705" s="34"/>
      <c r="G705" s="172">
        <v>0.13</v>
      </c>
      <c r="H705" s="38">
        <v>12.94</v>
      </c>
      <c r="I705" s="72">
        <f t="shared" si="92"/>
        <v>1.68</v>
      </c>
    </row>
    <row r="706" spans="1:10" ht="38.25" hidden="1">
      <c r="A706" s="174">
        <v>95276</v>
      </c>
      <c r="B706" s="71" t="s">
        <v>44</v>
      </c>
      <c r="C706" s="27" t="s">
        <v>13</v>
      </c>
      <c r="D706" s="8" t="s">
        <v>538</v>
      </c>
      <c r="E706" s="189" t="s">
        <v>530</v>
      </c>
      <c r="G706" s="173">
        <v>2.5000000000000001E-2</v>
      </c>
      <c r="H706" s="6">
        <v>2.1</v>
      </c>
      <c r="I706" s="72">
        <f t="shared" si="92"/>
        <v>0.05</v>
      </c>
    </row>
    <row r="707" spans="1:10" ht="38.25" hidden="1">
      <c r="A707" s="174">
        <v>95277</v>
      </c>
      <c r="B707" s="71" t="s">
        <v>44</v>
      </c>
      <c r="C707" s="27" t="s">
        <v>13</v>
      </c>
      <c r="D707" s="8" t="s">
        <v>545</v>
      </c>
      <c r="E707" s="189" t="s">
        <v>532</v>
      </c>
      <c r="G707" s="173">
        <v>0.23599999999999999</v>
      </c>
      <c r="H707" s="6">
        <v>0.46</v>
      </c>
      <c r="I707" s="72">
        <f t="shared" si="92"/>
        <v>0.11</v>
      </c>
    </row>
    <row r="708" spans="1:10" hidden="1"/>
    <row r="709" spans="1:10" s="34" customFormat="1" hidden="1">
      <c r="A709" s="168">
        <v>98685</v>
      </c>
      <c r="B709" s="39" t="s">
        <v>44</v>
      </c>
      <c r="C709" s="40" t="s">
        <v>13</v>
      </c>
      <c r="D709" s="41" t="s">
        <v>546</v>
      </c>
      <c r="E709" s="191" t="s">
        <v>11</v>
      </c>
      <c r="F709" s="30">
        <v>1</v>
      </c>
      <c r="G709" s="36"/>
      <c r="H709" s="32" t="e">
        <f>SUM(I710:I714)</f>
        <v>#N/A</v>
      </c>
      <c r="I709" s="33" t="e">
        <f>ROUND(H709*F709,2)</f>
        <v>#N/A</v>
      </c>
      <c r="J709" s="167"/>
    </row>
    <row r="710" spans="1:10" s="34" customFormat="1" ht="38.25" hidden="1">
      <c r="A710" s="88">
        <v>20231</v>
      </c>
      <c r="B710" s="71" t="s">
        <v>44</v>
      </c>
      <c r="C710" s="27" t="s">
        <v>14</v>
      </c>
      <c r="D710" s="35" t="str">
        <f>IF(A710=0," ",VLOOKUP(A710,InsumosSINAPI!$A$6:$I$9354,2,0))</f>
        <v>RODAPE OU RODABANCADA EM GRANITO, POLIDO, TIPO ANDORINHA/ QUARTZ/ CASTELO/ CORUMBA OU OUTROS EQUIVALENTES DA REGIAO, H= 10 CM, E=  *2,0* CM</v>
      </c>
      <c r="E710" s="167" t="str">
        <f>IF(A710=0," ",VLOOKUP(A710,InsumosSINAPI!$A$6:$I$9354,3,0))</f>
        <v xml:space="preserve">M     </v>
      </c>
      <c r="G710" s="172">
        <v>1.04</v>
      </c>
      <c r="H710" s="72" t="str">
        <f>IF(A710=0," ",VLOOKUP(A710,InsumosSINAPI!$A$6:$I$9354,5,0))</f>
        <v>57,30</v>
      </c>
      <c r="I710" s="72">
        <f t="shared" ref="I710:I714" si="93">ROUND(H710*G710,2)</f>
        <v>59.59</v>
      </c>
      <c r="J710" s="167"/>
    </row>
    <row r="711" spans="1:10" s="34" customFormat="1" hidden="1">
      <c r="A711" s="88">
        <v>34356</v>
      </c>
      <c r="B711" s="71" t="s">
        <v>44</v>
      </c>
      <c r="C711" s="27" t="s">
        <v>14</v>
      </c>
      <c r="D711" s="35" t="e">
        <f>IF(A711=0," ",VLOOKUP(A711,InsumosSINAPI!$A$6:$I$9354,2,0))</f>
        <v>#N/A</v>
      </c>
      <c r="E711" s="167" t="e">
        <f>IF(A711=0," ",VLOOKUP(A711,InsumosSINAPI!$A$6:$I$9354,3,0))</f>
        <v>#N/A</v>
      </c>
      <c r="G711" s="172">
        <v>0.12</v>
      </c>
      <c r="H711" s="72" t="e">
        <f>IF(A711=0," ",VLOOKUP(A711,InsumosSINAPI!$A$6:$I$9354,5,0))</f>
        <v>#N/A</v>
      </c>
      <c r="I711" s="72" t="e">
        <f t="shared" si="93"/>
        <v>#N/A</v>
      </c>
      <c r="J711" s="167"/>
    </row>
    <row r="712" spans="1:10" s="34" customFormat="1" hidden="1">
      <c r="A712" s="88">
        <v>37595</v>
      </c>
      <c r="B712" s="71" t="s">
        <v>44</v>
      </c>
      <c r="C712" s="27" t="s">
        <v>14</v>
      </c>
      <c r="D712" s="35" t="str">
        <f>IF(A712=0," ",VLOOKUP(A712,InsumosSINAPI!$A$6:$I$9354,2,0))</f>
        <v>ARGAMASSA COLANTE TIPO AC III</v>
      </c>
      <c r="E712" s="167" t="str">
        <f>IF(A712=0," ",VLOOKUP(A712,InsumosSINAPI!$A$6:$I$9354,3,0))</f>
        <v xml:space="preserve">KG    </v>
      </c>
      <c r="G712" s="172">
        <v>0.86140000000000005</v>
      </c>
      <c r="H712" s="72" t="str">
        <f>IF(A712=0," ",VLOOKUP(A712,InsumosSINAPI!$A$6:$I$9354,5,0))</f>
        <v>2,27</v>
      </c>
      <c r="I712" s="72">
        <f t="shared" si="93"/>
        <v>1.96</v>
      </c>
      <c r="J712" s="167"/>
    </row>
    <row r="713" spans="1:10" s="34" customFormat="1" ht="25.5" hidden="1">
      <c r="A713" s="88">
        <v>88274</v>
      </c>
      <c r="B713" s="71" t="s">
        <v>44</v>
      </c>
      <c r="C713" s="27" t="s">
        <v>13</v>
      </c>
      <c r="D713" s="35" t="s">
        <v>426</v>
      </c>
      <c r="E713" s="167" t="s">
        <v>24</v>
      </c>
      <c r="G713" s="172">
        <v>0.29899999999999999</v>
      </c>
      <c r="H713" s="72">
        <v>18.579999999999998</v>
      </c>
      <c r="I713" s="72">
        <f t="shared" si="93"/>
        <v>5.56</v>
      </c>
      <c r="J713" s="167"/>
    </row>
    <row r="714" spans="1:10" s="34" customFormat="1" hidden="1">
      <c r="A714" s="88">
        <v>88316</v>
      </c>
      <c r="B714" s="71" t="s">
        <v>44</v>
      </c>
      <c r="C714" s="27" t="s">
        <v>13</v>
      </c>
      <c r="D714" s="35" t="s">
        <v>33</v>
      </c>
      <c r="E714" s="167" t="s">
        <v>24</v>
      </c>
      <c r="G714" s="172">
        <v>0.15</v>
      </c>
      <c r="H714" s="38">
        <v>12.94</v>
      </c>
      <c r="I714" s="72">
        <f t="shared" si="93"/>
        <v>1.94</v>
      </c>
      <c r="J714" s="167"/>
    </row>
    <row r="715" spans="1:10" hidden="1"/>
    <row r="716" spans="1:10" s="34" customFormat="1" ht="38.25" hidden="1">
      <c r="A716" s="168">
        <v>98561</v>
      </c>
      <c r="B716" s="39" t="s">
        <v>44</v>
      </c>
      <c r="C716" s="40" t="s">
        <v>13</v>
      </c>
      <c r="D716" s="41" t="s">
        <v>547</v>
      </c>
      <c r="E716" s="191" t="s">
        <v>7</v>
      </c>
      <c r="F716" s="30">
        <v>1</v>
      </c>
      <c r="G716" s="36"/>
      <c r="H716" s="32">
        <f>SUM(I717:I720)</f>
        <v>34.71</v>
      </c>
      <c r="I716" s="33">
        <f>ROUND(H716*F716,2)</f>
        <v>34.71</v>
      </c>
      <c r="J716" s="167"/>
    </row>
    <row r="717" spans="1:10" s="34" customFormat="1" ht="38.25" hidden="1">
      <c r="A717" s="88">
        <v>123</v>
      </c>
      <c r="B717" s="71" t="s">
        <v>44</v>
      </c>
      <c r="C717" s="27" t="s">
        <v>14</v>
      </c>
      <c r="D717" s="35" t="str">
        <f>IF(A717=0," ",VLOOKUP(A717,InsumosSINAPI!$A$6:$I$9354,2,0))</f>
        <v>ADITIVO IMPERMEABILIZANTE DE PEGA NORMAL PARA ARGAMASSAS E CONCRETOS SEM ARMACAO, LIQUIDO E ISENTO DE CLORETOS</v>
      </c>
      <c r="E717" s="167" t="str">
        <f>IF(A717=0," ",VLOOKUP(A717,InsumosSINAPI!$A$6:$I$9354,3,0))</f>
        <v xml:space="preserve">L     </v>
      </c>
      <c r="G717" s="172">
        <v>0.38700000000000001</v>
      </c>
      <c r="H717" s="72" t="str">
        <f>IF(A717=0," ",VLOOKUP(A717,InsumosSINAPI!$A$6:$I$9354,5,0))</f>
        <v>7,52</v>
      </c>
      <c r="I717" s="72">
        <f t="shared" ref="I717:I720" si="94">ROUND(H717*G717,2)</f>
        <v>2.91</v>
      </c>
      <c r="J717" s="167"/>
    </row>
    <row r="718" spans="1:10" s="34" customFormat="1" ht="51" hidden="1">
      <c r="A718" s="88">
        <v>87286</v>
      </c>
      <c r="B718" s="71" t="s">
        <v>44</v>
      </c>
      <c r="C718" s="27" t="s">
        <v>13</v>
      </c>
      <c r="D718" s="35" t="s">
        <v>548</v>
      </c>
      <c r="E718" s="167" t="s">
        <v>9</v>
      </c>
      <c r="G718" s="172">
        <v>2.5000000000000001E-2</v>
      </c>
      <c r="H718" s="72">
        <v>438.65</v>
      </c>
      <c r="I718" s="72">
        <f t="shared" si="94"/>
        <v>10.97</v>
      </c>
      <c r="J718" s="167"/>
    </row>
    <row r="719" spans="1:10" hidden="1">
      <c r="A719" s="88">
        <v>88309</v>
      </c>
      <c r="B719" s="71" t="s">
        <v>44</v>
      </c>
      <c r="C719" s="27" t="s">
        <v>13</v>
      </c>
      <c r="D719" s="35" t="s">
        <v>52</v>
      </c>
      <c r="E719" s="167" t="s">
        <v>24</v>
      </c>
      <c r="F719" s="34"/>
      <c r="G719" s="172">
        <v>0.86699999999999999</v>
      </c>
      <c r="H719" s="38">
        <v>20.82</v>
      </c>
      <c r="I719" s="72">
        <f t="shared" si="94"/>
        <v>18.05</v>
      </c>
    </row>
    <row r="720" spans="1:10" hidden="1">
      <c r="A720" s="88">
        <v>88316</v>
      </c>
      <c r="B720" s="71" t="s">
        <v>44</v>
      </c>
      <c r="C720" s="27" t="s">
        <v>13</v>
      </c>
      <c r="D720" s="35" t="s">
        <v>33</v>
      </c>
      <c r="E720" s="167" t="s">
        <v>24</v>
      </c>
      <c r="F720" s="34"/>
      <c r="G720" s="172">
        <v>0.17599999999999999</v>
      </c>
      <c r="H720" s="38">
        <v>15.79</v>
      </c>
      <c r="I720" s="72">
        <f t="shared" si="94"/>
        <v>2.78</v>
      </c>
    </row>
    <row r="721" spans="1:10" hidden="1"/>
    <row r="722" spans="1:10" s="34" customFormat="1" ht="38.25" hidden="1">
      <c r="A722" s="168" t="s">
        <v>549</v>
      </c>
      <c r="B722" s="39" t="s">
        <v>8</v>
      </c>
      <c r="C722" s="40" t="s">
        <v>13</v>
      </c>
      <c r="D722" s="41" t="s">
        <v>550</v>
      </c>
      <c r="E722" s="191" t="s">
        <v>7</v>
      </c>
      <c r="F722" s="30">
        <v>1</v>
      </c>
      <c r="G722" s="36"/>
      <c r="H722" s="32">
        <f>SUM(I723:I727)</f>
        <v>86.39</v>
      </c>
      <c r="I722" s="33">
        <f>ROUND(H722*F722,2)</f>
        <v>86.39</v>
      </c>
      <c r="J722" s="167"/>
    </row>
    <row r="723" spans="1:10" ht="12.75" hidden="1" customHeight="1">
      <c r="A723" s="7" t="s">
        <v>551</v>
      </c>
      <c r="B723" s="71" t="s">
        <v>8</v>
      </c>
      <c r="C723" s="27" t="s">
        <v>14</v>
      </c>
      <c r="D723" s="8" t="s">
        <v>555</v>
      </c>
      <c r="E723" s="189" t="s">
        <v>7</v>
      </c>
      <c r="G723" s="5">
        <v>1.1499999999999999</v>
      </c>
      <c r="H723" s="6">
        <v>32.82</v>
      </c>
      <c r="I723" s="72">
        <f t="shared" ref="I723:I727" si="95">ROUND(H723*G723,2)</f>
        <v>37.74</v>
      </c>
    </row>
    <row r="724" spans="1:10" ht="12.75" hidden="1" customHeight="1">
      <c r="A724" s="7" t="s">
        <v>552</v>
      </c>
      <c r="B724" s="71" t="s">
        <v>8</v>
      </c>
      <c r="C724" s="27" t="s">
        <v>14</v>
      </c>
      <c r="D724" s="8" t="s">
        <v>556</v>
      </c>
      <c r="E724" s="189" t="s">
        <v>10</v>
      </c>
      <c r="G724" s="5">
        <v>0.6</v>
      </c>
      <c r="H724" s="6">
        <v>5.52</v>
      </c>
      <c r="I724" s="72">
        <f t="shared" si="95"/>
        <v>3.31</v>
      </c>
    </row>
    <row r="725" spans="1:10" ht="12.75" hidden="1" customHeight="1">
      <c r="A725" s="7" t="s">
        <v>553</v>
      </c>
      <c r="B725" s="71" t="s">
        <v>8</v>
      </c>
      <c r="C725" s="27" t="s">
        <v>14</v>
      </c>
      <c r="D725" s="8" t="s">
        <v>557</v>
      </c>
      <c r="E725" s="189" t="s">
        <v>10</v>
      </c>
      <c r="G725" s="5">
        <v>0.06</v>
      </c>
      <c r="H725" s="6">
        <v>10.35</v>
      </c>
      <c r="I725" s="72">
        <f t="shared" si="95"/>
        <v>0.62</v>
      </c>
    </row>
    <row r="726" spans="1:10" ht="12.75" hidden="1" customHeight="1">
      <c r="A726" s="7" t="s">
        <v>554</v>
      </c>
      <c r="B726" s="71" t="s">
        <v>8</v>
      </c>
      <c r="C726" s="27" t="s">
        <v>14</v>
      </c>
      <c r="D726" s="8" t="s">
        <v>558</v>
      </c>
      <c r="E726" s="189" t="s">
        <v>7</v>
      </c>
      <c r="G726" s="5">
        <v>1.1499999999999999</v>
      </c>
      <c r="H726" s="6">
        <v>29.31</v>
      </c>
      <c r="I726" s="72">
        <f t="shared" si="95"/>
        <v>33.71</v>
      </c>
    </row>
    <row r="727" spans="1:10" ht="12.75" hidden="1" customHeight="1">
      <c r="A727" s="7">
        <v>88270</v>
      </c>
      <c r="B727" s="71" t="s">
        <v>44</v>
      </c>
      <c r="C727" s="27" t="s">
        <v>13</v>
      </c>
      <c r="D727" s="8" t="s">
        <v>559</v>
      </c>
      <c r="E727" s="189" t="s">
        <v>24</v>
      </c>
      <c r="G727" s="5">
        <v>0.64</v>
      </c>
      <c r="H727" s="6">
        <v>17.2</v>
      </c>
      <c r="I727" s="72">
        <f t="shared" si="95"/>
        <v>11.01</v>
      </c>
    </row>
    <row r="728" spans="1:10" hidden="1"/>
    <row r="729" spans="1:10" s="34" customFormat="1" ht="63.75" hidden="1">
      <c r="A729" s="168">
        <v>92543</v>
      </c>
      <c r="B729" s="39" t="s">
        <v>44</v>
      </c>
      <c r="C729" s="40" t="s">
        <v>13</v>
      </c>
      <c r="D729" s="41" t="s">
        <v>560</v>
      </c>
      <c r="E729" s="191" t="s">
        <v>7</v>
      </c>
      <c r="F729" s="30">
        <v>1</v>
      </c>
      <c r="G729" s="36"/>
      <c r="H729" s="32">
        <f>SUM(I730:I735)</f>
        <v>25.340000000000003</v>
      </c>
      <c r="I729" s="33">
        <f>ROUND(H729*F729,2)</f>
        <v>25.34</v>
      </c>
      <c r="J729" s="167"/>
    </row>
    <row r="730" spans="1:10" s="34" customFormat="1" ht="25.5" hidden="1">
      <c r="A730" s="88">
        <v>4472</v>
      </c>
      <c r="B730" s="71" t="s">
        <v>44</v>
      </c>
      <c r="C730" s="27" t="s">
        <v>14</v>
      </c>
      <c r="D730" s="35" t="str">
        <f>IF(A730=0," ",VLOOKUP(A730,InsumosSINAPI!$A$6:$I$9354,2,0))</f>
        <v>VIGA NAO APARELHADA *6 X 16* CM, EM MACARANDUBA, ANGELIM OU EQUIVALENTE DA REGIAO -  BRUTA</v>
      </c>
      <c r="E730" s="167" t="str">
        <f>IF(A730=0," ",VLOOKUP(A730,InsumosSINAPI!$A$6:$I$9354,3,0))</f>
        <v xml:space="preserve">M     </v>
      </c>
      <c r="G730" s="172">
        <v>0.63100000000000001</v>
      </c>
      <c r="H730" s="72" t="str">
        <f>IF(A730=0," ",VLOOKUP(A730,InsumosSINAPI!$A$6:$I$9354,5,0))</f>
        <v>34,29</v>
      </c>
      <c r="I730" s="72">
        <f t="shared" ref="I730:I735" si="96">ROUND(H730*G730,2)</f>
        <v>21.64</v>
      </c>
      <c r="J730" s="167"/>
    </row>
    <row r="731" spans="1:10" s="34" customFormat="1" hidden="1">
      <c r="A731" s="88">
        <v>40568</v>
      </c>
      <c r="B731" s="71" t="s">
        <v>44</v>
      </c>
      <c r="C731" s="27" t="s">
        <v>14</v>
      </c>
      <c r="D731" s="35" t="str">
        <f>IF(A731=0," ",VLOOKUP(A731,InsumosSINAPI!$A$6:$I$9354,2,0))</f>
        <v>PREGO DE ACO POLIDO COM CABECA 22 X 48 (4 1/4 X 5)</v>
      </c>
      <c r="E731" s="167" t="str">
        <f>IF(A731=0," ",VLOOKUP(A731,InsumosSINAPI!$A$6:$I$9354,3,0))</f>
        <v xml:space="preserve">KG    </v>
      </c>
      <c r="G731" s="172">
        <v>0.03</v>
      </c>
      <c r="H731" s="72" t="str">
        <f>IF(A731=0," ",VLOOKUP(A731,InsumosSINAPI!$A$6:$I$9354,5,0))</f>
        <v>17,83</v>
      </c>
      <c r="I731" s="72">
        <f t="shared" si="96"/>
        <v>0.53</v>
      </c>
      <c r="J731" s="167"/>
    </row>
    <row r="732" spans="1:10" ht="25.5" hidden="1">
      <c r="A732" s="88">
        <v>88239</v>
      </c>
      <c r="B732" s="71" t="s">
        <v>44</v>
      </c>
      <c r="C732" s="27" t="s">
        <v>13</v>
      </c>
      <c r="D732" s="35" t="s">
        <v>113</v>
      </c>
      <c r="E732" s="167" t="s">
        <v>24</v>
      </c>
      <c r="F732" s="34"/>
      <c r="G732" s="172">
        <v>6.5000000000000002E-2</v>
      </c>
      <c r="H732" s="38">
        <v>14.5</v>
      </c>
      <c r="I732" s="72">
        <f t="shared" si="96"/>
        <v>0.94</v>
      </c>
    </row>
    <row r="733" spans="1:10" ht="25.5" hidden="1">
      <c r="A733" s="88">
        <v>88262</v>
      </c>
      <c r="B733" s="71" t="s">
        <v>44</v>
      </c>
      <c r="C733" s="27" t="s">
        <v>13</v>
      </c>
      <c r="D733" s="35" t="s">
        <v>435</v>
      </c>
      <c r="E733" s="167" t="s">
        <v>24</v>
      </c>
      <c r="F733" s="34"/>
      <c r="G733" s="172">
        <v>0.11799999999999999</v>
      </c>
      <c r="H733" s="38">
        <v>17.11</v>
      </c>
      <c r="I733" s="72">
        <f t="shared" si="96"/>
        <v>2.02</v>
      </c>
    </row>
    <row r="734" spans="1:10" ht="38.25" hidden="1">
      <c r="A734" s="174">
        <v>93281</v>
      </c>
      <c r="B734" s="71" t="s">
        <v>44</v>
      </c>
      <c r="C734" s="27" t="s">
        <v>13</v>
      </c>
      <c r="D734" s="8" t="s">
        <v>561</v>
      </c>
      <c r="E734" s="189" t="s">
        <v>530</v>
      </c>
      <c r="G734" s="173">
        <v>4.5999999999999999E-3</v>
      </c>
      <c r="H734" s="6">
        <v>18.91</v>
      </c>
      <c r="I734" s="72">
        <f t="shared" si="96"/>
        <v>0.09</v>
      </c>
    </row>
    <row r="735" spans="1:10" ht="38.25" hidden="1">
      <c r="A735" s="174">
        <v>93282</v>
      </c>
      <c r="B735" s="71" t="s">
        <v>44</v>
      </c>
      <c r="C735" s="27" t="s">
        <v>13</v>
      </c>
      <c r="D735" s="8" t="s">
        <v>562</v>
      </c>
      <c r="E735" s="189" t="s">
        <v>532</v>
      </c>
      <c r="G735" s="173">
        <v>6.4000000000000003E-3</v>
      </c>
      <c r="H735" s="6">
        <v>18.25</v>
      </c>
      <c r="I735" s="72">
        <f t="shared" si="96"/>
        <v>0.12</v>
      </c>
    </row>
    <row r="736" spans="1:10" hidden="1"/>
    <row r="737" spans="1:44" s="34" customFormat="1" hidden="1">
      <c r="A737" s="168" t="s">
        <v>436</v>
      </c>
      <c r="B737" s="39" t="s">
        <v>8</v>
      </c>
      <c r="C737" s="40" t="s">
        <v>14</v>
      </c>
      <c r="D737" s="41" t="s">
        <v>437</v>
      </c>
      <c r="E737" s="191" t="s">
        <v>32</v>
      </c>
      <c r="F737" s="30">
        <v>1</v>
      </c>
      <c r="G737" s="36"/>
      <c r="H737" s="33">
        <v>2.99</v>
      </c>
      <c r="I737" s="33">
        <f>ROUND(H737*F737,2)</f>
        <v>2.99</v>
      </c>
      <c r="J737" s="167"/>
    </row>
    <row r="738" spans="1:44" hidden="1"/>
    <row r="739" spans="1:44" s="34" customFormat="1" hidden="1">
      <c r="A739" s="168">
        <v>75220</v>
      </c>
      <c r="B739" s="39" t="s">
        <v>44</v>
      </c>
      <c r="C739" s="40" t="s">
        <v>13</v>
      </c>
      <c r="D739" s="41" t="s">
        <v>432</v>
      </c>
      <c r="E739" s="191" t="s">
        <v>11</v>
      </c>
      <c r="F739" s="30">
        <v>1</v>
      </c>
      <c r="G739" s="36"/>
      <c r="H739" s="33" t="e">
        <f>SUM(I740:I742)</f>
        <v>#N/A</v>
      </c>
      <c r="I739" s="33" t="e">
        <f>ROUND(H739*F739,2)</f>
        <v>#N/A</v>
      </c>
      <c r="J739" s="167"/>
    </row>
    <row r="740" spans="1:44" s="34" customFormat="1" hidden="1">
      <c r="A740" s="174">
        <v>7241</v>
      </c>
      <c r="B740" s="71" t="s">
        <v>44</v>
      </c>
      <c r="C740" s="27" t="s">
        <v>14</v>
      </c>
      <c r="D740" s="35" t="e">
        <f>IF(A740=0," ",VLOOKUP(A740,InsumosSINAPI!$A$6:$I$9354,2,0))</f>
        <v>#N/A</v>
      </c>
      <c r="E740" s="167" t="e">
        <f>IF(A740=0," ",VLOOKUP(A740,InsumosSINAPI!$A$6:$I$9354,3,0))</f>
        <v>#N/A</v>
      </c>
      <c r="G740" s="172">
        <v>0.82499999999999996</v>
      </c>
      <c r="H740" s="72" t="e">
        <f>IF(A740=0," ",VLOOKUP(A740,InsumosSINAPI!$A$6:$I$9354,5,0))</f>
        <v>#N/A</v>
      </c>
      <c r="I740" s="72" t="e">
        <f t="shared" ref="I740:I741" si="97">ROUND(H740*G740,2)</f>
        <v>#N/A</v>
      </c>
      <c r="J740" s="167"/>
    </row>
    <row r="741" spans="1:44" hidden="1">
      <c r="A741" s="88">
        <v>88316</v>
      </c>
      <c r="B741" s="71" t="s">
        <v>44</v>
      </c>
      <c r="C741" s="27" t="s">
        <v>13</v>
      </c>
      <c r="D741" s="35" t="s">
        <v>33</v>
      </c>
      <c r="E741" s="167" t="s">
        <v>24</v>
      </c>
      <c r="F741" s="34"/>
      <c r="G741" s="172">
        <v>0.12</v>
      </c>
      <c r="H741" s="38">
        <v>12.94</v>
      </c>
      <c r="I741" s="72">
        <f t="shared" si="97"/>
        <v>1.55</v>
      </c>
    </row>
    <row r="742" spans="1:44" s="56" customFormat="1" ht="15" hidden="1" customHeight="1">
      <c r="A742" s="27">
        <v>88323</v>
      </c>
      <c r="B742" s="71" t="s">
        <v>44</v>
      </c>
      <c r="C742" s="27" t="s">
        <v>13</v>
      </c>
      <c r="D742" s="35" t="s">
        <v>230</v>
      </c>
      <c r="E742" s="167" t="s">
        <v>24</v>
      </c>
      <c r="F742" s="34"/>
      <c r="G742" s="36">
        <v>0.12</v>
      </c>
      <c r="H742" s="38">
        <v>19.5</v>
      </c>
      <c r="I742" s="38">
        <f t="shared" ref="I742" si="98">ROUND(G742*H742,2)</f>
        <v>2.34</v>
      </c>
      <c r="J742" s="167"/>
      <c r="K742" s="58"/>
      <c r="L742" s="59"/>
      <c r="R742" s="60"/>
      <c r="V742" s="61"/>
      <c r="W742" s="61"/>
      <c r="X742" s="61"/>
      <c r="Y742" s="61"/>
      <c r="Z742" s="61"/>
      <c r="AA742" s="61"/>
      <c r="AB742" s="61"/>
      <c r="AC742" s="61"/>
      <c r="AD742" s="61"/>
      <c r="AE742" s="61"/>
      <c r="AF742" s="61"/>
      <c r="AG742" s="61"/>
      <c r="AH742" s="61"/>
      <c r="AI742" s="61"/>
      <c r="AJ742" s="61"/>
      <c r="AK742" s="61"/>
      <c r="AL742" s="61"/>
      <c r="AM742" s="61"/>
      <c r="AN742" s="61"/>
      <c r="AO742" s="61"/>
      <c r="AP742" s="61"/>
      <c r="AQ742" s="61"/>
      <c r="AR742" s="62"/>
    </row>
    <row r="743" spans="1:44" hidden="1"/>
    <row r="744" spans="1:44" s="34" customFormat="1" hidden="1">
      <c r="A744" s="168" t="s">
        <v>563</v>
      </c>
      <c r="B744" s="39" t="s">
        <v>8</v>
      </c>
      <c r="C744" s="40" t="s">
        <v>13</v>
      </c>
      <c r="D744" s="41" t="s">
        <v>564</v>
      </c>
      <c r="E744" s="191" t="s">
        <v>480</v>
      </c>
      <c r="F744" s="30">
        <v>1</v>
      </c>
      <c r="G744" s="36"/>
      <c r="H744" s="33">
        <f>SUM(I745:I749)</f>
        <v>48.67</v>
      </c>
      <c r="I744" s="33">
        <f>ROUND(H744*F744,2)</f>
        <v>48.67</v>
      </c>
      <c r="J744" s="167"/>
    </row>
    <row r="745" spans="1:44" s="34" customFormat="1" hidden="1">
      <c r="A745" s="174" t="s">
        <v>565</v>
      </c>
      <c r="B745" s="71" t="s">
        <v>8</v>
      </c>
      <c r="C745" s="27" t="s">
        <v>14</v>
      </c>
      <c r="D745" s="35" t="s">
        <v>568</v>
      </c>
      <c r="E745" s="167" t="s">
        <v>32</v>
      </c>
      <c r="G745" s="172">
        <v>3</v>
      </c>
      <c r="H745" s="172">
        <v>1.82</v>
      </c>
      <c r="I745" s="72">
        <f t="shared" ref="I745:I749" si="99">ROUND(H745*G745,2)</f>
        <v>5.46</v>
      </c>
      <c r="J745" s="167"/>
    </row>
    <row r="746" spans="1:44" s="34" customFormat="1" hidden="1">
      <c r="A746" s="174" t="s">
        <v>566</v>
      </c>
      <c r="B746" s="71" t="s">
        <v>8</v>
      </c>
      <c r="C746" s="27" t="s">
        <v>14</v>
      </c>
      <c r="D746" s="35" t="s">
        <v>564</v>
      </c>
      <c r="E746" s="167" t="s">
        <v>480</v>
      </c>
      <c r="G746" s="172">
        <v>1</v>
      </c>
      <c r="H746" s="172">
        <v>33.479999999999997</v>
      </c>
      <c r="I746" s="72">
        <f t="shared" si="99"/>
        <v>33.479999999999997</v>
      </c>
      <c r="J746" s="167"/>
    </row>
    <row r="747" spans="1:44" s="34" customFormat="1" hidden="1">
      <c r="A747" s="174" t="s">
        <v>567</v>
      </c>
      <c r="B747" s="71" t="s">
        <v>8</v>
      </c>
      <c r="C747" s="27" t="s">
        <v>14</v>
      </c>
      <c r="D747" s="35" t="s">
        <v>569</v>
      </c>
      <c r="E747" s="167" t="s">
        <v>32</v>
      </c>
      <c r="G747" s="172">
        <v>3</v>
      </c>
      <c r="H747" s="172">
        <v>0.27</v>
      </c>
      <c r="I747" s="72"/>
      <c r="J747" s="167"/>
    </row>
    <row r="748" spans="1:44" hidden="1">
      <c r="A748" s="174">
        <v>88316</v>
      </c>
      <c r="B748" s="71" t="s">
        <v>44</v>
      </c>
      <c r="C748" s="27" t="s">
        <v>13</v>
      </c>
      <c r="D748" s="35" t="s">
        <v>33</v>
      </c>
      <c r="E748" s="167" t="s">
        <v>24</v>
      </c>
      <c r="F748" s="34"/>
      <c r="G748" s="172">
        <v>0.3</v>
      </c>
      <c r="H748" s="38">
        <v>12.94</v>
      </c>
      <c r="I748" s="72">
        <f t="shared" si="99"/>
        <v>3.88</v>
      </c>
    </row>
    <row r="749" spans="1:44" s="56" customFormat="1" ht="15" hidden="1" customHeight="1">
      <c r="A749" s="27">
        <v>88323</v>
      </c>
      <c r="B749" s="71" t="s">
        <v>44</v>
      </c>
      <c r="C749" s="27" t="s">
        <v>13</v>
      </c>
      <c r="D749" s="35" t="s">
        <v>230</v>
      </c>
      <c r="E749" s="167" t="s">
        <v>24</v>
      </c>
      <c r="F749" s="34"/>
      <c r="G749" s="36">
        <v>0.3</v>
      </c>
      <c r="H749" s="38">
        <v>19.5</v>
      </c>
      <c r="I749" s="72">
        <f t="shared" si="99"/>
        <v>5.85</v>
      </c>
      <c r="J749" s="167"/>
      <c r="K749" s="58"/>
      <c r="L749" s="59"/>
      <c r="R749" s="60"/>
      <c r="V749" s="61"/>
      <c r="W749" s="61"/>
      <c r="X749" s="61"/>
      <c r="Y749" s="61"/>
      <c r="Z749" s="61"/>
      <c r="AA749" s="61"/>
      <c r="AB749" s="61"/>
      <c r="AC749" s="61"/>
      <c r="AD749" s="61"/>
      <c r="AE749" s="61"/>
      <c r="AF749" s="61"/>
      <c r="AG749" s="61"/>
      <c r="AH749" s="61"/>
      <c r="AI749" s="61"/>
      <c r="AJ749" s="61"/>
      <c r="AK749" s="61"/>
      <c r="AL749" s="61"/>
      <c r="AM749" s="61"/>
      <c r="AN749" s="61"/>
      <c r="AO749" s="61"/>
      <c r="AP749" s="61"/>
      <c r="AQ749" s="61"/>
      <c r="AR749" s="62"/>
    </row>
    <row r="750" spans="1:44" hidden="1"/>
    <row r="751" spans="1:44" s="34" customFormat="1" hidden="1">
      <c r="A751" s="168" t="s">
        <v>570</v>
      </c>
      <c r="B751" s="39" t="s">
        <v>8</v>
      </c>
      <c r="C751" s="40" t="s">
        <v>13</v>
      </c>
      <c r="D751" s="41" t="s">
        <v>571</v>
      </c>
      <c r="E751" s="191" t="s">
        <v>7</v>
      </c>
      <c r="F751" s="30">
        <v>1</v>
      </c>
      <c r="G751" s="36"/>
      <c r="H751" s="33" t="e">
        <f>SUM(I752:I763)</f>
        <v>#N/A</v>
      </c>
      <c r="I751" s="33" t="e">
        <f>ROUND(H751*F751,2)</f>
        <v>#N/A</v>
      </c>
      <c r="J751" s="167"/>
    </row>
    <row r="752" spans="1:44" s="34" customFormat="1" hidden="1">
      <c r="A752" s="174">
        <v>337</v>
      </c>
      <c r="B752" s="71" t="s">
        <v>44</v>
      </c>
      <c r="C752" s="27" t="s">
        <v>14</v>
      </c>
      <c r="D752" s="35" t="e">
        <f>IF(A752=0," ",VLOOKUP(A752,InsumosSINAPI!$A$6:$I$9354,2,0))</f>
        <v>#N/A</v>
      </c>
      <c r="E752" s="167" t="e">
        <f>IF(A752=0," ",VLOOKUP(A752,InsumosSINAPI!$A$6:$I$9354,3,0))</f>
        <v>#N/A</v>
      </c>
      <c r="G752" s="172">
        <v>0.02</v>
      </c>
      <c r="H752" s="72" t="e">
        <f>IF(A752=0," ",VLOOKUP(A752,InsumosSINAPI!$A$6:$I$9354,5,0))</f>
        <v>#N/A</v>
      </c>
      <c r="I752" s="72" t="e">
        <f t="shared" ref="I752" si="100">ROUND(H752*G752,2)</f>
        <v>#N/A</v>
      </c>
      <c r="J752" s="167"/>
    </row>
    <row r="753" spans="1:44" s="34" customFormat="1" ht="25.5" hidden="1">
      <c r="A753" s="174">
        <v>4720</v>
      </c>
      <c r="B753" s="71" t="s">
        <v>44</v>
      </c>
      <c r="C753" s="27" t="s">
        <v>14</v>
      </c>
      <c r="D753" s="35" t="str">
        <f>IF(A753=0," ",VLOOKUP(A753,InsumosSINAPI!$A$6:$I$9354,2,0))</f>
        <v>PEDRA BRITADA N. 0, OU PEDRISCO (4,8 A 9,5 MM) POSTO PEDREIRA/FORNECEDOR, SEM FRETE</v>
      </c>
      <c r="E753" s="167" t="str">
        <f>IF(A753=0," ",VLOOKUP(A753,InsumosSINAPI!$A$6:$I$9354,3,0))</f>
        <v xml:space="preserve">M3    </v>
      </c>
      <c r="G753" s="172">
        <v>0.09</v>
      </c>
      <c r="H753" s="72" t="str">
        <f>IF(A753=0," ",VLOOKUP(A753,InsumosSINAPI!$A$6:$I$9354,5,0))</f>
        <v>103,66</v>
      </c>
      <c r="I753" s="72">
        <f t="shared" ref="I753:I757" si="101">ROUND(H753*G753,2)</f>
        <v>9.33</v>
      </c>
      <c r="J753" s="167"/>
    </row>
    <row r="754" spans="1:44" s="34" customFormat="1" hidden="1">
      <c r="A754" s="174" t="s">
        <v>243</v>
      </c>
      <c r="B754" s="71" t="s">
        <v>8</v>
      </c>
      <c r="C754" s="27" t="s">
        <v>14</v>
      </c>
      <c r="D754" s="35" t="s">
        <v>244</v>
      </c>
      <c r="E754" s="167" t="s">
        <v>486</v>
      </c>
      <c r="G754" s="172">
        <v>0.02</v>
      </c>
      <c r="H754" s="72">
        <v>11.26</v>
      </c>
      <c r="I754" s="72">
        <f t="shared" si="101"/>
        <v>0.23</v>
      </c>
      <c r="J754" s="167"/>
    </row>
    <row r="755" spans="1:44" ht="25.5" hidden="1">
      <c r="A755" s="174">
        <v>367</v>
      </c>
      <c r="B755" s="71" t="s">
        <v>44</v>
      </c>
      <c r="C755" s="27" t="s">
        <v>14</v>
      </c>
      <c r="D755" s="35" t="str">
        <f>IF(A755=0," ",VLOOKUP(A755,InsumosSINAPI!$A$6:$I$9354,2,0))</f>
        <v>AREIA GROSSA - POSTO JAZIDA/FORNECEDOR (RETIRADO NA JAZIDA, SEM TRANSPORTE)</v>
      </c>
      <c r="E755" s="167" t="str">
        <f>IF(A755=0," ",VLOOKUP(A755,InsumosSINAPI!$A$6:$I$9354,3,0))</f>
        <v xml:space="preserve">M3    </v>
      </c>
      <c r="F755" s="34"/>
      <c r="G755" s="172">
        <v>0.04</v>
      </c>
      <c r="H755" s="72" t="str">
        <f>IF(A755=0," ",VLOOKUP(A755,InsumosSINAPI!$A$6:$I$9354,5,0))</f>
        <v>101,30</v>
      </c>
      <c r="I755" s="72">
        <f t="shared" si="101"/>
        <v>4.05</v>
      </c>
    </row>
    <row r="756" spans="1:44" s="56" customFormat="1" ht="15" hidden="1" customHeight="1">
      <c r="A756" s="174">
        <v>1379</v>
      </c>
      <c r="B756" s="71" t="s">
        <v>44</v>
      </c>
      <c r="C756" s="27" t="s">
        <v>14</v>
      </c>
      <c r="D756" s="35" t="str">
        <f>IF(A756=0," ",VLOOKUP(A756,InsumosSINAPI!$A$6:$I$9354,2,0))</f>
        <v>CIMENTO PORTLAND COMPOSTO CP II-32</v>
      </c>
      <c r="E756" s="167" t="str">
        <f>IF(A756=0," ",VLOOKUP(A756,InsumosSINAPI!$A$6:$I$9354,3,0))</f>
        <v xml:space="preserve">KG    </v>
      </c>
      <c r="F756" s="34"/>
      <c r="G756" s="172">
        <v>17.36</v>
      </c>
      <c r="H756" s="72" t="str">
        <f>IF(A756=0," ",VLOOKUP(A756,InsumosSINAPI!$A$6:$I$9354,5,0))</f>
        <v>0,56</v>
      </c>
      <c r="I756" s="72">
        <f t="shared" si="101"/>
        <v>9.7200000000000006</v>
      </c>
      <c r="J756" s="167"/>
      <c r="K756" s="58"/>
      <c r="L756" s="59"/>
      <c r="R756" s="60"/>
      <c r="V756" s="61"/>
      <c r="W756" s="61"/>
      <c r="X756" s="61"/>
      <c r="Y756" s="61"/>
      <c r="Z756" s="61"/>
      <c r="AA756" s="61"/>
      <c r="AB756" s="61"/>
      <c r="AC756" s="61"/>
      <c r="AD756" s="61"/>
      <c r="AE756" s="61"/>
      <c r="AF756" s="61"/>
      <c r="AG756" s="61"/>
      <c r="AH756" s="61"/>
      <c r="AI756" s="61"/>
      <c r="AJ756" s="61"/>
      <c r="AK756" s="61"/>
      <c r="AL756" s="61"/>
      <c r="AM756" s="61"/>
      <c r="AN756" s="61"/>
      <c r="AO756" s="61"/>
      <c r="AP756" s="61"/>
      <c r="AQ756" s="61"/>
      <c r="AR756" s="62"/>
    </row>
    <row r="757" spans="1:44" hidden="1">
      <c r="A757" s="174" t="s">
        <v>572</v>
      </c>
      <c r="B757" s="71" t="s">
        <v>8</v>
      </c>
      <c r="C757" s="7" t="s">
        <v>14</v>
      </c>
      <c r="D757" s="35" t="s">
        <v>573</v>
      </c>
      <c r="E757" s="189" t="s">
        <v>7</v>
      </c>
      <c r="G757" s="172">
        <v>1</v>
      </c>
      <c r="H757" s="248">
        <v>16.510000000000002</v>
      </c>
      <c r="I757" s="72">
        <f t="shared" si="101"/>
        <v>16.510000000000002</v>
      </c>
    </row>
    <row r="758" spans="1:44" hidden="1">
      <c r="A758" s="174">
        <v>39</v>
      </c>
      <c r="B758" s="71" t="s">
        <v>44</v>
      </c>
      <c r="C758" s="27" t="s">
        <v>14</v>
      </c>
      <c r="D758" s="35" t="e">
        <f>IF(A758=0," ",VLOOKUP(A758,InsumosSINAPI!$A$6:$I$9354,2,0))</f>
        <v>#N/A</v>
      </c>
      <c r="E758" s="167" t="e">
        <f>IF(A758=0," ",VLOOKUP(A758,InsumosSINAPI!$A$6:$I$9354,3,0))</f>
        <v>#N/A</v>
      </c>
      <c r="F758" s="34"/>
      <c r="G758" s="172">
        <v>1.35</v>
      </c>
      <c r="H758" s="72" t="e">
        <f>IF(A758=0," ",VLOOKUP(A758,InsumosSINAPI!$A$6:$I$9354,5,0))</f>
        <v>#N/A</v>
      </c>
      <c r="I758" s="72" t="e">
        <f t="shared" ref="I758:I760" si="102">ROUND(H758*G758,2)</f>
        <v>#N/A</v>
      </c>
    </row>
    <row r="759" spans="1:44" hidden="1">
      <c r="A759" s="174">
        <v>88309</v>
      </c>
      <c r="B759" s="71" t="s">
        <v>44</v>
      </c>
      <c r="C759" s="27" t="s">
        <v>13</v>
      </c>
      <c r="D759" s="35" t="s">
        <v>52</v>
      </c>
      <c r="E759" s="167" t="s">
        <v>24</v>
      </c>
      <c r="F759" s="34"/>
      <c r="G759" s="172">
        <v>0.3</v>
      </c>
      <c r="H759" s="38">
        <v>17.2</v>
      </c>
      <c r="I759" s="72">
        <f t="shared" si="102"/>
        <v>5.16</v>
      </c>
    </row>
    <row r="760" spans="1:44" hidden="1">
      <c r="A760" s="174">
        <v>88316</v>
      </c>
      <c r="B760" s="71" t="s">
        <v>44</v>
      </c>
      <c r="C760" s="27" t="s">
        <v>13</v>
      </c>
      <c r="D760" s="35" t="s">
        <v>33</v>
      </c>
      <c r="E760" s="167" t="s">
        <v>24</v>
      </c>
      <c r="F760" s="34"/>
      <c r="G760" s="172">
        <v>1.1000000000000001</v>
      </c>
      <c r="H760" s="38">
        <v>12.94</v>
      </c>
      <c r="I760" s="72">
        <f t="shared" si="102"/>
        <v>14.23</v>
      </c>
    </row>
    <row r="761" spans="1:44" s="34" customFormat="1" ht="25.5" hidden="1" customHeight="1">
      <c r="A761" s="27">
        <v>88261</v>
      </c>
      <c r="B761" s="71" t="s">
        <v>44</v>
      </c>
      <c r="C761" s="27" t="s">
        <v>13</v>
      </c>
      <c r="D761" s="35" t="s">
        <v>114</v>
      </c>
      <c r="E761" s="167" t="s">
        <v>24</v>
      </c>
      <c r="G761" s="36">
        <v>0.7</v>
      </c>
      <c r="H761" s="38">
        <v>16.37</v>
      </c>
      <c r="I761" s="72">
        <f t="shared" ref="I761:I763" si="103">ROUND(G761*H761,2)</f>
        <v>11.46</v>
      </c>
      <c r="J761" s="167"/>
    </row>
    <row r="762" spans="1:44" hidden="1">
      <c r="A762" s="7">
        <v>88245</v>
      </c>
      <c r="B762" s="71" t="s">
        <v>44</v>
      </c>
      <c r="C762" s="27" t="s">
        <v>13</v>
      </c>
      <c r="D762" s="8" t="s">
        <v>574</v>
      </c>
      <c r="E762" s="189" t="s">
        <v>24</v>
      </c>
      <c r="G762" s="36">
        <v>0.8</v>
      </c>
      <c r="H762" s="6">
        <v>17.190000000000001</v>
      </c>
      <c r="I762" s="72">
        <f t="shared" si="103"/>
        <v>13.75</v>
      </c>
    </row>
    <row r="763" spans="1:44" hidden="1">
      <c r="A763" s="7" t="s">
        <v>575</v>
      </c>
      <c r="B763" s="71" t="s">
        <v>8</v>
      </c>
      <c r="C763" s="27" t="s">
        <v>576</v>
      </c>
      <c r="D763" s="8" t="s">
        <v>577</v>
      </c>
      <c r="E763" s="189" t="s">
        <v>24</v>
      </c>
      <c r="G763" s="36">
        <v>0.02</v>
      </c>
      <c r="H763" s="6">
        <v>21.454512000000001</v>
      </c>
      <c r="I763" s="72">
        <f t="shared" si="103"/>
        <v>0.43</v>
      </c>
    </row>
    <row r="764" spans="1:44" hidden="1"/>
    <row r="765" spans="1:44" ht="38.25" hidden="1">
      <c r="A765" s="168">
        <v>94231</v>
      </c>
      <c r="B765" s="39" t="s">
        <v>44</v>
      </c>
      <c r="C765" s="40" t="s">
        <v>13</v>
      </c>
      <c r="D765" s="41" t="s">
        <v>578</v>
      </c>
      <c r="E765" s="191" t="s">
        <v>11</v>
      </c>
      <c r="F765" s="30">
        <v>1</v>
      </c>
      <c r="G765" s="36"/>
      <c r="H765" s="33" t="e">
        <f>SUM(I766:I774)</f>
        <v>#N/A</v>
      </c>
      <c r="I765" s="33" t="e">
        <f>ROUND(H765*F765,2)</f>
        <v>#N/A</v>
      </c>
    </row>
    <row r="766" spans="1:44" ht="25.5" hidden="1">
      <c r="A766" s="174">
        <v>142</v>
      </c>
      <c r="B766" s="71" t="s">
        <v>44</v>
      </c>
      <c r="C766" s="27" t="s">
        <v>14</v>
      </c>
      <c r="D766" s="35" t="str">
        <f>IF(A766=0," ",VLOOKUP(A766,InsumosSINAPI!$A$6:$I$9354,2,0))</f>
        <v>SELANTE ELASTICO MONOCOMPONENTE A BASE DE POLIURETANO (PU) PARA JUNTAS DIVERSAS</v>
      </c>
      <c r="E766" s="167" t="str">
        <f>IF(A766=0," ",VLOOKUP(A766,InsumosSINAPI!$A$6:$I$9354,3,0))</f>
        <v xml:space="preserve">310ML </v>
      </c>
      <c r="F766" s="34"/>
      <c r="G766" s="172">
        <v>0.04</v>
      </c>
      <c r="H766" s="72" t="str">
        <f>IF(A766=0," ",VLOOKUP(A766,InsumosSINAPI!$A$6:$I$9354,5,0))</f>
        <v>36,06</v>
      </c>
      <c r="I766" s="72">
        <f t="shared" ref="I766:I773" si="104">ROUND(H766*G766,2)</f>
        <v>1.44</v>
      </c>
    </row>
    <row r="767" spans="1:44" hidden="1">
      <c r="A767" s="174">
        <v>5061</v>
      </c>
      <c r="B767" s="71" t="s">
        <v>44</v>
      </c>
      <c r="C767" s="27" t="s">
        <v>14</v>
      </c>
      <c r="D767" s="35" t="str">
        <f>IF(A767=0," ",VLOOKUP(A767,InsumosSINAPI!$A$6:$I$9354,2,0))</f>
        <v>PREGO DE ACO POLIDO COM CABECA 18 X 27 (2 1/2 X 10)</v>
      </c>
      <c r="E767" s="167" t="str">
        <f>IF(A767=0," ",VLOOKUP(A767,InsumosSINAPI!$A$6:$I$9354,3,0))</f>
        <v xml:space="preserve">KG    </v>
      </c>
      <c r="F767" s="34"/>
      <c r="G767" s="172">
        <v>6.0000000000000001E-3</v>
      </c>
      <c r="H767" s="72" t="str">
        <f>IF(A767=0," ",VLOOKUP(A767,InsumosSINAPI!$A$6:$I$9354,5,0))</f>
        <v>17,40</v>
      </c>
      <c r="I767" s="72">
        <f t="shared" ref="I767:I770" si="105">ROUND(H767*G767,2)</f>
        <v>0.1</v>
      </c>
    </row>
    <row r="768" spans="1:44" ht="25.5" hidden="1">
      <c r="A768" s="174">
        <v>5104</v>
      </c>
      <c r="B768" s="71" t="s">
        <v>44</v>
      </c>
      <c r="C768" s="27" t="s">
        <v>14</v>
      </c>
      <c r="D768" s="35" t="str">
        <f>IF(A768=0," ",VLOOKUP(A768,InsumosSINAPI!$A$6:$I$9354,2,0))</f>
        <v>REBITE DE ALUMINIO VAZADO DE REPUXO, 3,2 X 8 MM (1KG = 1025 UNIDADES)</v>
      </c>
      <c r="E768" s="167" t="str">
        <f>IF(A768=0," ",VLOOKUP(A768,InsumosSINAPI!$A$6:$I$9354,3,0))</f>
        <v xml:space="preserve">KG    </v>
      </c>
      <c r="F768" s="34"/>
      <c r="G768" s="172">
        <v>1.1999999999999999E-3</v>
      </c>
      <c r="H768" s="72" t="str">
        <f>IF(A768=0," ",VLOOKUP(A768,InsumosSINAPI!$A$6:$I$9354,5,0))</f>
        <v>75,30</v>
      </c>
      <c r="I768" s="72">
        <f t="shared" si="105"/>
        <v>0.09</v>
      </c>
    </row>
    <row r="769" spans="1:10" hidden="1">
      <c r="A769" s="174">
        <v>13388</v>
      </c>
      <c r="B769" s="71" t="s">
        <v>44</v>
      </c>
      <c r="C769" s="27" t="s">
        <v>14</v>
      </c>
      <c r="D769" s="35" t="str">
        <f>IF(A769=0," ",VLOOKUP(A769,InsumosSINAPI!$A$6:$I$9354,2,0))</f>
        <v>SOLDA EM BARRA DE ESTANHO-CHUMBO 50/50</v>
      </c>
      <c r="E769" s="167" t="str">
        <f>IF(A769=0," ",VLOOKUP(A769,InsumosSINAPI!$A$6:$I$9354,3,0))</f>
        <v xml:space="preserve">KG    </v>
      </c>
      <c r="F769" s="34"/>
      <c r="G769" s="172">
        <v>4.4999999999999998E-2</v>
      </c>
      <c r="H769" s="72" t="str">
        <f>IF(A769=0," ",VLOOKUP(A769,InsumosSINAPI!$A$6:$I$9354,5,0))</f>
        <v>244,54</v>
      </c>
      <c r="I769" s="72">
        <f t="shared" si="105"/>
        <v>11</v>
      </c>
    </row>
    <row r="770" spans="1:10" hidden="1">
      <c r="A770" s="174">
        <v>40872</v>
      </c>
      <c r="B770" s="71" t="s">
        <v>44</v>
      </c>
      <c r="C770" s="27" t="s">
        <v>14</v>
      </c>
      <c r="D770" s="35" t="e">
        <f>IF(A770=0," ",VLOOKUP(A770,InsumosSINAPI!$A$6:$I$9354,2,0))</f>
        <v>#N/A</v>
      </c>
      <c r="E770" s="167" t="e">
        <f>IF(A770=0," ",VLOOKUP(A770,InsumosSINAPI!$A$6:$I$9354,3,0))</f>
        <v>#N/A</v>
      </c>
      <c r="F770" s="34"/>
      <c r="G770" s="172">
        <v>1.05</v>
      </c>
      <c r="H770" s="72" t="e">
        <f>IF(A770=0," ",VLOOKUP(A770,InsumosSINAPI!$A$6:$I$9354,5,0))</f>
        <v>#N/A</v>
      </c>
      <c r="I770" s="72" t="e">
        <f t="shared" si="105"/>
        <v>#N/A</v>
      </c>
    </row>
    <row r="771" spans="1:10" hidden="1">
      <c r="A771" s="174">
        <v>88316</v>
      </c>
      <c r="B771" s="71" t="s">
        <v>44</v>
      </c>
      <c r="C771" s="27" t="s">
        <v>13</v>
      </c>
      <c r="D771" s="35" t="s">
        <v>33</v>
      </c>
      <c r="E771" s="167" t="s">
        <v>24</v>
      </c>
      <c r="F771" s="34"/>
      <c r="G771" s="172">
        <v>0.20699999999999999</v>
      </c>
      <c r="H771" s="38">
        <v>12.94</v>
      </c>
      <c r="I771" s="72">
        <f t="shared" si="104"/>
        <v>2.68</v>
      </c>
    </row>
    <row r="772" spans="1:10" hidden="1">
      <c r="A772" s="27">
        <v>88323</v>
      </c>
      <c r="B772" s="71" t="s">
        <v>44</v>
      </c>
      <c r="C772" s="27" t="s">
        <v>13</v>
      </c>
      <c r="D772" s="35" t="s">
        <v>230</v>
      </c>
      <c r="E772" s="167" t="s">
        <v>24</v>
      </c>
      <c r="F772" s="34"/>
      <c r="G772" s="36">
        <v>0.112</v>
      </c>
      <c r="H772" s="38">
        <v>19.5</v>
      </c>
      <c r="I772" s="72">
        <f t="shared" si="104"/>
        <v>2.1800000000000002</v>
      </c>
    </row>
    <row r="773" spans="1:10" ht="38.25" hidden="1">
      <c r="A773" s="174">
        <v>93281</v>
      </c>
      <c r="B773" s="71" t="s">
        <v>44</v>
      </c>
      <c r="C773" s="27" t="s">
        <v>13</v>
      </c>
      <c r="D773" s="8" t="s">
        <v>561</v>
      </c>
      <c r="E773" s="189" t="s">
        <v>530</v>
      </c>
      <c r="G773" s="173">
        <v>1.32E-2</v>
      </c>
      <c r="H773" s="6">
        <v>18.91</v>
      </c>
      <c r="I773" s="72">
        <f t="shared" si="104"/>
        <v>0.25</v>
      </c>
    </row>
    <row r="774" spans="1:10" ht="38.25" hidden="1">
      <c r="A774" s="174">
        <v>93282</v>
      </c>
      <c r="B774" s="71" t="s">
        <v>44</v>
      </c>
      <c r="C774" s="27" t="s">
        <v>13</v>
      </c>
      <c r="D774" s="8" t="s">
        <v>562</v>
      </c>
      <c r="E774" s="189" t="s">
        <v>532</v>
      </c>
      <c r="G774" s="173">
        <v>1.83E-2</v>
      </c>
      <c r="H774" s="6">
        <v>18.25</v>
      </c>
      <c r="I774" s="72">
        <f t="shared" ref="I774" si="106">ROUND(H774*G774,2)</f>
        <v>0.33</v>
      </c>
    </row>
    <row r="775" spans="1:10" hidden="1"/>
    <row r="776" spans="1:10" s="34" customFormat="1" ht="25.5" hidden="1">
      <c r="A776" s="168">
        <v>93184</v>
      </c>
      <c r="B776" s="39" t="s">
        <v>44</v>
      </c>
      <c r="C776" s="40" t="s">
        <v>13</v>
      </c>
      <c r="D776" s="41" t="s">
        <v>579</v>
      </c>
      <c r="E776" s="191" t="s">
        <v>11</v>
      </c>
      <c r="F776" s="30">
        <v>1</v>
      </c>
      <c r="G776" s="36"/>
      <c r="H776" s="33">
        <f>SUM(I777:I784)</f>
        <v>18.46</v>
      </c>
      <c r="I776" s="33">
        <f>ROUND(H776*F776,2)</f>
        <v>18.46</v>
      </c>
      <c r="J776" s="167"/>
    </row>
    <row r="777" spans="1:10" s="34" customFormat="1" ht="25.5" hidden="1">
      <c r="A777" s="174">
        <v>2692</v>
      </c>
      <c r="B777" s="71" t="s">
        <v>44</v>
      </c>
      <c r="C777" s="27" t="s">
        <v>14</v>
      </c>
      <c r="D777" s="35" t="str">
        <f>IF(A777=0," ",VLOOKUP(A777,InsumosSINAPI!$A$6:$I$9354,2,0))</f>
        <v>DESMOLDANTE PROTETOR PARA FORMAS DE MADEIRA, DE BASE OLEOSA EMULSIONADA EM AGUA</v>
      </c>
      <c r="E777" s="167" t="str">
        <f>IF(A777=0," ",VLOOKUP(A777,InsumosSINAPI!$A$6:$I$9354,3,0))</f>
        <v xml:space="preserve">L     </v>
      </c>
      <c r="G777" s="172">
        <v>5.0000000000000001E-3</v>
      </c>
      <c r="H777" s="72" t="str">
        <f>IF(A777=0," ",VLOOKUP(A777,InsumosSINAPI!$A$6:$I$9354,5,0))</f>
        <v>7,22</v>
      </c>
      <c r="I777" s="72">
        <f t="shared" ref="I777:I781" si="107">ROUND(H777*G777,2)</f>
        <v>0.04</v>
      </c>
      <c r="J777" s="167"/>
    </row>
    <row r="778" spans="1:10" s="34" customFormat="1" ht="38.25" hidden="1">
      <c r="A778" s="174">
        <v>39017</v>
      </c>
      <c r="B778" s="71" t="s">
        <v>44</v>
      </c>
      <c r="C778" s="27" t="s">
        <v>14</v>
      </c>
      <c r="D778" s="35" t="str">
        <f>IF(A778=0," ",VLOOKUP(A778,InsumosSINAPI!$A$6:$I$9354,2,0))</f>
        <v>ESPACADOR / DISTANCIADOR CIRCULAR COM ENTRADA LATERAL, EM PLASTICO, PARA VERGALHAO *4,2 A 12,5* MM, COBRIMENTO 20 MM</v>
      </c>
      <c r="E778" s="167" t="str">
        <f>IF(A778=0," ",VLOOKUP(A778,InsumosSINAPI!$A$6:$I$9354,3,0))</f>
        <v xml:space="preserve">UN    </v>
      </c>
      <c r="G778" s="172">
        <v>6</v>
      </c>
      <c r="H778" s="72" t="str">
        <f>IF(A778=0," ",VLOOKUP(A778,InsumosSINAPI!$A$6:$I$9354,5,0))</f>
        <v>0,22</v>
      </c>
      <c r="I778" s="72">
        <f t="shared" si="107"/>
        <v>1.32</v>
      </c>
      <c r="J778" s="167"/>
    </row>
    <row r="779" spans="1:10" s="34" customFormat="1" ht="51" hidden="1">
      <c r="A779" s="174">
        <v>87294</v>
      </c>
      <c r="B779" s="71" t="s">
        <v>44</v>
      </c>
      <c r="C779" s="27" t="s">
        <v>13</v>
      </c>
      <c r="D779" s="35" t="s">
        <v>515</v>
      </c>
      <c r="E779" s="167" t="s">
        <v>9</v>
      </c>
      <c r="G779" s="172">
        <v>1.9E-3</v>
      </c>
      <c r="H779" s="72">
        <v>325.2</v>
      </c>
      <c r="I779" s="72">
        <f t="shared" si="107"/>
        <v>0.62</v>
      </c>
      <c r="J779" s="167"/>
    </row>
    <row r="780" spans="1:10" hidden="1">
      <c r="A780" s="174">
        <v>88309</v>
      </c>
      <c r="B780" s="71" t="s">
        <v>44</v>
      </c>
      <c r="C780" s="27" t="s">
        <v>13</v>
      </c>
      <c r="D780" s="35" t="s">
        <v>52</v>
      </c>
      <c r="E780" s="167" t="s">
        <v>24</v>
      </c>
      <c r="F780" s="34"/>
      <c r="G780" s="172">
        <v>9.4E-2</v>
      </c>
      <c r="H780" s="38">
        <v>17.2</v>
      </c>
      <c r="I780" s="72">
        <f t="shared" si="107"/>
        <v>1.62</v>
      </c>
    </row>
    <row r="781" spans="1:10" hidden="1">
      <c r="A781" s="174">
        <v>88316</v>
      </c>
      <c r="B781" s="71" t="s">
        <v>44</v>
      </c>
      <c r="C781" s="27" t="s">
        <v>13</v>
      </c>
      <c r="D781" s="35" t="s">
        <v>33</v>
      </c>
      <c r="E781" s="167" t="s">
        <v>24</v>
      </c>
      <c r="F781" s="34"/>
      <c r="G781" s="172">
        <v>0.107</v>
      </c>
      <c r="H781" s="38">
        <v>12.94</v>
      </c>
      <c r="I781" s="72">
        <f t="shared" si="107"/>
        <v>1.38</v>
      </c>
    </row>
    <row r="782" spans="1:10" s="34" customFormat="1" ht="25.5" hidden="1" customHeight="1">
      <c r="A782" s="88">
        <v>92270</v>
      </c>
      <c r="B782" s="71" t="s">
        <v>44</v>
      </c>
      <c r="C782" s="27" t="s">
        <v>13</v>
      </c>
      <c r="D782" s="35" t="s">
        <v>580</v>
      </c>
      <c r="E782" s="167" t="s">
        <v>7</v>
      </c>
      <c r="G782" s="36">
        <v>0.122</v>
      </c>
      <c r="H782" s="38">
        <v>68.84</v>
      </c>
      <c r="I782" s="72">
        <f t="shared" ref="I782:I784" si="108">ROUND(G782*H782,2)</f>
        <v>8.4</v>
      </c>
      <c r="J782" s="167"/>
    </row>
    <row r="783" spans="1:10" ht="38.25" hidden="1">
      <c r="A783" s="174">
        <v>92791</v>
      </c>
      <c r="B783" s="71" t="s">
        <v>44</v>
      </c>
      <c r="C783" s="27" t="s">
        <v>13</v>
      </c>
      <c r="D783" s="8" t="s">
        <v>581</v>
      </c>
      <c r="E783" s="189" t="s">
        <v>10</v>
      </c>
      <c r="G783" s="36">
        <v>0.308</v>
      </c>
      <c r="H783" s="6">
        <v>6.39</v>
      </c>
      <c r="I783" s="72">
        <f t="shared" si="108"/>
        <v>1.97</v>
      </c>
    </row>
    <row r="784" spans="1:10" ht="38.25" hidden="1">
      <c r="A784" s="7">
        <v>94970</v>
      </c>
      <c r="B784" s="71" t="s">
        <v>44</v>
      </c>
      <c r="C784" s="27" t="s">
        <v>13</v>
      </c>
      <c r="D784" s="8" t="s">
        <v>582</v>
      </c>
      <c r="E784" s="189" t="s">
        <v>9</v>
      </c>
      <c r="G784" s="36">
        <v>1.2E-2</v>
      </c>
      <c r="H784" s="6">
        <v>259.27</v>
      </c>
      <c r="I784" s="72">
        <f t="shared" si="108"/>
        <v>3.11</v>
      </c>
    </row>
    <row r="785" spans="1:10" hidden="1"/>
    <row r="786" spans="1:10" s="34" customFormat="1" ht="38.25" hidden="1">
      <c r="A786" s="168">
        <v>90801</v>
      </c>
      <c r="B786" s="39" t="s">
        <v>44</v>
      </c>
      <c r="C786" s="40" t="s">
        <v>13</v>
      </c>
      <c r="D786" s="41" t="s">
        <v>583</v>
      </c>
      <c r="E786" s="191" t="s">
        <v>32</v>
      </c>
      <c r="F786" s="30">
        <v>1</v>
      </c>
      <c r="G786" s="36"/>
      <c r="H786" s="33">
        <f>SUM(I787:I791)</f>
        <v>259.65999999999997</v>
      </c>
      <c r="I786" s="33">
        <f>ROUND(H786*F786,2)</f>
        <v>259.66000000000003</v>
      </c>
      <c r="J786" s="167"/>
    </row>
    <row r="787" spans="1:10" s="34" customFormat="1" ht="76.5" hidden="1">
      <c r="A787" s="174">
        <v>183</v>
      </c>
      <c r="B787" s="71" t="s">
        <v>44</v>
      </c>
      <c r="C787" s="27" t="s">
        <v>14</v>
      </c>
      <c r="D787" s="35" t="str">
        <f>IF(A787=0," ",VLOOKUP(A787,InsumosSINAPI!$A$6:$I$9354,2,0))</f>
        <v>BATENTE / PORTAL / ADUELA / MARCO EM MADEIRA MACICA COM REBAIXO, E = *3* CM, L = *14* CM, PARA PORTAS DE  GIRO DE *60 CM A 120* CM  X *210* CM, CEDRINHO / ANGELIM COMERCIAL / TAURI / CURUPIXA / PEROBA / CUMARU OU EQUIVALENTE DA REGIAO (NAO INCLUI ALIZARES)</v>
      </c>
      <c r="E787" s="167" t="str">
        <f>IF(A787=0," ",VLOOKUP(A787,InsumosSINAPI!$A$6:$I$9354,3,0))</f>
        <v xml:space="preserve">JG    </v>
      </c>
      <c r="G787" s="172">
        <v>1</v>
      </c>
      <c r="H787" s="72" t="str">
        <f>IF(A787=0," ",VLOOKUP(A787,InsumosSINAPI!$A$6:$I$9354,5,0))</f>
        <v>197,00</v>
      </c>
      <c r="I787" s="72">
        <f t="shared" ref="I787" si="109">ROUND(H787*G787,2)</f>
        <v>197</v>
      </c>
      <c r="J787" s="167"/>
    </row>
    <row r="788" spans="1:10" hidden="1">
      <c r="A788" s="174">
        <v>5066</v>
      </c>
      <c r="B788" s="71" t="s">
        <v>44</v>
      </c>
      <c r="C788" s="27" t="s">
        <v>14</v>
      </c>
      <c r="D788" s="35" t="str">
        <f>IF(A788=0," ",VLOOKUP(A788,InsumosSINAPI!$A$6:$I$9354,2,0))</f>
        <v>PREGO DE ACO POLIDO COM CABECA 12 X 12</v>
      </c>
      <c r="E788" s="167" t="str">
        <f>IF(A788=0," ",VLOOKUP(A788,InsumosSINAPI!$A$6:$I$9354,3,0))</f>
        <v xml:space="preserve">KG    </v>
      </c>
      <c r="F788" s="34"/>
      <c r="G788" s="172">
        <v>1.0800000000000001E-2</v>
      </c>
      <c r="H788" s="72" t="str">
        <f>IF(A788=0," ",VLOOKUP(A788,InsumosSINAPI!$A$6:$I$9354,5,0))</f>
        <v>23,32</v>
      </c>
      <c r="I788" s="72">
        <f t="shared" ref="I788:I790" si="110">ROUND(H788*G788,2)</f>
        <v>0.25</v>
      </c>
    </row>
    <row r="789" spans="1:10" hidden="1">
      <c r="A789" s="174">
        <v>5075</v>
      </c>
      <c r="B789" s="71" t="s">
        <v>44</v>
      </c>
      <c r="C789" s="27" t="s">
        <v>14</v>
      </c>
      <c r="D789" s="35" t="str">
        <f>IF(A789=0," ",VLOOKUP(A789,InsumosSINAPI!$A$6:$I$9354,2,0))</f>
        <v>PREGO DE ACO POLIDO COM CABECA 18 X 30 (2 3/4 X 10)</v>
      </c>
      <c r="E789" s="167" t="str">
        <f>IF(A789=0," ",VLOOKUP(A789,InsumosSINAPI!$A$6:$I$9354,3,0))</f>
        <v xml:space="preserve">KG    </v>
      </c>
      <c r="F789" s="34"/>
      <c r="G789" s="172">
        <v>2.35E-2</v>
      </c>
      <c r="H789" s="72" t="str">
        <f>IF(A789=0," ",VLOOKUP(A789,InsumosSINAPI!$A$6:$I$9354,5,0))</f>
        <v>17,70</v>
      </c>
      <c r="I789" s="72">
        <f t="shared" si="110"/>
        <v>0.42</v>
      </c>
    </row>
    <row r="790" spans="1:10" s="34" customFormat="1" ht="25.5" hidden="1" customHeight="1">
      <c r="A790" s="27">
        <v>88261</v>
      </c>
      <c r="B790" s="71" t="s">
        <v>44</v>
      </c>
      <c r="C790" s="27" t="s">
        <v>13</v>
      </c>
      <c r="D790" s="35" t="s">
        <v>114</v>
      </c>
      <c r="E790" s="167" t="s">
        <v>24</v>
      </c>
      <c r="G790" s="36">
        <v>2.714</v>
      </c>
      <c r="H790" s="38">
        <v>16.37</v>
      </c>
      <c r="I790" s="72">
        <f t="shared" si="110"/>
        <v>44.43</v>
      </c>
      <c r="J790" s="167"/>
    </row>
    <row r="791" spans="1:10" hidden="1">
      <c r="A791" s="174">
        <v>88316</v>
      </c>
      <c r="B791" s="71" t="s">
        <v>44</v>
      </c>
      <c r="C791" s="27" t="s">
        <v>13</v>
      </c>
      <c r="D791" s="35" t="s">
        <v>33</v>
      </c>
      <c r="E791" s="167" t="s">
        <v>24</v>
      </c>
      <c r="F791" s="34"/>
      <c r="G791" s="172">
        <v>1.357</v>
      </c>
      <c r="H791" s="38">
        <v>12.94</v>
      </c>
      <c r="I791" s="72">
        <f t="shared" ref="I791" si="111">ROUND(H791*G791,2)</f>
        <v>17.559999999999999</v>
      </c>
    </row>
    <row r="792" spans="1:10" hidden="1"/>
    <row r="793" spans="1:10" s="34" customFormat="1" ht="38.25" hidden="1">
      <c r="A793" s="168">
        <v>90802</v>
      </c>
      <c r="B793" s="39" t="s">
        <v>44</v>
      </c>
      <c r="C793" s="40" t="s">
        <v>13</v>
      </c>
      <c r="D793" s="41" t="s">
        <v>584</v>
      </c>
      <c r="E793" s="191" t="s">
        <v>32</v>
      </c>
      <c r="F793" s="30">
        <v>1</v>
      </c>
      <c r="G793" s="36"/>
      <c r="H793" s="33">
        <f>SUM(I794:I798)</f>
        <v>265.45999999999998</v>
      </c>
      <c r="I793" s="33">
        <f>ROUND(H793*F793,2)</f>
        <v>265.45999999999998</v>
      </c>
      <c r="J793" s="167"/>
    </row>
    <row r="794" spans="1:10" s="34" customFormat="1" ht="76.5" hidden="1">
      <c r="A794" s="174">
        <v>183</v>
      </c>
      <c r="B794" s="71" t="s">
        <v>44</v>
      </c>
      <c r="C794" s="27" t="s">
        <v>14</v>
      </c>
      <c r="D794" s="35" t="str">
        <f>IF(A794=0," ",VLOOKUP(A794,InsumosSINAPI!$A$6:$I$9354,2,0))</f>
        <v>BATENTE / PORTAL / ADUELA / MARCO EM MADEIRA MACICA COM REBAIXO, E = *3* CM, L = *14* CM, PARA PORTAS DE  GIRO DE *60 CM A 120* CM  X *210* CM, CEDRINHO / ANGELIM COMERCIAL / TAURI / CURUPIXA / PEROBA / CUMARU OU EQUIVALENTE DA REGIAO (NAO INCLUI ALIZARES)</v>
      </c>
      <c r="E794" s="167" t="str">
        <f>IF(A794=0," ",VLOOKUP(A794,InsumosSINAPI!$A$6:$I$9354,3,0))</f>
        <v xml:space="preserve">JG    </v>
      </c>
      <c r="G794" s="172">
        <v>1</v>
      </c>
      <c r="H794" s="72" t="str">
        <f>IF(A794=0," ",VLOOKUP(A794,InsumosSINAPI!$A$6:$I$9354,5,0))</f>
        <v>197,00</v>
      </c>
      <c r="I794" s="72">
        <f t="shared" ref="I794:I798" si="112">ROUND(H794*G794,2)</f>
        <v>197</v>
      </c>
      <c r="J794" s="167"/>
    </row>
    <row r="795" spans="1:10" hidden="1">
      <c r="A795" s="174">
        <v>5066</v>
      </c>
      <c r="B795" s="71" t="s">
        <v>44</v>
      </c>
      <c r="C795" s="27" t="s">
        <v>14</v>
      </c>
      <c r="D795" s="35" t="str">
        <f>IF(A795=0," ",VLOOKUP(A795,InsumosSINAPI!$A$6:$I$9354,2,0))</f>
        <v>PREGO DE ACO POLIDO COM CABECA 12 X 12</v>
      </c>
      <c r="E795" s="167" t="str">
        <f>IF(A795=0," ",VLOOKUP(A795,InsumosSINAPI!$A$6:$I$9354,3,0))</f>
        <v xml:space="preserve">KG    </v>
      </c>
      <c r="F795" s="34"/>
      <c r="G795" s="172">
        <v>1.0800000000000001E-2</v>
      </c>
      <c r="H795" s="72" t="str">
        <f>IF(A795=0," ",VLOOKUP(A795,InsumosSINAPI!$A$6:$I$9354,5,0))</f>
        <v>23,32</v>
      </c>
      <c r="I795" s="72">
        <f t="shared" si="112"/>
        <v>0.25</v>
      </c>
    </row>
    <row r="796" spans="1:10" hidden="1">
      <c r="A796" s="174">
        <v>5075</v>
      </c>
      <c r="B796" s="71" t="s">
        <v>44</v>
      </c>
      <c r="C796" s="27" t="s">
        <v>14</v>
      </c>
      <c r="D796" s="35" t="str">
        <f>IF(A796=0," ",VLOOKUP(A796,InsumosSINAPI!$A$6:$I$9354,2,0))</f>
        <v>PREGO DE ACO POLIDO COM CABECA 18 X 30 (2 3/4 X 10)</v>
      </c>
      <c r="E796" s="167" t="str">
        <f>IF(A796=0," ",VLOOKUP(A796,InsumosSINAPI!$A$6:$I$9354,3,0))</f>
        <v xml:space="preserve">KG    </v>
      </c>
      <c r="F796" s="34"/>
      <c r="G796" s="172">
        <v>2.35E-2</v>
      </c>
      <c r="H796" s="72" t="str">
        <f>IF(A796=0," ",VLOOKUP(A796,InsumosSINAPI!$A$6:$I$9354,5,0))</f>
        <v>17,70</v>
      </c>
      <c r="I796" s="72">
        <f t="shared" si="112"/>
        <v>0.42</v>
      </c>
    </row>
    <row r="797" spans="1:10" s="34" customFormat="1" ht="25.5" hidden="1" customHeight="1">
      <c r="A797" s="27">
        <v>88261</v>
      </c>
      <c r="B797" s="71" t="s">
        <v>44</v>
      </c>
      <c r="C797" s="27" t="s">
        <v>13</v>
      </c>
      <c r="D797" s="35" t="s">
        <v>114</v>
      </c>
      <c r="E797" s="167" t="s">
        <v>24</v>
      </c>
      <c r="G797" s="36">
        <v>2.968</v>
      </c>
      <c r="H797" s="38">
        <v>16.37</v>
      </c>
      <c r="I797" s="72">
        <f t="shared" si="112"/>
        <v>48.59</v>
      </c>
      <c r="J797" s="167"/>
    </row>
    <row r="798" spans="1:10" hidden="1">
      <c r="A798" s="174">
        <v>88316</v>
      </c>
      <c r="B798" s="71" t="s">
        <v>44</v>
      </c>
      <c r="C798" s="27" t="s">
        <v>13</v>
      </c>
      <c r="D798" s="35" t="s">
        <v>33</v>
      </c>
      <c r="E798" s="167" t="s">
        <v>24</v>
      </c>
      <c r="F798" s="34"/>
      <c r="G798" s="172">
        <v>1.484</v>
      </c>
      <c r="H798" s="38">
        <v>12.94</v>
      </c>
      <c r="I798" s="72">
        <f t="shared" si="112"/>
        <v>19.2</v>
      </c>
    </row>
    <row r="799" spans="1:10" hidden="1"/>
    <row r="800" spans="1:10" s="34" customFormat="1" ht="38.25" hidden="1">
      <c r="A800" s="168">
        <v>90827</v>
      </c>
      <c r="B800" s="39" t="s">
        <v>44</v>
      </c>
      <c r="C800" s="40" t="s">
        <v>13</v>
      </c>
      <c r="D800" s="41" t="s">
        <v>585</v>
      </c>
      <c r="E800" s="191" t="s">
        <v>32</v>
      </c>
      <c r="F800" s="30">
        <v>1</v>
      </c>
      <c r="G800" s="36"/>
      <c r="H800" s="33">
        <f>SUM(I801:I804)</f>
        <v>48.97</v>
      </c>
      <c r="I800" s="33">
        <f>ROUND(H800*F800,2)</f>
        <v>48.97</v>
      </c>
      <c r="J800" s="167"/>
    </row>
    <row r="801" spans="1:10" s="34" customFormat="1" ht="51" hidden="1">
      <c r="A801" s="174">
        <v>20017</v>
      </c>
      <c r="B801" s="71" t="s">
        <v>44</v>
      </c>
      <c r="C801" s="27" t="s">
        <v>14</v>
      </c>
      <c r="D801" s="35" t="str">
        <f>IF(A801=0," ",VLOOKUP(A801,InsumosSINAPI!$A$6:$I$9354,2,0))</f>
        <v>GUARNICAO / ALIZAR / VISTA LISA EM MADEIRA MACICA, PARA PORTA  , E = *1* CM, L = *5* CM, CEDRINHO / ANGELIM COMERCIAL / TAURI/ CURUPIXA / PEROBA / CUMARU OU EQUIVALENTE DA REGIAO</v>
      </c>
      <c r="E801" s="167" t="str">
        <f>IF(A801=0," ",VLOOKUP(A801,InsumosSINAPI!$A$6:$I$9354,3,0))</f>
        <v xml:space="preserve">M     </v>
      </c>
      <c r="G801" s="172">
        <v>5.7</v>
      </c>
      <c r="H801" s="72" t="str">
        <f>IF(A801=0," ",VLOOKUP(A801,InsumosSINAPI!$A$6:$I$9354,5,0))</f>
        <v>7,16</v>
      </c>
      <c r="I801" s="72">
        <f t="shared" ref="I801:I804" si="113">ROUND(H801*G801,2)</f>
        <v>40.81</v>
      </c>
      <c r="J801" s="167"/>
    </row>
    <row r="802" spans="1:10" hidden="1">
      <c r="A802" s="174">
        <v>39026</v>
      </c>
      <c r="B802" s="71" t="s">
        <v>44</v>
      </c>
      <c r="C802" s="27" t="s">
        <v>14</v>
      </c>
      <c r="D802" s="35" t="str">
        <f>IF(A802=0," ",VLOOKUP(A802,InsumosSINAPI!$A$6:$I$9354,2,0))</f>
        <v>PREGO DE ACO POLIDO SEM CABECA 15 X 15 (1 1/4 X 13)</v>
      </c>
      <c r="E802" s="167" t="str">
        <f>IF(A802=0," ",VLOOKUP(A802,InsumosSINAPI!$A$6:$I$9354,3,0))</f>
        <v xml:space="preserve">KG    </v>
      </c>
      <c r="F802" s="34"/>
      <c r="G802" s="172">
        <v>2.9000000000000001E-2</v>
      </c>
      <c r="H802" s="72" t="str">
        <f>IF(A802=0," ",VLOOKUP(A802,InsumosSINAPI!$A$6:$I$9354,5,0))</f>
        <v>19,90</v>
      </c>
      <c r="I802" s="72">
        <f t="shared" si="113"/>
        <v>0.57999999999999996</v>
      </c>
    </row>
    <row r="803" spans="1:10" s="34" customFormat="1" ht="25.5" hidden="1" customHeight="1">
      <c r="A803" s="27">
        <v>88261</v>
      </c>
      <c r="B803" s="71" t="s">
        <v>44</v>
      </c>
      <c r="C803" s="27" t="s">
        <v>13</v>
      </c>
      <c r="D803" s="35" t="s">
        <v>114</v>
      </c>
      <c r="E803" s="167" t="s">
        <v>24</v>
      </c>
      <c r="G803" s="36">
        <v>0.33200000000000002</v>
      </c>
      <c r="H803" s="38">
        <v>16.37</v>
      </c>
      <c r="I803" s="72">
        <f t="shared" si="113"/>
        <v>5.43</v>
      </c>
      <c r="J803" s="167"/>
    </row>
    <row r="804" spans="1:10" hidden="1">
      <c r="A804" s="174">
        <v>88316</v>
      </c>
      <c r="B804" s="71" t="s">
        <v>44</v>
      </c>
      <c r="C804" s="27" t="s">
        <v>13</v>
      </c>
      <c r="D804" s="35" t="s">
        <v>33</v>
      </c>
      <c r="E804" s="167" t="s">
        <v>24</v>
      </c>
      <c r="F804" s="34"/>
      <c r="G804" s="172">
        <v>0.16600000000000001</v>
      </c>
      <c r="H804" s="38">
        <v>12.94</v>
      </c>
      <c r="I804" s="72">
        <f t="shared" si="113"/>
        <v>2.15</v>
      </c>
    </row>
    <row r="805" spans="1:10" hidden="1"/>
    <row r="806" spans="1:10" s="34" customFormat="1" ht="38.25" hidden="1">
      <c r="A806" s="168">
        <v>90828</v>
      </c>
      <c r="B806" s="39" t="s">
        <v>44</v>
      </c>
      <c r="C806" s="40" t="s">
        <v>13</v>
      </c>
      <c r="D806" s="41" t="s">
        <v>586</v>
      </c>
      <c r="E806" s="191" t="s">
        <v>32</v>
      </c>
      <c r="F806" s="30">
        <v>1</v>
      </c>
      <c r="G806" s="36"/>
      <c r="H806" s="33">
        <f>SUM(I807:I810)</f>
        <v>50.56</v>
      </c>
      <c r="I806" s="33">
        <f>ROUND(H806*F806,2)</f>
        <v>50.56</v>
      </c>
      <c r="J806" s="167"/>
    </row>
    <row r="807" spans="1:10" s="34" customFormat="1" ht="51" hidden="1">
      <c r="A807" s="174">
        <v>20017</v>
      </c>
      <c r="B807" s="71" t="s">
        <v>44</v>
      </c>
      <c r="C807" s="27" t="s">
        <v>14</v>
      </c>
      <c r="D807" s="35" t="str">
        <f>IF(A807=0," ",VLOOKUP(A807,InsumosSINAPI!$A$6:$I$9354,2,0))</f>
        <v>GUARNICAO / ALIZAR / VISTA LISA EM MADEIRA MACICA, PARA PORTA  , E = *1* CM, L = *5* CM, CEDRINHO / ANGELIM COMERCIAL / TAURI/ CURUPIXA / PEROBA / CUMARU OU EQUIVALENTE DA REGIAO</v>
      </c>
      <c r="E807" s="167" t="str">
        <f>IF(A807=0," ",VLOOKUP(A807,InsumosSINAPI!$A$6:$I$9354,3,0))</f>
        <v xml:space="preserve">M     </v>
      </c>
      <c r="G807" s="172">
        <v>5.8</v>
      </c>
      <c r="H807" s="72" t="str">
        <f>IF(A807=0," ",VLOOKUP(A807,InsumosSINAPI!$A$6:$I$9354,5,0))</f>
        <v>7,16</v>
      </c>
      <c r="I807" s="72">
        <f t="shared" ref="I807:I810" si="114">ROUND(H807*G807,2)</f>
        <v>41.53</v>
      </c>
      <c r="J807" s="167"/>
    </row>
    <row r="808" spans="1:10" hidden="1">
      <c r="A808" s="174">
        <v>39026</v>
      </c>
      <c r="B808" s="71" t="s">
        <v>44</v>
      </c>
      <c r="C808" s="27" t="s">
        <v>14</v>
      </c>
      <c r="D808" s="35" t="str">
        <f>IF(A808=0," ",VLOOKUP(A808,InsumosSINAPI!$A$6:$I$9354,2,0))</f>
        <v>PREGO DE ACO POLIDO SEM CABECA 15 X 15 (1 1/4 X 13)</v>
      </c>
      <c r="E808" s="167" t="str">
        <f>IF(A808=0," ",VLOOKUP(A808,InsumosSINAPI!$A$6:$I$9354,3,0))</f>
        <v xml:space="preserve">KG    </v>
      </c>
      <c r="F808" s="34"/>
      <c r="G808" s="172">
        <v>2.9000000000000001E-2</v>
      </c>
      <c r="H808" s="72" t="str">
        <f>IF(A808=0," ",VLOOKUP(A808,InsumosSINAPI!$A$6:$I$9354,5,0))</f>
        <v>19,90</v>
      </c>
      <c r="I808" s="72">
        <f t="shared" si="114"/>
        <v>0.57999999999999996</v>
      </c>
    </row>
    <row r="809" spans="1:10" s="34" customFormat="1" ht="25.5" hidden="1" customHeight="1">
      <c r="A809" s="27">
        <v>88261</v>
      </c>
      <c r="B809" s="71" t="s">
        <v>44</v>
      </c>
      <c r="C809" s="27" t="s">
        <v>13</v>
      </c>
      <c r="D809" s="35" t="s">
        <v>114</v>
      </c>
      <c r="E809" s="167" t="s">
        <v>24</v>
      </c>
      <c r="G809" s="36">
        <v>0.37</v>
      </c>
      <c r="H809" s="38">
        <v>16.37</v>
      </c>
      <c r="I809" s="72">
        <f t="shared" si="114"/>
        <v>6.06</v>
      </c>
      <c r="J809" s="167"/>
    </row>
    <row r="810" spans="1:10" hidden="1">
      <c r="A810" s="174">
        <v>88316</v>
      </c>
      <c r="B810" s="71" t="s">
        <v>44</v>
      </c>
      <c r="C810" s="27" t="s">
        <v>13</v>
      </c>
      <c r="D810" s="35" t="s">
        <v>33</v>
      </c>
      <c r="E810" s="167" t="s">
        <v>24</v>
      </c>
      <c r="F810" s="34"/>
      <c r="G810" s="172">
        <v>0.185</v>
      </c>
      <c r="H810" s="38">
        <v>12.94</v>
      </c>
      <c r="I810" s="72">
        <f t="shared" si="114"/>
        <v>2.39</v>
      </c>
    </row>
    <row r="811" spans="1:10" hidden="1"/>
    <row r="812" spans="1:10" s="34" customFormat="1" ht="51" hidden="1">
      <c r="A812" s="168">
        <v>90822</v>
      </c>
      <c r="B812" s="39" t="s">
        <v>44</v>
      </c>
      <c r="C812" s="40" t="s">
        <v>13</v>
      </c>
      <c r="D812" s="41" t="s">
        <v>587</v>
      </c>
      <c r="E812" s="191" t="s">
        <v>32</v>
      </c>
      <c r="F812" s="30">
        <v>1</v>
      </c>
      <c r="G812" s="36"/>
      <c r="H812" s="33">
        <f>SUM(I813:I817)</f>
        <v>347.34999999999997</v>
      </c>
      <c r="I812" s="33">
        <f>ROUND(H812*F812,2)</f>
        <v>347.35</v>
      </c>
      <c r="J812" s="167"/>
    </row>
    <row r="813" spans="1:10" s="34" customFormat="1" ht="38.25" hidden="1">
      <c r="A813" s="174">
        <v>2432</v>
      </c>
      <c r="B813" s="71" t="s">
        <v>44</v>
      </c>
      <c r="C813" s="27" t="s">
        <v>14</v>
      </c>
      <c r="D813" s="35" t="str">
        <f>IF(A813=0," ",VLOOKUP(A813,InsumosSINAPI!$A$6:$I$9354,2,0))</f>
        <v>DOBRADICA EM ACO/FERRO, 3 1/2" X  3", E= 1,9  A 2 MM, COM ANEL,  CROMADO OU ZINCADO, TAMPA BOLA, COM PARAFUSOS</v>
      </c>
      <c r="E813" s="167" t="str">
        <f>IF(A813=0," ",VLOOKUP(A813,InsumosSINAPI!$A$6:$I$9354,3,0))</f>
        <v xml:space="preserve">UN    </v>
      </c>
      <c r="G813" s="172">
        <v>3</v>
      </c>
      <c r="H813" s="72" t="str">
        <f>IF(A813=0," ",VLOOKUP(A813,InsumosSINAPI!$A$6:$I$9354,5,0))</f>
        <v>34,60</v>
      </c>
      <c r="I813" s="72">
        <f t="shared" ref="I813:I817" si="115">ROUND(H813*G813,2)</f>
        <v>103.8</v>
      </c>
      <c r="J813" s="167"/>
    </row>
    <row r="814" spans="1:10" ht="51" hidden="1">
      <c r="A814" s="174">
        <v>10555</v>
      </c>
      <c r="B814" s="71" t="s">
        <v>44</v>
      </c>
      <c r="C814" s="27" t="s">
        <v>14</v>
      </c>
      <c r="D814" s="35" t="str">
        <f>IF(A814=0," ",VLOOKUP(A814,InsumosSINAPI!$A$6:$I$9354,2,0))</f>
        <v>PORTA DE MADEIRA, FOLHA MEDIA (NBR 15930) DE 800 X 2100 MM, DE 35 MM A 40 MM DE ESPESSURA, NUCLEO SEMI-SOLIDO (SARRAFEADO), CAPA LISA EM HDF, ACABAMENTO EM PRIMER PARA PINTURA</v>
      </c>
      <c r="E814" s="167" t="str">
        <f>IF(A814=0," ",VLOOKUP(A814,InsumosSINAPI!$A$6:$I$9354,3,0))</f>
        <v xml:space="preserve">UN    </v>
      </c>
      <c r="F814" s="34"/>
      <c r="G814" s="172">
        <v>1</v>
      </c>
      <c r="H814" s="72" t="str">
        <f>IF(A814=0," ",VLOOKUP(A814,InsumosSINAPI!$A$6:$I$9354,5,0))</f>
        <v>199,24</v>
      </c>
      <c r="I814" s="72">
        <f t="shared" si="115"/>
        <v>199.24</v>
      </c>
    </row>
    <row r="815" spans="1:10" ht="25.5" hidden="1">
      <c r="A815" s="174">
        <v>11055</v>
      </c>
      <c r="B815" s="71" t="s">
        <v>44</v>
      </c>
      <c r="C815" s="27" t="s">
        <v>14</v>
      </c>
      <c r="D815" s="35" t="str">
        <f>IF(A815=0," ",VLOOKUP(A815,InsumosSINAPI!$A$6:$I$9354,2,0))</f>
        <v>PARAFUSO ROSCA SOBERBA ZINCADO CABECA CHATA FENDA SIMPLES 3,5 X 25 MM (1 ")</v>
      </c>
      <c r="E815" s="167" t="str">
        <f>IF(A815=0," ",VLOOKUP(A815,InsumosSINAPI!$A$6:$I$9354,3,0))</f>
        <v xml:space="preserve">UN    </v>
      </c>
      <c r="F815" s="34"/>
      <c r="G815" s="172">
        <v>19.8</v>
      </c>
      <c r="H815" s="72" t="str">
        <f>IF(A815=0," ",VLOOKUP(A815,InsumosSINAPI!$A$6:$I$9354,5,0))</f>
        <v>0,08</v>
      </c>
      <c r="I815" s="72">
        <f t="shared" ref="I815" si="116">ROUND(H815*G815,2)</f>
        <v>1.58</v>
      </c>
    </row>
    <row r="816" spans="1:10" s="34" customFormat="1" ht="25.5" hidden="1" customHeight="1">
      <c r="A816" s="88">
        <v>88261</v>
      </c>
      <c r="B816" s="71" t="s">
        <v>44</v>
      </c>
      <c r="C816" s="27" t="s">
        <v>13</v>
      </c>
      <c r="D816" s="35" t="s">
        <v>114</v>
      </c>
      <c r="E816" s="167" t="s">
        <v>24</v>
      </c>
      <c r="G816" s="36">
        <v>1.546</v>
      </c>
      <c r="H816" s="38">
        <v>19.739999999999998</v>
      </c>
      <c r="I816" s="72">
        <f t="shared" si="115"/>
        <v>30.52</v>
      </c>
      <c r="J816" s="167"/>
    </row>
    <row r="817" spans="1:10" hidden="1">
      <c r="A817" s="174">
        <v>88316</v>
      </c>
      <c r="B817" s="71" t="s">
        <v>44</v>
      </c>
      <c r="C817" s="27" t="s">
        <v>13</v>
      </c>
      <c r="D817" s="35" t="s">
        <v>33</v>
      </c>
      <c r="E817" s="167" t="s">
        <v>24</v>
      </c>
      <c r="F817" s="34"/>
      <c r="G817" s="172">
        <v>0.77300000000000002</v>
      </c>
      <c r="H817" s="38">
        <v>15.79</v>
      </c>
      <c r="I817" s="72">
        <f t="shared" si="115"/>
        <v>12.21</v>
      </c>
    </row>
    <row r="818" spans="1:10" hidden="1"/>
    <row r="819" spans="1:10" s="34" customFormat="1" ht="51" hidden="1">
      <c r="A819" s="168">
        <v>90821</v>
      </c>
      <c r="B819" s="39" t="s">
        <v>44</v>
      </c>
      <c r="C819" s="40" t="s">
        <v>13</v>
      </c>
      <c r="D819" s="41" t="s">
        <v>588</v>
      </c>
      <c r="E819" s="191" t="s">
        <v>32</v>
      </c>
      <c r="F819" s="30">
        <v>1</v>
      </c>
      <c r="G819" s="36"/>
      <c r="H819" s="33">
        <f>SUM(I820:I824)</f>
        <v>327.15000000000003</v>
      </c>
      <c r="I819" s="33">
        <f>ROUND(H819*F819,2)</f>
        <v>327.14999999999998</v>
      </c>
      <c r="J819" s="167"/>
    </row>
    <row r="820" spans="1:10" s="34" customFormat="1" ht="38.25" hidden="1">
      <c r="A820" s="174">
        <v>2432</v>
      </c>
      <c r="B820" s="71" t="s">
        <v>44</v>
      </c>
      <c r="C820" s="27" t="s">
        <v>14</v>
      </c>
      <c r="D820" s="35" t="str">
        <f>IF(A820=0," ",VLOOKUP(A820,InsumosSINAPI!$A$6:$I$9354,2,0))</f>
        <v>DOBRADICA EM ACO/FERRO, 3 1/2" X  3", E= 1,9  A 2 MM, COM ANEL,  CROMADO OU ZINCADO, TAMPA BOLA, COM PARAFUSOS</v>
      </c>
      <c r="E820" s="167" t="str">
        <f>IF(A820=0," ",VLOOKUP(A820,InsumosSINAPI!$A$6:$I$9354,3,0))</f>
        <v xml:space="preserve">UN    </v>
      </c>
      <c r="G820" s="172">
        <v>3</v>
      </c>
      <c r="H820" s="72" t="str">
        <f>IF(A820=0," ",VLOOKUP(A820,InsumosSINAPI!$A$6:$I$9354,5,0))</f>
        <v>34,60</v>
      </c>
      <c r="I820" s="72">
        <f t="shared" ref="I820:I824" si="117">ROUND(H820*G820,2)</f>
        <v>103.8</v>
      </c>
      <c r="J820" s="167"/>
    </row>
    <row r="821" spans="1:10" ht="51" hidden="1">
      <c r="A821" s="174">
        <v>10554</v>
      </c>
      <c r="B821" s="71" t="s">
        <v>44</v>
      </c>
      <c r="C821" s="27" t="s">
        <v>14</v>
      </c>
      <c r="D821" s="35" t="str">
        <f>IF(A821=0," ",VLOOKUP(A821,InsumosSINAPI!$A$6:$I$9354,2,0))</f>
        <v>PORTA DE MADEIRA, FOLHA MEDIA (NBR 15930) DE 700 X 2100 MM, DE 35 MM A 40 MM DE ESPESSURA, NUCLEO SEMI-SOLIDO (SARRAFEADO), CAPA LISA EM HDF, ACABAMENTO EM PRIMER PARA PINTURA</v>
      </c>
      <c r="E821" s="167" t="str">
        <f>IF(A821=0," ",VLOOKUP(A821,InsumosSINAPI!$A$6:$I$9354,3,0))</f>
        <v xml:space="preserve">UN    </v>
      </c>
      <c r="F821" s="34"/>
      <c r="G821" s="172">
        <v>1</v>
      </c>
      <c r="H821" s="72" t="str">
        <f>IF(A821=0," ",VLOOKUP(A821,InsumosSINAPI!$A$6:$I$9354,5,0))</f>
        <v>182,70</v>
      </c>
      <c r="I821" s="72">
        <f t="shared" si="117"/>
        <v>182.7</v>
      </c>
    </row>
    <row r="822" spans="1:10" ht="25.5" hidden="1">
      <c r="A822" s="174">
        <v>11055</v>
      </c>
      <c r="B822" s="71" t="s">
        <v>44</v>
      </c>
      <c r="C822" s="27" t="s">
        <v>14</v>
      </c>
      <c r="D822" s="35" t="str">
        <f>IF(A822=0," ",VLOOKUP(A822,InsumosSINAPI!$A$6:$I$9354,2,0))</f>
        <v>PARAFUSO ROSCA SOBERBA ZINCADO CABECA CHATA FENDA SIMPLES 3,5 X 25 MM (1 ")</v>
      </c>
      <c r="E822" s="167" t="str">
        <f>IF(A822=0," ",VLOOKUP(A822,InsumosSINAPI!$A$6:$I$9354,3,0))</f>
        <v xml:space="preserve">UN    </v>
      </c>
      <c r="F822" s="34"/>
      <c r="G822" s="172">
        <v>19.8</v>
      </c>
      <c r="H822" s="72" t="str">
        <f>IF(A822=0," ",VLOOKUP(A822,InsumosSINAPI!$A$6:$I$9354,5,0))</f>
        <v>0,08</v>
      </c>
      <c r="I822" s="72">
        <f t="shared" si="117"/>
        <v>1.58</v>
      </c>
    </row>
    <row r="823" spans="1:10" s="34" customFormat="1" ht="25.5" hidden="1" customHeight="1">
      <c r="A823" s="88">
        <v>88261</v>
      </c>
      <c r="B823" s="71" t="s">
        <v>44</v>
      </c>
      <c r="C823" s="27" t="s">
        <v>13</v>
      </c>
      <c r="D823" s="35" t="s">
        <v>114</v>
      </c>
      <c r="E823" s="167" t="s">
        <v>24</v>
      </c>
      <c r="G823" s="36">
        <v>1.4139999999999999</v>
      </c>
      <c r="H823" s="38">
        <v>19.739999999999998</v>
      </c>
      <c r="I823" s="72">
        <f t="shared" si="117"/>
        <v>27.91</v>
      </c>
      <c r="J823" s="167"/>
    </row>
    <row r="824" spans="1:10" hidden="1">
      <c r="A824" s="174">
        <v>88316</v>
      </c>
      <c r="B824" s="71" t="s">
        <v>44</v>
      </c>
      <c r="C824" s="27" t="s">
        <v>13</v>
      </c>
      <c r="D824" s="35" t="s">
        <v>33</v>
      </c>
      <c r="E824" s="167" t="s">
        <v>24</v>
      </c>
      <c r="F824" s="34"/>
      <c r="G824" s="172">
        <v>0.70699999999999996</v>
      </c>
      <c r="H824" s="38">
        <v>15.79</v>
      </c>
      <c r="I824" s="72">
        <f t="shared" si="117"/>
        <v>11.16</v>
      </c>
    </row>
    <row r="825" spans="1:10" hidden="1"/>
    <row r="826" spans="1:10" s="34" customFormat="1" ht="51" hidden="1">
      <c r="A826" s="168">
        <v>90820</v>
      </c>
      <c r="B826" s="39" t="s">
        <v>44</v>
      </c>
      <c r="C826" s="40" t="s">
        <v>13</v>
      </c>
      <c r="D826" s="41" t="s">
        <v>589</v>
      </c>
      <c r="E826" s="191" t="s">
        <v>32</v>
      </c>
      <c r="F826" s="30">
        <v>1</v>
      </c>
      <c r="G826" s="36"/>
      <c r="H826" s="33">
        <f>SUM(I827:I831)</f>
        <v>315.75</v>
      </c>
      <c r="I826" s="33">
        <f>ROUND(H826*F826,2)</f>
        <v>315.75</v>
      </c>
      <c r="J826" s="167"/>
    </row>
    <row r="827" spans="1:10" s="34" customFormat="1" ht="38.25" hidden="1">
      <c r="A827" s="174">
        <v>2432</v>
      </c>
      <c r="B827" s="71" t="s">
        <v>44</v>
      </c>
      <c r="C827" s="27" t="s">
        <v>14</v>
      </c>
      <c r="D827" s="35" t="str">
        <f>IF(A827=0," ",VLOOKUP(A827,InsumosSINAPI!$A$6:$I$9354,2,0))</f>
        <v>DOBRADICA EM ACO/FERRO, 3 1/2" X  3", E= 1,9  A 2 MM, COM ANEL,  CROMADO OU ZINCADO, TAMPA BOLA, COM PARAFUSOS</v>
      </c>
      <c r="E827" s="167" t="str">
        <f>IF(A827=0," ",VLOOKUP(A827,InsumosSINAPI!$A$6:$I$9354,3,0))</f>
        <v xml:space="preserve">UN    </v>
      </c>
      <c r="G827" s="172">
        <v>3</v>
      </c>
      <c r="H827" s="72" t="str">
        <f>IF(A827=0," ",VLOOKUP(A827,InsumosSINAPI!$A$6:$I$9354,5,0))</f>
        <v>34,60</v>
      </c>
      <c r="I827" s="72">
        <f t="shared" ref="I827:I831" si="118">ROUND(H827*G827,2)</f>
        <v>103.8</v>
      </c>
      <c r="J827" s="167"/>
    </row>
    <row r="828" spans="1:10" ht="51" hidden="1">
      <c r="A828" s="174">
        <v>10553</v>
      </c>
      <c r="B828" s="71" t="s">
        <v>44</v>
      </c>
      <c r="C828" s="27" t="s">
        <v>14</v>
      </c>
      <c r="D828" s="35" t="str">
        <f>IF(A828=0," ",VLOOKUP(A828,InsumosSINAPI!$A$6:$I$9354,2,0))</f>
        <v>PORTA DE MADEIRA, FOLHA MEDIA (NBR 15930) DE 600 X 2100 MM, DE 35 MM A 40 MM DE ESPESSURA, NUCLEO SEMI-SOLIDO (SARRAFEADO), CAPA LISA EM HDF, ACABAMENTO EM PRIMER PARA PINTURA</v>
      </c>
      <c r="E828" s="167" t="str">
        <f>IF(A828=0," ",VLOOKUP(A828,InsumosSINAPI!$A$6:$I$9354,3,0))</f>
        <v xml:space="preserve">UN    </v>
      </c>
      <c r="F828" s="34"/>
      <c r="G828" s="172">
        <v>1</v>
      </c>
      <c r="H828" s="72" t="str">
        <f>IF(A828=0," ",VLOOKUP(A828,InsumosSINAPI!$A$6:$I$9354,5,0))</f>
        <v>181,09</v>
      </c>
      <c r="I828" s="72">
        <f t="shared" si="118"/>
        <v>181.09</v>
      </c>
    </row>
    <row r="829" spans="1:10" ht="25.5" hidden="1">
      <c r="A829" s="174">
        <v>11055</v>
      </c>
      <c r="B829" s="71" t="s">
        <v>44</v>
      </c>
      <c r="C829" s="27" t="s">
        <v>14</v>
      </c>
      <c r="D829" s="35" t="str">
        <f>IF(A829=0," ",VLOOKUP(A829,InsumosSINAPI!$A$6:$I$9354,2,0))</f>
        <v>PARAFUSO ROSCA SOBERBA ZINCADO CABECA CHATA FENDA SIMPLES 3,5 X 25 MM (1 ")</v>
      </c>
      <c r="E829" s="167" t="str">
        <f>IF(A829=0," ",VLOOKUP(A829,InsumosSINAPI!$A$6:$I$9354,3,0))</f>
        <v xml:space="preserve">UN    </v>
      </c>
      <c r="F829" s="34"/>
      <c r="G829" s="172">
        <v>19.8</v>
      </c>
      <c r="H829" s="72" t="str">
        <f>IF(A829=0," ",VLOOKUP(A829,InsumosSINAPI!$A$6:$I$9354,5,0))</f>
        <v>0,08</v>
      </c>
      <c r="I829" s="72">
        <f t="shared" si="118"/>
        <v>1.58</v>
      </c>
    </row>
    <row r="830" spans="1:10" s="34" customFormat="1" ht="25.5" hidden="1" customHeight="1">
      <c r="A830" s="88">
        <v>88261</v>
      </c>
      <c r="B830" s="71" t="s">
        <v>44</v>
      </c>
      <c r="C830" s="27" t="s">
        <v>13</v>
      </c>
      <c r="D830" s="35" t="s">
        <v>114</v>
      </c>
      <c r="E830" s="167" t="s">
        <v>24</v>
      </c>
      <c r="G830" s="36">
        <v>1.282</v>
      </c>
      <c r="H830" s="38">
        <v>16.37</v>
      </c>
      <c r="I830" s="72">
        <f t="shared" si="118"/>
        <v>20.99</v>
      </c>
      <c r="J830" s="167"/>
    </row>
    <row r="831" spans="1:10" hidden="1">
      <c r="A831" s="174">
        <v>88316</v>
      </c>
      <c r="B831" s="71" t="s">
        <v>44</v>
      </c>
      <c r="C831" s="27" t="s">
        <v>13</v>
      </c>
      <c r="D831" s="35" t="s">
        <v>33</v>
      </c>
      <c r="E831" s="167" t="s">
        <v>24</v>
      </c>
      <c r="F831" s="34"/>
      <c r="G831" s="172">
        <v>0.64100000000000001</v>
      </c>
      <c r="H831" s="38">
        <v>12.94</v>
      </c>
      <c r="I831" s="72">
        <f t="shared" si="118"/>
        <v>8.2899999999999991</v>
      </c>
    </row>
    <row r="832" spans="1:10" hidden="1"/>
    <row r="833" spans="1:10" s="34" customFormat="1" ht="51" hidden="1">
      <c r="A833" s="168">
        <v>90830</v>
      </c>
      <c r="B833" s="39" t="s">
        <v>44</v>
      </c>
      <c r="C833" s="40" t="s">
        <v>13</v>
      </c>
      <c r="D833" s="41" t="s">
        <v>590</v>
      </c>
      <c r="E833" s="191" t="s">
        <v>32</v>
      </c>
      <c r="F833" s="30">
        <v>1</v>
      </c>
      <c r="G833" s="36"/>
      <c r="H833" s="33">
        <f>SUM(I834:I836)</f>
        <v>148.37</v>
      </c>
      <c r="I833" s="33">
        <f>ROUND(H833*F833,2)</f>
        <v>148.37</v>
      </c>
      <c r="J833" s="167"/>
    </row>
    <row r="834" spans="1:10" s="34" customFormat="1" ht="63.75" hidden="1">
      <c r="A834" s="174">
        <v>3081</v>
      </c>
      <c r="B834" s="71" t="s">
        <v>44</v>
      </c>
      <c r="C834" s="27" t="s">
        <v>14</v>
      </c>
      <c r="D834" s="35" t="str">
        <f>IF(A834=0," ",VLOOKUP(A834,InsumosSINAPI!$A$6:$I$9354,2,0))</f>
        <v>FECHADURA ESPELHO PARA PORTA EXTERNA, EM ACO INOX (MAQUINA, TESTA E CONTRA-TESTA) E EM ZAMAC (MACANETA, LINGUETA E TRINCOS) COM ACABAMENTO CROMADO, MAQUINA DE 55 MM, INCLUINDO CHAVE TIPO CILINDRO</v>
      </c>
      <c r="E834" s="167" t="str">
        <f>IF(A834=0," ",VLOOKUP(A834,InsumosSINAPI!$A$6:$I$9354,3,0))</f>
        <v xml:space="preserve">CJ    </v>
      </c>
      <c r="G834" s="172">
        <v>1</v>
      </c>
      <c r="H834" s="72" t="str">
        <f>IF(A834=0," ",VLOOKUP(A834,InsumosSINAPI!$A$6:$I$9354,5,0))</f>
        <v>120,68</v>
      </c>
      <c r="I834" s="72">
        <f t="shared" ref="I834:I836" si="119">ROUND(H834*G834,2)</f>
        <v>120.68</v>
      </c>
      <c r="J834" s="167"/>
    </row>
    <row r="835" spans="1:10" s="34" customFormat="1" ht="25.5" hidden="1" customHeight="1">
      <c r="A835" s="88">
        <v>88261</v>
      </c>
      <c r="B835" s="71" t="s">
        <v>44</v>
      </c>
      <c r="C835" s="27" t="s">
        <v>13</v>
      </c>
      <c r="D835" s="35" t="s">
        <v>114</v>
      </c>
      <c r="E835" s="167" t="s">
        <v>24</v>
      </c>
      <c r="G835" s="36">
        <v>1.002</v>
      </c>
      <c r="H835" s="38">
        <v>19.739999999999998</v>
      </c>
      <c r="I835" s="72">
        <f t="shared" si="119"/>
        <v>19.78</v>
      </c>
      <c r="J835" s="167"/>
    </row>
    <row r="836" spans="1:10" hidden="1">
      <c r="A836" s="174">
        <v>88316</v>
      </c>
      <c r="B836" s="71" t="s">
        <v>44</v>
      </c>
      <c r="C836" s="27" t="s">
        <v>13</v>
      </c>
      <c r="D836" s="35" t="s">
        <v>33</v>
      </c>
      <c r="E836" s="167" t="s">
        <v>24</v>
      </c>
      <c r="F836" s="34"/>
      <c r="G836" s="172">
        <v>0.501</v>
      </c>
      <c r="H836" s="38">
        <v>15.79</v>
      </c>
      <c r="I836" s="72">
        <f t="shared" si="119"/>
        <v>7.91</v>
      </c>
    </row>
    <row r="837" spans="1:10" hidden="1"/>
    <row r="838" spans="1:10" ht="51" hidden="1">
      <c r="A838" s="168">
        <v>90831</v>
      </c>
      <c r="B838" s="39" t="s">
        <v>44</v>
      </c>
      <c r="C838" s="40" t="s">
        <v>13</v>
      </c>
      <c r="D838" s="41" t="s">
        <v>591</v>
      </c>
      <c r="E838" s="191" t="s">
        <v>32</v>
      </c>
      <c r="F838" s="30">
        <v>1</v>
      </c>
      <c r="G838" s="36"/>
      <c r="H838" s="33">
        <f>SUM(I839:I841)</f>
        <v>130.56</v>
      </c>
      <c r="I838" s="33">
        <f>ROUND(H838*F838,2)</f>
        <v>130.56</v>
      </c>
    </row>
    <row r="839" spans="1:10" ht="63.75" hidden="1">
      <c r="A839" s="174">
        <v>3099</v>
      </c>
      <c r="B839" s="71" t="s">
        <v>44</v>
      </c>
      <c r="C839" s="27" t="s">
        <v>14</v>
      </c>
      <c r="D839" s="35" t="str">
        <f>IF(A839=0," ",VLOOKUP(A839,InsumosSINAPI!$A$6:$I$9354,2,0))</f>
        <v>FECHADURA ROSETA REDONDA PARA PORTA DE BANHEIRO, EM ACO INOX (MAQUINA, TESTA E CONTRA-TESTA) E EM ZAMAC (MACANETA, LINGUETA E TRINCOS) COM ACABAMENTO CROMADO, MAQUINA DE 55 MM, INCLUINDO CHAVE TIPO TRANQUETA</v>
      </c>
      <c r="E839" s="167" t="str">
        <f>IF(A839=0," ",VLOOKUP(A839,InsumosSINAPI!$A$6:$I$9354,3,0))</f>
        <v xml:space="preserve">CJ    </v>
      </c>
      <c r="F839" s="34"/>
      <c r="G839" s="172">
        <v>1</v>
      </c>
      <c r="H839" s="72" t="str">
        <f>IF(A839=0," ",VLOOKUP(A839,InsumosSINAPI!$A$6:$I$9354,5,0))</f>
        <v>109,36</v>
      </c>
      <c r="I839" s="72">
        <f t="shared" ref="I839:I841" si="120">ROUND(H839*G839,2)</f>
        <v>109.36</v>
      </c>
    </row>
    <row r="840" spans="1:10" ht="25.5" hidden="1">
      <c r="A840" s="174">
        <v>88261</v>
      </c>
      <c r="B840" s="71" t="s">
        <v>44</v>
      </c>
      <c r="C840" s="27" t="s">
        <v>13</v>
      </c>
      <c r="D840" s="35" t="s">
        <v>114</v>
      </c>
      <c r="E840" s="167" t="s">
        <v>24</v>
      </c>
      <c r="F840" s="34"/>
      <c r="G840" s="36">
        <v>0.76700000000000002</v>
      </c>
      <c r="H840" s="38">
        <v>19.739999999999998</v>
      </c>
      <c r="I840" s="72">
        <f t="shared" si="120"/>
        <v>15.14</v>
      </c>
    </row>
    <row r="841" spans="1:10" hidden="1">
      <c r="A841" s="174">
        <v>88316</v>
      </c>
      <c r="B841" s="71" t="s">
        <v>44</v>
      </c>
      <c r="C841" s="27" t="s">
        <v>13</v>
      </c>
      <c r="D841" s="35" t="s">
        <v>33</v>
      </c>
      <c r="E841" s="167" t="s">
        <v>24</v>
      </c>
      <c r="F841" s="34"/>
      <c r="G841" s="172">
        <v>0.38400000000000001</v>
      </c>
      <c r="H841" s="38">
        <v>15.79</v>
      </c>
      <c r="I841" s="72">
        <f t="shared" si="120"/>
        <v>6.06</v>
      </c>
    </row>
    <row r="842" spans="1:10" hidden="1"/>
    <row r="843" spans="1:10" hidden="1">
      <c r="A843" s="168" t="s">
        <v>592</v>
      </c>
      <c r="B843" s="39" t="s">
        <v>44</v>
      </c>
      <c r="C843" s="40" t="s">
        <v>13</v>
      </c>
      <c r="D843" s="41" t="s">
        <v>593</v>
      </c>
      <c r="E843" s="191" t="s">
        <v>7</v>
      </c>
      <c r="F843" s="30">
        <v>1</v>
      </c>
      <c r="G843" s="36"/>
      <c r="H843" s="33">
        <f>SUM(I844:I848)</f>
        <v>566.05999999999995</v>
      </c>
      <c r="I843" s="33">
        <f>ROUND(H843*F843,2)</f>
        <v>566.05999999999995</v>
      </c>
    </row>
    <row r="844" spans="1:10" ht="25.5" hidden="1">
      <c r="A844" s="174">
        <v>546</v>
      </c>
      <c r="B844" s="71" t="s">
        <v>44</v>
      </c>
      <c r="C844" s="27" t="s">
        <v>14</v>
      </c>
      <c r="D844" s="35" t="str">
        <f>IF(A844=0," ",VLOOKUP(A844,InsumosSINAPI!$A$6:$I$9354,2,0))</f>
        <v>BARRA DE FERRO CHATA, RETANGULAR (QUALQUER BITOLA)</v>
      </c>
      <c r="E844" s="167" t="str">
        <f>IF(A844=0," ",VLOOKUP(A844,InsumosSINAPI!$A$6:$I$9354,3,0))</f>
        <v xml:space="preserve">KG    </v>
      </c>
      <c r="F844" s="34"/>
      <c r="G844" s="172">
        <v>42</v>
      </c>
      <c r="H844" s="72" t="str">
        <f>IF(A844=0," ",VLOOKUP(A844,InsumosSINAPI!$A$6:$I$9354,5,0))</f>
        <v>11,64</v>
      </c>
      <c r="I844" s="72">
        <f t="shared" ref="I844:I847" si="121">ROUND(H844*G844,2)</f>
        <v>488.88</v>
      </c>
    </row>
    <row r="845" spans="1:10" ht="25.5" hidden="1">
      <c r="A845" s="174">
        <v>567</v>
      </c>
      <c r="B845" s="71" t="s">
        <v>44</v>
      </c>
      <c r="C845" s="27" t="s">
        <v>14</v>
      </c>
      <c r="D845" s="35" t="str">
        <f>IF(A845=0," ",VLOOKUP(A845,InsumosSINAPI!$A$6:$I$9354,2,0))</f>
        <v>CANTONEIRA (ABAS IGUAIS) EM FERRO GALVANIZADO, 25,4 MM X 3,17 MM (L X E), 1,27KG/M</v>
      </c>
      <c r="E845" s="167" t="str">
        <f>IF(A845=0," ",VLOOKUP(A845,InsumosSINAPI!$A$6:$I$9354,3,0))</f>
        <v xml:space="preserve">M     </v>
      </c>
      <c r="F845" s="34"/>
      <c r="G845" s="172">
        <v>2</v>
      </c>
      <c r="H845" s="72" t="str">
        <f>IF(A845=0," ",VLOOKUP(A845,InsumosSINAPI!$A$6:$I$9354,5,0))</f>
        <v>14,76</v>
      </c>
      <c r="I845" s="72">
        <f t="shared" ref="I845" si="122">ROUND(H845*G845,2)</f>
        <v>29.52</v>
      </c>
    </row>
    <row r="846" spans="1:10" hidden="1">
      <c r="A846" s="174">
        <v>88315</v>
      </c>
      <c r="B846" s="71" t="s">
        <v>44</v>
      </c>
      <c r="C846" s="27" t="s">
        <v>13</v>
      </c>
      <c r="D846" s="35" t="s">
        <v>594</v>
      </c>
      <c r="E846" s="167" t="s">
        <v>24</v>
      </c>
      <c r="F846" s="34"/>
      <c r="G846" s="36">
        <v>1.5</v>
      </c>
      <c r="H846" s="38">
        <v>17.11</v>
      </c>
      <c r="I846" s="72">
        <f t="shared" si="121"/>
        <v>25.67</v>
      </c>
    </row>
    <row r="847" spans="1:10" hidden="1">
      <c r="A847" s="174">
        <v>88316</v>
      </c>
      <c r="B847" s="71" t="s">
        <v>44</v>
      </c>
      <c r="C847" s="27" t="s">
        <v>13</v>
      </c>
      <c r="D847" s="35" t="s">
        <v>33</v>
      </c>
      <c r="E847" s="167" t="s">
        <v>24</v>
      </c>
      <c r="F847" s="34"/>
      <c r="G847" s="172">
        <v>1.6</v>
      </c>
      <c r="H847" s="38">
        <v>12.94</v>
      </c>
      <c r="I847" s="72">
        <f t="shared" si="121"/>
        <v>20.7</v>
      </c>
    </row>
    <row r="848" spans="1:10" ht="25.5" hidden="1">
      <c r="A848" s="174">
        <v>88631</v>
      </c>
      <c r="B848" s="71" t="s">
        <v>44</v>
      </c>
      <c r="C848" s="27" t="s">
        <v>13</v>
      </c>
      <c r="D848" s="35" t="s">
        <v>595</v>
      </c>
      <c r="E848" s="167" t="s">
        <v>9</v>
      </c>
      <c r="F848" s="34"/>
      <c r="G848" s="172">
        <v>4.0000000000000001E-3</v>
      </c>
      <c r="H848" s="38">
        <v>322.99</v>
      </c>
      <c r="I848" s="72">
        <f t="shared" ref="I848" si="123">ROUND(H848*G848,2)</f>
        <v>1.29</v>
      </c>
    </row>
    <row r="849" spans="1:9" hidden="1"/>
    <row r="850" spans="1:9" hidden="1">
      <c r="A850" s="168" t="s">
        <v>596</v>
      </c>
      <c r="B850" s="39" t="s">
        <v>44</v>
      </c>
      <c r="C850" s="40" t="s">
        <v>13</v>
      </c>
      <c r="D850" s="41" t="s">
        <v>597</v>
      </c>
      <c r="E850" s="191" t="s">
        <v>7</v>
      </c>
      <c r="F850" s="30">
        <v>1</v>
      </c>
      <c r="G850" s="36"/>
      <c r="H850" s="33">
        <f>SUM(I851:I855)</f>
        <v>594.25999999999988</v>
      </c>
      <c r="I850" s="33">
        <f>ROUND(H850*F850,2)</f>
        <v>594.26</v>
      </c>
    </row>
    <row r="851" spans="1:9" ht="25.5" hidden="1">
      <c r="A851" s="174">
        <v>367</v>
      </c>
      <c r="B851" s="71" t="s">
        <v>44</v>
      </c>
      <c r="C851" s="27" t="s">
        <v>14</v>
      </c>
      <c r="D851" s="35" t="str">
        <f>IF(A851=0," ",VLOOKUP(A851,InsumosSINAPI!$A$6:$I$9354,2,0))</f>
        <v>AREIA GROSSA - POSTO JAZIDA/FORNECEDOR (RETIRADO NA JAZIDA, SEM TRANSPORTE)</v>
      </c>
      <c r="E851" s="167" t="str">
        <f>IF(A851=0," ",VLOOKUP(A851,InsumosSINAPI!$A$6:$I$9354,3,0))</f>
        <v xml:space="preserve">M3    </v>
      </c>
      <c r="F851" s="34"/>
      <c r="G851" s="172">
        <v>6.0999999999999999E-2</v>
      </c>
      <c r="H851" s="72" t="str">
        <f>IF(A851=0," ",VLOOKUP(A851,InsumosSINAPI!$A$6:$I$9354,5,0))</f>
        <v>101,30</v>
      </c>
      <c r="I851" s="72">
        <f t="shared" ref="I851:I852" si="124">ROUND(H851*G851,2)</f>
        <v>6.18</v>
      </c>
    </row>
    <row r="852" spans="1:9" hidden="1">
      <c r="A852" s="174">
        <v>1379</v>
      </c>
      <c r="B852" s="71" t="s">
        <v>44</v>
      </c>
      <c r="C852" s="27" t="s">
        <v>14</v>
      </c>
      <c r="D852" s="35" t="str">
        <f>IF(A852=0," ",VLOOKUP(A852,InsumosSINAPI!$A$6:$I$9354,2,0))</f>
        <v>CIMENTO PORTLAND COMPOSTO CP II-32</v>
      </c>
      <c r="E852" s="167" t="str">
        <f>IF(A852=0," ",VLOOKUP(A852,InsumosSINAPI!$A$6:$I$9354,3,0))</f>
        <v xml:space="preserve">KG    </v>
      </c>
      <c r="F852" s="34"/>
      <c r="G852" s="172">
        <v>4.83</v>
      </c>
      <c r="H852" s="72" t="str">
        <f>IF(A852=0," ",VLOOKUP(A852,InsumosSINAPI!$A$6:$I$9354,5,0))</f>
        <v>0,56</v>
      </c>
      <c r="I852" s="72">
        <f t="shared" si="124"/>
        <v>2.7</v>
      </c>
    </row>
    <row r="853" spans="1:9" ht="38.25" hidden="1">
      <c r="A853" s="174">
        <v>4948</v>
      </c>
      <c r="B853" s="71" t="s">
        <v>44</v>
      </c>
      <c r="C853" s="27" t="s">
        <v>14</v>
      </c>
      <c r="D853" s="35" t="str">
        <f>IF(A853=0," ",VLOOKUP(A853,InsumosSINAPI!$A$6:$I$9354,2,0))</f>
        <v>PORTAO DE ABRIR / GIRO, EM GRADIL DE METALON REDONDO DE 3/4"  VERTICAL, COM REQUADRO, ACABAMENTO NATURAL - COMPLETO</v>
      </c>
      <c r="E853" s="167" t="str">
        <f>IF(A853=0," ",VLOOKUP(A853,InsumosSINAPI!$A$6:$I$9354,3,0))</f>
        <v xml:space="preserve">M2    </v>
      </c>
      <c r="F853" s="34"/>
      <c r="G853" s="172">
        <v>1</v>
      </c>
      <c r="H853" s="72" t="str">
        <f>IF(A853=0," ",VLOOKUP(A853,InsumosSINAPI!$A$6:$I$9354,5,0))</f>
        <v>540,17</v>
      </c>
      <c r="I853" s="72">
        <f t="shared" ref="I853:I855" si="125">ROUND(H853*G853,2)</f>
        <v>540.16999999999996</v>
      </c>
    </row>
    <row r="854" spans="1:9" hidden="1">
      <c r="A854" s="174">
        <v>88309</v>
      </c>
      <c r="B854" s="71" t="s">
        <v>44</v>
      </c>
      <c r="C854" s="27" t="s">
        <v>13</v>
      </c>
      <c r="D854" s="35" t="s">
        <v>52</v>
      </c>
      <c r="E854" s="167" t="s">
        <v>24</v>
      </c>
      <c r="F854" s="34"/>
      <c r="G854" s="172">
        <v>1.5</v>
      </c>
      <c r="H854" s="38">
        <v>17.2</v>
      </c>
      <c r="I854" s="72">
        <f t="shared" si="125"/>
        <v>25.8</v>
      </c>
    </row>
    <row r="855" spans="1:9" hidden="1">
      <c r="A855" s="174">
        <v>88316</v>
      </c>
      <c r="B855" s="71" t="s">
        <v>44</v>
      </c>
      <c r="C855" s="27" t="s">
        <v>13</v>
      </c>
      <c r="D855" s="35" t="s">
        <v>33</v>
      </c>
      <c r="E855" s="167" t="s">
        <v>24</v>
      </c>
      <c r="F855" s="34"/>
      <c r="G855" s="172">
        <v>1.5</v>
      </c>
      <c r="H855" s="38">
        <v>12.94</v>
      </c>
      <c r="I855" s="72">
        <f t="shared" si="125"/>
        <v>19.41</v>
      </c>
    </row>
    <row r="856" spans="1:9" hidden="1"/>
    <row r="857" spans="1:9" hidden="1">
      <c r="A857" s="168">
        <v>85421</v>
      </c>
      <c r="B857" s="39" t="s">
        <v>44</v>
      </c>
      <c r="C857" s="40" t="s">
        <v>13</v>
      </c>
      <c r="D857" s="41" t="s">
        <v>598</v>
      </c>
      <c r="E857" s="191" t="s">
        <v>7</v>
      </c>
      <c r="F857" s="30">
        <v>1</v>
      </c>
      <c r="G857" s="36"/>
      <c r="H857" s="33">
        <f>SUM(I858:I859)</f>
        <v>9.68</v>
      </c>
      <c r="I857" s="33">
        <f>ROUND(H857*F857,2)</f>
        <v>9.68</v>
      </c>
    </row>
    <row r="858" spans="1:9" hidden="1">
      <c r="A858" s="174">
        <v>88316</v>
      </c>
      <c r="B858" s="71" t="s">
        <v>44</v>
      </c>
      <c r="C858" s="27" t="s">
        <v>13</v>
      </c>
      <c r="D858" s="35" t="s">
        <v>33</v>
      </c>
      <c r="E858" s="167" t="s">
        <v>24</v>
      </c>
      <c r="F858" s="34"/>
      <c r="G858" s="172">
        <v>0.2</v>
      </c>
      <c r="H858" s="38">
        <v>12.94</v>
      </c>
      <c r="I858" s="72">
        <f t="shared" ref="I858:I859" si="126">ROUND(H858*G858,2)</f>
        <v>2.59</v>
      </c>
    </row>
    <row r="859" spans="1:9" hidden="1">
      <c r="A859" s="174">
        <v>88325</v>
      </c>
      <c r="B859" s="71" t="s">
        <v>44</v>
      </c>
      <c r="C859" s="27" t="s">
        <v>13</v>
      </c>
      <c r="D859" s="8" t="s">
        <v>599</v>
      </c>
      <c r="E859" s="189" t="s">
        <v>24</v>
      </c>
      <c r="G859" s="173">
        <v>0.5</v>
      </c>
      <c r="H859" s="6">
        <v>14.18</v>
      </c>
      <c r="I859" s="72">
        <f t="shared" si="126"/>
        <v>7.09</v>
      </c>
    </row>
    <row r="860" spans="1:9" hidden="1"/>
    <row r="861" spans="1:9" hidden="1">
      <c r="A861" s="168">
        <v>72117</v>
      </c>
      <c r="B861" s="39" t="s">
        <v>44</v>
      </c>
      <c r="C861" s="40" t="s">
        <v>13</v>
      </c>
      <c r="D861" s="41" t="s">
        <v>600</v>
      </c>
      <c r="E861" s="191" t="s">
        <v>7</v>
      </c>
      <c r="F861" s="30">
        <v>1</v>
      </c>
      <c r="G861" s="36"/>
      <c r="H861" s="33">
        <f>SUM(I862:I865)</f>
        <v>247.23</v>
      </c>
      <c r="I861" s="33">
        <f>ROUND(H861*F861,2)</f>
        <v>247.23</v>
      </c>
    </row>
    <row r="862" spans="1:9" hidden="1">
      <c r="A862" s="174">
        <v>10492</v>
      </c>
      <c r="B862" s="71" t="s">
        <v>44</v>
      </c>
      <c r="C862" s="27" t="s">
        <v>14</v>
      </c>
      <c r="D862" s="35" t="str">
        <f>IF(A862=0," ",VLOOKUP(A862,InsumosSINAPI!$A$6:$I$9354,2,0))</f>
        <v>VIDRO LISO INCOLOR 4MM - SEM COLOCACAO</v>
      </c>
      <c r="E862" s="167" t="str">
        <f>IF(A862=0," ",VLOOKUP(A862,InsumosSINAPI!$A$6:$I$9354,3,0))</f>
        <v xml:space="preserve">M2    </v>
      </c>
      <c r="F862" s="34"/>
      <c r="G862" s="172">
        <v>1</v>
      </c>
      <c r="H862" s="72" t="str">
        <f>IF(A862=0," ",VLOOKUP(A862,InsumosSINAPI!$A$6:$I$9354,5,0))</f>
        <v>213,33</v>
      </c>
      <c r="I862" s="72">
        <f t="shared" ref="I862:I863" si="127">ROUND(H862*G862,2)</f>
        <v>213.33</v>
      </c>
    </row>
    <row r="863" spans="1:9" hidden="1">
      <c r="A863" s="174">
        <v>10498</v>
      </c>
      <c r="B863" s="71" t="s">
        <v>44</v>
      </c>
      <c r="C863" s="27" t="s">
        <v>14</v>
      </c>
      <c r="D863" s="35" t="str">
        <f>IF(A863=0," ",VLOOKUP(A863,InsumosSINAPI!$A$6:$I$9354,2,0))</f>
        <v>MASSA PARA VIDRO</v>
      </c>
      <c r="E863" s="167" t="str">
        <f>IF(A863=0," ",VLOOKUP(A863,InsumosSINAPI!$A$6:$I$9354,3,0))</f>
        <v xml:space="preserve">KG    </v>
      </c>
      <c r="F863" s="34"/>
      <c r="G863" s="172">
        <v>1.6</v>
      </c>
      <c r="H863" s="72" t="str">
        <f>IF(A863=0," ",VLOOKUP(A863,InsumosSINAPI!$A$6:$I$9354,5,0))</f>
        <v>13,56</v>
      </c>
      <c r="I863" s="72">
        <f t="shared" si="127"/>
        <v>21.7</v>
      </c>
    </row>
    <row r="864" spans="1:9" hidden="1">
      <c r="A864" s="174">
        <v>88316</v>
      </c>
      <c r="B864" s="71" t="s">
        <v>44</v>
      </c>
      <c r="C864" s="27" t="s">
        <v>13</v>
      </c>
      <c r="D864" s="35" t="s">
        <v>33</v>
      </c>
      <c r="E864" s="167" t="s">
        <v>24</v>
      </c>
      <c r="F864" s="34"/>
      <c r="G864" s="172">
        <v>0.45</v>
      </c>
      <c r="H864" s="38">
        <v>12.94</v>
      </c>
      <c r="I864" s="72">
        <f t="shared" ref="I864:I865" si="128">ROUND(H864*G864,2)</f>
        <v>5.82</v>
      </c>
    </row>
    <row r="865" spans="1:10" hidden="1">
      <c r="A865" s="174">
        <v>88325</v>
      </c>
      <c r="B865" s="71" t="s">
        <v>44</v>
      </c>
      <c r="C865" s="27" t="s">
        <v>13</v>
      </c>
      <c r="D865" s="8" t="s">
        <v>599</v>
      </c>
      <c r="E865" s="189" t="s">
        <v>24</v>
      </c>
      <c r="G865" s="173">
        <v>0.45</v>
      </c>
      <c r="H865" s="6">
        <v>14.18</v>
      </c>
      <c r="I865" s="72">
        <f t="shared" si="128"/>
        <v>6.38</v>
      </c>
    </row>
    <row r="866" spans="1:10" hidden="1"/>
    <row r="867" spans="1:10" s="34" customFormat="1" ht="12.75" hidden="1" customHeight="1">
      <c r="A867" s="25" t="s">
        <v>601</v>
      </c>
      <c r="B867" s="39" t="s">
        <v>8</v>
      </c>
      <c r="C867" s="40" t="s">
        <v>13</v>
      </c>
      <c r="D867" s="41" t="s">
        <v>602</v>
      </c>
      <c r="E867" s="191" t="s">
        <v>70</v>
      </c>
      <c r="F867" s="30">
        <v>1</v>
      </c>
      <c r="G867" s="31"/>
      <c r="H867" s="32">
        <f>SUM(I868:I881)</f>
        <v>182.2961</v>
      </c>
      <c r="I867" s="33">
        <f>ROUND(H867*F867,2)</f>
        <v>182.3</v>
      </c>
      <c r="J867" s="167"/>
    </row>
    <row r="868" spans="1:10" s="34" customFormat="1" ht="25.5" hidden="1" customHeight="1">
      <c r="A868" s="27">
        <v>88316</v>
      </c>
      <c r="B868" s="71" t="s">
        <v>44</v>
      </c>
      <c r="C868" s="27" t="s">
        <v>13</v>
      </c>
      <c r="D868" s="35" t="s">
        <v>33</v>
      </c>
      <c r="E868" s="167" t="s">
        <v>24</v>
      </c>
      <c r="G868" s="36">
        <v>2.5</v>
      </c>
      <c r="H868" s="38">
        <v>12.94</v>
      </c>
      <c r="I868" s="37">
        <f>ROUND(G868*H868,2)</f>
        <v>32.35</v>
      </c>
      <c r="J868" s="167"/>
    </row>
    <row r="869" spans="1:10" s="34" customFormat="1" ht="25.5" hidden="1" customHeight="1">
      <c r="A869" s="27">
        <v>88267</v>
      </c>
      <c r="B869" s="71" t="s">
        <v>44</v>
      </c>
      <c r="C869" s="27" t="s">
        <v>13</v>
      </c>
      <c r="D869" s="35" t="s">
        <v>156</v>
      </c>
      <c r="E869" s="167" t="s">
        <v>24</v>
      </c>
      <c r="G869" s="36">
        <v>3</v>
      </c>
      <c r="H869" s="38">
        <v>17.170000000000002</v>
      </c>
      <c r="I869" s="38">
        <f>ROUND(G869*H869,2)</f>
        <v>51.51</v>
      </c>
      <c r="J869" s="167"/>
    </row>
    <row r="870" spans="1:10" s="34" customFormat="1" ht="25.5" hidden="1" customHeight="1">
      <c r="A870" s="27">
        <v>88248</v>
      </c>
      <c r="B870" s="71" t="s">
        <v>44</v>
      </c>
      <c r="C870" s="27" t="s">
        <v>13</v>
      </c>
      <c r="D870" s="35" t="s">
        <v>157</v>
      </c>
      <c r="E870" s="167" t="s">
        <v>24</v>
      </c>
      <c r="G870" s="36">
        <v>3</v>
      </c>
      <c r="H870" s="38">
        <v>13.54</v>
      </c>
      <c r="I870" s="38">
        <f>ROUND(G870*H870,2)</f>
        <v>40.619999999999997</v>
      </c>
      <c r="J870" s="167"/>
    </row>
    <row r="871" spans="1:10" s="34" customFormat="1" ht="29.25" hidden="1" customHeight="1">
      <c r="A871" s="27">
        <v>3526</v>
      </c>
      <c r="B871" s="71" t="s">
        <v>44</v>
      </c>
      <c r="C871" s="27" t="s">
        <v>14</v>
      </c>
      <c r="D871" s="35" t="str">
        <f>IF(A871=0," ",VLOOKUP(A871,InsumosSINAPI!$A$6:$I$9354,2,0))</f>
        <v>JOELHO PVC, SOLDAVEL, PB, 90 GRAUS, DN 50 MM, PARA ESGOTO PREDIAL</v>
      </c>
      <c r="E871" s="167" t="str">
        <f>IF(A871=0," ",VLOOKUP(A871,InsumosSINAPI!$A$6:$I$9354,3,0))</f>
        <v xml:space="preserve">UN    </v>
      </c>
      <c r="G871" s="36">
        <v>1</v>
      </c>
      <c r="H871" s="176" t="str">
        <f>IF(A871=0," ",VLOOKUP(A871,InsumosSINAPI!$A$6:$I$9354,5,0))</f>
        <v>2,70</v>
      </c>
      <c r="I871" s="38">
        <f t="shared" ref="I871:I881" si="129">G871*H871</f>
        <v>2.7</v>
      </c>
      <c r="J871" s="167"/>
    </row>
    <row r="872" spans="1:10" s="34" customFormat="1" ht="25.5" hidden="1">
      <c r="A872" s="27">
        <v>9835</v>
      </c>
      <c r="B872" s="71" t="s">
        <v>44</v>
      </c>
      <c r="C872" s="27" t="s">
        <v>14</v>
      </c>
      <c r="D872" s="35" t="str">
        <f>IF(A872=0," ",VLOOKUP(A872,InsumosSINAPI!$A$6:$I$9354,2,0))</f>
        <v>TUBO PVC  SERIE NORMAL, DN 40 MM, PARA ESGOTO  PREDIAL (NBR 5688)</v>
      </c>
      <c r="E872" s="167" t="str">
        <f>IF(A872=0," ",VLOOKUP(A872,InsumosSINAPI!$A$6:$I$9354,3,0))</f>
        <v xml:space="preserve">M     </v>
      </c>
      <c r="G872" s="36">
        <v>1.5</v>
      </c>
      <c r="H872" s="176" t="str">
        <f>IF(A872=0," ",VLOOKUP(A872,InsumosSINAPI!$A$6:$I$9354,5,0))</f>
        <v>5,67</v>
      </c>
      <c r="I872" s="38">
        <f t="shared" si="129"/>
        <v>8.504999999999999</v>
      </c>
      <c r="J872" s="167"/>
    </row>
    <row r="873" spans="1:10" s="34" customFormat="1" ht="25.5" hidden="1">
      <c r="A873" s="27">
        <v>37948</v>
      </c>
      <c r="B873" s="71" t="s">
        <v>44</v>
      </c>
      <c r="C873" s="27" t="s">
        <v>14</v>
      </c>
      <c r="D873" s="35" t="str">
        <f>IF(A873=0," ",VLOOKUP(A873,InsumosSINAPI!$A$6:$I$9354,2,0))</f>
        <v>TE SANITARIO, PVC, DN 40 X 40 MM, SERIE NORMAL, PARA ESGOTO PREDIAL</v>
      </c>
      <c r="E873" s="167" t="str">
        <f>IF(A873=0," ",VLOOKUP(A873,InsumosSINAPI!$A$6:$I$9354,3,0))</f>
        <v xml:space="preserve">UN    </v>
      </c>
      <c r="G873" s="36">
        <v>1</v>
      </c>
      <c r="H873" s="176" t="str">
        <f>IF(A873=0," ",VLOOKUP(A873,InsumosSINAPI!$A$6:$I$9354,5,0))</f>
        <v>3,47</v>
      </c>
      <c r="I873" s="38">
        <f t="shared" si="129"/>
        <v>3.47</v>
      </c>
      <c r="J873" s="167"/>
    </row>
    <row r="874" spans="1:10" s="34" customFormat="1" ht="25.5" hidden="1">
      <c r="A874" s="27">
        <v>9836</v>
      </c>
      <c r="B874" s="71" t="s">
        <v>44</v>
      </c>
      <c r="C874" s="27" t="s">
        <v>14</v>
      </c>
      <c r="D874" s="35" t="str">
        <f>IF(A874=0," ",VLOOKUP(A874,InsumosSINAPI!$A$6:$I$9354,2,0))</f>
        <v>TUBO PVC  SERIE NORMAL, DN 100 MM, PARA ESGOTO  PREDIAL (NBR 5688)</v>
      </c>
      <c r="E874" s="167" t="str">
        <f>IF(A874=0," ",VLOOKUP(A874,InsumosSINAPI!$A$6:$I$9354,3,0))</f>
        <v xml:space="preserve">M     </v>
      </c>
      <c r="G874" s="36">
        <v>0.33</v>
      </c>
      <c r="H874" s="176" t="str">
        <f>IF(A874=0," ",VLOOKUP(A874,InsumosSINAPI!$A$6:$I$9354,5,0))</f>
        <v>15,73</v>
      </c>
      <c r="I874" s="38">
        <f t="shared" si="129"/>
        <v>5.1909000000000001</v>
      </c>
      <c r="J874" s="167"/>
    </row>
    <row r="875" spans="1:10" s="34" customFormat="1" hidden="1">
      <c r="A875" s="27" t="s">
        <v>603</v>
      </c>
      <c r="B875" s="71" t="s">
        <v>8</v>
      </c>
      <c r="C875" s="27" t="s">
        <v>14</v>
      </c>
      <c r="D875" s="35" t="s">
        <v>604</v>
      </c>
      <c r="E875" s="167" t="s">
        <v>485</v>
      </c>
      <c r="G875" s="36">
        <v>0.5</v>
      </c>
      <c r="H875" s="176">
        <v>6.27</v>
      </c>
      <c r="I875" s="38">
        <f t="shared" si="129"/>
        <v>3.1349999999999998</v>
      </c>
      <c r="J875" s="167"/>
    </row>
    <row r="876" spans="1:10" s="34" customFormat="1" ht="25.5" hidden="1">
      <c r="A876" s="27">
        <v>37949</v>
      </c>
      <c r="B876" s="71" t="s">
        <v>44</v>
      </c>
      <c r="C876" s="27" t="s">
        <v>14</v>
      </c>
      <c r="D876" s="35" t="str">
        <f>IF(A876=0," ",VLOOKUP(A876,InsumosSINAPI!$A$6:$I$9354,2,0))</f>
        <v>JOELHO PVC, SOLDAVEL, PB, 90 GRAUS, DN 40 MM, PARA ESGOTO PREDIAL</v>
      </c>
      <c r="E876" s="167" t="str">
        <f>IF(A876=0," ",VLOOKUP(A876,InsumosSINAPI!$A$6:$I$9354,3,0))</f>
        <v xml:space="preserve">UN    </v>
      </c>
      <c r="G876" s="36">
        <v>2</v>
      </c>
      <c r="H876" s="176" t="str">
        <f>IF(A876=0," ",VLOOKUP(A876,InsumosSINAPI!$A$6:$I$9354,5,0))</f>
        <v>2,02</v>
      </c>
      <c r="I876" s="38">
        <f t="shared" si="129"/>
        <v>4.04</v>
      </c>
      <c r="J876" s="167"/>
    </row>
    <row r="877" spans="1:10" s="34" customFormat="1" ht="25.5" hidden="1">
      <c r="A877" s="27">
        <v>3520</v>
      </c>
      <c r="B877" s="71" t="s">
        <v>44</v>
      </c>
      <c r="C877" s="27" t="s">
        <v>14</v>
      </c>
      <c r="D877" s="35" t="str">
        <f>IF(A877=0," ",VLOOKUP(A877,InsumosSINAPI!$A$6:$I$9354,2,0))</f>
        <v>JOELHO PVC, SOLDAVEL, PB, 90 GRAUS, DN 100 MM, PARA ESGOTO PREDIAL</v>
      </c>
      <c r="E877" s="167" t="str">
        <f>IF(A877=0," ",VLOOKUP(A877,InsumosSINAPI!$A$6:$I$9354,3,0))</f>
        <v xml:space="preserve">UN    </v>
      </c>
      <c r="G877" s="36">
        <v>1</v>
      </c>
      <c r="H877" s="176" t="str">
        <f>IF(A877=0," ",VLOOKUP(A877,InsumosSINAPI!$A$6:$I$9354,5,0))</f>
        <v>8,94</v>
      </c>
      <c r="I877" s="38">
        <f t="shared" si="129"/>
        <v>8.94</v>
      </c>
      <c r="J877" s="167"/>
    </row>
    <row r="878" spans="1:10" s="34" customFormat="1" ht="25.5" hidden="1">
      <c r="A878" s="27">
        <v>367</v>
      </c>
      <c r="B878" s="71" t="s">
        <v>44</v>
      </c>
      <c r="C878" s="27" t="s">
        <v>14</v>
      </c>
      <c r="D878" s="35" t="str">
        <f>IF(A878=0," ",VLOOKUP(A878,InsumosSINAPI!$A$6:$I$9354,2,0))</f>
        <v>AREIA GROSSA - POSTO JAZIDA/FORNECEDOR (RETIRADO NA JAZIDA, SEM TRANSPORTE)</v>
      </c>
      <c r="E878" s="167" t="str">
        <f>IF(A878=0," ",VLOOKUP(A878,InsumosSINAPI!$A$6:$I$9354,3,0))</f>
        <v xml:space="preserve">M3    </v>
      </c>
      <c r="G878" s="36">
        <v>4.0000000000000001E-3</v>
      </c>
      <c r="H878" s="72" t="str">
        <f>IF(A878=0," ",VLOOKUP(A878,InsumosSINAPI!$A$6:$I$9354,5,0))</f>
        <v>101,30</v>
      </c>
      <c r="I878" s="38">
        <f t="shared" si="129"/>
        <v>0.4052</v>
      </c>
      <c r="J878" s="167"/>
    </row>
    <row r="879" spans="1:10" s="34" customFormat="1" hidden="1">
      <c r="A879" s="27">
        <v>1379</v>
      </c>
      <c r="B879" s="71" t="s">
        <v>44</v>
      </c>
      <c r="C879" s="27" t="s">
        <v>14</v>
      </c>
      <c r="D879" s="35" t="str">
        <f>IF(A879=0," ",VLOOKUP(A879,InsumosSINAPI!$A$6:$I$9354,2,0))</f>
        <v>CIMENTO PORTLAND COMPOSTO CP II-32</v>
      </c>
      <c r="E879" s="167" t="str">
        <f>IF(A879=0," ",VLOOKUP(A879,InsumosSINAPI!$A$6:$I$9354,3,0))</f>
        <v xml:space="preserve">KG    </v>
      </c>
      <c r="G879" s="36">
        <v>3</v>
      </c>
      <c r="H879" s="72" t="str">
        <f>IF(A879=0," ",VLOOKUP(A879,InsumosSINAPI!$A$6:$I$9354,5,0))</f>
        <v>0,56</v>
      </c>
      <c r="I879" s="38">
        <f t="shared" si="129"/>
        <v>1.6800000000000002</v>
      </c>
      <c r="J879" s="167"/>
    </row>
    <row r="880" spans="1:10" s="34" customFormat="1" ht="25.5" hidden="1">
      <c r="A880" s="27">
        <v>7091</v>
      </c>
      <c r="B880" s="71" t="s">
        <v>44</v>
      </c>
      <c r="C880" s="27" t="s">
        <v>14</v>
      </c>
      <c r="D880" s="35" t="str">
        <f>IF(A880=0," ",VLOOKUP(A880,InsumosSINAPI!$A$6:$I$9354,2,0))</f>
        <v>TE SANITARIO, PVC, DN 100 X 100 MM, SERIE NORMAL, PARA ESGOTO PREDIAL</v>
      </c>
      <c r="E880" s="167" t="str">
        <f>IF(A880=0," ",VLOOKUP(A880,InsumosSINAPI!$A$6:$I$9354,3,0))</f>
        <v xml:space="preserve">UN    </v>
      </c>
      <c r="G880" s="36">
        <v>1</v>
      </c>
      <c r="H880" s="72" t="str">
        <f>IF(A880=0," ",VLOOKUP(A880,InsumosSINAPI!$A$6:$I$9354,5,0))</f>
        <v>17,17</v>
      </c>
      <c r="I880" s="38">
        <f t="shared" si="129"/>
        <v>17.170000000000002</v>
      </c>
      <c r="J880" s="167"/>
    </row>
    <row r="881" spans="1:44" s="34" customFormat="1" hidden="1">
      <c r="A881" s="27">
        <v>1106</v>
      </c>
      <c r="B881" s="71" t="s">
        <v>44</v>
      </c>
      <c r="C881" s="27" t="s">
        <v>14</v>
      </c>
      <c r="D881" s="35" t="str">
        <f>IF(A881=0," ",VLOOKUP(A881,InsumosSINAPI!$A$6:$I$9354,2,0))</f>
        <v>CAL HIDRATADA CH-I PARA ARGAMASSAS</v>
      </c>
      <c r="E881" s="167" t="str">
        <f>IF(A881=0," ",VLOOKUP(A881,InsumosSINAPI!$A$6:$I$9354,3,0))</f>
        <v xml:space="preserve">KG    </v>
      </c>
      <c r="G881" s="36">
        <v>3</v>
      </c>
      <c r="H881" s="72" t="str">
        <f>IF(A881=0," ",VLOOKUP(A881,InsumosSINAPI!$A$6:$I$9354,5,0))</f>
        <v>0,86</v>
      </c>
      <c r="I881" s="38">
        <f t="shared" si="129"/>
        <v>2.58</v>
      </c>
      <c r="J881" s="167"/>
    </row>
    <row r="882" spans="1:44" hidden="1">
      <c r="A882" s="27"/>
    </row>
    <row r="883" spans="1:44" s="34" customFormat="1" ht="25.5" hidden="1">
      <c r="A883" s="25">
        <v>98746</v>
      </c>
      <c r="B883" s="39" t="s">
        <v>44</v>
      </c>
      <c r="C883" s="40" t="s">
        <v>13</v>
      </c>
      <c r="D883" s="41" t="s">
        <v>605</v>
      </c>
      <c r="E883" s="191" t="s">
        <v>11</v>
      </c>
      <c r="F883" s="30">
        <v>1</v>
      </c>
      <c r="G883" s="31"/>
      <c r="H883" s="32">
        <f>SUM(I884:I885)</f>
        <v>57.7669</v>
      </c>
      <c r="I883" s="33">
        <f>ROUND(H883*F883,2)</f>
        <v>57.77</v>
      </c>
      <c r="J883" s="167"/>
    </row>
    <row r="884" spans="1:44" s="34" customFormat="1" ht="25.5" hidden="1">
      <c r="A884" s="88">
        <v>10998</v>
      </c>
      <c r="B884" s="71" t="s">
        <v>44</v>
      </c>
      <c r="C884" s="27" t="s">
        <v>14</v>
      </c>
      <c r="D884" s="35" t="str">
        <f>IF(A884=0," ",VLOOKUP(A884,InsumosSINAPI!$A$6:$I$9354,2,0))</f>
        <v>ELETRODO REVESTIDO AWS - E-6010, DIAMETRO IGUAL A 4,00 MM</v>
      </c>
      <c r="E884" s="167" t="str">
        <f>IF(A884=0," ",VLOOKUP(A884,InsumosSINAPI!$A$6:$I$9354,3,0))</f>
        <v xml:space="preserve">KG    </v>
      </c>
      <c r="G884" s="36">
        <v>0.59</v>
      </c>
      <c r="H884" s="176" t="str">
        <f>IF(A884=0," ",VLOOKUP(A884,InsumosSINAPI!$A$6:$I$9354,5,0))</f>
        <v>52,67</v>
      </c>
      <c r="I884" s="38">
        <f t="shared" ref="I884:I885" si="130">G884*H884</f>
        <v>31.075299999999999</v>
      </c>
      <c r="J884" s="167"/>
    </row>
    <row r="885" spans="1:44" s="34" customFormat="1" ht="15" hidden="1" customHeight="1">
      <c r="A885" s="88">
        <v>88317</v>
      </c>
      <c r="B885" s="71" t="s">
        <v>44</v>
      </c>
      <c r="C885" s="27" t="s">
        <v>13</v>
      </c>
      <c r="D885" s="35" t="s">
        <v>148</v>
      </c>
      <c r="E885" s="167" t="s">
        <v>24</v>
      </c>
      <c r="G885" s="36">
        <v>1.56</v>
      </c>
      <c r="H885" s="38">
        <v>17.11</v>
      </c>
      <c r="I885" s="38">
        <f t="shared" si="130"/>
        <v>26.691600000000001</v>
      </c>
      <c r="J885" s="167"/>
    </row>
    <row r="886" spans="1:44" hidden="1"/>
    <row r="887" spans="1:44" s="34" customFormat="1" ht="51" hidden="1">
      <c r="A887" s="25">
        <v>86932</v>
      </c>
      <c r="B887" s="39" t="s">
        <v>44</v>
      </c>
      <c r="C887" s="40" t="s">
        <v>13</v>
      </c>
      <c r="D887" s="41" t="s">
        <v>606</v>
      </c>
      <c r="E887" s="191" t="s">
        <v>32</v>
      </c>
      <c r="F887" s="30">
        <v>1</v>
      </c>
      <c r="G887" s="31"/>
      <c r="H887" s="32">
        <f>SUM(I888:I889)</f>
        <v>361.71999999999997</v>
      </c>
      <c r="I887" s="33">
        <f>ROUND(H887*F887,2)</f>
        <v>361.72</v>
      </c>
      <c r="J887" s="167"/>
    </row>
    <row r="888" spans="1:44" s="34" customFormat="1" ht="25.5" hidden="1" customHeight="1">
      <c r="A888" s="88">
        <v>86887</v>
      </c>
      <c r="B888" s="71" t="s">
        <v>44</v>
      </c>
      <c r="C888" s="27" t="s">
        <v>13</v>
      </c>
      <c r="D888" s="35" t="s">
        <v>607</v>
      </c>
      <c r="E888" s="167" t="s">
        <v>42</v>
      </c>
      <c r="G888" s="36">
        <v>1</v>
      </c>
      <c r="H888" s="38">
        <v>24.82</v>
      </c>
      <c r="I888" s="37">
        <f>ROUND(G888*H888,2)</f>
        <v>24.82</v>
      </c>
      <c r="J888" s="167"/>
    </row>
    <row r="889" spans="1:44" s="34" customFormat="1" ht="25.5" hidden="1" customHeight="1">
      <c r="A889" s="88">
        <v>86888</v>
      </c>
      <c r="B889" s="71" t="s">
        <v>44</v>
      </c>
      <c r="C889" s="27" t="s">
        <v>13</v>
      </c>
      <c r="D889" s="35" t="s">
        <v>608</v>
      </c>
      <c r="E889" s="167" t="s">
        <v>42</v>
      </c>
      <c r="G889" s="36">
        <v>1</v>
      </c>
      <c r="H889" s="38">
        <v>336.9</v>
      </c>
      <c r="I889" s="38">
        <f>ROUND(G889*H889,2)</f>
        <v>336.9</v>
      </c>
      <c r="J889" s="167"/>
    </row>
    <row r="890" spans="1:44" hidden="1"/>
    <row r="891" spans="1:44" hidden="1"/>
    <row r="892" spans="1:44" s="34" customFormat="1" ht="38.25" hidden="1">
      <c r="A892" s="25" t="s">
        <v>609</v>
      </c>
      <c r="B892" s="39" t="s">
        <v>109</v>
      </c>
      <c r="C892" s="40" t="s">
        <v>13</v>
      </c>
      <c r="D892" s="41" t="s">
        <v>610</v>
      </c>
      <c r="E892" s="191" t="s">
        <v>32</v>
      </c>
      <c r="F892" s="30">
        <v>1</v>
      </c>
      <c r="G892" s="31"/>
      <c r="H892" s="32">
        <f>SUM(I893:I897)</f>
        <v>141.94</v>
      </c>
      <c r="I892" s="33">
        <f>ROUND(H892*F892,2)</f>
        <v>141.94</v>
      </c>
      <c r="J892" s="167"/>
    </row>
    <row r="893" spans="1:44" s="56" customFormat="1" ht="25.5" hidden="1">
      <c r="A893" s="27">
        <v>38779</v>
      </c>
      <c r="B893" s="71" t="s">
        <v>44</v>
      </c>
      <c r="C893" s="27" t="s">
        <v>14</v>
      </c>
      <c r="D893" s="35" t="str">
        <f>IF(A893=0," ",VLOOKUP(A893,InsumosSINAPI!$A$6:$I$9354,2,0))</f>
        <v>LAMPADA FLUORESCENTE TUBULAR T8 DE 32/36 W, BIVOLT</v>
      </c>
      <c r="E893" s="167" t="str">
        <f>IF(A893=0," ",VLOOKUP(A893,InsumosSINAPI!$A$6:$I$9354,3,0))</f>
        <v xml:space="preserve">UN    </v>
      </c>
      <c r="F893" s="34"/>
      <c r="G893" s="36">
        <v>2</v>
      </c>
      <c r="H893" s="72">
        <v>5</v>
      </c>
      <c r="I893" s="37">
        <f t="shared" ref="I893:I895" si="131">ROUND(G893*H893,2)</f>
        <v>10</v>
      </c>
      <c r="J893" s="167"/>
      <c r="K893" s="58"/>
      <c r="L893" s="59"/>
      <c r="R893" s="60"/>
      <c r="V893" s="61"/>
      <c r="W893" s="61"/>
      <c r="X893" s="61"/>
      <c r="Y893" s="61"/>
      <c r="Z893" s="61"/>
      <c r="AA893" s="61"/>
      <c r="AB893" s="61"/>
      <c r="AC893" s="61"/>
      <c r="AD893" s="61"/>
      <c r="AE893" s="61"/>
      <c r="AF893" s="61"/>
      <c r="AG893" s="61"/>
      <c r="AH893" s="61"/>
      <c r="AI893" s="61"/>
      <c r="AJ893" s="61"/>
      <c r="AK893" s="61"/>
      <c r="AL893" s="61"/>
      <c r="AM893" s="61"/>
      <c r="AN893" s="61"/>
      <c r="AO893" s="61"/>
      <c r="AP893" s="61"/>
      <c r="AQ893" s="61"/>
      <c r="AR893" s="62"/>
    </row>
    <row r="894" spans="1:44" s="56" customFormat="1" ht="25.5" hidden="1">
      <c r="A894" s="27" t="s">
        <v>262</v>
      </c>
      <c r="B894" s="71" t="s">
        <v>109</v>
      </c>
      <c r="C894" s="27" t="s">
        <v>14</v>
      </c>
      <c r="D894" s="35" t="s">
        <v>263</v>
      </c>
      <c r="E894" s="167" t="s">
        <v>32</v>
      </c>
      <c r="F894" s="34"/>
      <c r="G894" s="36">
        <v>1</v>
      </c>
      <c r="H894" s="36">
        <v>27</v>
      </c>
      <c r="I894" s="37">
        <f t="shared" si="131"/>
        <v>27</v>
      </c>
      <c r="J894" s="167"/>
      <c r="K894" s="58"/>
      <c r="L894" s="59"/>
      <c r="R894" s="60"/>
      <c r="V894" s="61"/>
      <c r="W894" s="61"/>
      <c r="X894" s="61"/>
      <c r="Y894" s="61"/>
      <c r="Z894" s="61"/>
      <c r="AA894" s="61"/>
      <c r="AB894" s="61"/>
      <c r="AC894" s="61"/>
      <c r="AD894" s="61"/>
      <c r="AE894" s="61"/>
      <c r="AF894" s="61"/>
      <c r="AG894" s="61"/>
      <c r="AH894" s="61"/>
      <c r="AI894" s="61"/>
      <c r="AJ894" s="61"/>
      <c r="AK894" s="61"/>
      <c r="AL894" s="61"/>
      <c r="AM894" s="61"/>
      <c r="AN894" s="61"/>
      <c r="AO894" s="61"/>
      <c r="AP894" s="61"/>
      <c r="AQ894" s="61"/>
      <c r="AR894" s="62"/>
    </row>
    <row r="895" spans="1:44" s="56" customFormat="1" ht="21.75" hidden="1">
      <c r="A895" s="27" t="s">
        <v>611</v>
      </c>
      <c r="B895" s="71" t="s">
        <v>109</v>
      </c>
      <c r="C895" s="27" t="s">
        <v>14</v>
      </c>
      <c r="D895" s="177" t="s">
        <v>612</v>
      </c>
      <c r="E895" s="167" t="s">
        <v>32</v>
      </c>
      <c r="F895" s="34"/>
      <c r="G895" s="36">
        <v>1</v>
      </c>
      <c r="H895" s="36">
        <v>74.64</v>
      </c>
      <c r="I895" s="37">
        <f t="shared" si="131"/>
        <v>74.64</v>
      </c>
      <c r="J895" s="167"/>
      <c r="K895" s="58"/>
      <c r="L895" s="59"/>
      <c r="R895" s="60"/>
      <c r="V895" s="61"/>
      <c r="W895" s="61"/>
      <c r="X895" s="61"/>
      <c r="Y895" s="61"/>
      <c r="Z895" s="61"/>
      <c r="AA895" s="61"/>
      <c r="AB895" s="61"/>
      <c r="AC895" s="61"/>
      <c r="AD895" s="61"/>
      <c r="AE895" s="61"/>
      <c r="AF895" s="61"/>
      <c r="AG895" s="61"/>
      <c r="AH895" s="61"/>
      <c r="AI895" s="61"/>
      <c r="AJ895" s="61"/>
      <c r="AK895" s="61"/>
      <c r="AL895" s="61"/>
      <c r="AM895" s="61"/>
      <c r="AN895" s="61"/>
      <c r="AO895" s="61"/>
      <c r="AP895" s="61"/>
      <c r="AQ895" s="61"/>
      <c r="AR895" s="62"/>
    </row>
    <row r="896" spans="1:44" s="56" customFormat="1" ht="15" hidden="1">
      <c r="A896" s="27">
        <v>88264</v>
      </c>
      <c r="B896" s="71" t="s">
        <v>44</v>
      </c>
      <c r="C896" s="27" t="s">
        <v>13</v>
      </c>
      <c r="D896" s="35" t="s">
        <v>64</v>
      </c>
      <c r="E896" s="167" t="s">
        <v>24</v>
      </c>
      <c r="F896" s="34"/>
      <c r="G896" s="36">
        <v>1</v>
      </c>
      <c r="H896" s="37">
        <v>17.36</v>
      </c>
      <c r="I896" s="37">
        <f>ROUND(G896*H896,2)</f>
        <v>17.36</v>
      </c>
      <c r="J896" s="167"/>
      <c r="K896" s="58"/>
      <c r="L896" s="59"/>
      <c r="R896" s="60"/>
      <c r="V896" s="61"/>
      <c r="W896" s="61"/>
      <c r="X896" s="61"/>
      <c r="Y896" s="61"/>
      <c r="Z896" s="61"/>
      <c r="AA896" s="61"/>
      <c r="AB896" s="61"/>
      <c r="AC896" s="61"/>
      <c r="AD896" s="61"/>
      <c r="AE896" s="61"/>
      <c r="AF896" s="61"/>
      <c r="AG896" s="61"/>
      <c r="AH896" s="61"/>
      <c r="AI896" s="61"/>
      <c r="AJ896" s="61"/>
      <c r="AK896" s="61"/>
      <c r="AL896" s="61"/>
      <c r="AM896" s="61"/>
      <c r="AN896" s="61"/>
      <c r="AO896" s="61"/>
      <c r="AP896" s="61"/>
      <c r="AQ896" s="61"/>
      <c r="AR896" s="62"/>
    </row>
    <row r="897" spans="1:44" s="56" customFormat="1" ht="15" hidden="1">
      <c r="A897" s="27">
        <v>88316</v>
      </c>
      <c r="B897" s="71" t="s">
        <v>44</v>
      </c>
      <c r="C897" s="27" t="s">
        <v>13</v>
      </c>
      <c r="D897" s="35" t="s">
        <v>33</v>
      </c>
      <c r="E897" s="167" t="s">
        <v>24</v>
      </c>
      <c r="F897" s="34"/>
      <c r="G897" s="36">
        <v>1</v>
      </c>
      <c r="H897" s="38">
        <v>12.94</v>
      </c>
      <c r="I897" s="37">
        <f>ROUND(G897*H897,2)</f>
        <v>12.94</v>
      </c>
      <c r="J897" s="167"/>
      <c r="K897" s="58"/>
      <c r="L897" s="59"/>
      <c r="R897" s="60"/>
      <c r="V897" s="61"/>
      <c r="W897" s="61"/>
      <c r="X897" s="61"/>
      <c r="Y897" s="61"/>
      <c r="Z897" s="61"/>
      <c r="AA897" s="61"/>
      <c r="AB897" s="61"/>
      <c r="AC897" s="61"/>
      <c r="AD897" s="61"/>
      <c r="AE897" s="61"/>
      <c r="AF897" s="61"/>
      <c r="AG897" s="61"/>
      <c r="AH897" s="61"/>
      <c r="AI897" s="61"/>
      <c r="AJ897" s="61"/>
      <c r="AK897" s="61"/>
      <c r="AL897" s="61"/>
      <c r="AM897" s="61"/>
      <c r="AN897" s="61"/>
      <c r="AO897" s="61"/>
      <c r="AP897" s="61"/>
      <c r="AQ897" s="61"/>
      <c r="AR897" s="62"/>
    </row>
    <row r="898" spans="1:44" hidden="1"/>
    <row r="899" spans="1:44" ht="25.5" hidden="1">
      <c r="A899" s="168">
        <v>97665</v>
      </c>
      <c r="B899" s="39" t="s">
        <v>44</v>
      </c>
      <c r="C899" s="40" t="s">
        <v>13</v>
      </c>
      <c r="D899" s="41" t="s">
        <v>613</v>
      </c>
      <c r="E899" s="191" t="s">
        <v>32</v>
      </c>
      <c r="F899" s="30">
        <v>1</v>
      </c>
      <c r="G899" s="36"/>
      <c r="H899" s="33">
        <f>SUM(I900:I901)</f>
        <v>0.78</v>
      </c>
      <c r="I899" s="33">
        <f>ROUND(H899*F899,2)</f>
        <v>0.78</v>
      </c>
    </row>
    <row r="900" spans="1:44" hidden="1">
      <c r="A900" s="174">
        <v>88264</v>
      </c>
      <c r="B900" s="71" t="s">
        <v>44</v>
      </c>
      <c r="C900" s="27" t="s">
        <v>13</v>
      </c>
      <c r="D900" s="35" t="s">
        <v>64</v>
      </c>
      <c r="E900" s="167" t="s">
        <v>24</v>
      </c>
      <c r="F900" s="34"/>
      <c r="G900" s="178">
        <v>1.83E-2</v>
      </c>
      <c r="H900" s="38">
        <v>17.36</v>
      </c>
      <c r="I900" s="72">
        <f t="shared" ref="I900" si="132">ROUND(H900*G900,2)</f>
        <v>0.32</v>
      </c>
    </row>
    <row r="901" spans="1:44" hidden="1">
      <c r="A901" s="174">
        <v>88316</v>
      </c>
      <c r="B901" s="71" t="s">
        <v>44</v>
      </c>
      <c r="C901" s="27" t="s">
        <v>13</v>
      </c>
      <c r="D901" s="35" t="s">
        <v>33</v>
      </c>
      <c r="E901" s="167" t="s">
        <v>24</v>
      </c>
      <c r="F901" s="34"/>
      <c r="G901" s="178">
        <v>3.5900000000000001E-2</v>
      </c>
      <c r="H901" s="38">
        <v>12.94</v>
      </c>
      <c r="I901" s="72">
        <f t="shared" ref="I901" si="133">ROUND(H901*G901,2)</f>
        <v>0.46</v>
      </c>
    </row>
    <row r="902" spans="1:44" hidden="1"/>
    <row r="903" spans="1:44" s="34" customFormat="1" ht="25.5" customHeight="1">
      <c r="A903" s="179">
        <v>88494</v>
      </c>
      <c r="B903" s="39" t="s">
        <v>44</v>
      </c>
      <c r="C903" s="29" t="s">
        <v>13</v>
      </c>
      <c r="D903" s="28" t="s">
        <v>616</v>
      </c>
      <c r="E903" s="194" t="s">
        <v>7</v>
      </c>
      <c r="F903" s="30">
        <v>1</v>
      </c>
      <c r="G903" s="31"/>
      <c r="H903" s="32">
        <f>SUM(I904:I907)</f>
        <v>16.399999999999999</v>
      </c>
      <c r="I903" s="33">
        <f>ROUND(H903*F903,2)</f>
        <v>16.399999999999999</v>
      </c>
      <c r="J903" s="167" t="s">
        <v>7896</v>
      </c>
    </row>
    <row r="904" spans="1:44" s="34" customFormat="1" ht="25.5" customHeight="1">
      <c r="A904" s="88">
        <v>3767</v>
      </c>
      <c r="B904" s="71" t="s">
        <v>44</v>
      </c>
      <c r="C904" s="27" t="s">
        <v>14</v>
      </c>
      <c r="D904" s="35" t="str">
        <f>IF(A904=0," ",VLOOKUP(A904,InsumosSINAPI!$A$6:$I$9354,2,0))</f>
        <v>LIXA EM FOLHA PARA PAREDE OU MADEIRA, NUMERO 120, COR VERMELHA</v>
      </c>
      <c r="E904" s="167" t="str">
        <f>IF(A904=0," ",VLOOKUP(A904,InsumosSINAPI!$A$6:$I$9354,3,0))</f>
        <v xml:space="preserve">UN    </v>
      </c>
      <c r="G904" s="181">
        <v>0.06</v>
      </c>
      <c r="H904" s="72" t="str">
        <f>IF(A904=0," ",VLOOKUP(A904,InsumosSINAPI!$A$6:$I$9354,5,0))</f>
        <v>0,73</v>
      </c>
      <c r="I904" s="38">
        <f t="shared" ref="I904:I905" si="134">ROUND(G904*H904,2)</f>
        <v>0.04</v>
      </c>
      <c r="J904" s="167" t="s">
        <v>7896</v>
      </c>
    </row>
    <row r="905" spans="1:44" s="34" customFormat="1" ht="12.75" customHeight="1">
      <c r="A905" s="180">
        <v>43626</v>
      </c>
      <c r="B905" s="71" t="s">
        <v>44</v>
      </c>
      <c r="C905" s="27" t="s">
        <v>14</v>
      </c>
      <c r="D905" s="35" t="str">
        <f>IF(A905=0," ",VLOOKUP(A905,InsumosSINAPI!$A$6:$I$9354,2,0))</f>
        <v>MASSA CORRIDA PARA SUPERFICIES DE AMBIENTES INTERNOS</v>
      </c>
      <c r="E905" s="167" t="str">
        <f>IF(A905=0," ",VLOOKUP(A905,InsumosSINAPI!$A$6:$I$9354,3,0))</f>
        <v xml:space="preserve">KG    </v>
      </c>
      <c r="G905" s="181">
        <v>1.04304</v>
      </c>
      <c r="H905" s="72" t="str">
        <f>IF(A905=0," ",VLOOKUP(A905,InsumosSINAPI!$A$6:$I$9354,5,0))</f>
        <v>2,16</v>
      </c>
      <c r="I905" s="38">
        <f t="shared" si="134"/>
        <v>2.25</v>
      </c>
      <c r="J905" s="167" t="s">
        <v>7896</v>
      </c>
    </row>
    <row r="906" spans="1:44" s="34" customFormat="1" ht="12.75" customHeight="1">
      <c r="A906" s="44">
        <v>88310</v>
      </c>
      <c r="B906" s="71" t="s">
        <v>44</v>
      </c>
      <c r="C906" s="44" t="s">
        <v>13</v>
      </c>
      <c r="D906" s="45" t="s">
        <v>23</v>
      </c>
      <c r="E906" s="192" t="s">
        <v>24</v>
      </c>
      <c r="F906" s="42"/>
      <c r="G906" s="181">
        <v>0.504</v>
      </c>
      <c r="H906" s="246">
        <v>21.9</v>
      </c>
      <c r="I906" s="37">
        <f t="shared" ref="I906" si="135">ROUND(G906*H906,2)</f>
        <v>11.04</v>
      </c>
      <c r="J906" s="167" t="s">
        <v>7896</v>
      </c>
    </row>
    <row r="907" spans="1:44">
      <c r="A907" s="174">
        <v>88316</v>
      </c>
      <c r="B907" s="71" t="s">
        <v>44</v>
      </c>
      <c r="C907" s="27" t="s">
        <v>13</v>
      </c>
      <c r="D907" s="35" t="s">
        <v>33</v>
      </c>
      <c r="E907" s="167" t="s">
        <v>24</v>
      </c>
      <c r="F907" s="34"/>
      <c r="G907" s="181">
        <v>0.185</v>
      </c>
      <c r="H907" s="38">
        <v>16.57</v>
      </c>
      <c r="I907" s="72">
        <f t="shared" ref="I907" si="136">ROUND(H907*G907,2)</f>
        <v>3.07</v>
      </c>
      <c r="J907" s="189" t="s">
        <v>7896</v>
      </c>
    </row>
    <row r="908" spans="1:44">
      <c r="J908" s="189" t="s">
        <v>7896</v>
      </c>
    </row>
    <row r="909" spans="1:44" s="34" customFormat="1" ht="25.5" customHeight="1">
      <c r="A909" s="179">
        <v>88488</v>
      </c>
      <c r="B909" s="39" t="s">
        <v>44</v>
      </c>
      <c r="C909" s="29" t="s">
        <v>13</v>
      </c>
      <c r="D909" s="28" t="s">
        <v>782</v>
      </c>
      <c r="E909" s="194" t="s">
        <v>7</v>
      </c>
      <c r="F909" s="30">
        <v>1</v>
      </c>
      <c r="G909" s="31"/>
      <c r="H909" s="32">
        <f>SUM(I910:I912)</f>
        <v>12.53</v>
      </c>
      <c r="I909" s="33">
        <f>ROUND(H909*F909,2)</f>
        <v>12.53</v>
      </c>
      <c r="J909" s="167" t="s">
        <v>7896</v>
      </c>
    </row>
    <row r="910" spans="1:44" s="34" customFormat="1" ht="25.5" customHeight="1">
      <c r="A910" s="88">
        <v>7356</v>
      </c>
      <c r="B910" s="71" t="s">
        <v>44</v>
      </c>
      <c r="C910" s="27" t="s">
        <v>14</v>
      </c>
      <c r="D910" s="35" t="str">
        <f>IF(A910=0," ",VLOOKUP(A910,InsumosSINAPI!$A$6:$I$9354,2,0))</f>
        <v>TINTA LATEX ACRILICA PREMIUM, COR BRANCO FOSCO</v>
      </c>
      <c r="E910" s="167" t="str">
        <f>IF(A910=0," ",VLOOKUP(A910,InsumosSINAPI!$A$6:$I$9354,3,0))</f>
        <v xml:space="preserve">L     </v>
      </c>
      <c r="G910" s="172">
        <v>0.33</v>
      </c>
      <c r="H910" s="72" t="str">
        <f>IF(A910=0," ",VLOOKUP(A910,InsumosSINAPI!$A$6:$I$9354,5,0))</f>
        <v>17,33</v>
      </c>
      <c r="I910" s="38">
        <f t="shared" ref="I910:I911" si="137">ROUND(G910*H910,2)</f>
        <v>5.72</v>
      </c>
      <c r="J910" s="167" t="s">
        <v>7896</v>
      </c>
    </row>
    <row r="911" spans="1:44" s="34" customFormat="1" ht="12.75" customHeight="1">
      <c r="A911" s="44">
        <v>88310</v>
      </c>
      <c r="B911" s="71" t="s">
        <v>44</v>
      </c>
      <c r="C911" s="44" t="s">
        <v>13</v>
      </c>
      <c r="D911" s="45" t="s">
        <v>23</v>
      </c>
      <c r="E911" s="192" t="s">
        <v>24</v>
      </c>
      <c r="F911" s="42"/>
      <c r="G911" s="181" t="s">
        <v>783</v>
      </c>
      <c r="H911" s="246">
        <v>21.9</v>
      </c>
      <c r="I911" s="37">
        <f t="shared" si="137"/>
        <v>5.34</v>
      </c>
      <c r="J911" s="167" t="s">
        <v>7896</v>
      </c>
    </row>
    <row r="912" spans="1:44">
      <c r="A912" s="174">
        <v>88316</v>
      </c>
      <c r="B912" s="71" t="s">
        <v>44</v>
      </c>
      <c r="C912" s="27" t="s">
        <v>13</v>
      </c>
      <c r="D912" s="35" t="s">
        <v>33</v>
      </c>
      <c r="E912" s="167" t="s">
        <v>24</v>
      </c>
      <c r="F912" s="34"/>
      <c r="G912" s="172" t="s">
        <v>784</v>
      </c>
      <c r="H912" s="38">
        <v>16.57</v>
      </c>
      <c r="I912" s="72">
        <f t="shared" ref="I912" si="138">ROUND(H912*G912,2)</f>
        <v>1.47</v>
      </c>
      <c r="J912" s="189" t="s">
        <v>7896</v>
      </c>
    </row>
    <row r="913" spans="1:10">
      <c r="J913" s="189" t="s">
        <v>7896</v>
      </c>
    </row>
    <row r="914" spans="1:10" s="34" customFormat="1" ht="25.5" customHeight="1">
      <c r="A914" s="179">
        <v>88495</v>
      </c>
      <c r="B914" s="39" t="s">
        <v>44</v>
      </c>
      <c r="C914" s="29" t="s">
        <v>13</v>
      </c>
      <c r="D914" s="28" t="s">
        <v>617</v>
      </c>
      <c r="E914" s="194" t="s">
        <v>7</v>
      </c>
      <c r="F914" s="30">
        <v>1</v>
      </c>
      <c r="G914" s="31"/>
      <c r="H914" s="32">
        <f>SUM(I915:I918)</f>
        <v>8.84</v>
      </c>
      <c r="I914" s="33">
        <f>ROUND(H914*F914,2)</f>
        <v>8.84</v>
      </c>
      <c r="J914" s="167" t="s">
        <v>7896</v>
      </c>
    </row>
    <row r="915" spans="1:10" s="34" customFormat="1" ht="25.5" customHeight="1">
      <c r="A915" s="88">
        <v>3767</v>
      </c>
      <c r="B915" s="71" t="s">
        <v>44</v>
      </c>
      <c r="C915" s="27" t="s">
        <v>14</v>
      </c>
      <c r="D915" s="35" t="str">
        <f>IF(A915=0," ",VLOOKUP(A915,InsumosSINAPI!$A$6:$I$9354,2,0))</f>
        <v>LIXA EM FOLHA PARA PAREDE OU MADEIRA, NUMERO 120, COR VERMELHA</v>
      </c>
      <c r="E915" s="167" t="str">
        <f>IF(A915=0," ",VLOOKUP(A915,InsumosSINAPI!$A$6:$I$9354,3,0))</f>
        <v xml:space="preserve">UN    </v>
      </c>
      <c r="G915" s="181">
        <v>0.06</v>
      </c>
      <c r="H915" s="72" t="str">
        <f>IF(A915=0," ",VLOOKUP(A915,InsumosSINAPI!$A$6:$I$9354,5,0))</f>
        <v>0,73</v>
      </c>
      <c r="I915" s="38">
        <f t="shared" ref="I915:I917" si="139">ROUND(G915*H915,2)</f>
        <v>0.04</v>
      </c>
      <c r="J915" s="167" t="s">
        <v>7896</v>
      </c>
    </row>
    <row r="916" spans="1:10" s="34" customFormat="1" ht="25.5" customHeight="1">
      <c r="A916" s="88">
        <v>43626</v>
      </c>
      <c r="B916" s="71" t="s">
        <v>44</v>
      </c>
      <c r="C916" s="27" t="s">
        <v>14</v>
      </c>
      <c r="D916" s="35" t="str">
        <f>IF(A916=0," ",VLOOKUP(A916,InsumosSINAPI!$A$6:$I$9354,2,0))</f>
        <v>MASSA CORRIDA PARA SUPERFICIES DE AMBIENTES INTERNOS</v>
      </c>
      <c r="E916" s="167" t="str">
        <f>IF(A916=0," ",VLOOKUP(A916,InsumosSINAPI!$A$6:$I$9354,3,0))</f>
        <v xml:space="preserve">KG    </v>
      </c>
      <c r="G916" s="181">
        <v>1.04304</v>
      </c>
      <c r="H916" s="72" t="str">
        <f>IF(A916=0," ",VLOOKUP(A916,InsumosSINAPI!$A$6:$I$9354,5,0))</f>
        <v>2,16</v>
      </c>
      <c r="I916" s="38">
        <f t="shared" ref="I916" si="140">ROUND(G916*H916,2)</f>
        <v>2.25</v>
      </c>
      <c r="J916" s="167" t="s">
        <v>7896</v>
      </c>
    </row>
    <row r="917" spans="1:10" s="34" customFormat="1" ht="12.75" customHeight="1">
      <c r="A917" s="44">
        <v>88310</v>
      </c>
      <c r="B917" s="71" t="s">
        <v>44</v>
      </c>
      <c r="C917" s="44" t="s">
        <v>13</v>
      </c>
      <c r="D917" s="45" t="s">
        <v>23</v>
      </c>
      <c r="E917" s="192" t="s">
        <v>24</v>
      </c>
      <c r="F917" s="42"/>
      <c r="G917" s="181">
        <v>0.23400000000000001</v>
      </c>
      <c r="H917" s="246">
        <v>21.9</v>
      </c>
      <c r="I917" s="37">
        <f t="shared" si="139"/>
        <v>5.12</v>
      </c>
      <c r="J917" s="167" t="s">
        <v>7896</v>
      </c>
    </row>
    <row r="918" spans="1:10">
      <c r="A918" s="174">
        <v>88316</v>
      </c>
      <c r="B918" s="71" t="s">
        <v>44</v>
      </c>
      <c r="C918" s="27" t="s">
        <v>13</v>
      </c>
      <c r="D918" s="35" t="s">
        <v>33</v>
      </c>
      <c r="E918" s="167" t="s">
        <v>24</v>
      </c>
      <c r="F918" s="34"/>
      <c r="G918" s="181">
        <v>8.5999999999999993E-2</v>
      </c>
      <c r="H918" s="38">
        <v>16.57</v>
      </c>
      <c r="I918" s="72">
        <f t="shared" ref="I918" si="141">ROUND(H918*G918,2)</f>
        <v>1.43</v>
      </c>
      <c r="J918" s="189" t="s">
        <v>7896</v>
      </c>
    </row>
    <row r="919" spans="1:10">
      <c r="J919" s="189" t="s">
        <v>7896</v>
      </c>
    </row>
    <row r="920" spans="1:10" s="34" customFormat="1" ht="25.5" customHeight="1">
      <c r="A920" s="179">
        <v>88489</v>
      </c>
      <c r="B920" s="39" t="s">
        <v>44</v>
      </c>
      <c r="C920" s="29" t="s">
        <v>13</v>
      </c>
      <c r="D920" s="28" t="s">
        <v>454</v>
      </c>
      <c r="E920" s="194" t="s">
        <v>7</v>
      </c>
      <c r="F920" s="30">
        <v>1</v>
      </c>
      <c r="G920" s="31"/>
      <c r="H920" s="32">
        <f>SUM(I921:I923)</f>
        <v>10.96</v>
      </c>
      <c r="I920" s="33">
        <f>ROUND(H920*F920,2)</f>
        <v>10.96</v>
      </c>
      <c r="J920" s="167" t="s">
        <v>7896</v>
      </c>
    </row>
    <row r="921" spans="1:10" s="34" customFormat="1" ht="25.5" customHeight="1">
      <c r="A921" s="88">
        <v>7356</v>
      </c>
      <c r="B921" s="71" t="s">
        <v>44</v>
      </c>
      <c r="C921" s="27" t="s">
        <v>14</v>
      </c>
      <c r="D921" s="35" t="str">
        <f>IF(A921=0," ",VLOOKUP(A921,InsumosSINAPI!$A$6:$I$9354,2,0))</f>
        <v>TINTA LATEX ACRILICA PREMIUM, COR BRANCO FOSCO</v>
      </c>
      <c r="E921" s="167" t="str">
        <f>IF(A921=0," ",VLOOKUP(A921,InsumosSINAPI!$A$6:$I$9354,3,0))</f>
        <v xml:space="preserve">L     </v>
      </c>
      <c r="G921" s="36">
        <v>0.33</v>
      </c>
      <c r="H921" s="72" t="str">
        <f>IF(A921=0," ",VLOOKUP(A921,InsumosSINAPI!$A$6:$I$9354,5,0))</f>
        <v>17,33</v>
      </c>
      <c r="I921" s="38">
        <f t="shared" ref="I921:I922" si="142">ROUND(G921*H921,2)</f>
        <v>5.72</v>
      </c>
      <c r="J921" s="167" t="s">
        <v>7896</v>
      </c>
    </row>
    <row r="922" spans="1:10" s="34" customFormat="1" ht="12.75" customHeight="1">
      <c r="A922" s="44">
        <v>88310</v>
      </c>
      <c r="B922" s="71" t="s">
        <v>44</v>
      </c>
      <c r="C922" s="44" t="s">
        <v>13</v>
      </c>
      <c r="D922" s="45" t="s">
        <v>23</v>
      </c>
      <c r="E922" s="192" t="s">
        <v>24</v>
      </c>
      <c r="F922" s="42"/>
      <c r="G922" s="181">
        <v>0.187</v>
      </c>
      <c r="H922" s="246">
        <v>21.9</v>
      </c>
      <c r="I922" s="37">
        <f t="shared" si="142"/>
        <v>4.0999999999999996</v>
      </c>
      <c r="J922" s="167" t="s">
        <v>7896</v>
      </c>
    </row>
    <row r="923" spans="1:10">
      <c r="A923" s="174">
        <v>88316</v>
      </c>
      <c r="B923" s="71" t="s">
        <v>44</v>
      </c>
      <c r="C923" s="27" t="s">
        <v>13</v>
      </c>
      <c r="D923" s="35" t="s">
        <v>33</v>
      </c>
      <c r="E923" s="167" t="s">
        <v>24</v>
      </c>
      <c r="F923" s="34"/>
      <c r="G923" s="172">
        <v>6.9000000000000006E-2</v>
      </c>
      <c r="H923" s="38">
        <v>16.57</v>
      </c>
      <c r="I923" s="72">
        <f t="shared" ref="I923" si="143">ROUND(H923*G923,2)</f>
        <v>1.1399999999999999</v>
      </c>
      <c r="J923" s="189" t="s">
        <v>7896</v>
      </c>
    </row>
    <row r="924" spans="1:10">
      <c r="J924" s="189" t="s">
        <v>7896</v>
      </c>
    </row>
    <row r="925" spans="1:10" s="34" customFormat="1" ht="25.5" hidden="1" customHeight="1">
      <c r="A925" s="179" t="s">
        <v>614</v>
      </c>
      <c r="B925" s="39" t="s">
        <v>44</v>
      </c>
      <c r="C925" s="29" t="s">
        <v>13</v>
      </c>
      <c r="D925" s="28" t="s">
        <v>618</v>
      </c>
      <c r="E925" s="194" t="s">
        <v>7</v>
      </c>
      <c r="F925" s="30">
        <v>1</v>
      </c>
      <c r="G925" s="31"/>
      <c r="H925" s="32" t="e">
        <f>SUM(I926:I929)</f>
        <v>#N/A</v>
      </c>
      <c r="I925" s="33" t="e">
        <f>ROUND(H925*F925,2)</f>
        <v>#N/A</v>
      </c>
      <c r="J925" s="167"/>
    </row>
    <row r="926" spans="1:10" s="34" customFormat="1" ht="25.5" hidden="1" customHeight="1">
      <c r="A926" s="88">
        <v>3767</v>
      </c>
      <c r="B926" s="71" t="s">
        <v>44</v>
      </c>
      <c r="C926" s="27" t="s">
        <v>14</v>
      </c>
      <c r="D926" s="35" t="str">
        <f>IF(A926=0," ",VLOOKUP(A926,InsumosSINAPI!$A$6:$I$9354,2,0))</f>
        <v>LIXA EM FOLHA PARA PAREDE OU MADEIRA, NUMERO 120, COR VERMELHA</v>
      </c>
      <c r="E926" s="167" t="str">
        <f>IF(A926=0," ",VLOOKUP(A926,InsumosSINAPI!$A$6:$I$9354,3,0))</f>
        <v xml:space="preserve">UN    </v>
      </c>
      <c r="G926" s="36">
        <v>0.4</v>
      </c>
      <c r="H926" s="72" t="str">
        <f>IF(A926=0," ",VLOOKUP(A926,InsumosSINAPI!$A$6:$I$9354,5,0))</f>
        <v>0,73</v>
      </c>
      <c r="I926" s="38">
        <f t="shared" ref="I926:I928" si="144">ROUND(G926*H926,2)</f>
        <v>0.28999999999999998</v>
      </c>
      <c r="J926" s="167"/>
    </row>
    <row r="927" spans="1:10" s="34" customFormat="1" ht="25.5" hidden="1" customHeight="1">
      <c r="A927" s="88">
        <v>4053</v>
      </c>
      <c r="B927" s="71" t="s">
        <v>44</v>
      </c>
      <c r="C927" s="27" t="s">
        <v>14</v>
      </c>
      <c r="D927" s="35" t="e">
        <f>IF(A927=0," ",VLOOKUP(A927,InsumosSINAPI!$A$6:$I$9354,2,0))</f>
        <v>#N/A</v>
      </c>
      <c r="E927" s="167" t="e">
        <f>IF(A927=0," ",VLOOKUP(A927,InsumosSINAPI!$A$6:$I$9354,3,0))</f>
        <v>#N/A</v>
      </c>
      <c r="G927" s="36">
        <v>0.12</v>
      </c>
      <c r="H927" s="72" t="e">
        <f>IF(A927=0," ",VLOOKUP(A927,InsumosSINAPI!$A$6:$I$9354,5,0))</f>
        <v>#N/A</v>
      </c>
      <c r="I927" s="38" t="e">
        <f t="shared" si="144"/>
        <v>#N/A</v>
      </c>
      <c r="J927" s="167"/>
    </row>
    <row r="928" spans="1:10" s="34" customFormat="1" ht="12.75" hidden="1" customHeight="1">
      <c r="A928" s="44">
        <v>88310</v>
      </c>
      <c r="B928" s="71" t="s">
        <v>44</v>
      </c>
      <c r="C928" s="44" t="s">
        <v>13</v>
      </c>
      <c r="D928" s="45" t="s">
        <v>23</v>
      </c>
      <c r="E928" s="192" t="s">
        <v>24</v>
      </c>
      <c r="F928" s="42"/>
      <c r="G928" s="181">
        <v>0.3</v>
      </c>
      <c r="H928" s="246">
        <v>21.9</v>
      </c>
      <c r="I928" s="37">
        <f t="shared" si="144"/>
        <v>6.57</v>
      </c>
      <c r="J928" s="167"/>
    </row>
    <row r="929" spans="1:10" hidden="1">
      <c r="A929" s="174">
        <v>88316</v>
      </c>
      <c r="B929" s="71" t="s">
        <v>44</v>
      </c>
      <c r="C929" s="27" t="s">
        <v>13</v>
      </c>
      <c r="D929" s="35" t="s">
        <v>33</v>
      </c>
      <c r="E929" s="167" t="s">
        <v>24</v>
      </c>
      <c r="F929" s="34"/>
      <c r="G929" s="172">
        <v>0.2</v>
      </c>
      <c r="H929" s="38">
        <v>15.79</v>
      </c>
      <c r="I929" s="72">
        <f t="shared" ref="I929" si="145">ROUND(H929*G929,2)</f>
        <v>3.16</v>
      </c>
    </row>
    <row r="930" spans="1:10" hidden="1"/>
    <row r="931" spans="1:10" s="34" customFormat="1" ht="25.5" hidden="1" customHeight="1">
      <c r="A931" s="179" t="s">
        <v>615</v>
      </c>
      <c r="B931" s="39" t="s">
        <v>44</v>
      </c>
      <c r="C931" s="29" t="s">
        <v>13</v>
      </c>
      <c r="D931" s="28" t="s">
        <v>619</v>
      </c>
      <c r="E931" s="194" t="s">
        <v>7</v>
      </c>
      <c r="F931" s="30">
        <v>1</v>
      </c>
      <c r="G931" s="31"/>
      <c r="H931" s="32" t="e">
        <f>SUM(I932:I937)</f>
        <v>#N/A</v>
      </c>
      <c r="I931" s="33" t="e">
        <f>ROUND(H931*F931,2)</f>
        <v>#N/A</v>
      </c>
      <c r="J931" s="167"/>
    </row>
    <row r="932" spans="1:10" s="34" customFormat="1" ht="25.5" hidden="1" customHeight="1">
      <c r="A932" s="88">
        <v>3767</v>
      </c>
      <c r="B932" s="71" t="s">
        <v>44</v>
      </c>
      <c r="C932" s="27" t="s">
        <v>14</v>
      </c>
      <c r="D932" s="35" t="str">
        <f>IF(A932=0," ",VLOOKUP(A932,InsumosSINAPI!$A$6:$I$9354,2,0))</f>
        <v>LIXA EM FOLHA PARA PAREDE OU MADEIRA, NUMERO 120, COR VERMELHA</v>
      </c>
      <c r="E932" s="167" t="str">
        <f>IF(A932=0," ",VLOOKUP(A932,InsumosSINAPI!$A$6:$I$9354,3,0))</f>
        <v xml:space="preserve">UN    </v>
      </c>
      <c r="G932" s="36">
        <v>0.4</v>
      </c>
      <c r="H932" s="72" t="str">
        <f>IF(A932=0," ",VLOOKUP(A932,InsumosSINAPI!$A$6:$I$9354,5,0))</f>
        <v>0,73</v>
      </c>
      <c r="I932" s="38">
        <f t="shared" ref="I932:I937" si="146">ROUND(G932*H932,2)</f>
        <v>0.28999999999999998</v>
      </c>
      <c r="J932" s="167"/>
    </row>
    <row r="933" spans="1:10" s="34" customFormat="1" ht="25.5" hidden="1" customHeight="1">
      <c r="A933" s="88">
        <v>5318</v>
      </c>
      <c r="B933" s="71" t="s">
        <v>44</v>
      </c>
      <c r="C933" s="27" t="s">
        <v>14</v>
      </c>
      <c r="D933" s="35" t="str">
        <f>IF(A933=0," ",VLOOKUP(A933,InsumosSINAPI!$A$6:$I$9354,2,0))</f>
        <v>DILUENTE AGUARRAS</v>
      </c>
      <c r="E933" s="167" t="str">
        <f>IF(A933=0," ",VLOOKUP(A933,InsumosSINAPI!$A$6:$I$9354,3,0))</f>
        <v xml:space="preserve">L     </v>
      </c>
      <c r="G933" s="36">
        <v>0.04</v>
      </c>
      <c r="H933" s="72" t="str">
        <f>IF(A933=0," ",VLOOKUP(A933,InsumosSINAPI!$A$6:$I$9354,5,0))</f>
        <v>21,59</v>
      </c>
      <c r="I933" s="38">
        <f t="shared" si="146"/>
        <v>0.86</v>
      </c>
      <c r="J933" s="167"/>
    </row>
    <row r="934" spans="1:10" s="34" customFormat="1" ht="25.5" hidden="1" customHeight="1">
      <c r="A934" s="88">
        <v>6086</v>
      </c>
      <c r="B934" s="71" t="s">
        <v>44</v>
      </c>
      <c r="C934" s="27" t="s">
        <v>14</v>
      </c>
      <c r="D934" s="35" t="e">
        <f>IF(A934=0," ",VLOOKUP(A934,InsumosSINAPI!$A$6:$I$9354,2,0))</f>
        <v>#N/A</v>
      </c>
      <c r="E934" s="167" t="e">
        <f>IF(A934=0," ",VLOOKUP(A934,InsumosSINAPI!$A$6:$I$9354,3,0))</f>
        <v>#N/A</v>
      </c>
      <c r="G934" s="36">
        <v>5.6000000000000001E-2</v>
      </c>
      <c r="H934" s="72" t="e">
        <f>IF(A934=0," ",VLOOKUP(A934,InsumosSINAPI!$A$6:$I$9354,5,0))</f>
        <v>#N/A</v>
      </c>
      <c r="I934" s="38" t="e">
        <f t="shared" si="146"/>
        <v>#N/A</v>
      </c>
      <c r="J934" s="167"/>
    </row>
    <row r="935" spans="1:10" s="34" customFormat="1" ht="25.5" hidden="1" customHeight="1">
      <c r="A935" s="88">
        <v>7292</v>
      </c>
      <c r="B935" s="71" t="s">
        <v>44</v>
      </c>
      <c r="C935" s="27" t="s">
        <v>14</v>
      </c>
      <c r="D935" s="35" t="str">
        <f>IF(A935=0," ",VLOOKUP(A935,InsumosSINAPI!$A$6:$I$9354,2,0))</f>
        <v>TINTA ESMALTE SINTETICO PREMIUM BRILHANTE</v>
      </c>
      <c r="E935" s="167" t="str">
        <f>IF(A935=0," ",VLOOKUP(A935,InsumosSINAPI!$A$6:$I$9354,3,0))</f>
        <v xml:space="preserve">L     </v>
      </c>
      <c r="G935" s="36">
        <v>0.16</v>
      </c>
      <c r="H935" s="72" t="str">
        <f>IF(A935=0," ",VLOOKUP(A935,InsumosSINAPI!$A$6:$I$9354,5,0))</f>
        <v>30,91</v>
      </c>
      <c r="I935" s="38">
        <f t="shared" si="146"/>
        <v>4.95</v>
      </c>
      <c r="J935" s="167"/>
    </row>
    <row r="936" spans="1:10" s="34" customFormat="1" ht="12.75" hidden="1" customHeight="1">
      <c r="A936" s="44">
        <v>88310</v>
      </c>
      <c r="B936" s="71" t="s">
        <v>44</v>
      </c>
      <c r="C936" s="44" t="s">
        <v>13</v>
      </c>
      <c r="D936" s="45" t="s">
        <v>23</v>
      </c>
      <c r="E936" s="192" t="s">
        <v>24</v>
      </c>
      <c r="F936" s="42"/>
      <c r="G936" s="181">
        <v>0.4</v>
      </c>
      <c r="H936" s="246">
        <v>21.9</v>
      </c>
      <c r="I936" s="38">
        <f t="shared" si="146"/>
        <v>8.76</v>
      </c>
      <c r="J936" s="167"/>
    </row>
    <row r="937" spans="1:10" hidden="1">
      <c r="A937" s="174">
        <v>88316</v>
      </c>
      <c r="B937" s="71" t="s">
        <v>44</v>
      </c>
      <c r="C937" s="27" t="s">
        <v>13</v>
      </c>
      <c r="D937" s="35" t="s">
        <v>33</v>
      </c>
      <c r="E937" s="167" t="s">
        <v>24</v>
      </c>
      <c r="F937" s="34"/>
      <c r="G937" s="172">
        <v>0.35</v>
      </c>
      <c r="H937" s="38">
        <v>15.79</v>
      </c>
      <c r="I937" s="38">
        <f t="shared" si="146"/>
        <v>5.53</v>
      </c>
    </row>
    <row r="938" spans="1:10" hidden="1"/>
    <row r="939" spans="1:10" s="34" customFormat="1" ht="38.25" hidden="1">
      <c r="A939" s="179">
        <v>95468</v>
      </c>
      <c r="B939" s="39" t="s">
        <v>44</v>
      </c>
      <c r="C939" s="29" t="s">
        <v>13</v>
      </c>
      <c r="D939" s="28" t="s">
        <v>620</v>
      </c>
      <c r="E939" s="194" t="s">
        <v>7</v>
      </c>
      <c r="F939" s="30">
        <v>1</v>
      </c>
      <c r="G939" s="31"/>
      <c r="H939" s="32">
        <f>SUM(I940:I945)</f>
        <v>39.9</v>
      </c>
      <c r="I939" s="33">
        <f>ROUND(H939*F939,2)</f>
        <v>39.9</v>
      </c>
      <c r="J939" s="167"/>
    </row>
    <row r="940" spans="1:10" s="34" customFormat="1" ht="25.5" hidden="1" customHeight="1">
      <c r="A940" s="88">
        <v>3768</v>
      </c>
      <c r="B940" s="71" t="s">
        <v>44</v>
      </c>
      <c r="C940" s="27" t="s">
        <v>14</v>
      </c>
      <c r="D940" s="35" t="str">
        <f>IF(A940=0," ",VLOOKUP(A940,InsumosSINAPI!$A$6:$I$9354,2,0))</f>
        <v>LIXA EM FOLHA PARA FERRO, NUMERO 150</v>
      </c>
      <c r="E940" s="167" t="str">
        <f>IF(A940=0," ",VLOOKUP(A940,InsumosSINAPI!$A$6:$I$9354,3,0))</f>
        <v xml:space="preserve">UN    </v>
      </c>
      <c r="G940" s="36">
        <v>0.3</v>
      </c>
      <c r="H940" s="72" t="str">
        <f>IF(A940=0," ",VLOOKUP(A940,InsumosSINAPI!$A$6:$I$9354,5,0))</f>
        <v>2,18</v>
      </c>
      <c r="I940" s="38">
        <f t="shared" ref="I940:I945" si="147">ROUND(G940*H940,2)</f>
        <v>0.65</v>
      </c>
      <c r="J940" s="167"/>
    </row>
    <row r="941" spans="1:10" s="34" customFormat="1" ht="25.5" hidden="1" customHeight="1">
      <c r="A941" s="88">
        <v>5318</v>
      </c>
      <c r="B941" s="71" t="s">
        <v>44</v>
      </c>
      <c r="C941" s="27" t="s">
        <v>14</v>
      </c>
      <c r="D941" s="35" t="str">
        <f>IF(A941=0," ",VLOOKUP(A941,InsumosSINAPI!$A$6:$I$9354,2,0))</f>
        <v>DILUENTE AGUARRAS</v>
      </c>
      <c r="E941" s="167" t="str">
        <f>IF(A941=0," ",VLOOKUP(A941,InsumosSINAPI!$A$6:$I$9354,3,0))</f>
        <v xml:space="preserve">L     </v>
      </c>
      <c r="G941" s="36">
        <v>0.03</v>
      </c>
      <c r="H941" s="72" t="str">
        <f>IF(A941=0," ",VLOOKUP(A941,InsumosSINAPI!$A$6:$I$9354,5,0))</f>
        <v>21,59</v>
      </c>
      <c r="I941" s="38">
        <f t="shared" si="147"/>
        <v>0.65</v>
      </c>
      <c r="J941" s="167"/>
    </row>
    <row r="942" spans="1:10" s="34" customFormat="1" ht="25.5" hidden="1" customHeight="1">
      <c r="A942" s="88">
        <v>7292</v>
      </c>
      <c r="B942" s="71" t="s">
        <v>44</v>
      </c>
      <c r="C942" s="27" t="s">
        <v>14</v>
      </c>
      <c r="D942" s="35" t="str">
        <f>IF(A942=0," ",VLOOKUP(A942,InsumosSINAPI!$A$6:$I$9354,2,0))</f>
        <v>TINTA ESMALTE SINTETICO PREMIUM BRILHANTE</v>
      </c>
      <c r="E942" s="167" t="str">
        <f>IF(A942=0," ",VLOOKUP(A942,InsumosSINAPI!$A$6:$I$9354,3,0))</f>
        <v xml:space="preserve">L     </v>
      </c>
      <c r="G942" s="36">
        <v>0.14399999999999999</v>
      </c>
      <c r="H942" s="72" t="str">
        <f>IF(A942=0," ",VLOOKUP(A942,InsumosSINAPI!$A$6:$I$9354,5,0))</f>
        <v>30,91</v>
      </c>
      <c r="I942" s="38">
        <f t="shared" si="147"/>
        <v>4.45</v>
      </c>
      <c r="J942" s="167"/>
    </row>
    <row r="943" spans="1:10" s="34" customFormat="1" ht="25.5" hidden="1" customHeight="1">
      <c r="A943" s="88">
        <v>7307</v>
      </c>
      <c r="B943" s="71" t="s">
        <v>44</v>
      </c>
      <c r="C943" s="27" t="s">
        <v>14</v>
      </c>
      <c r="D943" s="35" t="str">
        <f>IF(A943=0," ",VLOOKUP(A943,InsumosSINAPI!$A$6:$I$9354,2,0))</f>
        <v>FUNDO ANTICORROSIVO PARA METAIS FERROSOS (ZARCAO)</v>
      </c>
      <c r="E943" s="167" t="str">
        <f>IF(A943=0," ",VLOOKUP(A943,InsumosSINAPI!$A$6:$I$9354,3,0))</f>
        <v xml:space="preserve">L     </v>
      </c>
      <c r="G943" s="36">
        <v>0.12</v>
      </c>
      <c r="H943" s="72" t="str">
        <f>IF(A943=0," ",VLOOKUP(A943,InsumosSINAPI!$A$6:$I$9354,5,0))</f>
        <v>33,34</v>
      </c>
      <c r="I943" s="38">
        <f t="shared" si="147"/>
        <v>4</v>
      </c>
      <c r="J943" s="167"/>
    </row>
    <row r="944" spans="1:10" s="34" customFormat="1" ht="12.75" hidden="1" customHeight="1">
      <c r="A944" s="44">
        <v>88310</v>
      </c>
      <c r="B944" s="71" t="s">
        <v>44</v>
      </c>
      <c r="C944" s="44" t="s">
        <v>13</v>
      </c>
      <c r="D944" s="45" t="s">
        <v>23</v>
      </c>
      <c r="E944" s="192" t="s">
        <v>24</v>
      </c>
      <c r="F944" s="42"/>
      <c r="G944" s="181">
        <v>0.8</v>
      </c>
      <c r="H944" s="246">
        <v>21.9</v>
      </c>
      <c r="I944" s="38">
        <f t="shared" si="147"/>
        <v>17.52</v>
      </c>
      <c r="J944" s="167"/>
    </row>
    <row r="945" spans="1:10" hidden="1">
      <c r="A945" s="174">
        <v>88316</v>
      </c>
      <c r="B945" s="71" t="s">
        <v>44</v>
      </c>
      <c r="C945" s="27" t="s">
        <v>13</v>
      </c>
      <c r="D945" s="35" t="s">
        <v>33</v>
      </c>
      <c r="E945" s="167" t="s">
        <v>24</v>
      </c>
      <c r="F945" s="34"/>
      <c r="G945" s="172">
        <v>0.8</v>
      </c>
      <c r="H945" s="38">
        <v>15.79</v>
      </c>
      <c r="I945" s="38">
        <f t="shared" si="147"/>
        <v>12.63</v>
      </c>
    </row>
    <row r="946" spans="1:10" hidden="1"/>
    <row r="947" spans="1:10" s="34" customFormat="1" ht="25.5" hidden="1">
      <c r="A947" s="179">
        <v>73445</v>
      </c>
      <c r="B947" s="39" t="s">
        <v>44</v>
      </c>
      <c r="C947" s="29" t="s">
        <v>13</v>
      </c>
      <c r="D947" s="28" t="s">
        <v>621</v>
      </c>
      <c r="E947" s="194" t="s">
        <v>7</v>
      </c>
      <c r="F947" s="30">
        <v>1</v>
      </c>
      <c r="G947" s="31"/>
      <c r="H947" s="32" t="e">
        <f>SUM(I948:I951)</f>
        <v>#N/A</v>
      </c>
      <c r="I947" s="33" t="e">
        <f>ROUND(H947*F947,2)</f>
        <v>#N/A</v>
      </c>
      <c r="J947" s="167"/>
    </row>
    <row r="948" spans="1:10" s="34" customFormat="1" ht="25.5" hidden="1" customHeight="1">
      <c r="A948" s="88">
        <v>1107</v>
      </c>
      <c r="B948" s="71" t="s">
        <v>44</v>
      </c>
      <c r="C948" s="27" t="s">
        <v>14</v>
      </c>
      <c r="D948" s="35" t="str">
        <f>IF(A948=0," ",VLOOKUP(A948,InsumosSINAPI!$A$6:$I$9354,2,0))</f>
        <v>CAL VIRGEM COMUM PARA ARGAMASSAS (NBR 6453)</v>
      </c>
      <c r="E948" s="167" t="str">
        <f>IF(A948=0," ",VLOOKUP(A948,InsumosSINAPI!$A$6:$I$9354,3,0))</f>
        <v xml:space="preserve">KG    </v>
      </c>
      <c r="G948" s="36">
        <v>0.44</v>
      </c>
      <c r="H948" s="72" t="str">
        <f>IF(A948=0," ",VLOOKUP(A948,InsumosSINAPI!$A$6:$I$9354,5,0))</f>
        <v>0,73</v>
      </c>
      <c r="I948" s="38">
        <f t="shared" ref="I948:I951" si="148">ROUND(G948*H948,2)</f>
        <v>0.32</v>
      </c>
      <c r="J948" s="167"/>
    </row>
    <row r="949" spans="1:10" s="34" customFormat="1" ht="25.5" hidden="1" customHeight="1">
      <c r="A949" s="88">
        <v>11162</v>
      </c>
      <c r="B949" s="71" t="s">
        <v>44</v>
      </c>
      <c r="C949" s="27" t="s">
        <v>14</v>
      </c>
      <c r="D949" s="35" t="e">
        <f>IF(A949=0," ",VLOOKUP(A949,InsumosSINAPI!$A$6:$I$9354,2,0))</f>
        <v>#N/A</v>
      </c>
      <c r="E949" s="167" t="e">
        <f>IF(A949=0," ",VLOOKUP(A949,InsumosSINAPI!$A$6:$I$9354,3,0))</f>
        <v>#N/A</v>
      </c>
      <c r="G949" s="36">
        <v>1.4999999999999999E-2</v>
      </c>
      <c r="H949" s="72" t="e">
        <f>IF(A949=0," ",VLOOKUP(A949,InsumosSINAPI!$A$6:$I$9354,5,0))</f>
        <v>#N/A</v>
      </c>
      <c r="I949" s="38" t="e">
        <f t="shared" si="148"/>
        <v>#N/A</v>
      </c>
      <c r="J949" s="167"/>
    </row>
    <row r="950" spans="1:10" s="34" customFormat="1" ht="12.75" hidden="1" customHeight="1">
      <c r="A950" s="44">
        <v>88310</v>
      </c>
      <c r="B950" s="71" t="s">
        <v>44</v>
      </c>
      <c r="C950" s="44" t="s">
        <v>13</v>
      </c>
      <c r="D950" s="45" t="s">
        <v>23</v>
      </c>
      <c r="E950" s="192" t="s">
        <v>24</v>
      </c>
      <c r="F950" s="42"/>
      <c r="G950" s="181">
        <v>0.315</v>
      </c>
      <c r="H950" s="37">
        <v>17.14</v>
      </c>
      <c r="I950" s="38">
        <f t="shared" si="148"/>
        <v>5.4</v>
      </c>
      <c r="J950" s="167"/>
    </row>
    <row r="951" spans="1:10" hidden="1">
      <c r="A951" s="174">
        <v>88316</v>
      </c>
      <c r="B951" s="71" t="s">
        <v>44</v>
      </c>
      <c r="C951" s="27" t="s">
        <v>13</v>
      </c>
      <c r="D951" s="35" t="s">
        <v>33</v>
      </c>
      <c r="E951" s="167" t="s">
        <v>24</v>
      </c>
      <c r="F951" s="34"/>
      <c r="G951" s="172">
        <v>0.105</v>
      </c>
      <c r="H951" s="38">
        <v>12.94</v>
      </c>
      <c r="I951" s="38">
        <f t="shared" si="148"/>
        <v>1.36</v>
      </c>
    </row>
    <row r="952" spans="1:10" hidden="1"/>
    <row r="953" spans="1:10" s="34" customFormat="1" ht="38.25" hidden="1">
      <c r="A953" s="179">
        <v>88423</v>
      </c>
      <c r="B953" s="39" t="s">
        <v>44</v>
      </c>
      <c r="C953" s="29" t="s">
        <v>13</v>
      </c>
      <c r="D953" s="28" t="s">
        <v>622</v>
      </c>
      <c r="E953" s="194" t="s">
        <v>7</v>
      </c>
      <c r="F953" s="30">
        <v>1</v>
      </c>
      <c r="G953" s="31"/>
      <c r="H953" s="32">
        <f>SUM(I954:I956)</f>
        <v>12.54</v>
      </c>
      <c r="I953" s="33">
        <f>ROUND(H953*F953,2)</f>
        <v>12.54</v>
      </c>
      <c r="J953" s="167"/>
    </row>
    <row r="954" spans="1:10" s="34" customFormat="1" ht="25.5" hidden="1" customHeight="1">
      <c r="A954" s="88">
        <v>38877</v>
      </c>
      <c r="B954" s="71" t="s">
        <v>44</v>
      </c>
      <c r="C954" s="27" t="s">
        <v>14</v>
      </c>
      <c r="D954" s="35" t="str">
        <f>IF(A954=0," ",VLOOKUP(A954,InsumosSINAPI!$A$6:$I$9354,2,0))</f>
        <v>MASSA PREMIUM PARA TEXTURA LISA DE BASE ACRILICA, USO INTERNO E EXTERNO</v>
      </c>
      <c r="E954" s="167" t="str">
        <f>IF(A954=0," ",VLOOKUP(A954,InsumosSINAPI!$A$6:$I$9354,3,0))</f>
        <v xml:space="preserve">KG    </v>
      </c>
      <c r="G954" s="36">
        <v>1.9379999999999999</v>
      </c>
      <c r="H954" s="72" t="str">
        <f>IF(A954=0," ",VLOOKUP(A954,InsumosSINAPI!$A$6:$I$9354,5,0))</f>
        <v>4,13</v>
      </c>
      <c r="I954" s="38">
        <f t="shared" ref="I954:I956" si="149">ROUND(G954*H954,2)</f>
        <v>8</v>
      </c>
      <c r="J954" s="167"/>
    </row>
    <row r="955" spans="1:10" s="34" customFormat="1" ht="12.75" hidden="1" customHeight="1">
      <c r="A955" s="44">
        <v>88310</v>
      </c>
      <c r="B955" s="71" t="s">
        <v>44</v>
      </c>
      <c r="C955" s="44" t="s">
        <v>13</v>
      </c>
      <c r="D955" s="45" t="s">
        <v>23</v>
      </c>
      <c r="E955" s="192" t="s">
        <v>24</v>
      </c>
      <c r="F955" s="42"/>
      <c r="G955" s="181">
        <v>0.17599999999999999</v>
      </c>
      <c r="H955" s="246">
        <v>21.9</v>
      </c>
      <c r="I955" s="38">
        <f t="shared" si="149"/>
        <v>3.85</v>
      </c>
      <c r="J955" s="167"/>
    </row>
    <row r="956" spans="1:10" hidden="1">
      <c r="A956" s="174">
        <v>88316</v>
      </c>
      <c r="B956" s="71" t="s">
        <v>44</v>
      </c>
      <c r="C956" s="27" t="s">
        <v>13</v>
      </c>
      <c r="D956" s="35" t="s">
        <v>33</v>
      </c>
      <c r="E956" s="167" t="s">
        <v>24</v>
      </c>
      <c r="F956" s="34"/>
      <c r="G956" s="172">
        <v>4.3999999999999997E-2</v>
      </c>
      <c r="H956" s="38">
        <v>15.79</v>
      </c>
      <c r="I956" s="38">
        <f t="shared" si="149"/>
        <v>0.69</v>
      </c>
    </row>
    <row r="957" spans="1:10" hidden="1"/>
    <row r="958" spans="1:10" s="34" customFormat="1" ht="38.25" hidden="1">
      <c r="A958" s="179">
        <v>90443</v>
      </c>
      <c r="B958" s="39" t="s">
        <v>44</v>
      </c>
      <c r="C958" s="29" t="s">
        <v>13</v>
      </c>
      <c r="D958" s="28" t="s">
        <v>453</v>
      </c>
      <c r="E958" s="194" t="s">
        <v>11</v>
      </c>
      <c r="F958" s="30">
        <v>1</v>
      </c>
      <c r="G958" s="31"/>
      <c r="H958" s="32">
        <f>SUM(I959:I961)</f>
        <v>8.66</v>
      </c>
      <c r="I958" s="33">
        <f>ROUND(H958*F958,2)</f>
        <v>8.66</v>
      </c>
      <c r="J958" s="167"/>
    </row>
    <row r="959" spans="1:10" s="34" customFormat="1" ht="25.5" hidden="1">
      <c r="A959" s="180">
        <v>88248</v>
      </c>
      <c r="B959" s="71" t="s">
        <v>44</v>
      </c>
      <c r="C959" s="44" t="s">
        <v>13</v>
      </c>
      <c r="D959" s="45" t="s">
        <v>157</v>
      </c>
      <c r="E959" s="192" t="s">
        <v>24</v>
      </c>
      <c r="F959" s="42"/>
      <c r="G959" s="36">
        <v>7.0000000000000007E-2</v>
      </c>
      <c r="H959" s="37">
        <v>13.54</v>
      </c>
      <c r="I959" s="38">
        <f t="shared" ref="I959:I960" si="150">ROUND(G959*H959,2)</f>
        <v>0.95</v>
      </c>
      <c r="J959" s="167"/>
    </row>
    <row r="960" spans="1:10" s="34" customFormat="1" ht="25.5" hidden="1">
      <c r="A960" s="180">
        <v>88267</v>
      </c>
      <c r="B960" s="71" t="s">
        <v>44</v>
      </c>
      <c r="C960" s="44" t="s">
        <v>13</v>
      </c>
      <c r="D960" s="45" t="s">
        <v>156</v>
      </c>
      <c r="E960" s="192" t="s">
        <v>24</v>
      </c>
      <c r="F960" s="42"/>
      <c r="G960" s="36">
        <v>0.44900000000000001</v>
      </c>
      <c r="H960" s="37">
        <v>17.170000000000002</v>
      </c>
      <c r="I960" s="38">
        <f t="shared" si="150"/>
        <v>7.71</v>
      </c>
      <c r="J960" s="167"/>
    </row>
    <row r="961" spans="1:10" hidden="1"/>
    <row r="962" spans="1:10" s="34" customFormat="1" ht="38.25" hidden="1">
      <c r="A962" s="179">
        <v>6391</v>
      </c>
      <c r="B962" s="87" t="s">
        <v>44</v>
      </c>
      <c r="C962" s="29" t="s">
        <v>13</v>
      </c>
      <c r="D962" s="28" t="s">
        <v>624</v>
      </c>
      <c r="E962" s="194" t="s">
        <v>11</v>
      </c>
      <c r="F962" s="30">
        <v>1</v>
      </c>
      <c r="G962" s="31"/>
      <c r="H962" s="32">
        <f>SUM(I963:I966)</f>
        <v>146.60000000000002</v>
      </c>
      <c r="I962" s="33">
        <f>ROUND(H962*F962,2)</f>
        <v>146.6</v>
      </c>
      <c r="J962" s="167"/>
    </row>
    <row r="963" spans="1:10" s="34" customFormat="1" ht="25.5" hidden="1" customHeight="1">
      <c r="A963" s="88">
        <v>10999</v>
      </c>
      <c r="B963" s="71" t="s">
        <v>44</v>
      </c>
      <c r="C963" s="27" t="s">
        <v>14</v>
      </c>
      <c r="D963" s="35" t="str">
        <f>IF(A963=0," ",VLOOKUP(A963,InsumosSINAPI!$A$6:$I$9354,2,0))</f>
        <v>ELETRODO REVESTIDO AWS - E6013, DIAMETRO IGUAL A 4,00 MM</v>
      </c>
      <c r="E963" s="167" t="str">
        <f>IF(A963=0," ",VLOOKUP(A963,InsumosSINAPI!$A$6:$I$9354,3,0))</f>
        <v xml:space="preserve">KG    </v>
      </c>
      <c r="G963" s="36">
        <v>0.8</v>
      </c>
      <c r="H963" s="72" t="str">
        <f>IF(A963=0," ",VLOOKUP(A963,InsumosSINAPI!$A$6:$I$9354,5,0))</f>
        <v>46,36</v>
      </c>
      <c r="I963" s="38">
        <f t="shared" ref="I963" si="151">ROUND(G963*H963,2)</f>
        <v>37.090000000000003</v>
      </c>
      <c r="J963" s="167"/>
    </row>
    <row r="964" spans="1:10" s="34" customFormat="1" ht="38.25" hidden="1">
      <c r="A964" s="180">
        <v>83765</v>
      </c>
      <c r="B964" s="71" t="s">
        <v>44</v>
      </c>
      <c r="C964" s="73" t="s">
        <v>13</v>
      </c>
      <c r="D964" s="45" t="s">
        <v>625</v>
      </c>
      <c r="E964" s="192" t="s">
        <v>530</v>
      </c>
      <c r="F964" s="42"/>
      <c r="G964" s="181">
        <v>0.5</v>
      </c>
      <c r="H964" s="37">
        <v>64.42</v>
      </c>
      <c r="I964" s="38">
        <f t="shared" ref="I964" si="152">ROUND(G964*H964,2)</f>
        <v>32.21</v>
      </c>
      <c r="J964" s="167"/>
    </row>
    <row r="965" spans="1:10" ht="38.25" hidden="1">
      <c r="A965" s="174">
        <v>83766</v>
      </c>
      <c r="B965" s="71" t="s">
        <v>44</v>
      </c>
      <c r="C965" s="73" t="s">
        <v>13</v>
      </c>
      <c r="D965" s="8" t="s">
        <v>626</v>
      </c>
      <c r="E965" s="189" t="s">
        <v>532</v>
      </c>
      <c r="G965" s="181">
        <v>1</v>
      </c>
      <c r="H965" s="37">
        <v>25.97</v>
      </c>
      <c r="I965" s="38">
        <f t="shared" ref="I965:I966" si="153">ROUND(G965*H965,2)</f>
        <v>25.97</v>
      </c>
    </row>
    <row r="966" spans="1:10" hidden="1">
      <c r="A966" s="174">
        <v>88317</v>
      </c>
      <c r="B966" s="71" t="s">
        <v>44</v>
      </c>
      <c r="C966" s="73" t="s">
        <v>13</v>
      </c>
      <c r="D966" s="8" t="s">
        <v>148</v>
      </c>
      <c r="E966" s="189" t="s">
        <v>24</v>
      </c>
      <c r="G966" s="181">
        <v>3</v>
      </c>
      <c r="H966" s="37">
        <v>17.11</v>
      </c>
      <c r="I966" s="38">
        <f t="shared" si="153"/>
        <v>51.33</v>
      </c>
    </row>
    <row r="967" spans="1:10" hidden="1"/>
    <row r="968" spans="1:10" s="34" customFormat="1" hidden="1">
      <c r="A968" s="168" t="s">
        <v>627</v>
      </c>
      <c r="B968" s="39" t="s">
        <v>8</v>
      </c>
      <c r="C968" s="40" t="s">
        <v>13</v>
      </c>
      <c r="D968" s="41" t="s">
        <v>628</v>
      </c>
      <c r="E968" s="191" t="s">
        <v>480</v>
      </c>
      <c r="F968" s="30">
        <v>1</v>
      </c>
      <c r="G968" s="36"/>
      <c r="H968" s="33" t="e">
        <f>SUM(I969:I984)</f>
        <v>#N/A</v>
      </c>
      <c r="I968" s="33" t="e">
        <f>ROUND(H968*F968,2)</f>
        <v>#N/A</v>
      </c>
      <c r="J968" s="167"/>
    </row>
    <row r="969" spans="1:10" s="34" customFormat="1" ht="25.5" hidden="1" customHeight="1">
      <c r="A969" s="27">
        <v>88261</v>
      </c>
      <c r="B969" s="71" t="s">
        <v>44</v>
      </c>
      <c r="C969" s="27" t="s">
        <v>13</v>
      </c>
      <c r="D969" s="35" t="s">
        <v>114</v>
      </c>
      <c r="E969" s="167" t="s">
        <v>24</v>
      </c>
      <c r="G969" s="36">
        <f>0.172*1.35</f>
        <v>0.23219999999999999</v>
      </c>
      <c r="H969" s="183">
        <v>16.37</v>
      </c>
      <c r="I969" s="182">
        <f t="shared" ref="I969" si="154">ROUND(G969*H969,2)</f>
        <v>3.8</v>
      </c>
      <c r="J969" s="167"/>
    </row>
    <row r="970" spans="1:10" s="34" customFormat="1" ht="25.5" hidden="1" customHeight="1">
      <c r="A970" s="27">
        <v>88239</v>
      </c>
      <c r="B970" s="71" t="s">
        <v>44</v>
      </c>
      <c r="C970" s="27" t="s">
        <v>13</v>
      </c>
      <c r="D970" s="35" t="s">
        <v>113</v>
      </c>
      <c r="E970" s="167" t="s">
        <v>24</v>
      </c>
      <c r="G970" s="36">
        <f>0.172*1.35</f>
        <v>0.23219999999999999</v>
      </c>
      <c r="H970" s="183">
        <v>14.5</v>
      </c>
      <c r="I970" s="182">
        <f t="shared" ref="I970:I971" si="155">ROUND(G970*H970,2)</f>
        <v>3.37</v>
      </c>
      <c r="J970" s="167"/>
    </row>
    <row r="971" spans="1:10" s="34" customFormat="1" ht="25.5" hidden="1" customHeight="1">
      <c r="A971" s="27">
        <v>4491</v>
      </c>
      <c r="B971" s="71" t="s">
        <v>44</v>
      </c>
      <c r="C971" s="27" t="s">
        <v>14</v>
      </c>
      <c r="D971" s="35" t="str">
        <f>IF(A971=0," ",VLOOKUP(A971,InsumosSINAPI!$A$6:$I$9354,2,0))</f>
        <v>PONTALETE *7,5 X 7,5* CM EM PINUS, MISTA OU EQUIVALENTE DA REGIAO - BRUTA</v>
      </c>
      <c r="E971" s="167" t="str">
        <f>IF(A971=0," ",VLOOKUP(A971,InsumosSINAPI!$A$6:$I$9354,3,0))</f>
        <v xml:space="preserve">M     </v>
      </c>
      <c r="G971" s="36">
        <f>0.172*1.2</f>
        <v>0.20639999999999997</v>
      </c>
      <c r="H971" s="183" t="str">
        <f>IF(A971=0," ",VLOOKUP(A971,InsumosSINAPI!$A$6:$I$9354,5,0))</f>
        <v>11,36</v>
      </c>
      <c r="I971" s="182">
        <f t="shared" si="155"/>
        <v>2.34</v>
      </c>
      <c r="J971" s="167"/>
    </row>
    <row r="972" spans="1:10" s="34" customFormat="1" ht="25.5" hidden="1">
      <c r="A972" s="27">
        <v>6212</v>
      </c>
      <c r="B972" s="71" t="s">
        <v>44</v>
      </c>
      <c r="C972" s="27" t="s">
        <v>14</v>
      </c>
      <c r="D972" s="35" t="str">
        <f>IF(A972=0," ",VLOOKUP(A972,InsumosSINAPI!$A$6:$I$9354,2,0))</f>
        <v>TABUA *2,5 X 30 CM EM PINUS, MISTA OU EQUIVALENTE DA REGIAO - BRUTA</v>
      </c>
      <c r="E972" s="167" t="str">
        <f>IF(A972=0," ",VLOOKUP(A972,InsumosSINAPI!$A$6:$I$9354,3,0))</f>
        <v xml:space="preserve">M     </v>
      </c>
      <c r="G972" s="36">
        <f>0.172*1.17</f>
        <v>0.20123999999999997</v>
      </c>
      <c r="H972" s="183" t="str">
        <f>IF(A972=0," ",VLOOKUP(A972,InsumosSINAPI!$A$6:$I$9354,5,0))</f>
        <v>18,84</v>
      </c>
      <c r="I972" s="182">
        <f t="shared" ref="I972" si="156">ROUND(G972*H972,2)</f>
        <v>3.79</v>
      </c>
      <c r="J972" s="167"/>
    </row>
    <row r="973" spans="1:10" s="34" customFormat="1" hidden="1">
      <c r="A973" s="27">
        <v>5061</v>
      </c>
      <c r="B973" s="71" t="s">
        <v>44</v>
      </c>
      <c r="C973" s="27" t="s">
        <v>14</v>
      </c>
      <c r="D973" s="35" t="str">
        <f>IF(A973=0," ",VLOOKUP(A973,InsumosSINAPI!$A$6:$I$9354,2,0))</f>
        <v>PREGO DE ACO POLIDO COM CABECA 18 X 27 (2 1/2 X 10)</v>
      </c>
      <c r="E973" s="167" t="str">
        <f>IF(A973=0," ",VLOOKUP(A973,InsumosSINAPI!$A$6:$I$9354,3,0))</f>
        <v xml:space="preserve">KG    </v>
      </c>
      <c r="G973" s="36">
        <f>0.172*0.25</f>
        <v>4.2999999999999997E-2</v>
      </c>
      <c r="H973" s="183" t="str">
        <f>IF(A973=0," ",VLOOKUP(A973,InsumosSINAPI!$A$6:$I$9354,5,0))</f>
        <v>17,40</v>
      </c>
      <c r="I973" s="182">
        <f t="shared" ref="I973" si="157">ROUND(G973*H973,2)</f>
        <v>0.75</v>
      </c>
      <c r="J973" s="167"/>
    </row>
    <row r="974" spans="1:10" s="34" customFormat="1" ht="38.25" hidden="1">
      <c r="A974" s="27">
        <v>4460</v>
      </c>
      <c r="B974" s="71" t="s">
        <v>44</v>
      </c>
      <c r="C974" s="27" t="s">
        <v>14</v>
      </c>
      <c r="D974" s="35" t="str">
        <f>IF(A974=0," ",VLOOKUP(A974,InsumosSINAPI!$A$6:$I$9354,2,0))</f>
        <v>SARRAFO NAO APARELHADO *2,5 X 10* CM, EM MACARANDUBA, ANGELIM OU EQUIVALENTE DA REGIAO -  BRUTA</v>
      </c>
      <c r="E974" s="167" t="str">
        <f>IF(A974=0," ",VLOOKUP(A974,InsumosSINAPI!$A$6:$I$9354,3,0))</f>
        <v xml:space="preserve">M     </v>
      </c>
      <c r="G974" s="36">
        <f>0.172*1.53</f>
        <v>0.26316000000000001</v>
      </c>
      <c r="H974" s="183" t="str">
        <f>IF(A974=0," ",VLOOKUP(A974,InsumosSINAPI!$A$6:$I$9354,5,0))</f>
        <v>9,16</v>
      </c>
      <c r="I974" s="182">
        <f t="shared" ref="I974" si="158">ROUND(G974*H974,2)</f>
        <v>2.41</v>
      </c>
      <c r="J974" s="167"/>
    </row>
    <row r="975" spans="1:10" s="34" customFormat="1" ht="38.25" hidden="1">
      <c r="A975" s="27">
        <v>1347</v>
      </c>
      <c r="B975" s="71" t="s">
        <v>44</v>
      </c>
      <c r="C975" s="27" t="s">
        <v>14</v>
      </c>
      <c r="D975" s="35" t="str">
        <f>IF(A975=0," ",VLOOKUP(A975,InsumosSINAPI!$A$6:$I$9354,2,0))</f>
        <v>CHAPA/PAINEL DE MADEIRA COMPENSADA PLASTIFICADA (MADEIRITE PLASTIFICADO) PARA FORMA DE CONCRETO, DE 2200 x 1100 MM, E = 12 MM</v>
      </c>
      <c r="E975" s="167" t="str">
        <f>IF(A975=0," ",VLOOKUP(A975,InsumosSINAPI!$A$6:$I$9354,3,0))</f>
        <v xml:space="preserve">M2    </v>
      </c>
      <c r="G975" s="36">
        <f>0.172*0.26</f>
        <v>4.4719999999999996E-2</v>
      </c>
      <c r="H975" s="183" t="str">
        <f>IF(A975=0," ",VLOOKUP(A975,InsumosSINAPI!$A$6:$I$9354,5,0))</f>
        <v>70,85</v>
      </c>
      <c r="I975" s="182">
        <f t="shared" ref="I975:I976" si="159">ROUND(G975*H975,2)</f>
        <v>3.17</v>
      </c>
      <c r="J975" s="167"/>
    </row>
    <row r="976" spans="1:10" hidden="1">
      <c r="A976" s="174">
        <v>88316</v>
      </c>
      <c r="B976" s="71" t="s">
        <v>44</v>
      </c>
      <c r="C976" s="27" t="s">
        <v>13</v>
      </c>
      <c r="D976" s="35" t="s">
        <v>33</v>
      </c>
      <c r="E976" s="167" t="s">
        <v>24</v>
      </c>
      <c r="F976" s="34"/>
      <c r="G976" s="172">
        <f>0.08*6</f>
        <v>0.48</v>
      </c>
      <c r="H976" s="183">
        <v>12.94</v>
      </c>
      <c r="I976" s="182">
        <f t="shared" si="159"/>
        <v>6.21</v>
      </c>
    </row>
    <row r="977" spans="1:44" s="34" customFormat="1" ht="12.75" hidden="1" customHeight="1">
      <c r="A977" s="27">
        <v>88309</v>
      </c>
      <c r="B977" s="71" t="s">
        <v>44</v>
      </c>
      <c r="C977" s="27" t="s">
        <v>13</v>
      </c>
      <c r="D977" s="35" t="s">
        <v>52</v>
      </c>
      <c r="E977" s="167" t="s">
        <v>24</v>
      </c>
      <c r="G977" s="36">
        <f>0.08*2</f>
        <v>0.16</v>
      </c>
      <c r="H977" s="38">
        <v>17.2</v>
      </c>
      <c r="I977" s="37">
        <f>ROUND(G977*H977,2)</f>
        <v>2.75</v>
      </c>
      <c r="J977" s="167"/>
    </row>
    <row r="978" spans="1:44" hidden="1">
      <c r="A978" s="7">
        <v>7325</v>
      </c>
      <c r="B978" s="71" t="s">
        <v>44</v>
      </c>
      <c r="C978" s="27" t="s">
        <v>14</v>
      </c>
      <c r="D978" s="35" t="e">
        <f>IF(A978=0," ",VLOOKUP(A978,InsumosSINAPI!$A$6:$I$9354,2,0))</f>
        <v>#N/A</v>
      </c>
      <c r="E978" s="167" t="e">
        <f>IF(A978=0," ",VLOOKUP(A978,InsumosSINAPI!$A$6:$I$9354,3,0))</f>
        <v>#N/A</v>
      </c>
      <c r="F978" s="34"/>
      <c r="G978" s="36">
        <f>0.08*7.92</f>
        <v>0.63360000000000005</v>
      </c>
      <c r="H978" s="183" t="e">
        <f>IF(A978=0," ",VLOOKUP(A978,InsumosSINAPI!$A$6:$I$9354,5,0))</f>
        <v>#N/A</v>
      </c>
      <c r="I978" s="182" t="e">
        <f t="shared" ref="I978:I979" si="160">ROUND(G978*H978,2)</f>
        <v>#N/A</v>
      </c>
    </row>
    <row r="979" spans="1:44" ht="51" hidden="1">
      <c r="A979" s="7">
        <v>92778</v>
      </c>
      <c r="B979" s="71" t="s">
        <v>44</v>
      </c>
      <c r="C979" s="27" t="s">
        <v>13</v>
      </c>
      <c r="D979" s="35" t="s">
        <v>629</v>
      </c>
      <c r="E979" s="167" t="s">
        <v>486</v>
      </c>
      <c r="F979" s="34"/>
      <c r="G979" s="36">
        <v>4</v>
      </c>
      <c r="H979" s="38">
        <v>7.58</v>
      </c>
      <c r="I979" s="182">
        <f t="shared" si="160"/>
        <v>30.32</v>
      </c>
    </row>
    <row r="980" spans="1:44" ht="25.5" hidden="1">
      <c r="A980" s="7">
        <v>4720</v>
      </c>
      <c r="B980" s="71" t="s">
        <v>44</v>
      </c>
      <c r="C980" s="27" t="s">
        <v>14</v>
      </c>
      <c r="D980" s="35" t="str">
        <f>IF(A980=0," ",VLOOKUP(A980,InsumosSINAPI!$A$6:$I$9354,2,0))</f>
        <v>PEDRA BRITADA N. 0, OU PEDRISCO (4,8 A 9,5 MM) POSTO PEDREIRA/FORNECEDOR, SEM FRETE</v>
      </c>
      <c r="E980" s="167" t="str">
        <f>IF(A980=0," ",VLOOKUP(A980,InsumosSINAPI!$A$6:$I$9354,3,0))</f>
        <v xml:space="preserve">M3    </v>
      </c>
      <c r="F980" s="34"/>
      <c r="G980" s="36">
        <f>0.08*0.836</f>
        <v>6.6879999999999995E-2</v>
      </c>
      <c r="H980" s="183" t="str">
        <f>IF(A980=0," ",VLOOKUP(A980,InsumosSINAPI!$A$6:$I$9354,5,0))</f>
        <v>103,66</v>
      </c>
      <c r="I980" s="182">
        <f t="shared" ref="I980" si="161">ROUND(G980*H980,2)</f>
        <v>6.93</v>
      </c>
    </row>
    <row r="981" spans="1:44" hidden="1">
      <c r="A981" s="7">
        <v>1379</v>
      </c>
      <c r="B981" s="71" t="s">
        <v>44</v>
      </c>
      <c r="C981" s="27" t="s">
        <v>14</v>
      </c>
      <c r="D981" s="35" t="str">
        <f>IF(A981=0," ",VLOOKUP(A981,InsumosSINAPI!$A$6:$I$9354,2,0))</f>
        <v>CIMENTO PORTLAND COMPOSTO CP II-32</v>
      </c>
      <c r="E981" s="167" t="str">
        <f>IF(A981=0," ",VLOOKUP(A981,InsumosSINAPI!$A$6:$I$9354,3,0))</f>
        <v xml:space="preserve">KG    </v>
      </c>
      <c r="F981" s="34"/>
      <c r="G981" s="36">
        <f>0.08*294</f>
        <v>23.52</v>
      </c>
      <c r="H981" s="183" t="str">
        <f>IF(A981=0," ",VLOOKUP(A981,InsumosSINAPI!$A$6:$I$9354,5,0))</f>
        <v>0,56</v>
      </c>
      <c r="I981" s="182">
        <f t="shared" ref="I981" si="162">ROUND(G981*H981,2)</f>
        <v>13.17</v>
      </c>
    </row>
    <row r="982" spans="1:44" ht="25.5" hidden="1">
      <c r="A982" s="7">
        <v>370</v>
      </c>
      <c r="B982" s="71" t="s">
        <v>44</v>
      </c>
      <c r="C982" s="27" t="s">
        <v>14</v>
      </c>
      <c r="D982" s="35" t="str">
        <f>IF(A982=0," ",VLOOKUP(A982,InsumosSINAPI!$A$6:$I$9354,2,0))</f>
        <v>AREIA MEDIA - POSTO JAZIDA/FORNECEDOR (RETIRADO NA JAZIDA, SEM TRANSPORTE)</v>
      </c>
      <c r="E982" s="167" t="str">
        <f>IF(A982=0," ",VLOOKUP(A982,InsumosSINAPI!$A$6:$I$9354,3,0))</f>
        <v xml:space="preserve">M3    </v>
      </c>
      <c r="F982" s="34"/>
      <c r="G982" s="36">
        <f>0.08*0.8872</f>
        <v>7.0975999999999997E-2</v>
      </c>
      <c r="H982" s="183" t="str">
        <f>IF(A982=0," ",VLOOKUP(A982,InsumosSINAPI!$A$6:$I$9354,5,0))</f>
        <v>100,00</v>
      </c>
      <c r="I982" s="182">
        <f t="shared" ref="I982" si="163">ROUND(G982*H982,2)</f>
        <v>7.1</v>
      </c>
    </row>
    <row r="983" spans="1:44" hidden="1">
      <c r="A983" s="7" t="s">
        <v>575</v>
      </c>
      <c r="B983" s="5" t="s">
        <v>8</v>
      </c>
      <c r="C983" s="7" t="s">
        <v>14</v>
      </c>
      <c r="D983" s="8" t="s">
        <v>577</v>
      </c>
      <c r="E983" s="189" t="s">
        <v>24</v>
      </c>
      <c r="G983" s="5">
        <f>0.08*0.714</f>
        <v>5.7119999999999997E-2</v>
      </c>
      <c r="H983" s="6">
        <v>21.454512000000001</v>
      </c>
      <c r="I983" s="182">
        <f>ROUND(G983*H983,2)</f>
        <v>1.23</v>
      </c>
    </row>
    <row r="984" spans="1:44" hidden="1">
      <c r="A984" s="174">
        <v>88316</v>
      </c>
      <c r="B984" s="71" t="s">
        <v>44</v>
      </c>
      <c r="C984" s="27" t="s">
        <v>13</v>
      </c>
      <c r="D984" s="35" t="s">
        <v>33</v>
      </c>
      <c r="E984" s="167" t="s">
        <v>24</v>
      </c>
      <c r="F984" s="34"/>
      <c r="G984" s="172">
        <f>0.08*6</f>
        <v>0.48</v>
      </c>
      <c r="H984" s="183">
        <v>12.94</v>
      </c>
      <c r="I984" s="182">
        <f t="shared" ref="I984" si="164">ROUND(G984*H984,2)</f>
        <v>6.21</v>
      </c>
    </row>
    <row r="985" spans="1:44" hidden="1"/>
    <row r="986" spans="1:44" s="34" customFormat="1" hidden="1">
      <c r="A986" s="179" t="s">
        <v>630</v>
      </c>
      <c r="B986" s="87" t="s">
        <v>44</v>
      </c>
      <c r="C986" s="29" t="s">
        <v>13</v>
      </c>
      <c r="D986" s="28" t="s">
        <v>631</v>
      </c>
      <c r="E986" s="194" t="s">
        <v>7</v>
      </c>
      <c r="F986" s="30">
        <v>1</v>
      </c>
      <c r="G986" s="31"/>
      <c r="H986" s="32">
        <f>SUM(I987:I989)</f>
        <v>13.600000000000001</v>
      </c>
      <c r="I986" s="33">
        <f>ROUND(H986*F986,2)</f>
        <v>13.6</v>
      </c>
      <c r="J986" s="167"/>
    </row>
    <row r="987" spans="1:44" s="34" customFormat="1" ht="25.5" hidden="1" customHeight="1">
      <c r="A987" s="88">
        <v>7348</v>
      </c>
      <c r="B987" s="71" t="s">
        <v>44</v>
      </c>
      <c r="C987" s="27" t="s">
        <v>14</v>
      </c>
      <c r="D987" s="35" t="str">
        <f>IF(A987=0," ",VLOOKUP(A987,InsumosSINAPI!$A$6:$I$9354,2,0))</f>
        <v>TINTA ACRILICA PREMIUM PARA PISO</v>
      </c>
      <c r="E987" s="167" t="str">
        <f>IF(A987=0," ",VLOOKUP(A987,InsumosSINAPI!$A$6:$I$9354,3,0))</f>
        <v xml:space="preserve">L     </v>
      </c>
      <c r="G987" s="36">
        <v>0.17</v>
      </c>
      <c r="H987" s="72" t="str">
        <f>IF(A987=0," ",VLOOKUP(A987,InsumosSINAPI!$A$6:$I$9354,5,0))</f>
        <v>11,62</v>
      </c>
      <c r="I987" s="38">
        <f t="shared" ref="I987:I989" si="165">ROUND(G987*H987,2)</f>
        <v>1.98</v>
      </c>
      <c r="J987" s="167"/>
    </row>
    <row r="988" spans="1:44" s="56" customFormat="1" ht="15" hidden="1" customHeight="1">
      <c r="A988" s="88">
        <v>88310</v>
      </c>
      <c r="B988" s="71" t="s">
        <v>44</v>
      </c>
      <c r="C988" s="57" t="s">
        <v>13</v>
      </c>
      <c r="D988" s="42" t="s">
        <v>23</v>
      </c>
      <c r="E988" s="167" t="s">
        <v>24</v>
      </c>
      <c r="G988" s="184">
        <v>0.35</v>
      </c>
      <c r="H988" s="246">
        <v>21.9</v>
      </c>
      <c r="I988" s="43">
        <f t="shared" si="165"/>
        <v>7.67</v>
      </c>
      <c r="J988" s="167"/>
      <c r="K988" s="58"/>
      <c r="L988" s="59"/>
      <c r="R988" s="60"/>
      <c r="V988" s="61"/>
      <c r="W988" s="61"/>
      <c r="X988" s="61"/>
      <c r="Y988" s="61"/>
      <c r="Z988" s="61"/>
      <c r="AA988" s="61"/>
      <c r="AB988" s="61"/>
      <c r="AC988" s="61"/>
      <c r="AD988" s="61"/>
      <c r="AE988" s="61"/>
      <c r="AF988" s="61"/>
      <c r="AG988" s="61"/>
      <c r="AH988" s="61"/>
      <c r="AI988" s="61"/>
      <c r="AJ988" s="61"/>
      <c r="AK988" s="61"/>
      <c r="AL988" s="61"/>
      <c r="AM988" s="61"/>
      <c r="AN988" s="61"/>
      <c r="AO988" s="61"/>
      <c r="AP988" s="61"/>
      <c r="AQ988" s="61"/>
      <c r="AR988" s="62"/>
    </row>
    <row r="989" spans="1:44" s="56" customFormat="1" ht="15" hidden="1" customHeight="1">
      <c r="A989" s="88">
        <v>88316</v>
      </c>
      <c r="B989" s="71" t="s">
        <v>44</v>
      </c>
      <c r="C989" s="57" t="s">
        <v>13</v>
      </c>
      <c r="D989" s="42" t="s">
        <v>33</v>
      </c>
      <c r="E989" s="167" t="s">
        <v>24</v>
      </c>
      <c r="G989" s="184">
        <v>0.25</v>
      </c>
      <c r="H989" s="38">
        <v>15.79</v>
      </c>
      <c r="I989" s="43">
        <f t="shared" si="165"/>
        <v>3.95</v>
      </c>
      <c r="J989" s="167"/>
      <c r="K989" s="58"/>
      <c r="L989" s="59"/>
      <c r="R989" s="60"/>
      <c r="V989" s="61"/>
      <c r="W989" s="61"/>
      <c r="X989" s="61"/>
      <c r="Y989" s="61"/>
      <c r="Z989" s="61"/>
      <c r="AA989" s="61"/>
      <c r="AB989" s="61"/>
      <c r="AC989" s="61"/>
      <c r="AD989" s="61"/>
      <c r="AE989" s="61"/>
      <c r="AF989" s="61"/>
      <c r="AG989" s="61"/>
      <c r="AH989" s="61"/>
      <c r="AI989" s="61"/>
      <c r="AJ989" s="61"/>
      <c r="AK989" s="61"/>
      <c r="AL989" s="61"/>
      <c r="AM989" s="61"/>
      <c r="AN989" s="61"/>
      <c r="AO989" s="61"/>
      <c r="AP989" s="61"/>
      <c r="AQ989" s="61"/>
      <c r="AR989" s="62"/>
    </row>
    <row r="990" spans="1:44" hidden="1"/>
    <row r="991" spans="1:44" s="34" customFormat="1" ht="25.5" hidden="1">
      <c r="A991" s="179">
        <v>72897</v>
      </c>
      <c r="B991" s="87" t="s">
        <v>44</v>
      </c>
      <c r="C991" s="29" t="s">
        <v>13</v>
      </c>
      <c r="D991" s="28" t="s">
        <v>215</v>
      </c>
      <c r="E991" s="194" t="s">
        <v>9</v>
      </c>
      <c r="F991" s="30">
        <v>1</v>
      </c>
      <c r="G991" s="31"/>
      <c r="H991" s="32">
        <f>SUM(I992:I993)</f>
        <v>21.6</v>
      </c>
      <c r="I991" s="33">
        <f>ROUND(H991*F991,2)</f>
        <v>21.6</v>
      </c>
      <c r="J991" s="167"/>
    </row>
    <row r="992" spans="1:44" s="34" customFormat="1" ht="25.5" hidden="1" customHeight="1">
      <c r="A992" s="88">
        <v>5961</v>
      </c>
      <c r="B992" s="71" t="s">
        <v>44</v>
      </c>
      <c r="C992" s="27" t="s">
        <v>13</v>
      </c>
      <c r="D992" s="35" t="s">
        <v>632</v>
      </c>
      <c r="E992" s="167" t="s">
        <v>532</v>
      </c>
      <c r="G992" s="36">
        <v>0.25</v>
      </c>
      <c r="H992" s="72">
        <v>42.2</v>
      </c>
      <c r="I992" s="38">
        <f t="shared" ref="I992:I993" si="166">ROUND(G992*H992,2)</f>
        <v>10.55</v>
      </c>
      <c r="J992" s="167"/>
    </row>
    <row r="993" spans="1:44" s="56" customFormat="1" ht="15" hidden="1" customHeight="1">
      <c r="A993" s="88">
        <v>88316</v>
      </c>
      <c r="B993" s="71" t="s">
        <v>44</v>
      </c>
      <c r="C993" s="57" t="s">
        <v>13</v>
      </c>
      <c r="D993" s="42" t="s">
        <v>33</v>
      </c>
      <c r="E993" s="167" t="s">
        <v>24</v>
      </c>
      <c r="G993" s="184">
        <v>0.7</v>
      </c>
      <c r="H993" s="38">
        <v>15.79</v>
      </c>
      <c r="I993" s="43">
        <f t="shared" si="166"/>
        <v>11.05</v>
      </c>
      <c r="J993" s="167"/>
      <c r="K993" s="58"/>
      <c r="L993" s="59"/>
      <c r="R993" s="60"/>
      <c r="V993" s="61"/>
      <c r="W993" s="61"/>
      <c r="X993" s="61"/>
      <c r="Y993" s="61"/>
      <c r="Z993" s="61"/>
      <c r="AA993" s="61"/>
      <c r="AB993" s="61"/>
      <c r="AC993" s="61"/>
      <c r="AD993" s="61"/>
      <c r="AE993" s="61"/>
      <c r="AF993" s="61"/>
      <c r="AG993" s="61"/>
      <c r="AH993" s="61"/>
      <c r="AI993" s="61"/>
      <c r="AJ993" s="61"/>
      <c r="AK993" s="61"/>
      <c r="AL993" s="61"/>
      <c r="AM993" s="61"/>
      <c r="AN993" s="61"/>
      <c r="AO993" s="61"/>
      <c r="AP993" s="61"/>
      <c r="AQ993" s="61"/>
      <c r="AR993" s="62"/>
    </row>
    <row r="994" spans="1:44" hidden="1"/>
    <row r="995" spans="1:44" s="34" customFormat="1" hidden="1">
      <c r="A995" s="179">
        <v>9537</v>
      </c>
      <c r="B995" s="87" t="s">
        <v>44</v>
      </c>
      <c r="C995" s="29" t="s">
        <v>13</v>
      </c>
      <c r="D995" s="28" t="s">
        <v>216</v>
      </c>
      <c r="E995" s="194" t="s">
        <v>7</v>
      </c>
      <c r="F995" s="30">
        <v>1</v>
      </c>
      <c r="G995" s="31"/>
      <c r="H995" s="32">
        <f>SUM(I996:I997)</f>
        <v>3.03</v>
      </c>
      <c r="I995" s="33">
        <f>ROUND(H995*F995,2)</f>
        <v>3.03</v>
      </c>
      <c r="J995" s="167"/>
    </row>
    <row r="996" spans="1:44" s="34" customFormat="1" ht="25.5" hidden="1" customHeight="1">
      <c r="A996" s="88">
        <v>3</v>
      </c>
      <c r="B996" s="71" t="s">
        <v>44</v>
      </c>
      <c r="C996" s="27" t="s">
        <v>14</v>
      </c>
      <c r="D996" s="35" t="str">
        <f>IF(A996=0," ",VLOOKUP(A996,InsumosSINAPI!$A$6:$I$9354,2,0))</f>
        <v>ACIDO CLORIDRICO / ACIDO MURIATICO, DILUICAO 10% A 12% PARA USO EM LIMPEZA</v>
      </c>
      <c r="E996" s="167" t="str">
        <f>IF(A996=0," ",VLOOKUP(A996,InsumosSINAPI!$A$6:$I$9354,3,0))</f>
        <v xml:space="preserve">L     </v>
      </c>
      <c r="G996" s="36">
        <v>0.05</v>
      </c>
      <c r="H996" s="72" t="str">
        <f>IF(A996=0," ",VLOOKUP(A996,InsumosSINAPI!$A$6:$I$9354,5,0))</f>
        <v>16,39</v>
      </c>
      <c r="I996" s="38">
        <f t="shared" ref="I996:I997" si="167">ROUND(G996*H996,2)</f>
        <v>0.82</v>
      </c>
      <c r="J996" s="167"/>
    </row>
    <row r="997" spans="1:44" s="56" customFormat="1" ht="15" hidden="1" customHeight="1">
      <c r="A997" s="88">
        <v>88316</v>
      </c>
      <c r="B997" s="71" t="s">
        <v>44</v>
      </c>
      <c r="C997" s="57" t="s">
        <v>13</v>
      </c>
      <c r="D997" s="42" t="s">
        <v>33</v>
      </c>
      <c r="E997" s="167" t="s">
        <v>24</v>
      </c>
      <c r="G997" s="184">
        <v>0.14000000000000001</v>
      </c>
      <c r="H997" s="38">
        <v>15.79</v>
      </c>
      <c r="I997" s="43">
        <f t="shared" si="167"/>
        <v>2.21</v>
      </c>
      <c r="J997" s="167"/>
      <c r="K997" s="58"/>
      <c r="L997" s="59"/>
      <c r="R997" s="60"/>
      <c r="V997" s="61"/>
      <c r="W997" s="61"/>
      <c r="X997" s="61"/>
      <c r="Y997" s="61"/>
      <c r="Z997" s="61"/>
      <c r="AA997" s="61"/>
      <c r="AB997" s="61"/>
      <c r="AC997" s="61"/>
      <c r="AD997" s="61"/>
      <c r="AE997" s="61"/>
      <c r="AF997" s="61"/>
      <c r="AG997" s="61"/>
      <c r="AH997" s="61"/>
      <c r="AI997" s="61"/>
      <c r="AJ997" s="61"/>
      <c r="AK997" s="61"/>
      <c r="AL997" s="61"/>
      <c r="AM997" s="61"/>
      <c r="AN997" s="61"/>
      <c r="AO997" s="61"/>
      <c r="AP997" s="61"/>
      <c r="AQ997" s="61"/>
      <c r="AR997" s="62"/>
    </row>
    <row r="998" spans="1:44" hidden="1"/>
    <row r="999" spans="1:44" s="34" customFormat="1" hidden="1">
      <c r="A999" s="179" t="s">
        <v>633</v>
      </c>
      <c r="B999" s="87" t="s">
        <v>8</v>
      </c>
      <c r="C999" s="29" t="s">
        <v>13</v>
      </c>
      <c r="D999" s="28" t="s">
        <v>634</v>
      </c>
      <c r="E999" s="194" t="s">
        <v>7</v>
      </c>
      <c r="F999" s="30">
        <v>1</v>
      </c>
      <c r="G999" s="31"/>
      <c r="H999" s="32">
        <f>SUM(I1000:I1004)</f>
        <v>236.47239999999999</v>
      </c>
      <c r="I999" s="33">
        <f>ROUND(H999*F999,2)</f>
        <v>236.47</v>
      </c>
      <c r="J999" s="167"/>
    </row>
    <row r="1000" spans="1:44" s="34" customFormat="1" ht="29.25" hidden="1" customHeight="1">
      <c r="A1000" s="27">
        <v>367</v>
      </c>
      <c r="B1000" s="71" t="s">
        <v>44</v>
      </c>
      <c r="C1000" s="27" t="s">
        <v>14</v>
      </c>
      <c r="D1000" s="35" t="str">
        <f>IF(A1000=0," ",VLOOKUP(A1000,InsumosSINAPI!$A$6:$I$9354,2,0))</f>
        <v>AREIA GROSSA - POSTO JAZIDA/FORNECEDOR (RETIRADO NA JAZIDA, SEM TRANSPORTE)</v>
      </c>
      <c r="E1000" s="167" t="str">
        <f>IF(A1000=0," ",VLOOKUP(A1000,InsumosSINAPI!$A$6:$I$9354,3,0))</f>
        <v xml:space="preserve">M3    </v>
      </c>
      <c r="G1000" s="36">
        <v>8.0000000000000002E-3</v>
      </c>
      <c r="H1000" s="176" t="str">
        <f>IF(A1000=0," ",VLOOKUP(A1000,InsumosSINAPI!$A$6:$I$9354,5,0))</f>
        <v>101,30</v>
      </c>
      <c r="I1000" s="38">
        <f t="shared" ref="I1000:I1001" si="168">G1000*H1000</f>
        <v>0.81040000000000001</v>
      </c>
      <c r="J1000" s="167"/>
    </row>
    <row r="1001" spans="1:44" s="34" customFormat="1" hidden="1">
      <c r="A1001" s="27">
        <v>1379</v>
      </c>
      <c r="B1001" s="71" t="s">
        <v>44</v>
      </c>
      <c r="C1001" s="27" t="s">
        <v>14</v>
      </c>
      <c r="D1001" s="35" t="str">
        <f>IF(A1001=0," ",VLOOKUP(A1001,InsumosSINAPI!$A$6:$I$9354,2,0))</f>
        <v>CIMENTO PORTLAND COMPOSTO CP II-32</v>
      </c>
      <c r="E1001" s="167" t="str">
        <f>IF(A1001=0," ",VLOOKUP(A1001,InsumosSINAPI!$A$6:$I$9354,3,0))</f>
        <v xml:space="preserve">KG    </v>
      </c>
      <c r="G1001" s="36">
        <v>3.2</v>
      </c>
      <c r="H1001" s="176" t="str">
        <f>IF(A1001=0," ",VLOOKUP(A1001,InsumosSINAPI!$A$6:$I$9354,5,0))</f>
        <v>0,56</v>
      </c>
      <c r="I1001" s="38">
        <f t="shared" si="168"/>
        <v>1.7920000000000003</v>
      </c>
      <c r="J1001" s="167"/>
    </row>
    <row r="1002" spans="1:44" s="34" customFormat="1" hidden="1">
      <c r="A1002" s="27" t="s">
        <v>635</v>
      </c>
      <c r="B1002" s="71" t="s">
        <v>8</v>
      </c>
      <c r="C1002" s="27" t="s">
        <v>14</v>
      </c>
      <c r="D1002" s="35" t="s">
        <v>636</v>
      </c>
      <c r="E1002" s="167" t="s">
        <v>7</v>
      </c>
      <c r="G1002" s="36">
        <v>1</v>
      </c>
      <c r="H1002" s="176">
        <v>187.35</v>
      </c>
      <c r="I1002" s="38">
        <f t="shared" ref="I1002" si="169">G1002*H1002</f>
        <v>187.35</v>
      </c>
      <c r="J1002" s="167"/>
    </row>
    <row r="1003" spans="1:44" hidden="1">
      <c r="A1003" s="174">
        <v>88309</v>
      </c>
      <c r="B1003" s="71" t="s">
        <v>44</v>
      </c>
      <c r="C1003" s="27" t="s">
        <v>13</v>
      </c>
      <c r="D1003" s="35" t="s">
        <v>52</v>
      </c>
      <c r="E1003" s="167" t="s">
        <v>24</v>
      </c>
      <c r="F1003" s="34"/>
      <c r="G1003" s="172">
        <v>1.2</v>
      </c>
      <c r="H1003" s="38">
        <v>17.2</v>
      </c>
      <c r="I1003" s="72">
        <f t="shared" ref="I1003:I1004" si="170">ROUND(H1003*G1003,2)</f>
        <v>20.64</v>
      </c>
    </row>
    <row r="1004" spans="1:44" hidden="1">
      <c r="A1004" s="174">
        <v>88316</v>
      </c>
      <c r="B1004" s="71" t="s">
        <v>44</v>
      </c>
      <c r="C1004" s="27" t="s">
        <v>13</v>
      </c>
      <c r="D1004" s="35" t="s">
        <v>33</v>
      </c>
      <c r="E1004" s="167" t="s">
        <v>24</v>
      </c>
      <c r="F1004" s="34"/>
      <c r="G1004" s="172">
        <v>2</v>
      </c>
      <c r="H1004" s="38">
        <v>12.94</v>
      </c>
      <c r="I1004" s="72">
        <f t="shared" si="170"/>
        <v>25.88</v>
      </c>
    </row>
    <row r="1005" spans="1:44" hidden="1"/>
    <row r="1006" spans="1:44" ht="25.5" hidden="1">
      <c r="A1006" s="179">
        <v>86900</v>
      </c>
      <c r="B1006" s="87" t="s">
        <v>44</v>
      </c>
      <c r="C1006" s="29" t="s">
        <v>13</v>
      </c>
      <c r="D1006" s="28" t="s">
        <v>637</v>
      </c>
      <c r="E1006" s="194" t="s">
        <v>32</v>
      </c>
      <c r="F1006" s="30">
        <v>1</v>
      </c>
      <c r="G1006" s="31"/>
      <c r="H1006" s="32">
        <f>SUM(I1007:I1010)</f>
        <v>169.92</v>
      </c>
      <c r="I1006" s="33">
        <f>ROUND(H1006*F1006,2)</f>
        <v>169.92</v>
      </c>
    </row>
    <row r="1007" spans="1:44" ht="25.5" hidden="1">
      <c r="A1007" s="88">
        <v>1743</v>
      </c>
      <c r="B1007" s="71" t="s">
        <v>44</v>
      </c>
      <c r="C1007" s="27" t="s">
        <v>14</v>
      </c>
      <c r="D1007" s="35" t="str">
        <f>IF(A1007=0," ",VLOOKUP(A1007,InsumosSINAPI!$A$6:$I$9354,2,0))</f>
        <v>CUBA ACO INOX (AISI 304) DE EMBUTIR COM VALVULA 3 1/2 ", DE *46 X 30 X 12* CM</v>
      </c>
      <c r="E1007" s="167" t="str">
        <f>IF(A1007=0," ",VLOOKUP(A1007,InsumosSINAPI!$A$6:$I$9354,3,0))</f>
        <v xml:space="preserve">UN    </v>
      </c>
      <c r="F1007" s="34"/>
      <c r="G1007" s="36">
        <v>1</v>
      </c>
      <c r="H1007" s="72" t="str">
        <f>IF(A1007=0," ",VLOOKUP(A1007,InsumosSINAPI!$A$6:$I$9354,5,0))</f>
        <v>145,03</v>
      </c>
      <c r="I1007" s="72">
        <f t="shared" ref="I1007:I1010" si="171">ROUND(H1007*G1007,2)</f>
        <v>145.03</v>
      </c>
    </row>
    <row r="1008" spans="1:44" hidden="1">
      <c r="A1008" s="174">
        <v>4823</v>
      </c>
      <c r="B1008" s="71" t="s">
        <v>44</v>
      </c>
      <c r="C1008" s="27" t="s">
        <v>14</v>
      </c>
      <c r="D1008" s="35" t="str">
        <f>IF(A1008=0," ",VLOOKUP(A1008,InsumosSINAPI!$A$6:$I$9354,2,0))</f>
        <v>MASSA PLASTICA PARA MARMORE/GRANITO</v>
      </c>
      <c r="E1008" s="167" t="str">
        <f>IF(A1008=0," ",VLOOKUP(A1008,InsumosSINAPI!$A$6:$I$9354,3,0))</f>
        <v xml:space="preserve">KG    </v>
      </c>
      <c r="F1008" s="34"/>
      <c r="G1008" s="172">
        <v>0.2974</v>
      </c>
      <c r="H1008" s="72" t="str">
        <f>IF(A1008=0," ",VLOOKUP(A1008,InsumosSINAPI!$A$6:$I$9354,5,0))</f>
        <v>47,19</v>
      </c>
      <c r="I1008" s="72">
        <f t="shared" si="171"/>
        <v>14.03</v>
      </c>
    </row>
    <row r="1009" spans="1:9" ht="25.5" hidden="1">
      <c r="A1009" s="88">
        <v>88274</v>
      </c>
      <c r="B1009" s="71" t="s">
        <v>44</v>
      </c>
      <c r="C1009" s="27" t="s">
        <v>13</v>
      </c>
      <c r="D1009" s="35" t="s">
        <v>426</v>
      </c>
      <c r="E1009" s="167" t="s">
        <v>24</v>
      </c>
      <c r="F1009" s="34"/>
      <c r="G1009" s="36">
        <v>0.48</v>
      </c>
      <c r="H1009" s="72">
        <v>18.579999999999998</v>
      </c>
      <c r="I1009" s="72">
        <f t="shared" si="171"/>
        <v>8.92</v>
      </c>
    </row>
    <row r="1010" spans="1:9" hidden="1">
      <c r="A1010" s="174">
        <v>88316</v>
      </c>
      <c r="B1010" s="71" t="s">
        <v>44</v>
      </c>
      <c r="C1010" s="27" t="s">
        <v>13</v>
      </c>
      <c r="D1010" s="35" t="s">
        <v>33</v>
      </c>
      <c r="E1010" s="167" t="s">
        <v>24</v>
      </c>
      <c r="F1010" s="34"/>
      <c r="G1010" s="172">
        <v>0.15</v>
      </c>
      <c r="H1010" s="38">
        <v>12.94</v>
      </c>
      <c r="I1010" s="72">
        <f t="shared" si="171"/>
        <v>1.94</v>
      </c>
    </row>
    <row r="1011" spans="1:9" hidden="1"/>
    <row r="1012" spans="1:9" ht="38.25" hidden="1">
      <c r="A1012" s="179">
        <v>86901</v>
      </c>
      <c r="B1012" s="87" t="s">
        <v>44</v>
      </c>
      <c r="C1012" s="29" t="s">
        <v>13</v>
      </c>
      <c r="D1012" s="28" t="s">
        <v>638</v>
      </c>
      <c r="E1012" s="194" t="s">
        <v>32</v>
      </c>
      <c r="F1012" s="30">
        <v>1</v>
      </c>
      <c r="G1012" s="31"/>
      <c r="H1012" s="32">
        <f>SUM(I1013:I1016)</f>
        <v>128.36000000000001</v>
      </c>
      <c r="I1012" s="33">
        <f>ROUND(H1012*F1012,2)</f>
        <v>128.36000000000001</v>
      </c>
    </row>
    <row r="1013" spans="1:9" hidden="1">
      <c r="A1013" s="88">
        <v>4823</v>
      </c>
      <c r="B1013" s="71" t="s">
        <v>44</v>
      </c>
      <c r="C1013" s="27" t="s">
        <v>14</v>
      </c>
      <c r="D1013" s="35" t="str">
        <f>IF(A1013=0," ",VLOOKUP(A1013,InsumosSINAPI!$A$6:$I$9354,2,0))</f>
        <v>MASSA PLASTICA PARA MARMORE/GRANITO</v>
      </c>
      <c r="E1013" s="167" t="str">
        <f>IF(A1013=0," ",VLOOKUP(A1013,InsumosSINAPI!$A$6:$I$9354,3,0))</f>
        <v xml:space="preserve">KG    </v>
      </c>
      <c r="F1013" s="34"/>
      <c r="G1013" s="36">
        <v>0.52710000000000001</v>
      </c>
      <c r="H1013" s="72" t="str">
        <f>IF(A1013=0," ",VLOOKUP(A1013,InsumosSINAPI!$A$6:$I$9354,5,0))</f>
        <v>47,19</v>
      </c>
      <c r="I1013" s="72">
        <f t="shared" ref="I1013:I1016" si="172">ROUND(H1013*G1013,2)</f>
        <v>24.87</v>
      </c>
    </row>
    <row r="1014" spans="1:9" ht="25.5" hidden="1">
      <c r="A1014" s="174">
        <v>20269</v>
      </c>
      <c r="B1014" s="71" t="s">
        <v>44</v>
      </c>
      <c r="C1014" s="27" t="s">
        <v>14</v>
      </c>
      <c r="D1014" s="35" t="str">
        <f>IF(A1014=0," ",VLOOKUP(A1014,InsumosSINAPI!$A$6:$I$9354,2,0))</f>
        <v>LAVATORIO / CUBA DE EMBUTIR, OVAL, DE LOUCA BRANCA, SEM LADRAO, DIMENSOES *50 X 35* CM (L X C)</v>
      </c>
      <c r="E1014" s="167" t="str">
        <f>IF(A1014=0," ",VLOOKUP(A1014,InsumosSINAPI!$A$6:$I$9354,3,0))</f>
        <v xml:space="preserve">UN    </v>
      </c>
      <c r="F1014" s="34"/>
      <c r="G1014" s="172">
        <v>1</v>
      </c>
      <c r="H1014" s="72" t="str">
        <f>IF(A1014=0," ",VLOOKUP(A1014,InsumosSINAPI!$A$6:$I$9354,5,0))</f>
        <v>84,21</v>
      </c>
      <c r="I1014" s="72">
        <f t="shared" si="172"/>
        <v>84.21</v>
      </c>
    </row>
    <row r="1015" spans="1:9" ht="25.5" hidden="1">
      <c r="A1015" s="88">
        <v>88274</v>
      </c>
      <c r="B1015" s="71" t="s">
        <v>44</v>
      </c>
      <c r="C1015" s="27" t="s">
        <v>13</v>
      </c>
      <c r="D1015" s="35" t="s">
        <v>426</v>
      </c>
      <c r="E1015" s="167" t="s">
        <v>24</v>
      </c>
      <c r="F1015" s="34"/>
      <c r="G1015" s="36">
        <v>0.85</v>
      </c>
      <c r="H1015" s="72">
        <v>18.579999999999998</v>
      </c>
      <c r="I1015" s="72">
        <f t="shared" si="172"/>
        <v>15.79</v>
      </c>
    </row>
    <row r="1016" spans="1:9" hidden="1">
      <c r="A1016" s="174">
        <v>88316</v>
      </c>
      <c r="B1016" s="71" t="s">
        <v>44</v>
      </c>
      <c r="C1016" s="27" t="s">
        <v>13</v>
      </c>
      <c r="D1016" s="35" t="s">
        <v>33</v>
      </c>
      <c r="E1016" s="167" t="s">
        <v>24</v>
      </c>
      <c r="F1016" s="34"/>
      <c r="G1016" s="172">
        <v>0.27</v>
      </c>
      <c r="H1016" s="38">
        <v>12.94</v>
      </c>
      <c r="I1016" s="72">
        <f t="shared" si="172"/>
        <v>3.49</v>
      </c>
    </row>
    <row r="1017" spans="1:9" hidden="1"/>
    <row r="1018" spans="1:9" ht="25.5" hidden="1">
      <c r="A1018" s="179">
        <v>98689</v>
      </c>
      <c r="B1018" s="87" t="s">
        <v>44</v>
      </c>
      <c r="C1018" s="29" t="s">
        <v>13</v>
      </c>
      <c r="D1018" s="28" t="s">
        <v>639</v>
      </c>
      <c r="E1018" s="194" t="s">
        <v>11</v>
      </c>
      <c r="F1018" s="30">
        <v>1</v>
      </c>
      <c r="G1018" s="31"/>
      <c r="H1018" s="32">
        <f>SUM(I1019:I1022)</f>
        <v>97.73</v>
      </c>
      <c r="I1018" s="33">
        <v>105.83</v>
      </c>
    </row>
    <row r="1019" spans="1:9" ht="38.25" hidden="1">
      <c r="A1019" s="174">
        <v>20232</v>
      </c>
      <c r="B1019" s="5" t="s">
        <v>44</v>
      </c>
      <c r="C1019" s="7" t="s">
        <v>14</v>
      </c>
      <c r="D1019" s="35" t="str">
        <f>IF(A1019=0," ",VLOOKUP(A1019,InsumosSINAPI!$A$6:$I$9354,2,0))</f>
        <v>SOLEIRA EM GRANITO, POLIDO, TIPO ANDORINHA/ QUARTZ/ CASTELO/ CORUMBA OU OUTROS EQUIVALENTES DA REGIAO, L= *15* CM, E=  *2,0* CM</v>
      </c>
      <c r="E1019" s="167" t="str">
        <f>IF(A1019=0," ",VLOOKUP(A1019,InsumosSINAPI!$A$6:$I$9354,3,0))</f>
        <v xml:space="preserve">M     </v>
      </c>
      <c r="G1019" s="173">
        <v>1</v>
      </c>
      <c r="H1019" s="176" t="str">
        <f>IF(A1019=0," ",VLOOKUP(A1019,InsumosSINAPI!$A$6:$I$9354,5,0))</f>
        <v>81,11</v>
      </c>
      <c r="I1019" s="72">
        <f t="shared" ref="I1019:I1022" si="173">ROUND(H1019*G1019,2)</f>
        <v>81.11</v>
      </c>
    </row>
    <row r="1020" spans="1:9" hidden="1">
      <c r="A1020" s="174">
        <v>37595</v>
      </c>
      <c r="B1020" s="5" t="s">
        <v>44</v>
      </c>
      <c r="C1020" s="7" t="s">
        <v>14</v>
      </c>
      <c r="D1020" s="35" t="str">
        <f>IF(A1020=0," ",VLOOKUP(A1020,InsumosSINAPI!$A$6:$I$9354,2,0))</f>
        <v>ARGAMASSA COLANTE TIPO AC III</v>
      </c>
      <c r="E1020" s="167" t="str">
        <f>IF(A1020=0," ",VLOOKUP(A1020,InsumosSINAPI!$A$6:$I$9354,3,0))</f>
        <v xml:space="preserve">KG    </v>
      </c>
      <c r="G1020" s="173">
        <v>1.29</v>
      </c>
      <c r="H1020" s="176" t="str">
        <f>IF(A1020=0," ",VLOOKUP(A1020,InsumosSINAPI!$A$6:$I$9354,5,0))</f>
        <v>2,27</v>
      </c>
      <c r="I1020" s="72">
        <f t="shared" si="173"/>
        <v>2.93</v>
      </c>
    </row>
    <row r="1021" spans="1:9" ht="25.5" hidden="1">
      <c r="A1021" s="174">
        <v>88274</v>
      </c>
      <c r="B1021" s="5" t="s">
        <v>44</v>
      </c>
      <c r="C1021" s="7" t="s">
        <v>13</v>
      </c>
      <c r="D1021" s="8" t="s">
        <v>426</v>
      </c>
      <c r="E1021" s="189" t="s">
        <v>24</v>
      </c>
      <c r="G1021" s="173">
        <v>0.54700000000000004</v>
      </c>
      <c r="H1021" s="6">
        <v>18.579999999999998</v>
      </c>
      <c r="I1021" s="72">
        <f t="shared" si="173"/>
        <v>10.16</v>
      </c>
    </row>
    <row r="1022" spans="1:9" hidden="1">
      <c r="A1022" s="7">
        <v>88316</v>
      </c>
      <c r="B1022" s="5" t="s">
        <v>44</v>
      </c>
      <c r="C1022" s="7" t="s">
        <v>13</v>
      </c>
      <c r="D1022" s="8" t="s">
        <v>33</v>
      </c>
      <c r="E1022" s="189" t="s">
        <v>24</v>
      </c>
      <c r="G1022" s="173">
        <v>0.27300000000000002</v>
      </c>
      <c r="H1022" s="6">
        <v>12.94</v>
      </c>
      <c r="I1022" s="72">
        <f t="shared" si="173"/>
        <v>3.53</v>
      </c>
    </row>
    <row r="1023" spans="1:9" hidden="1"/>
    <row r="1024" spans="1:9" ht="38.25" hidden="1">
      <c r="A1024" s="179">
        <v>86915</v>
      </c>
      <c r="B1024" s="87" t="s">
        <v>44</v>
      </c>
      <c r="C1024" s="29" t="s">
        <v>13</v>
      </c>
      <c r="D1024" s="28" t="s">
        <v>640</v>
      </c>
      <c r="E1024" s="194" t="s">
        <v>32</v>
      </c>
      <c r="F1024" s="30">
        <v>1</v>
      </c>
      <c r="G1024" s="31"/>
      <c r="H1024" s="32">
        <f>SUM(I1025:I1028)</f>
        <v>111.71</v>
      </c>
      <c r="I1024" s="33">
        <f>ROUND(H1024*F1024,2)</f>
        <v>111.71</v>
      </c>
    </row>
    <row r="1025" spans="1:9" hidden="1">
      <c r="A1025" s="88">
        <v>3146</v>
      </c>
      <c r="B1025" s="71" t="s">
        <v>44</v>
      </c>
      <c r="C1025" s="27" t="s">
        <v>14</v>
      </c>
      <c r="D1025" s="35" t="str">
        <f>IF(A1025=0," ",VLOOKUP(A1025,InsumosSINAPI!$A$6:$I$9354,2,0))</f>
        <v>FITA VEDA ROSCA EM ROLOS DE 18 MM X 10 M (L X C)</v>
      </c>
      <c r="E1025" s="167" t="str">
        <f>IF(A1025=0," ",VLOOKUP(A1025,InsumosSINAPI!$A$6:$I$9354,3,0))</f>
        <v xml:space="preserve">UN    </v>
      </c>
      <c r="F1025" s="34"/>
      <c r="G1025" s="36">
        <v>3.04E-2</v>
      </c>
      <c r="H1025" s="72" t="str">
        <f>IF(A1025=0," ",VLOOKUP(A1025,InsumosSINAPI!$A$6:$I$9354,5,0))</f>
        <v>4,71</v>
      </c>
      <c r="I1025" s="72">
        <f t="shared" ref="I1025:I1028" si="174">ROUND(H1025*G1025,2)</f>
        <v>0.14000000000000001</v>
      </c>
    </row>
    <row r="1026" spans="1:9" ht="25.5" hidden="1">
      <c r="A1026" s="174">
        <v>36791</v>
      </c>
      <c r="B1026" s="71" t="s">
        <v>44</v>
      </c>
      <c r="C1026" s="27" t="s">
        <v>14</v>
      </c>
      <c r="D1026" s="35" t="str">
        <f>IF(A1026=0," ",VLOOKUP(A1026,InsumosSINAPI!$A$6:$I$9354,2,0))</f>
        <v>TORNEIRA METALICA CROMADA DE MESA PARA LAVATORIO, BICA ALTA, COM AREJADOR (REF 1195)</v>
      </c>
      <c r="E1026" s="167" t="str">
        <f>IF(A1026=0," ",VLOOKUP(A1026,InsumosSINAPI!$A$6:$I$9354,3,0))</f>
        <v xml:space="preserve">UN    </v>
      </c>
      <c r="F1026" s="34"/>
      <c r="G1026" s="172">
        <v>1</v>
      </c>
      <c r="H1026" s="72" t="str">
        <f>IF(A1026=0," ",VLOOKUP(A1026,InsumosSINAPI!$A$6:$I$9354,5,0))</f>
        <v>109,46</v>
      </c>
      <c r="I1026" s="72">
        <f t="shared" si="174"/>
        <v>109.46</v>
      </c>
    </row>
    <row r="1027" spans="1:9" ht="25.5" hidden="1">
      <c r="A1027" s="88">
        <v>88267</v>
      </c>
      <c r="B1027" s="71" t="s">
        <v>44</v>
      </c>
      <c r="C1027" s="27" t="s">
        <v>13</v>
      </c>
      <c r="D1027" s="35" t="s">
        <v>156</v>
      </c>
      <c r="E1027" s="167" t="s">
        <v>24</v>
      </c>
      <c r="F1027" s="34"/>
      <c r="G1027" s="36">
        <v>0.1</v>
      </c>
      <c r="H1027" s="72">
        <v>17.170000000000002</v>
      </c>
      <c r="I1027" s="72">
        <f t="shared" si="174"/>
        <v>1.72</v>
      </c>
    </row>
    <row r="1028" spans="1:9" hidden="1">
      <c r="A1028" s="174">
        <v>88316</v>
      </c>
      <c r="B1028" s="71" t="s">
        <v>44</v>
      </c>
      <c r="C1028" s="27" t="s">
        <v>13</v>
      </c>
      <c r="D1028" s="35" t="s">
        <v>33</v>
      </c>
      <c r="E1028" s="167" t="s">
        <v>24</v>
      </c>
      <c r="F1028" s="34"/>
      <c r="G1028" s="172">
        <v>0.03</v>
      </c>
      <c r="H1028" s="38">
        <v>12.94</v>
      </c>
      <c r="I1028" s="72">
        <f t="shared" si="174"/>
        <v>0.39</v>
      </c>
    </row>
    <row r="1029" spans="1:9" hidden="1"/>
    <row r="1030" spans="1:9" ht="38.25" hidden="1">
      <c r="A1030" s="179">
        <v>86910</v>
      </c>
      <c r="B1030" s="87" t="s">
        <v>44</v>
      </c>
      <c r="C1030" s="29" t="s">
        <v>13</v>
      </c>
      <c r="D1030" s="28" t="s">
        <v>641</v>
      </c>
      <c r="E1030" s="194" t="s">
        <v>32</v>
      </c>
      <c r="F1030" s="30">
        <v>1</v>
      </c>
      <c r="G1030" s="31"/>
      <c r="H1030" s="32">
        <f>SUM(I1031:I1034)</f>
        <v>100.69000000000001</v>
      </c>
      <c r="I1030" s="33">
        <f>ROUND(H1030*F1030,2)</f>
        <v>100.69</v>
      </c>
    </row>
    <row r="1031" spans="1:9" hidden="1">
      <c r="A1031" s="88">
        <v>3146</v>
      </c>
      <c r="B1031" s="71" t="s">
        <v>44</v>
      </c>
      <c r="C1031" s="27" t="s">
        <v>14</v>
      </c>
      <c r="D1031" s="35" t="str">
        <f>IF(A1031=0," ",VLOOKUP(A1031,InsumosSINAPI!$A$6:$I$9354,2,0))</f>
        <v>FITA VEDA ROSCA EM ROLOS DE 18 MM X 10 M (L X C)</v>
      </c>
      <c r="E1031" s="167" t="str">
        <f>IF(A1031=0," ",VLOOKUP(A1031,InsumosSINAPI!$A$6:$I$9354,3,0))</f>
        <v xml:space="preserve">UN    </v>
      </c>
      <c r="F1031" s="34"/>
      <c r="G1031" s="36">
        <v>3.04E-2</v>
      </c>
      <c r="H1031" s="72" t="str">
        <f>IF(A1031=0," ",VLOOKUP(A1031,InsumosSINAPI!$A$6:$I$9354,5,0))</f>
        <v>4,71</v>
      </c>
      <c r="I1031" s="72">
        <f t="shared" ref="I1031:I1034" si="175">ROUND(H1031*G1031,2)</f>
        <v>0.14000000000000001</v>
      </c>
    </row>
    <row r="1032" spans="1:9" ht="38.25" hidden="1">
      <c r="A1032" s="174">
        <v>11773</v>
      </c>
      <c r="B1032" s="71" t="s">
        <v>44</v>
      </c>
      <c r="C1032" s="27" t="s">
        <v>14</v>
      </c>
      <c r="D1032" s="35" t="str">
        <f>IF(A1032=0," ",VLOOKUP(A1032,InsumosSINAPI!$A$6:$I$9354,2,0))</f>
        <v>TORNEIRA METALICA CROMADA DE PAREDE, PARA COZINHA, BICA MOVEL, COM AREJADOR, 1/2 " OU 3/4 " (REF 1167 / 1168)</v>
      </c>
      <c r="E1032" s="167" t="str">
        <f>IF(A1032=0," ",VLOOKUP(A1032,InsumosSINAPI!$A$6:$I$9354,3,0))</f>
        <v xml:space="preserve">UN    </v>
      </c>
      <c r="F1032" s="34"/>
      <c r="G1032" s="172">
        <v>1</v>
      </c>
      <c r="H1032" s="72" t="str">
        <f>IF(A1032=0," ",VLOOKUP(A1032,InsumosSINAPI!$A$6:$I$9354,5,0))</f>
        <v>96,98</v>
      </c>
      <c r="I1032" s="72">
        <f t="shared" si="175"/>
        <v>96.98</v>
      </c>
    </row>
    <row r="1033" spans="1:9" ht="25.5" hidden="1">
      <c r="A1033" s="88">
        <v>88267</v>
      </c>
      <c r="B1033" s="71" t="s">
        <v>44</v>
      </c>
      <c r="C1033" s="27" t="s">
        <v>13</v>
      </c>
      <c r="D1033" s="35" t="s">
        <v>156</v>
      </c>
      <c r="E1033" s="167" t="s">
        <v>24</v>
      </c>
      <c r="F1033" s="34"/>
      <c r="G1033" s="36">
        <v>0.17</v>
      </c>
      <c r="H1033" s="72">
        <v>17.170000000000002</v>
      </c>
      <c r="I1033" s="72">
        <f t="shared" si="175"/>
        <v>2.92</v>
      </c>
    </row>
    <row r="1034" spans="1:9" hidden="1">
      <c r="A1034" s="174">
        <v>88316</v>
      </c>
      <c r="B1034" s="71" t="s">
        <v>44</v>
      </c>
      <c r="C1034" s="27" t="s">
        <v>13</v>
      </c>
      <c r="D1034" s="35" t="s">
        <v>33</v>
      </c>
      <c r="E1034" s="167" t="s">
        <v>24</v>
      </c>
      <c r="F1034" s="34"/>
      <c r="G1034" s="172">
        <v>0.05</v>
      </c>
      <c r="H1034" s="38">
        <v>12.94</v>
      </c>
      <c r="I1034" s="72">
        <f t="shared" si="175"/>
        <v>0.65</v>
      </c>
    </row>
    <row r="1035" spans="1:9" hidden="1"/>
    <row r="1036" spans="1:9" ht="25.5" hidden="1">
      <c r="A1036" s="179">
        <v>86883</v>
      </c>
      <c r="B1036" s="87" t="s">
        <v>44</v>
      </c>
      <c r="C1036" s="29" t="s">
        <v>13</v>
      </c>
      <c r="D1036" s="28" t="s">
        <v>642</v>
      </c>
      <c r="E1036" s="194" t="s">
        <v>32</v>
      </c>
      <c r="F1036" s="30">
        <v>1</v>
      </c>
      <c r="G1036" s="31"/>
      <c r="H1036" s="32">
        <f>SUM(I1037:I1040)</f>
        <v>10.990000000000002</v>
      </c>
      <c r="I1036" s="33">
        <f>ROUND(H1036*F1036,2)</f>
        <v>10.99</v>
      </c>
    </row>
    <row r="1037" spans="1:9" hidden="1">
      <c r="A1037" s="88">
        <v>3146</v>
      </c>
      <c r="B1037" s="71" t="s">
        <v>44</v>
      </c>
      <c r="C1037" s="27" t="s">
        <v>14</v>
      </c>
      <c r="D1037" s="35" t="str">
        <f>IF(A1037=0," ",VLOOKUP(A1037,InsumosSINAPI!$A$6:$I$9354,2,0))</f>
        <v>FITA VEDA ROSCA EM ROLOS DE 18 MM X 10 M (L X C)</v>
      </c>
      <c r="E1037" s="167" t="str">
        <f>IF(A1037=0," ",VLOOKUP(A1037,InsumosSINAPI!$A$6:$I$9354,3,0))</f>
        <v xml:space="preserve">UN    </v>
      </c>
      <c r="F1037" s="34"/>
      <c r="G1037" s="36">
        <v>0.05</v>
      </c>
      <c r="H1037" s="72" t="str">
        <f>IF(A1037=0," ",VLOOKUP(A1037,InsumosSINAPI!$A$6:$I$9354,5,0))</f>
        <v>4,71</v>
      </c>
      <c r="I1037" s="72">
        <f t="shared" ref="I1037:I1040" si="176">ROUND(H1037*G1037,2)</f>
        <v>0.24</v>
      </c>
    </row>
    <row r="1038" spans="1:9" ht="25.5" hidden="1">
      <c r="A1038" s="174">
        <v>6148</v>
      </c>
      <c r="B1038" s="71" t="s">
        <v>44</v>
      </c>
      <c r="C1038" s="27" t="s">
        <v>14</v>
      </c>
      <c r="D1038" s="35" t="str">
        <f>IF(A1038=0," ",VLOOKUP(A1038,InsumosSINAPI!$A$6:$I$9354,2,0))</f>
        <v>SIFAO PLASTICO FLEXIVEL SAIDA VERTICAL PARA COLUNA LAVATORIO, 1 X 1.1/2 "</v>
      </c>
      <c r="E1038" s="167" t="str">
        <f>IF(A1038=0," ",VLOOKUP(A1038,InsumosSINAPI!$A$6:$I$9354,3,0))</f>
        <v xml:space="preserve">UN    </v>
      </c>
      <c r="F1038" s="34"/>
      <c r="G1038" s="172">
        <v>1</v>
      </c>
      <c r="H1038" s="72" t="str">
        <f>IF(A1038=0," ",VLOOKUP(A1038,InsumosSINAPI!$A$6:$I$9354,5,0))</f>
        <v>8,99</v>
      </c>
      <c r="I1038" s="72">
        <f t="shared" si="176"/>
        <v>8.99</v>
      </c>
    </row>
    <row r="1039" spans="1:9" ht="25.5" hidden="1">
      <c r="A1039" s="88">
        <v>88267</v>
      </c>
      <c r="B1039" s="71" t="s">
        <v>44</v>
      </c>
      <c r="C1039" s="27" t="s">
        <v>13</v>
      </c>
      <c r="D1039" s="35" t="s">
        <v>156</v>
      </c>
      <c r="E1039" s="167" t="s">
        <v>24</v>
      </c>
      <c r="F1039" s="34"/>
      <c r="G1039" s="36">
        <v>0.08</v>
      </c>
      <c r="H1039" s="72">
        <v>17.170000000000002</v>
      </c>
      <c r="I1039" s="72">
        <f t="shared" si="176"/>
        <v>1.37</v>
      </c>
    </row>
    <row r="1040" spans="1:9" hidden="1">
      <c r="A1040" s="174">
        <v>88316</v>
      </c>
      <c r="B1040" s="71" t="s">
        <v>44</v>
      </c>
      <c r="C1040" s="27" t="s">
        <v>13</v>
      </c>
      <c r="D1040" s="35" t="s">
        <v>33</v>
      </c>
      <c r="E1040" s="167" t="s">
        <v>24</v>
      </c>
      <c r="F1040" s="34"/>
      <c r="G1040" s="172">
        <v>0.03</v>
      </c>
      <c r="H1040" s="38">
        <v>12.94</v>
      </c>
      <c r="I1040" s="72">
        <f t="shared" si="176"/>
        <v>0.39</v>
      </c>
    </row>
    <row r="1041" spans="1:9" hidden="1"/>
    <row r="1042" spans="1:9" ht="25.5" hidden="1">
      <c r="A1042" s="179">
        <v>86885</v>
      </c>
      <c r="B1042" s="87" t="s">
        <v>44</v>
      </c>
      <c r="C1042" s="29" t="s">
        <v>13</v>
      </c>
      <c r="D1042" s="28" t="s">
        <v>643</v>
      </c>
      <c r="E1042" s="194" t="s">
        <v>32</v>
      </c>
      <c r="F1042" s="30">
        <v>1</v>
      </c>
      <c r="G1042" s="31"/>
      <c r="H1042" s="32">
        <f>SUM(I1043:I1046)</f>
        <v>9.17</v>
      </c>
      <c r="I1042" s="33">
        <f>ROUND(H1042*F1042,2)</f>
        <v>9.17</v>
      </c>
    </row>
    <row r="1043" spans="1:9" hidden="1">
      <c r="A1043" s="88">
        <v>3146</v>
      </c>
      <c r="B1043" s="71" t="s">
        <v>44</v>
      </c>
      <c r="C1043" s="27" t="s">
        <v>14</v>
      </c>
      <c r="D1043" s="35" t="str">
        <f>IF(A1043=0," ",VLOOKUP(A1043,InsumosSINAPI!$A$6:$I$9354,2,0))</f>
        <v>FITA VEDA ROSCA EM ROLOS DE 18 MM X 10 M (L X C)</v>
      </c>
      <c r="E1043" s="167" t="str">
        <f>IF(A1043=0," ",VLOOKUP(A1043,InsumosSINAPI!$A$6:$I$9354,3,0))</f>
        <v xml:space="preserve">UN    </v>
      </c>
      <c r="F1043" s="34"/>
      <c r="G1043" s="36">
        <v>1.7500000000000002E-2</v>
      </c>
      <c r="H1043" s="72" t="str">
        <f>IF(A1043=0," ",VLOOKUP(A1043,InsumosSINAPI!$A$6:$I$9354,5,0))</f>
        <v>4,71</v>
      </c>
      <c r="I1043" s="72">
        <f t="shared" ref="I1043:I1046" si="177">ROUND(H1043*G1043,2)</f>
        <v>0.08</v>
      </c>
    </row>
    <row r="1044" spans="1:9" ht="25.5" hidden="1">
      <c r="A1044" s="174">
        <v>11681</v>
      </c>
      <c r="B1044" s="71" t="s">
        <v>44</v>
      </c>
      <c r="C1044" s="27" t="s">
        <v>14</v>
      </c>
      <c r="D1044" s="35" t="str">
        <f>IF(A1044=0," ",VLOOKUP(A1044,InsumosSINAPI!$A$6:$I$9354,2,0))</f>
        <v>ENGATE/RABICHO FLEXIVEL PLASTICO (PVC OU ABS) BRANCO 1/2 " X 40 CM</v>
      </c>
      <c r="E1044" s="167" t="str">
        <f>IF(A1044=0," ",VLOOKUP(A1044,InsumosSINAPI!$A$6:$I$9354,3,0))</f>
        <v xml:space="preserve">UN    </v>
      </c>
      <c r="F1044" s="34"/>
      <c r="G1044" s="172">
        <v>1</v>
      </c>
      <c r="H1044" s="72" t="str">
        <f>IF(A1044=0," ",VLOOKUP(A1044,InsumosSINAPI!$A$6:$I$9354,5,0))</f>
        <v>5,86</v>
      </c>
      <c r="I1044" s="72">
        <f t="shared" si="177"/>
        <v>5.86</v>
      </c>
    </row>
    <row r="1045" spans="1:9" ht="25.5" hidden="1">
      <c r="A1045" s="88">
        <v>88267</v>
      </c>
      <c r="B1045" s="71" t="s">
        <v>44</v>
      </c>
      <c r="C1045" s="27" t="s">
        <v>13</v>
      </c>
      <c r="D1045" s="35" t="s">
        <v>156</v>
      </c>
      <c r="E1045" s="167" t="s">
        <v>24</v>
      </c>
      <c r="F1045" s="34"/>
      <c r="G1045" s="36">
        <v>0.15</v>
      </c>
      <c r="H1045" s="72">
        <v>17.170000000000002</v>
      </c>
      <c r="I1045" s="72">
        <f t="shared" si="177"/>
        <v>2.58</v>
      </c>
    </row>
    <row r="1046" spans="1:9" hidden="1">
      <c r="A1046" s="174">
        <v>88316</v>
      </c>
      <c r="B1046" s="71" t="s">
        <v>44</v>
      </c>
      <c r="C1046" s="27" t="s">
        <v>13</v>
      </c>
      <c r="D1046" s="35" t="s">
        <v>33</v>
      </c>
      <c r="E1046" s="167" t="s">
        <v>24</v>
      </c>
      <c r="F1046" s="34"/>
      <c r="G1046" s="172">
        <v>0.05</v>
      </c>
      <c r="H1046" s="38">
        <v>12.94</v>
      </c>
      <c r="I1046" s="72">
        <f t="shared" si="177"/>
        <v>0.65</v>
      </c>
    </row>
    <row r="1047" spans="1:9" hidden="1"/>
    <row r="1048" spans="1:9" ht="25.5" hidden="1">
      <c r="A1048" s="179">
        <v>93358</v>
      </c>
      <c r="B1048" s="87" t="s">
        <v>44</v>
      </c>
      <c r="C1048" s="29" t="s">
        <v>13</v>
      </c>
      <c r="D1048" s="28" t="s">
        <v>644</v>
      </c>
      <c r="E1048" s="194" t="s">
        <v>9</v>
      </c>
      <c r="F1048" s="30">
        <v>1</v>
      </c>
      <c r="G1048" s="31"/>
      <c r="H1048" s="32">
        <f>SUM(I1049:I1049)</f>
        <v>51.19</v>
      </c>
      <c r="I1048" s="33">
        <f>ROUND(H1048*F1048,2)</f>
        <v>51.19</v>
      </c>
    </row>
    <row r="1049" spans="1:9" hidden="1">
      <c r="A1049" s="174">
        <v>88316</v>
      </c>
      <c r="B1049" s="71" t="s">
        <v>44</v>
      </c>
      <c r="C1049" s="27" t="s">
        <v>13</v>
      </c>
      <c r="D1049" s="35" t="s">
        <v>33</v>
      </c>
      <c r="E1049" s="167" t="s">
        <v>24</v>
      </c>
      <c r="F1049" s="34"/>
      <c r="G1049" s="172">
        <v>3.956</v>
      </c>
      <c r="H1049" s="38">
        <v>12.94</v>
      </c>
      <c r="I1049" s="72">
        <f t="shared" ref="I1049" si="178">ROUND(H1049*G1049,2)</f>
        <v>51.19</v>
      </c>
    </row>
    <row r="1050" spans="1:9" hidden="1"/>
    <row r="1051" spans="1:9" ht="25.5" hidden="1">
      <c r="A1051" s="179">
        <v>96995</v>
      </c>
      <c r="B1051" s="87" t="s">
        <v>44</v>
      </c>
      <c r="C1051" s="29" t="s">
        <v>13</v>
      </c>
      <c r="D1051" s="28" t="s">
        <v>645</v>
      </c>
      <c r="E1051" s="194" t="s">
        <v>9</v>
      </c>
      <c r="F1051" s="30">
        <v>1</v>
      </c>
      <c r="G1051" s="31"/>
      <c r="H1051" s="32">
        <f>SUM(I1052:I1052)</f>
        <v>31.04</v>
      </c>
      <c r="I1051" s="33">
        <f>ROUND(H1051*F1051,2)</f>
        <v>31.04</v>
      </c>
    </row>
    <row r="1052" spans="1:9" hidden="1">
      <c r="A1052" s="174">
        <v>88316</v>
      </c>
      <c r="B1052" s="71" t="s">
        <v>44</v>
      </c>
      <c r="C1052" s="27" t="s">
        <v>13</v>
      </c>
      <c r="D1052" s="35" t="s">
        <v>33</v>
      </c>
      <c r="E1052" s="167" t="s">
        <v>24</v>
      </c>
      <c r="F1052" s="34"/>
      <c r="G1052" s="172">
        <v>2.3986000000000001</v>
      </c>
      <c r="H1052" s="38">
        <v>12.94</v>
      </c>
      <c r="I1052" s="72">
        <f t="shared" ref="I1052" si="179">ROUND(H1052*G1052,2)</f>
        <v>31.04</v>
      </c>
    </row>
    <row r="1053" spans="1:9" hidden="1"/>
    <row r="1054" spans="1:9" ht="38.25" hidden="1">
      <c r="A1054" s="179">
        <v>83694</v>
      </c>
      <c r="B1054" s="87" t="s">
        <v>44</v>
      </c>
      <c r="C1054" s="29" t="s">
        <v>13</v>
      </c>
      <c r="D1054" s="28" t="s">
        <v>646</v>
      </c>
      <c r="E1054" s="194" t="s">
        <v>7</v>
      </c>
      <c r="F1054" s="30">
        <v>1</v>
      </c>
      <c r="G1054" s="31"/>
      <c r="H1054" s="32">
        <f>SUM(I1055:I1057)</f>
        <v>17.27</v>
      </c>
      <c r="I1054" s="33">
        <f>ROUND(H1054*F1054,2)</f>
        <v>17.27</v>
      </c>
    </row>
    <row r="1055" spans="1:9" ht="25.5" hidden="1">
      <c r="A1055" s="88">
        <v>366</v>
      </c>
      <c r="B1055" s="71" t="s">
        <v>44</v>
      </c>
      <c r="C1055" s="27" t="s">
        <v>14</v>
      </c>
      <c r="D1055" s="35" t="str">
        <f>IF(A1055=0," ",VLOOKUP(A1055,InsumosSINAPI!$A$6:$I$9354,2,0))</f>
        <v>AREIA FINA - POSTO JAZIDA/FORNECEDOR (RETIRADO NA JAZIDA, SEM TRANSPORTE)</v>
      </c>
      <c r="E1055" s="167" t="str">
        <f>IF(A1055=0," ",VLOOKUP(A1055,InsumosSINAPI!$A$6:$I$9354,3,0))</f>
        <v xml:space="preserve">M3    </v>
      </c>
      <c r="F1055" s="34"/>
      <c r="G1055" s="36">
        <v>0.1</v>
      </c>
      <c r="H1055" s="72" t="str">
        <f>IF(A1055=0," ",VLOOKUP(A1055,InsumosSINAPI!$A$6:$I$9354,5,0))</f>
        <v>100,00</v>
      </c>
      <c r="I1055" s="72">
        <f t="shared" ref="I1055:I1057" si="180">ROUND(H1055*G1055,2)</f>
        <v>10</v>
      </c>
    </row>
    <row r="1056" spans="1:9" hidden="1">
      <c r="A1056" s="88">
        <v>88260</v>
      </c>
      <c r="B1056" s="71" t="s">
        <v>44</v>
      </c>
      <c r="C1056" s="27" t="s">
        <v>13</v>
      </c>
      <c r="D1056" s="35" t="s">
        <v>528</v>
      </c>
      <c r="E1056" s="167" t="s">
        <v>24</v>
      </c>
      <c r="F1056" s="34"/>
      <c r="G1056" s="36">
        <v>0.16</v>
      </c>
      <c r="H1056" s="72">
        <v>17.11</v>
      </c>
      <c r="I1056" s="72">
        <f t="shared" si="180"/>
        <v>2.74</v>
      </c>
    </row>
    <row r="1057" spans="1:10" hidden="1">
      <c r="A1057" s="174">
        <v>88316</v>
      </c>
      <c r="B1057" s="71" t="s">
        <v>44</v>
      </c>
      <c r="C1057" s="27" t="s">
        <v>13</v>
      </c>
      <c r="D1057" s="35" t="s">
        <v>33</v>
      </c>
      <c r="E1057" s="167" t="s">
        <v>24</v>
      </c>
      <c r="F1057" s="34"/>
      <c r="G1057" s="172">
        <v>0.35</v>
      </c>
      <c r="H1057" s="38">
        <v>12.94</v>
      </c>
      <c r="I1057" s="72">
        <f t="shared" si="180"/>
        <v>4.53</v>
      </c>
    </row>
    <row r="1058" spans="1:10" hidden="1"/>
    <row r="1059" spans="1:10" ht="25.5" hidden="1">
      <c r="A1059" s="179">
        <v>83446</v>
      </c>
      <c r="B1059" s="87" t="s">
        <v>44</v>
      </c>
      <c r="C1059" s="29" t="s">
        <v>13</v>
      </c>
      <c r="D1059" s="28" t="s">
        <v>647</v>
      </c>
      <c r="E1059" s="194" t="s">
        <v>32</v>
      </c>
      <c r="F1059" s="30">
        <v>1</v>
      </c>
      <c r="G1059" s="31"/>
      <c r="H1059" s="32" t="e">
        <f>SUM(I1060:I1069)</f>
        <v>#N/A</v>
      </c>
      <c r="I1059" s="33" t="e">
        <f>ROUND(H1059*F1059,2)</f>
        <v>#N/A</v>
      </c>
    </row>
    <row r="1060" spans="1:10" hidden="1">
      <c r="A1060" s="88">
        <v>39</v>
      </c>
      <c r="B1060" s="71" t="s">
        <v>44</v>
      </c>
      <c r="C1060" s="27" t="s">
        <v>14</v>
      </c>
      <c r="D1060" s="35" t="e">
        <f>IF(A1060=0," ",VLOOKUP(A1060,InsumosSINAPI!$A$6:$I$9354,2,0))</f>
        <v>#N/A</v>
      </c>
      <c r="E1060" s="167" t="e">
        <f>IF(A1060=0," ",VLOOKUP(A1060,InsumosSINAPI!$A$6:$I$9354,3,0))</f>
        <v>#N/A</v>
      </c>
      <c r="F1060" s="34"/>
      <c r="G1060" s="36">
        <v>2.1560000000000001</v>
      </c>
      <c r="H1060" s="72" t="e">
        <f>IF(A1060=0," ",VLOOKUP(A1060,InsumosSINAPI!$A$6:$I$9354,5,0))</f>
        <v>#N/A</v>
      </c>
      <c r="I1060" s="72" t="e">
        <f t="shared" ref="I1060:I1069" si="181">ROUND(H1060*G1060,2)</f>
        <v>#N/A</v>
      </c>
    </row>
    <row r="1061" spans="1:10" ht="25.5" hidden="1">
      <c r="A1061" s="88">
        <v>370</v>
      </c>
      <c r="B1061" s="71" t="s">
        <v>44</v>
      </c>
      <c r="C1061" s="27" t="s">
        <v>14</v>
      </c>
      <c r="D1061" s="35" t="str">
        <f>IF(A1061=0," ",VLOOKUP(A1061,InsumosSINAPI!$A$6:$I$9354,2,0))</f>
        <v>AREIA MEDIA - POSTO JAZIDA/FORNECEDOR (RETIRADO NA JAZIDA, SEM TRANSPORTE)</v>
      </c>
      <c r="E1061" s="167" t="str">
        <f>IF(A1061=0," ",VLOOKUP(A1061,InsumosSINAPI!$A$6:$I$9354,3,0))</f>
        <v xml:space="preserve">M3    </v>
      </c>
      <c r="F1061" s="34"/>
      <c r="G1061" s="36">
        <v>6.5299999999999997E-2</v>
      </c>
      <c r="H1061" s="72" t="str">
        <f>IF(A1061=0," ",VLOOKUP(A1061,InsumosSINAPI!$A$6:$I$9354,5,0))</f>
        <v>100,00</v>
      </c>
      <c r="I1061" s="72">
        <f t="shared" ref="I1061:I1068" si="182">ROUND(H1061*G1061,2)</f>
        <v>6.53</v>
      </c>
    </row>
    <row r="1062" spans="1:10" hidden="1">
      <c r="A1062" s="88">
        <v>1106</v>
      </c>
      <c r="B1062" s="71" t="s">
        <v>44</v>
      </c>
      <c r="C1062" s="27" t="s">
        <v>14</v>
      </c>
      <c r="D1062" s="35" t="str">
        <f>IF(A1062=0," ",VLOOKUP(A1062,InsumosSINAPI!$A$6:$I$9354,2,0))</f>
        <v>CAL HIDRATADA CH-I PARA ARGAMASSAS</v>
      </c>
      <c r="E1062" s="167" t="str">
        <f>IF(A1062=0," ",VLOOKUP(A1062,InsumosSINAPI!$A$6:$I$9354,3,0))</f>
        <v xml:space="preserve">KG    </v>
      </c>
      <c r="F1062" s="34"/>
      <c r="G1062" s="36">
        <v>3.0095999999999998</v>
      </c>
      <c r="H1062" s="72" t="str">
        <f>IF(A1062=0," ",VLOOKUP(A1062,InsumosSINAPI!$A$6:$I$9354,5,0))</f>
        <v>0,86</v>
      </c>
      <c r="I1062" s="72">
        <f t="shared" si="182"/>
        <v>2.59</v>
      </c>
    </row>
    <row r="1063" spans="1:10" ht="38.25" hidden="1">
      <c r="A1063" s="88">
        <v>1358</v>
      </c>
      <c r="B1063" s="71" t="s">
        <v>44</v>
      </c>
      <c r="C1063" s="27" t="s">
        <v>14</v>
      </c>
      <c r="D1063" s="35" t="str">
        <f>IF(A1063=0," ",VLOOKUP(A1063,InsumosSINAPI!$A$6:$I$9354,2,0))</f>
        <v>CHAPA/PAINEL DE MADEIRA COMPENSADA RESINADA (MADEIRITE RESINADO ROSA) PARA FORMA DE CONCRETO, DE 2200 x 1100 MM, E = 17 MM</v>
      </c>
      <c r="E1063" s="167" t="str">
        <f>IF(A1063=0," ",VLOOKUP(A1063,InsumosSINAPI!$A$6:$I$9354,3,0))</f>
        <v xml:space="preserve">M2    </v>
      </c>
      <c r="F1063" s="34"/>
      <c r="G1063" s="36">
        <v>0.06</v>
      </c>
      <c r="H1063" s="72" t="str">
        <f>IF(A1063=0," ",VLOOKUP(A1063,InsumosSINAPI!$A$6:$I$9354,5,0))</f>
        <v>58,04</v>
      </c>
      <c r="I1063" s="72">
        <f t="shared" si="182"/>
        <v>3.48</v>
      </c>
    </row>
    <row r="1064" spans="1:10" hidden="1">
      <c r="A1064" s="88">
        <v>1379</v>
      </c>
      <c r="B1064" s="71" t="s">
        <v>44</v>
      </c>
      <c r="C1064" s="27" t="s">
        <v>14</v>
      </c>
      <c r="D1064" s="35" t="str">
        <f>IF(A1064=0," ",VLOOKUP(A1064,InsumosSINAPI!$A$6:$I$9354,2,0))</f>
        <v>CIMENTO PORTLAND COMPOSTO CP II-32</v>
      </c>
      <c r="E1064" s="167" t="str">
        <f>IF(A1064=0," ",VLOOKUP(A1064,InsumosSINAPI!$A$6:$I$9354,3,0))</f>
        <v xml:space="preserve">KG    </v>
      </c>
      <c r="F1064" s="34"/>
      <c r="G1064" s="36">
        <v>18.508400000000002</v>
      </c>
      <c r="H1064" s="72" t="str">
        <f>IF(A1064=0," ",VLOOKUP(A1064,InsumosSINAPI!$A$6:$I$9354,5,0))</f>
        <v>0,56</v>
      </c>
      <c r="I1064" s="72">
        <f t="shared" si="182"/>
        <v>10.36</v>
      </c>
    </row>
    <row r="1065" spans="1:10" ht="25.5" hidden="1">
      <c r="A1065" s="88">
        <v>4721</v>
      </c>
      <c r="B1065" s="71" t="s">
        <v>44</v>
      </c>
      <c r="C1065" s="27" t="s">
        <v>14</v>
      </c>
      <c r="D1065" s="35" t="str">
        <f>IF(A1065=0," ",VLOOKUP(A1065,InsumosSINAPI!$A$6:$I$9354,2,0))</f>
        <v>PEDRA BRITADA N. 1 (9,5 a 19 MM) POSTO PEDREIRA/FORNECEDOR, SEM FRETE</v>
      </c>
      <c r="E1065" s="167" t="str">
        <f>IF(A1065=0," ",VLOOKUP(A1065,InsumosSINAPI!$A$6:$I$9354,3,0))</f>
        <v xml:space="preserve">M3    </v>
      </c>
      <c r="F1065" s="34"/>
      <c r="G1065" s="36">
        <v>3.6499999999999998E-2</v>
      </c>
      <c r="H1065" s="72" t="str">
        <f>IF(A1065=0," ",VLOOKUP(A1065,InsumosSINAPI!$A$6:$I$9354,5,0))</f>
        <v>89,78</v>
      </c>
      <c r="I1065" s="72">
        <f t="shared" si="182"/>
        <v>3.28</v>
      </c>
    </row>
    <row r="1066" spans="1:10" ht="25.5" hidden="1">
      <c r="A1066" s="88">
        <v>4722</v>
      </c>
      <c r="B1066" s="71" t="s">
        <v>44</v>
      </c>
      <c r="C1066" s="27" t="s">
        <v>14</v>
      </c>
      <c r="D1066" s="35" t="str">
        <f>IF(A1066=0," ",VLOOKUP(A1066,InsumosSINAPI!$A$6:$I$9354,2,0))</f>
        <v>PEDRA BRITADA N. 3 (38 A 50 MM) POSTO PEDREIRA/FORNECEDOR, SEM FRETE</v>
      </c>
      <c r="E1066" s="167" t="str">
        <f>IF(A1066=0," ",VLOOKUP(A1066,InsumosSINAPI!$A$6:$I$9354,3,0))</f>
        <v xml:space="preserve">M3    </v>
      </c>
      <c r="F1066" s="34"/>
      <c r="G1066" s="36">
        <v>4.0000000000000001E-3</v>
      </c>
      <c r="H1066" s="72" t="str">
        <f>IF(A1066=0," ",VLOOKUP(A1066,InsumosSINAPI!$A$6:$I$9354,5,0))</f>
        <v>84,81</v>
      </c>
      <c r="I1066" s="72">
        <f t="shared" si="182"/>
        <v>0.34</v>
      </c>
    </row>
    <row r="1067" spans="1:10" ht="25.5" hidden="1">
      <c r="A1067" s="88">
        <v>7258</v>
      </c>
      <c r="B1067" s="71" t="s">
        <v>44</v>
      </c>
      <c r="C1067" s="27" t="s">
        <v>14</v>
      </c>
      <c r="D1067" s="35" t="str">
        <f>IF(A1067=0," ",VLOOKUP(A1067,InsumosSINAPI!$A$6:$I$9354,2,0))</f>
        <v>TIJOLO CERAMICO MACICO COMUM *5 X 10 X 20* CM (L X A X C)</v>
      </c>
      <c r="E1067" s="167" t="str">
        <f>IF(A1067=0," ",VLOOKUP(A1067,InsumosSINAPI!$A$6:$I$9354,3,0))</f>
        <v xml:space="preserve">UN    </v>
      </c>
      <c r="F1067" s="34"/>
      <c r="G1067" s="36">
        <v>60.48</v>
      </c>
      <c r="H1067" s="72" t="str">
        <f>IF(A1067=0," ",VLOOKUP(A1067,InsumosSINAPI!$A$6:$I$9354,5,0))</f>
        <v>0,59</v>
      </c>
      <c r="I1067" s="72">
        <f t="shared" si="182"/>
        <v>35.68</v>
      </c>
    </row>
    <row r="1068" spans="1:10" hidden="1">
      <c r="A1068" s="174">
        <v>88309</v>
      </c>
      <c r="B1068" s="71" t="s">
        <v>44</v>
      </c>
      <c r="C1068" s="27" t="s">
        <v>13</v>
      </c>
      <c r="D1068" s="35" t="s">
        <v>52</v>
      </c>
      <c r="E1068" s="167" t="s">
        <v>24</v>
      </c>
      <c r="F1068" s="34"/>
      <c r="G1068" s="172">
        <v>1.6789000000000001</v>
      </c>
      <c r="H1068" s="38">
        <v>17.2</v>
      </c>
      <c r="I1068" s="72">
        <f t="shared" si="182"/>
        <v>28.88</v>
      </c>
    </row>
    <row r="1069" spans="1:10" hidden="1">
      <c r="A1069" s="174">
        <v>88316</v>
      </c>
      <c r="B1069" s="71" t="s">
        <v>44</v>
      </c>
      <c r="C1069" s="27" t="s">
        <v>13</v>
      </c>
      <c r="D1069" s="35" t="s">
        <v>33</v>
      </c>
      <c r="E1069" s="167" t="s">
        <v>24</v>
      </c>
      <c r="F1069" s="34"/>
      <c r="G1069" s="172">
        <v>4.4832000000000001</v>
      </c>
      <c r="H1069" s="38">
        <v>12.94</v>
      </c>
      <c r="I1069" s="72">
        <f t="shared" si="181"/>
        <v>58.01</v>
      </c>
    </row>
    <row r="1070" spans="1:10" hidden="1"/>
    <row r="1071" spans="1:10" s="34" customFormat="1" ht="25.5" hidden="1">
      <c r="A1071" s="168" t="s">
        <v>648</v>
      </c>
      <c r="B1071" s="39" t="s">
        <v>8</v>
      </c>
      <c r="C1071" s="40" t="s">
        <v>13</v>
      </c>
      <c r="D1071" s="28" t="s">
        <v>649</v>
      </c>
      <c r="E1071" s="191" t="s">
        <v>11</v>
      </c>
      <c r="F1071" s="30">
        <v>1</v>
      </c>
      <c r="G1071" s="36"/>
      <c r="H1071" s="33">
        <f>SUM(I1072:I1074)</f>
        <v>90.699999999999989</v>
      </c>
      <c r="I1071" s="33">
        <f>ROUND(H1071*F1071,2)</f>
        <v>90.7</v>
      </c>
      <c r="J1071" s="167"/>
    </row>
    <row r="1072" spans="1:10" ht="25.5" hidden="1">
      <c r="A1072" s="88" t="s">
        <v>650</v>
      </c>
      <c r="B1072" s="71" t="s">
        <v>8</v>
      </c>
      <c r="C1072" s="27" t="s">
        <v>14</v>
      </c>
      <c r="D1072" s="35" t="s">
        <v>651</v>
      </c>
      <c r="E1072" s="167" t="s">
        <v>32</v>
      </c>
      <c r="F1072" s="34"/>
      <c r="G1072" s="36">
        <v>1</v>
      </c>
      <c r="H1072" s="72">
        <v>53.55</v>
      </c>
      <c r="I1072" s="72">
        <f t="shared" ref="I1072:I1074" si="183">ROUND(H1072*G1072,2)</f>
        <v>53.55</v>
      </c>
    </row>
    <row r="1073" spans="1:10" s="34" customFormat="1" ht="12.75" hidden="1" customHeight="1">
      <c r="A1073" s="27">
        <v>88264</v>
      </c>
      <c r="B1073" s="71" t="s">
        <v>44</v>
      </c>
      <c r="C1073" s="27" t="s">
        <v>13</v>
      </c>
      <c r="D1073" s="35" t="s">
        <v>64</v>
      </c>
      <c r="E1073" s="167" t="s">
        <v>24</v>
      </c>
      <c r="G1073" s="36">
        <v>1.2</v>
      </c>
      <c r="H1073" s="37">
        <v>17.36</v>
      </c>
      <c r="I1073" s="72">
        <f t="shared" si="183"/>
        <v>20.83</v>
      </c>
      <c r="J1073" s="167"/>
    </row>
    <row r="1074" spans="1:10" s="34" customFormat="1" ht="25.5" hidden="1" customHeight="1">
      <c r="A1074" s="27">
        <v>88247</v>
      </c>
      <c r="B1074" s="71" t="s">
        <v>44</v>
      </c>
      <c r="C1074" s="27" t="s">
        <v>13</v>
      </c>
      <c r="D1074" s="35" t="s">
        <v>65</v>
      </c>
      <c r="E1074" s="167" t="s">
        <v>24</v>
      </c>
      <c r="G1074" s="36">
        <v>1.2</v>
      </c>
      <c r="H1074" s="72">
        <v>13.6</v>
      </c>
      <c r="I1074" s="72">
        <f t="shared" si="183"/>
        <v>16.32</v>
      </c>
      <c r="J1074" s="167"/>
    </row>
    <row r="1075" spans="1:10" hidden="1"/>
    <row r="1076" spans="1:10" s="34" customFormat="1" ht="25.5" hidden="1">
      <c r="A1076" s="168" t="s">
        <v>652</v>
      </c>
      <c r="B1076" s="39" t="s">
        <v>8</v>
      </c>
      <c r="C1076" s="40" t="s">
        <v>13</v>
      </c>
      <c r="D1076" s="28" t="s">
        <v>653</v>
      </c>
      <c r="E1076" s="191" t="s">
        <v>11</v>
      </c>
      <c r="F1076" s="30">
        <v>1</v>
      </c>
      <c r="G1076" s="36"/>
      <c r="H1076" s="33">
        <f>SUM(I1077:I1079)</f>
        <v>19.790000000000003</v>
      </c>
      <c r="I1076" s="33">
        <f>ROUND(H1076*F1076,2)</f>
        <v>19.79</v>
      </c>
      <c r="J1076" s="167"/>
    </row>
    <row r="1077" spans="1:10" hidden="1">
      <c r="A1077" s="88" t="s">
        <v>75</v>
      </c>
      <c r="B1077" s="71" t="s">
        <v>8</v>
      </c>
      <c r="C1077" s="27" t="s">
        <v>14</v>
      </c>
      <c r="D1077" s="35" t="s">
        <v>78</v>
      </c>
      <c r="E1077" s="167" t="s">
        <v>32</v>
      </c>
      <c r="F1077" s="34"/>
      <c r="G1077" s="36">
        <v>1</v>
      </c>
      <c r="H1077" s="72">
        <v>7.41</v>
      </c>
      <c r="I1077" s="72">
        <f t="shared" ref="I1077:I1079" si="184">ROUND(H1077*G1077,2)</f>
        <v>7.41</v>
      </c>
    </row>
    <row r="1078" spans="1:10" s="34" customFormat="1" ht="12.75" hidden="1" customHeight="1">
      <c r="A1078" s="27">
        <v>88264</v>
      </c>
      <c r="B1078" s="71" t="s">
        <v>44</v>
      </c>
      <c r="C1078" s="27" t="s">
        <v>13</v>
      </c>
      <c r="D1078" s="35" t="s">
        <v>64</v>
      </c>
      <c r="E1078" s="167" t="s">
        <v>24</v>
      </c>
      <c r="G1078" s="36">
        <v>0.4</v>
      </c>
      <c r="H1078" s="37">
        <v>17.36</v>
      </c>
      <c r="I1078" s="72">
        <f t="shared" si="184"/>
        <v>6.94</v>
      </c>
      <c r="J1078" s="167"/>
    </row>
    <row r="1079" spans="1:10" s="34" customFormat="1" ht="25.5" hidden="1" customHeight="1">
      <c r="A1079" s="27">
        <v>88247</v>
      </c>
      <c r="B1079" s="71" t="s">
        <v>44</v>
      </c>
      <c r="C1079" s="27" t="s">
        <v>13</v>
      </c>
      <c r="D1079" s="35" t="s">
        <v>65</v>
      </c>
      <c r="E1079" s="167" t="s">
        <v>24</v>
      </c>
      <c r="G1079" s="36">
        <v>0.4</v>
      </c>
      <c r="H1079" s="72">
        <v>13.6</v>
      </c>
      <c r="I1079" s="72">
        <f t="shared" si="184"/>
        <v>5.44</v>
      </c>
      <c r="J1079" s="167"/>
    </row>
    <row r="1080" spans="1:10" hidden="1"/>
    <row r="1081" spans="1:10" s="34" customFormat="1" ht="38.25" hidden="1">
      <c r="A1081" s="179">
        <v>92992</v>
      </c>
      <c r="B1081" s="87" t="s">
        <v>44</v>
      </c>
      <c r="C1081" s="29" t="s">
        <v>13</v>
      </c>
      <c r="D1081" s="28" t="s">
        <v>654</v>
      </c>
      <c r="E1081" s="194" t="s">
        <v>11</v>
      </c>
      <c r="F1081" s="30">
        <v>1</v>
      </c>
      <c r="G1081" s="31"/>
      <c r="H1081" s="32">
        <f>SUM(I1082:I1085)</f>
        <v>89.309999999999988</v>
      </c>
      <c r="I1081" s="33">
        <f>ROUND(H1081*F1081,2)</f>
        <v>89.31</v>
      </c>
      <c r="J1081" s="167"/>
    </row>
    <row r="1082" spans="1:10" s="34" customFormat="1" ht="51" hidden="1">
      <c r="A1082" s="88">
        <v>998</v>
      </c>
      <c r="B1082" s="71" t="s">
        <v>44</v>
      </c>
      <c r="C1082" s="27" t="s">
        <v>14</v>
      </c>
      <c r="D1082" s="35" t="str">
        <f>IF(A1082=0," ",VLOOKUP(A1082,InsumosSINAPI!$A$6:$I$9354,2,0))</f>
        <v>CABO DE COBRE, FLEXIVEL, CLASSE 4 OU 5, ISOLACAO EM PVC/A, ANTICHAMA BWF-B, COBERTURA PVC-ST1, ANTICHAMA BWF-B, 1 CONDUTOR, 0,6/1 KV, SECAO NOMINAL 95 MM2</v>
      </c>
      <c r="E1082" s="167" t="str">
        <f>IF(A1082=0," ",VLOOKUP(A1082,InsumosSINAPI!$A$6:$I$9354,3,0))</f>
        <v xml:space="preserve">M     </v>
      </c>
      <c r="G1082" s="36">
        <v>1.0149999999999999</v>
      </c>
      <c r="H1082" s="72" t="str">
        <f>IF(A1082=0," ",VLOOKUP(A1082,InsumosSINAPI!$A$6:$I$9354,5,0))</f>
        <v>84,06</v>
      </c>
      <c r="I1082" s="38">
        <f t="shared" ref="I1082:I1083" si="185">ROUND(G1082*H1082,2)</f>
        <v>85.32</v>
      </c>
      <c r="J1082" s="167"/>
    </row>
    <row r="1083" spans="1:10" s="34" customFormat="1" ht="25.5" hidden="1" customHeight="1">
      <c r="A1083" s="88">
        <v>21127</v>
      </c>
      <c r="B1083" s="71" t="s">
        <v>44</v>
      </c>
      <c r="C1083" s="27" t="s">
        <v>14</v>
      </c>
      <c r="D1083" s="35" t="str">
        <f>IF(A1083=0," ",VLOOKUP(A1083,InsumosSINAPI!$A$6:$I$9354,2,0))</f>
        <v>FITA ISOLANTE ADESIVA ANTICHAMA, USO ATE 750 V, EM ROLO DE 19 MM X 5 M</v>
      </c>
      <c r="E1083" s="167" t="str">
        <f>IF(A1083=0," ",VLOOKUP(A1083,InsumosSINAPI!$A$6:$I$9354,3,0))</f>
        <v xml:space="preserve">UN    </v>
      </c>
      <c r="G1083" s="36">
        <v>8.9999999999999993E-3</v>
      </c>
      <c r="H1083" s="72" t="str">
        <f>IF(A1083=0," ",VLOOKUP(A1083,InsumosSINAPI!$A$6:$I$9354,5,0))</f>
        <v>3,21</v>
      </c>
      <c r="I1083" s="38">
        <f t="shared" si="185"/>
        <v>0.03</v>
      </c>
      <c r="J1083" s="167"/>
    </row>
    <row r="1084" spans="1:10" s="34" customFormat="1" ht="25.5" hidden="1" customHeight="1">
      <c r="A1084" s="27">
        <v>88247</v>
      </c>
      <c r="B1084" s="71" t="s">
        <v>44</v>
      </c>
      <c r="C1084" s="27" t="s">
        <v>13</v>
      </c>
      <c r="D1084" s="35" t="s">
        <v>65</v>
      </c>
      <c r="E1084" s="167" t="s">
        <v>24</v>
      </c>
      <c r="G1084" s="36">
        <v>0.128</v>
      </c>
      <c r="H1084" s="72">
        <v>13.6</v>
      </c>
      <c r="I1084" s="72">
        <f t="shared" ref="I1084:I1085" si="186">ROUND(H1084*G1084,2)</f>
        <v>1.74</v>
      </c>
      <c r="J1084" s="167"/>
    </row>
    <row r="1085" spans="1:10" s="34" customFormat="1" ht="12.75" hidden="1" customHeight="1">
      <c r="A1085" s="27">
        <v>88264</v>
      </c>
      <c r="B1085" s="71" t="s">
        <v>44</v>
      </c>
      <c r="C1085" s="27" t="s">
        <v>13</v>
      </c>
      <c r="D1085" s="35" t="s">
        <v>64</v>
      </c>
      <c r="E1085" s="167" t="s">
        <v>24</v>
      </c>
      <c r="G1085" s="36">
        <v>0.128</v>
      </c>
      <c r="H1085" s="37">
        <v>17.36</v>
      </c>
      <c r="I1085" s="72">
        <f t="shared" si="186"/>
        <v>2.2200000000000002</v>
      </c>
      <c r="J1085" s="167"/>
    </row>
    <row r="1086" spans="1:10" hidden="1"/>
    <row r="1087" spans="1:10" s="34" customFormat="1" ht="38.25" hidden="1">
      <c r="A1087" s="179">
        <v>92988</v>
      </c>
      <c r="B1087" s="87" t="s">
        <v>44</v>
      </c>
      <c r="C1087" s="29" t="s">
        <v>13</v>
      </c>
      <c r="D1087" s="28" t="s">
        <v>655</v>
      </c>
      <c r="E1087" s="194" t="s">
        <v>11</v>
      </c>
      <c r="F1087" s="30">
        <v>1</v>
      </c>
      <c r="G1087" s="31"/>
      <c r="H1087" s="32">
        <f>SUM(I1088:I1091)</f>
        <v>49.089999999999996</v>
      </c>
      <c r="I1087" s="33">
        <f>ROUND(H1087*F1087,2)</f>
        <v>49.09</v>
      </c>
      <c r="J1087" s="167"/>
    </row>
    <row r="1088" spans="1:10" s="34" customFormat="1" ht="51" hidden="1">
      <c r="A1088" s="88">
        <v>1018</v>
      </c>
      <c r="B1088" s="71" t="s">
        <v>44</v>
      </c>
      <c r="C1088" s="27" t="s">
        <v>14</v>
      </c>
      <c r="D1088" s="35" t="str">
        <f>IF(A1088=0," ",VLOOKUP(A1088,InsumosSINAPI!$A$6:$I$9354,2,0))</f>
        <v>CABO DE COBRE, FLEXIVEL, CLASSE 4 OU 5, ISOLACAO EM PVC/A, ANTICHAMA BWF-B, COBERTURA PVC-ST1, ANTICHAMA BWF-B, 1 CONDUTOR, 0,6/1 KV, SECAO NOMINAL 50 MM2</v>
      </c>
      <c r="E1088" s="167" t="str">
        <f>IF(A1088=0," ",VLOOKUP(A1088,InsumosSINAPI!$A$6:$I$9354,3,0))</f>
        <v xml:space="preserve">M     </v>
      </c>
      <c r="G1088" s="36">
        <v>1.0149999999999999</v>
      </c>
      <c r="H1088" s="72" t="str">
        <f>IF(A1088=0," ",VLOOKUP(A1088,InsumosSINAPI!$A$6:$I$9354,5,0))</f>
        <v>45,68</v>
      </c>
      <c r="I1088" s="38">
        <f t="shared" ref="I1088:I1089" si="187">ROUND(G1088*H1088,2)</f>
        <v>46.37</v>
      </c>
      <c r="J1088" s="167"/>
    </row>
    <row r="1089" spans="1:10" s="34" customFormat="1" ht="25.5" hidden="1" customHeight="1">
      <c r="A1089" s="88">
        <v>21127</v>
      </c>
      <c r="B1089" s="71" t="s">
        <v>44</v>
      </c>
      <c r="C1089" s="27" t="s">
        <v>14</v>
      </c>
      <c r="D1089" s="35" t="str">
        <f>IF(A1089=0," ",VLOOKUP(A1089,InsumosSINAPI!$A$6:$I$9354,2,0))</f>
        <v>FITA ISOLANTE ADESIVA ANTICHAMA, USO ATE 750 V, EM ROLO DE 19 MM X 5 M</v>
      </c>
      <c r="E1089" s="167" t="str">
        <f>IF(A1089=0," ",VLOOKUP(A1089,InsumosSINAPI!$A$6:$I$9354,3,0))</f>
        <v xml:space="preserve">UN    </v>
      </c>
      <c r="G1089" s="36">
        <v>8.9999999999999993E-3</v>
      </c>
      <c r="H1089" s="72" t="str">
        <f>IF(A1089=0," ",VLOOKUP(A1089,InsumosSINAPI!$A$6:$I$9354,5,0))</f>
        <v>3,21</v>
      </c>
      <c r="I1089" s="38">
        <f t="shared" si="187"/>
        <v>0.03</v>
      </c>
      <c r="J1089" s="167"/>
    </row>
    <row r="1090" spans="1:10" s="34" customFormat="1" ht="25.5" hidden="1" customHeight="1">
      <c r="A1090" s="27">
        <v>88247</v>
      </c>
      <c r="B1090" s="71" t="s">
        <v>44</v>
      </c>
      <c r="C1090" s="27" t="s">
        <v>13</v>
      </c>
      <c r="D1090" s="35" t="s">
        <v>65</v>
      </c>
      <c r="E1090" s="167" t="s">
        <v>24</v>
      </c>
      <c r="G1090" s="36">
        <v>8.6999999999999994E-2</v>
      </c>
      <c r="H1090" s="72">
        <v>13.6</v>
      </c>
      <c r="I1090" s="72">
        <f t="shared" ref="I1090:I1091" si="188">ROUND(H1090*G1090,2)</f>
        <v>1.18</v>
      </c>
      <c r="J1090" s="167"/>
    </row>
    <row r="1091" spans="1:10" s="34" customFormat="1" ht="12.75" hidden="1" customHeight="1">
      <c r="A1091" s="27">
        <v>88264</v>
      </c>
      <c r="B1091" s="71" t="s">
        <v>44</v>
      </c>
      <c r="C1091" s="27" t="s">
        <v>13</v>
      </c>
      <c r="D1091" s="35" t="s">
        <v>64</v>
      </c>
      <c r="E1091" s="167" t="s">
        <v>24</v>
      </c>
      <c r="G1091" s="36">
        <v>8.6999999999999994E-2</v>
      </c>
      <c r="H1091" s="37">
        <v>17.36</v>
      </c>
      <c r="I1091" s="72">
        <f t="shared" si="188"/>
        <v>1.51</v>
      </c>
      <c r="J1091" s="167"/>
    </row>
    <row r="1092" spans="1:10" hidden="1"/>
    <row r="1093" spans="1:10" s="34" customFormat="1">
      <c r="A1093" s="29" t="s">
        <v>656</v>
      </c>
      <c r="B1093" s="29" t="s">
        <v>8</v>
      </c>
      <c r="C1093" s="29" t="s">
        <v>13</v>
      </c>
      <c r="D1093" s="28" t="s">
        <v>657</v>
      </c>
      <c r="E1093" s="194" t="s">
        <v>11</v>
      </c>
      <c r="F1093" s="30">
        <v>1</v>
      </c>
      <c r="G1093" s="31"/>
      <c r="H1093" s="32">
        <f>SUM(I1094:I1098)</f>
        <v>174.39000000000001</v>
      </c>
      <c r="I1093" s="33">
        <f>ROUND(H1093*F1093,2)</f>
        <v>174.39</v>
      </c>
      <c r="J1093" s="167" t="s">
        <v>7896</v>
      </c>
    </row>
    <row r="1094" spans="1:10" s="34" customFormat="1">
      <c r="A1094" s="27" t="s">
        <v>658</v>
      </c>
      <c r="B1094" s="27" t="s">
        <v>8</v>
      </c>
      <c r="C1094" s="27" t="s">
        <v>14</v>
      </c>
      <c r="D1094" s="35" t="s">
        <v>659</v>
      </c>
      <c r="E1094" s="167" t="s">
        <v>32</v>
      </c>
      <c r="G1094" s="36">
        <v>0.6</v>
      </c>
      <c r="H1094" s="36">
        <v>36</v>
      </c>
      <c r="I1094" s="72">
        <f>ROUND(G1094*H1094,2)</f>
        <v>21.6</v>
      </c>
      <c r="J1094" s="167" t="s">
        <v>7896</v>
      </c>
    </row>
    <row r="1095" spans="1:10" s="34" customFormat="1">
      <c r="A1095" s="27" t="s">
        <v>660</v>
      </c>
      <c r="B1095" s="27" t="s">
        <v>8</v>
      </c>
      <c r="C1095" s="27" t="s">
        <v>14</v>
      </c>
      <c r="D1095" s="35" t="s">
        <v>661</v>
      </c>
      <c r="E1095" s="167" t="s">
        <v>32</v>
      </c>
      <c r="G1095" s="36">
        <v>0.6</v>
      </c>
      <c r="H1095" s="249">
        <v>61.9</v>
      </c>
      <c r="I1095" s="72">
        <f>ROUND(G1095*H1095,2)</f>
        <v>37.14</v>
      </c>
      <c r="J1095" s="167" t="s">
        <v>7896</v>
      </c>
    </row>
    <row r="1096" spans="1:10" s="34" customFormat="1">
      <c r="A1096" s="27" t="s">
        <v>662</v>
      </c>
      <c r="B1096" s="27" t="s">
        <v>8</v>
      </c>
      <c r="C1096" s="27" t="s">
        <v>14</v>
      </c>
      <c r="D1096" s="35" t="s">
        <v>663</v>
      </c>
      <c r="E1096" s="167" t="s">
        <v>11</v>
      </c>
      <c r="G1096" s="36">
        <v>2</v>
      </c>
      <c r="H1096" s="36">
        <v>48</v>
      </c>
      <c r="I1096" s="72">
        <f>ROUND(G1096*H1096,2)</f>
        <v>96</v>
      </c>
      <c r="J1096" s="167" t="s">
        <v>7896</v>
      </c>
    </row>
    <row r="1097" spans="1:10" s="34" customFormat="1">
      <c r="A1097" s="27">
        <v>88316</v>
      </c>
      <c r="B1097" s="42" t="s">
        <v>44</v>
      </c>
      <c r="C1097" s="27" t="s">
        <v>13</v>
      </c>
      <c r="D1097" s="35" t="s">
        <v>33</v>
      </c>
      <c r="E1097" s="167" t="s">
        <v>24</v>
      </c>
      <c r="G1097" s="36">
        <v>0.55000000000000004</v>
      </c>
      <c r="H1097" s="38">
        <v>16.57</v>
      </c>
      <c r="I1097" s="37">
        <f>ROUND(G1097*H1097,2)</f>
        <v>9.11</v>
      </c>
      <c r="J1097" s="254" t="s">
        <v>7896</v>
      </c>
    </row>
    <row r="1098" spans="1:10" s="34" customFormat="1" ht="12.75" customHeight="1">
      <c r="A1098" s="27">
        <v>88277</v>
      </c>
      <c r="B1098" s="42" t="s">
        <v>44</v>
      </c>
      <c r="C1098" s="27" t="s">
        <v>13</v>
      </c>
      <c r="D1098" s="35" t="s">
        <v>329</v>
      </c>
      <c r="E1098" s="167" t="s">
        <v>24</v>
      </c>
      <c r="G1098" s="36">
        <v>0.6</v>
      </c>
      <c r="H1098" s="37">
        <v>17.559999999999999</v>
      </c>
      <c r="I1098" s="37">
        <f>ROUND(G1098*H1098,2)</f>
        <v>10.54</v>
      </c>
      <c r="J1098" s="167" t="s">
        <v>7896</v>
      </c>
    </row>
    <row r="1099" spans="1:10" s="34" customFormat="1">
      <c r="A1099" s="27"/>
      <c r="B1099" s="42"/>
      <c r="C1099" s="27"/>
      <c r="D1099" s="35"/>
      <c r="E1099" s="167"/>
      <c r="G1099" s="36"/>
      <c r="H1099" s="36"/>
      <c r="I1099" s="37"/>
      <c r="J1099" s="167" t="s">
        <v>7896</v>
      </c>
    </row>
    <row r="1100" spans="1:10" s="34" customFormat="1">
      <c r="A1100" s="29" t="s">
        <v>664</v>
      </c>
      <c r="B1100" s="29" t="s">
        <v>8</v>
      </c>
      <c r="C1100" s="29" t="s">
        <v>13</v>
      </c>
      <c r="D1100" s="28" t="s">
        <v>665</v>
      </c>
      <c r="E1100" s="194" t="s">
        <v>11</v>
      </c>
      <c r="F1100" s="30">
        <v>1</v>
      </c>
      <c r="G1100" s="31"/>
      <c r="H1100" s="32">
        <f>SUM(I1101:I1105)</f>
        <v>73.929999999999993</v>
      </c>
      <c r="I1100" s="33">
        <f>ROUND(H1100*F1100,2)</f>
        <v>73.930000000000007</v>
      </c>
      <c r="J1100" s="167" t="s">
        <v>7896</v>
      </c>
    </row>
    <row r="1101" spans="1:10" s="34" customFormat="1">
      <c r="A1101" s="27">
        <v>88316</v>
      </c>
      <c r="B1101" s="42" t="s">
        <v>44</v>
      </c>
      <c r="C1101" s="27" t="s">
        <v>13</v>
      </c>
      <c r="D1101" s="35" t="s">
        <v>33</v>
      </c>
      <c r="E1101" s="167" t="s">
        <v>24</v>
      </c>
      <c r="G1101" s="36">
        <v>0.55000000000000004</v>
      </c>
      <c r="H1101" s="38">
        <v>16.57</v>
      </c>
      <c r="I1101" s="37">
        <f>ROUND(G1101*H1101,2)</f>
        <v>9.11</v>
      </c>
      <c r="J1101" s="254" t="s">
        <v>7896</v>
      </c>
    </row>
    <row r="1102" spans="1:10" s="34" customFormat="1">
      <c r="A1102" s="27">
        <v>88309</v>
      </c>
      <c r="B1102" s="42" t="s">
        <v>44</v>
      </c>
      <c r="C1102" s="27" t="s">
        <v>13</v>
      </c>
      <c r="D1102" s="35" t="s">
        <v>52</v>
      </c>
      <c r="E1102" s="167" t="s">
        <v>24</v>
      </c>
      <c r="G1102" s="36">
        <v>0.55000000000000004</v>
      </c>
      <c r="H1102" s="38">
        <v>20.82</v>
      </c>
      <c r="I1102" s="37">
        <f>ROUND(G1102*H1102,2)</f>
        <v>11.45</v>
      </c>
      <c r="J1102" s="167" t="s">
        <v>7896</v>
      </c>
    </row>
    <row r="1103" spans="1:10" s="34" customFormat="1">
      <c r="A1103" s="27">
        <v>1379</v>
      </c>
      <c r="B1103" s="42" t="s">
        <v>44</v>
      </c>
      <c r="C1103" s="44" t="s">
        <v>14</v>
      </c>
      <c r="D1103" s="35" t="str">
        <f>IF(A1103=0," ",VLOOKUP(A1103,InsumosSINAPI!$A$6:$I$9354,2,0))</f>
        <v>CIMENTO PORTLAND COMPOSTO CP II-32</v>
      </c>
      <c r="E1103" s="167" t="str">
        <f>IF(A1103=0," ",VLOOKUP(A1103,InsumosSINAPI!$A$6:$I$9354,3,0))</f>
        <v xml:space="preserve">KG    </v>
      </c>
      <c r="G1103" s="36">
        <v>0.75</v>
      </c>
      <c r="H1103" s="72" t="str">
        <f>IF(A1103=0," ",VLOOKUP(A1103,InsumosSINAPI!$A$6:$I$9354,5,0))</f>
        <v>0,56</v>
      </c>
      <c r="I1103" s="43">
        <f>ROUND(G1103*H1103,2)</f>
        <v>0.42</v>
      </c>
      <c r="J1103" s="167" t="s">
        <v>7896</v>
      </c>
    </row>
    <row r="1104" spans="1:10" s="34" customFormat="1">
      <c r="A1104" s="27" t="s">
        <v>106</v>
      </c>
      <c r="B1104" s="42" t="s">
        <v>8</v>
      </c>
      <c r="C1104" s="44" t="s">
        <v>14</v>
      </c>
      <c r="D1104" s="45" t="s">
        <v>107</v>
      </c>
      <c r="E1104" s="193" t="s">
        <v>9</v>
      </c>
      <c r="G1104" s="36">
        <v>3.0000000000000001E-3</v>
      </c>
      <c r="H1104" s="248">
        <v>51</v>
      </c>
      <c r="I1104" s="43">
        <f>ROUND(G1104*H1104,2)</f>
        <v>0.15</v>
      </c>
      <c r="J1104" s="167" t="s">
        <v>7896</v>
      </c>
    </row>
    <row r="1105" spans="1:10" s="34" customFormat="1">
      <c r="A1105" s="27" t="s">
        <v>662</v>
      </c>
      <c r="B1105" s="27" t="s">
        <v>8</v>
      </c>
      <c r="C1105" s="27" t="s">
        <v>14</v>
      </c>
      <c r="D1105" s="35" t="s">
        <v>663</v>
      </c>
      <c r="E1105" s="167" t="s">
        <v>11</v>
      </c>
      <c r="G1105" s="36">
        <v>1.1000000000000001</v>
      </c>
      <c r="H1105" s="36">
        <v>48</v>
      </c>
      <c r="I1105" s="72">
        <f>ROUND(G1105*H1105,2)</f>
        <v>52.8</v>
      </c>
      <c r="J1105" s="167" t="s">
        <v>7896</v>
      </c>
    </row>
    <row r="1106" spans="1:10">
      <c r="J1106" s="189" t="s">
        <v>7896</v>
      </c>
    </row>
    <row r="1107" spans="1:10" ht="25.5" hidden="1">
      <c r="A1107" s="179">
        <v>97663</v>
      </c>
      <c r="B1107" s="87" t="s">
        <v>44</v>
      </c>
      <c r="C1107" s="29" t="s">
        <v>13</v>
      </c>
      <c r="D1107" s="28" t="s">
        <v>666</v>
      </c>
      <c r="E1107" s="194" t="s">
        <v>32</v>
      </c>
      <c r="F1107" s="30">
        <v>1</v>
      </c>
      <c r="G1107" s="31"/>
      <c r="H1107" s="32">
        <f>SUM(I1108:I1109)</f>
        <v>7.47</v>
      </c>
      <c r="I1107" s="33">
        <f>ROUND(H1107*F1107,2)</f>
        <v>7.47</v>
      </c>
    </row>
    <row r="1108" spans="1:10" ht="25.5" hidden="1">
      <c r="A1108" s="88">
        <v>88267</v>
      </c>
      <c r="B1108" s="71" t="s">
        <v>44</v>
      </c>
      <c r="C1108" s="27" t="s">
        <v>13</v>
      </c>
      <c r="D1108" s="35" t="s">
        <v>156</v>
      </c>
      <c r="E1108" s="167" t="s">
        <v>24</v>
      </c>
      <c r="F1108" s="34"/>
      <c r="G1108" s="166">
        <v>0.17549999999999999</v>
      </c>
      <c r="H1108" s="72">
        <v>17.170000000000002</v>
      </c>
      <c r="I1108" s="72">
        <f t="shared" ref="I1108:I1109" si="189">ROUND(H1108*G1108,2)</f>
        <v>3.01</v>
      </c>
    </row>
    <row r="1109" spans="1:10" hidden="1">
      <c r="A1109" s="174">
        <v>88316</v>
      </c>
      <c r="B1109" s="71" t="s">
        <v>44</v>
      </c>
      <c r="C1109" s="27" t="s">
        <v>13</v>
      </c>
      <c r="D1109" s="35" t="s">
        <v>33</v>
      </c>
      <c r="E1109" s="167" t="s">
        <v>24</v>
      </c>
      <c r="F1109" s="34"/>
      <c r="G1109" s="178">
        <v>0.3448</v>
      </c>
      <c r="H1109" s="38">
        <v>12.94</v>
      </c>
      <c r="I1109" s="72">
        <f t="shared" si="189"/>
        <v>4.46</v>
      </c>
    </row>
    <row r="1110" spans="1:10" hidden="1">
      <c r="A1110" s="187"/>
    </row>
    <row r="1111" spans="1:10" hidden="1">
      <c r="A1111" s="179" t="s">
        <v>667</v>
      </c>
      <c r="B1111" s="39" t="s">
        <v>8</v>
      </c>
      <c r="C1111" s="29" t="s">
        <v>13</v>
      </c>
      <c r="D1111" s="188" t="s">
        <v>668</v>
      </c>
      <c r="E1111" s="194" t="s">
        <v>7</v>
      </c>
      <c r="F1111" s="30">
        <v>1</v>
      </c>
      <c r="G1111" s="31"/>
      <c r="H1111" s="32">
        <f>SUM(I1112:I1118)</f>
        <v>389.23</v>
      </c>
      <c r="I1111" s="33">
        <f>ROUND(H1111*F1111,2)</f>
        <v>389.23</v>
      </c>
    </row>
    <row r="1112" spans="1:10" s="34" customFormat="1" hidden="1">
      <c r="A1112" s="27">
        <v>88309</v>
      </c>
      <c r="B1112" s="42" t="s">
        <v>44</v>
      </c>
      <c r="C1112" s="27" t="s">
        <v>13</v>
      </c>
      <c r="D1112" s="35" t="s">
        <v>52</v>
      </c>
      <c r="E1112" s="167" t="s">
        <v>24</v>
      </c>
      <c r="G1112" s="36">
        <v>2</v>
      </c>
      <c r="H1112" s="176">
        <v>17.2</v>
      </c>
      <c r="I1112" s="37">
        <f>ROUND(G1112*H1112,2)</f>
        <v>34.4</v>
      </c>
      <c r="J1112" s="167"/>
    </row>
    <row r="1113" spans="1:10" hidden="1">
      <c r="A1113" s="174">
        <v>88316</v>
      </c>
      <c r="B1113" s="71" t="s">
        <v>44</v>
      </c>
      <c r="C1113" s="27" t="s">
        <v>13</v>
      </c>
      <c r="D1113" s="35" t="s">
        <v>33</v>
      </c>
      <c r="E1113" s="167" t="s">
        <v>24</v>
      </c>
      <c r="F1113" s="34"/>
      <c r="G1113" s="36">
        <v>4.8</v>
      </c>
      <c r="H1113" s="176">
        <v>12.94</v>
      </c>
      <c r="I1113" s="37">
        <f t="shared" ref="I1113:I1118" si="190">ROUND(G1113*H1113,2)</f>
        <v>62.11</v>
      </c>
    </row>
    <row r="1114" spans="1:10" s="34" customFormat="1" ht="25.5" hidden="1">
      <c r="A1114" s="27">
        <v>367</v>
      </c>
      <c r="B1114" s="42" t="s">
        <v>44</v>
      </c>
      <c r="C1114" s="44" t="s">
        <v>14</v>
      </c>
      <c r="D1114" s="35" t="str">
        <f>IF(A1114=0," ",VLOOKUP(A1114,InsumosSINAPI!$A$6:$I$9354,2,0))</f>
        <v>AREIA GROSSA - POSTO JAZIDA/FORNECEDOR (RETIRADO NA JAZIDA, SEM TRANSPORTE)</v>
      </c>
      <c r="E1114" s="167" t="str">
        <f>IF(A1114=0," ",VLOOKUP(A1114,InsumosSINAPI!$A$6:$I$9354,3,0))</f>
        <v xml:space="preserve">M3    </v>
      </c>
      <c r="G1114" s="36">
        <v>4.0000000000000001E-3</v>
      </c>
      <c r="H1114" s="72" t="str">
        <f>IF(A1114=0," ",VLOOKUP(A1114,InsumosSINAPI!$A$6:$I$9354,5,0))</f>
        <v>101,30</v>
      </c>
      <c r="I1114" s="37">
        <f t="shared" si="190"/>
        <v>0.41</v>
      </c>
      <c r="J1114" s="167"/>
    </row>
    <row r="1115" spans="1:10" s="34" customFormat="1" hidden="1">
      <c r="A1115" s="27" t="s">
        <v>669</v>
      </c>
      <c r="B1115" s="42" t="s">
        <v>8</v>
      </c>
      <c r="C1115" s="44" t="s">
        <v>14</v>
      </c>
      <c r="D1115" s="35" t="s">
        <v>668</v>
      </c>
      <c r="E1115" s="167" t="s">
        <v>7</v>
      </c>
      <c r="G1115" s="36">
        <v>1</v>
      </c>
      <c r="H1115" s="72">
        <v>286.67</v>
      </c>
      <c r="I1115" s="37">
        <f t="shared" si="190"/>
        <v>286.67</v>
      </c>
      <c r="J1115" s="167"/>
    </row>
    <row r="1116" spans="1:10" s="34" customFormat="1" hidden="1">
      <c r="A1116" s="27">
        <v>1379</v>
      </c>
      <c r="B1116" s="42" t="s">
        <v>44</v>
      </c>
      <c r="C1116" s="44" t="s">
        <v>14</v>
      </c>
      <c r="D1116" s="35" t="str">
        <f>IF(A1116=0," ",VLOOKUP(A1116,InsumosSINAPI!$A$6:$I$9354,2,0))</f>
        <v>CIMENTO PORTLAND COMPOSTO CP II-32</v>
      </c>
      <c r="E1116" s="167" t="str">
        <f>IF(A1116=0," ",VLOOKUP(A1116,InsumosSINAPI!$A$6:$I$9354,3,0))</f>
        <v xml:space="preserve">KG    </v>
      </c>
      <c r="G1116" s="36">
        <v>1.6</v>
      </c>
      <c r="H1116" s="72" t="str">
        <f>IF(A1116=0," ",VLOOKUP(A1116,InsumosSINAPI!$A$6:$I$9354,5,0))</f>
        <v>0,56</v>
      </c>
      <c r="I1116" s="37">
        <f t="shared" si="190"/>
        <v>0.9</v>
      </c>
      <c r="J1116" s="167"/>
    </row>
    <row r="1117" spans="1:10" s="34" customFormat="1" ht="25.5" hidden="1">
      <c r="A1117" s="27" t="s">
        <v>670</v>
      </c>
      <c r="B1117" s="42" t="s">
        <v>8</v>
      </c>
      <c r="C1117" s="27" t="s">
        <v>14</v>
      </c>
      <c r="D1117" s="35" t="s">
        <v>671</v>
      </c>
      <c r="E1117" s="167" t="s">
        <v>10</v>
      </c>
      <c r="G1117" s="36">
        <v>1.3</v>
      </c>
      <c r="H1117" s="176">
        <v>2.7</v>
      </c>
      <c r="I1117" s="37">
        <f t="shared" si="190"/>
        <v>3.51</v>
      </c>
      <c r="J1117" s="167"/>
    </row>
    <row r="1118" spans="1:10" s="34" customFormat="1" hidden="1">
      <c r="A1118" s="27">
        <v>1380</v>
      </c>
      <c r="B1118" s="42" t="s">
        <v>44</v>
      </c>
      <c r="C1118" s="27" t="s">
        <v>14</v>
      </c>
      <c r="D1118" s="35" t="str">
        <f>IF(A1118=0," ",VLOOKUP(A1118,InsumosSINAPI!$A$6:$I$9354,2,0))</f>
        <v>CIMENTO BRANCO</v>
      </c>
      <c r="E1118" s="167" t="str">
        <f>IF(A1118=0," ",VLOOKUP(A1118,InsumosSINAPI!$A$6:$I$9354,3,0))</f>
        <v xml:space="preserve">KG    </v>
      </c>
      <c r="G1118" s="36">
        <v>0.7</v>
      </c>
      <c r="H1118" s="176" t="str">
        <f>IF(A1118=0," ",VLOOKUP(A1118,InsumosSINAPI!$A$6:$I$9354,5,0))</f>
        <v>1,76</v>
      </c>
      <c r="I1118" s="37">
        <f t="shared" si="190"/>
        <v>1.23</v>
      </c>
      <c r="J1118" s="167"/>
    </row>
    <row r="1119" spans="1:10" hidden="1"/>
    <row r="1120" spans="1:10" ht="38.25" hidden="1">
      <c r="A1120" s="179">
        <v>72119</v>
      </c>
      <c r="B1120" s="87" t="s">
        <v>44</v>
      </c>
      <c r="C1120" s="29" t="s">
        <v>13</v>
      </c>
      <c r="D1120" s="28" t="s">
        <v>672</v>
      </c>
      <c r="E1120" s="194" t="s">
        <v>7</v>
      </c>
      <c r="F1120" s="30">
        <v>1</v>
      </c>
      <c r="G1120" s="31"/>
      <c r="H1120" s="32">
        <f>SUM(I1121:I1124)</f>
        <v>398.65999999999997</v>
      </c>
      <c r="I1120" s="33">
        <f>ROUND(H1120*F1120,2)</f>
        <v>398.66</v>
      </c>
    </row>
    <row r="1121" spans="1:10" s="34" customFormat="1" hidden="1">
      <c r="A1121" s="88">
        <v>10498</v>
      </c>
      <c r="B1121" s="42" t="s">
        <v>44</v>
      </c>
      <c r="C1121" s="44" t="s">
        <v>14</v>
      </c>
      <c r="D1121" s="35" t="str">
        <f>IF(A1121=0," ",VLOOKUP(A1121,InsumosSINAPI!$A$6:$I$9354,2,0))</f>
        <v>MASSA PARA VIDRO</v>
      </c>
      <c r="E1121" s="167" t="str">
        <f>IF(A1121=0," ",VLOOKUP(A1121,InsumosSINAPI!$A$6:$I$9354,3,0))</f>
        <v xml:space="preserve">KG    </v>
      </c>
      <c r="G1121" s="36">
        <v>1.5</v>
      </c>
      <c r="H1121" s="72" t="str">
        <f>IF(A1121=0," ",VLOOKUP(A1121,InsumosSINAPI!$A$6:$I$9354,5,0))</f>
        <v>13,56</v>
      </c>
      <c r="I1121" s="37">
        <f t="shared" ref="I1121" si="191">ROUND(G1121*H1121,2)</f>
        <v>20.34</v>
      </c>
      <c r="J1121" s="167"/>
    </row>
    <row r="1122" spans="1:10" s="34" customFormat="1" hidden="1">
      <c r="A1122" s="88">
        <v>10506</v>
      </c>
      <c r="B1122" s="42" t="s">
        <v>44</v>
      </c>
      <c r="C1122" s="44" t="s">
        <v>14</v>
      </c>
      <c r="D1122" s="35" t="str">
        <f>IF(A1122=0," ",VLOOKUP(A1122,InsumosSINAPI!$A$6:$I$9354,2,0))</f>
        <v>VIDRO TEMPERADO INCOLOR E = 8 MM, SEM COLOCACAO</v>
      </c>
      <c r="E1122" s="167" t="str">
        <f>IF(A1122=0," ",VLOOKUP(A1122,InsumosSINAPI!$A$6:$I$9354,3,0))</f>
        <v xml:space="preserve">M2    </v>
      </c>
      <c r="G1122" s="36">
        <v>1</v>
      </c>
      <c r="H1122" s="72" t="str">
        <f>IF(A1122=0," ",VLOOKUP(A1122,InsumosSINAPI!$A$6:$I$9354,5,0))</f>
        <v>363,21</v>
      </c>
      <c r="I1122" s="37">
        <f t="shared" ref="I1122" si="192">ROUND(G1122*H1122,2)</f>
        <v>363.21</v>
      </c>
      <c r="J1122" s="167"/>
    </row>
    <row r="1123" spans="1:10" hidden="1">
      <c r="A1123" s="174">
        <v>88316</v>
      </c>
      <c r="B1123" s="71" t="s">
        <v>44</v>
      </c>
      <c r="C1123" s="27" t="s">
        <v>13</v>
      </c>
      <c r="D1123" s="35" t="s">
        <v>33</v>
      </c>
      <c r="E1123" s="167" t="s">
        <v>24</v>
      </c>
      <c r="F1123" s="34"/>
      <c r="G1123" s="36">
        <v>0.5</v>
      </c>
      <c r="H1123" s="38">
        <f>+$I$524</f>
        <v>16.11</v>
      </c>
      <c r="I1123" s="72">
        <f t="shared" ref="I1123:I1124" si="193">ROUND(H1123*G1123,2)</f>
        <v>8.06</v>
      </c>
    </row>
    <row r="1124" spans="1:10" hidden="1">
      <c r="A1124" s="7">
        <v>88325</v>
      </c>
      <c r="B1124" s="71" t="s">
        <v>44</v>
      </c>
      <c r="C1124" s="27" t="s">
        <v>13</v>
      </c>
      <c r="D1124" s="8" t="s">
        <v>599</v>
      </c>
      <c r="E1124" s="189" t="s">
        <v>24</v>
      </c>
      <c r="G1124" s="36">
        <v>0.5</v>
      </c>
      <c r="H1124" s="6">
        <v>14.09</v>
      </c>
      <c r="I1124" s="72">
        <f t="shared" si="193"/>
        <v>7.05</v>
      </c>
    </row>
    <row r="1125" spans="1:10" hidden="1"/>
    <row r="1126" spans="1:10" s="34" customFormat="1" hidden="1">
      <c r="A1126" s="29" t="s">
        <v>673</v>
      </c>
      <c r="B1126" s="29" t="s">
        <v>8</v>
      </c>
      <c r="C1126" s="29" t="s">
        <v>13</v>
      </c>
      <c r="D1126" s="28" t="s">
        <v>674</v>
      </c>
      <c r="E1126" s="194" t="s">
        <v>32</v>
      </c>
      <c r="F1126" s="30">
        <v>1</v>
      </c>
      <c r="G1126" s="31"/>
      <c r="H1126" s="32">
        <f>SUM(I1127:I1130)</f>
        <v>91.05</v>
      </c>
      <c r="I1126" s="33">
        <f>ROUND(H1126*F1126,2)</f>
        <v>91.05</v>
      </c>
      <c r="J1126" s="167"/>
    </row>
    <row r="1127" spans="1:10" ht="25.5" hidden="1">
      <c r="A1127" s="88">
        <v>88267</v>
      </c>
      <c r="B1127" s="71" t="s">
        <v>44</v>
      </c>
      <c r="C1127" s="27" t="s">
        <v>13</v>
      </c>
      <c r="D1127" s="35" t="s">
        <v>156</v>
      </c>
      <c r="E1127" s="167" t="s">
        <v>24</v>
      </c>
      <c r="F1127" s="34"/>
      <c r="G1127" s="36">
        <v>0.5</v>
      </c>
      <c r="H1127" s="72">
        <v>17.170000000000002</v>
      </c>
      <c r="I1127" s="72">
        <f t="shared" ref="I1127:I1128" si="194">ROUND(H1127*G1127,2)</f>
        <v>8.59</v>
      </c>
    </row>
    <row r="1128" spans="1:10" ht="25.5" hidden="1">
      <c r="A1128" s="174">
        <v>88248</v>
      </c>
      <c r="B1128" s="71" t="s">
        <v>44</v>
      </c>
      <c r="C1128" s="27" t="s">
        <v>13</v>
      </c>
      <c r="D1128" s="35" t="s">
        <v>157</v>
      </c>
      <c r="E1128" s="167" t="s">
        <v>24</v>
      </c>
      <c r="F1128" s="34"/>
      <c r="G1128" s="172">
        <v>0.5</v>
      </c>
      <c r="H1128" s="38">
        <v>13.54</v>
      </c>
      <c r="I1128" s="72">
        <f t="shared" si="194"/>
        <v>6.77</v>
      </c>
    </row>
    <row r="1129" spans="1:10" s="34" customFormat="1" hidden="1">
      <c r="A1129" s="27" t="s">
        <v>675</v>
      </c>
      <c r="B1129" s="42" t="s">
        <v>8</v>
      </c>
      <c r="C1129" s="44" t="s">
        <v>14</v>
      </c>
      <c r="D1129" s="35" t="s">
        <v>676</v>
      </c>
      <c r="E1129" s="167" t="s">
        <v>32</v>
      </c>
      <c r="G1129" s="36">
        <v>1</v>
      </c>
      <c r="H1129" s="72">
        <v>75.63</v>
      </c>
      <c r="I1129" s="43">
        <f>ROUND(G1129*H1129,2)</f>
        <v>75.63</v>
      </c>
      <c r="J1129" s="167"/>
    </row>
    <row r="1130" spans="1:10" s="34" customFormat="1" hidden="1">
      <c r="A1130" s="27" t="s">
        <v>192</v>
      </c>
      <c r="B1130" s="42" t="s">
        <v>8</v>
      </c>
      <c r="C1130" s="44" t="s">
        <v>14</v>
      </c>
      <c r="D1130" s="35" t="s">
        <v>193</v>
      </c>
      <c r="E1130" s="167" t="s">
        <v>11</v>
      </c>
      <c r="G1130" s="36">
        <v>0.28000000000000003</v>
      </c>
      <c r="H1130" s="72">
        <v>0.2</v>
      </c>
      <c r="I1130" s="43">
        <f t="shared" ref="I1130" si="195">ROUND(G1130*H1130,2)</f>
        <v>0.06</v>
      </c>
      <c r="J1130" s="167"/>
    </row>
    <row r="1131" spans="1:10" hidden="1"/>
    <row r="1132" spans="1:10" ht="38.25" hidden="1">
      <c r="A1132" s="202" t="s">
        <v>677</v>
      </c>
      <c r="B1132" s="203" t="s">
        <v>54</v>
      </c>
      <c r="C1132" s="204" t="s">
        <v>13</v>
      </c>
      <c r="D1132" s="205" t="s">
        <v>678</v>
      </c>
      <c r="E1132" s="206" t="s">
        <v>11</v>
      </c>
      <c r="F1132" s="207">
        <v>1</v>
      </c>
      <c r="G1132" s="208"/>
      <c r="H1132" s="209">
        <f>SUM(I1133:I1135)</f>
        <v>44.64</v>
      </c>
      <c r="I1132" s="210">
        <f>F1132*H1132</f>
        <v>44.64</v>
      </c>
    </row>
    <row r="1133" spans="1:10" hidden="1">
      <c r="A1133" s="211">
        <v>88264</v>
      </c>
      <c r="B1133" s="212" t="s">
        <v>44</v>
      </c>
      <c r="C1133" s="211" t="s">
        <v>13</v>
      </c>
      <c r="D1133" s="213" t="s">
        <v>64</v>
      </c>
      <c r="E1133" s="167" t="s">
        <v>24</v>
      </c>
      <c r="F1133" s="214"/>
      <c r="G1133" s="215">
        <v>1.2</v>
      </c>
      <c r="H1133" s="216">
        <v>17.36</v>
      </c>
      <c r="I1133" s="217">
        <f>ROUND(G1133*H1133,2)</f>
        <v>20.83</v>
      </c>
    </row>
    <row r="1134" spans="1:10" ht="25.5" hidden="1">
      <c r="A1134" s="211">
        <v>88247</v>
      </c>
      <c r="B1134" s="212" t="s">
        <v>44</v>
      </c>
      <c r="C1134" s="211" t="s">
        <v>13</v>
      </c>
      <c r="D1134" s="213" t="s">
        <v>679</v>
      </c>
      <c r="E1134" s="211" t="s">
        <v>24</v>
      </c>
      <c r="F1134" s="214"/>
      <c r="G1134" s="215">
        <v>1.2</v>
      </c>
      <c r="H1134" s="218">
        <v>13.6</v>
      </c>
      <c r="I1134" s="219">
        <f>ROUND(G1134*H1134,2)</f>
        <v>16.32</v>
      </c>
    </row>
    <row r="1135" spans="1:10" hidden="1">
      <c r="A1135" s="211" t="s">
        <v>680</v>
      </c>
      <c r="B1135" s="212" t="s">
        <v>8</v>
      </c>
      <c r="C1135" s="211" t="s">
        <v>14</v>
      </c>
      <c r="D1135" s="213" t="s">
        <v>681</v>
      </c>
      <c r="E1135" s="211" t="s">
        <v>11</v>
      </c>
      <c r="F1135" s="214"/>
      <c r="G1135" s="215">
        <v>1</v>
      </c>
      <c r="H1135" s="248">
        <v>7.49</v>
      </c>
      <c r="I1135" s="220">
        <f>ROUND(G1135*H1135,2)</f>
        <v>7.49</v>
      </c>
    </row>
    <row r="1136" spans="1:10" hidden="1"/>
    <row r="1137" spans="1:10" s="223" customFormat="1" ht="38.25" hidden="1">
      <c r="A1137" s="221" t="s">
        <v>455</v>
      </c>
      <c r="B1137" s="222" t="s">
        <v>8</v>
      </c>
      <c r="C1137" s="222" t="s">
        <v>13</v>
      </c>
      <c r="D1137" s="205" t="s">
        <v>456</v>
      </c>
      <c r="E1137" s="206" t="s">
        <v>3</v>
      </c>
      <c r="F1137" s="207">
        <v>1</v>
      </c>
      <c r="G1137" s="208"/>
      <c r="H1137" s="209">
        <f>SUM(I1138)</f>
        <v>1081.52</v>
      </c>
      <c r="I1137" s="210">
        <f>ROUND(H1137*F1137,2)</f>
        <v>1081.52</v>
      </c>
      <c r="J1137" s="255"/>
    </row>
    <row r="1138" spans="1:10" s="223" customFormat="1" ht="45.75" hidden="1" customHeight="1">
      <c r="A1138" s="211" t="s">
        <v>457</v>
      </c>
      <c r="B1138" s="212" t="s">
        <v>8</v>
      </c>
      <c r="C1138" s="211" t="s">
        <v>13</v>
      </c>
      <c r="D1138" s="213" t="s">
        <v>456</v>
      </c>
      <c r="E1138" s="211" t="s">
        <v>3</v>
      </c>
      <c r="F1138" s="214"/>
      <c r="G1138" s="215">
        <v>1</v>
      </c>
      <c r="H1138" s="217">
        <v>1081.52</v>
      </c>
      <c r="I1138" s="217">
        <f>ROUND(G1138*H1138,2)</f>
        <v>1081.52</v>
      </c>
      <c r="J1138" s="255"/>
    </row>
    <row r="1139" spans="1:10" s="223" customFormat="1" hidden="1">
      <c r="A1139" s="211"/>
      <c r="C1139" s="211"/>
      <c r="D1139" s="213"/>
      <c r="E1139" s="211"/>
      <c r="H1139" s="224"/>
      <c r="I1139" s="224"/>
      <c r="J1139" s="238"/>
    </row>
    <row r="1140" spans="1:10" ht="38.25" hidden="1">
      <c r="A1140" s="179">
        <v>91836</v>
      </c>
      <c r="B1140" s="87" t="s">
        <v>44</v>
      </c>
      <c r="C1140" s="29" t="s">
        <v>13</v>
      </c>
      <c r="D1140" s="28" t="s">
        <v>682</v>
      </c>
      <c r="E1140" s="194" t="s">
        <v>11</v>
      </c>
      <c r="F1140" s="30">
        <v>1</v>
      </c>
      <c r="G1140" s="31"/>
      <c r="H1140" s="32">
        <f>SUM(I1141:I1144)</f>
        <v>9.17</v>
      </c>
      <c r="I1140" s="33">
        <f>ROUND(H1140*F1140,2)</f>
        <v>9.17</v>
      </c>
    </row>
    <row r="1141" spans="1:10" s="34" customFormat="1" ht="25.5" hidden="1">
      <c r="A1141" s="88">
        <v>2690</v>
      </c>
      <c r="B1141" s="212" t="s">
        <v>44</v>
      </c>
      <c r="C1141" s="211" t="s">
        <v>14</v>
      </c>
      <c r="D1141" s="35" t="str">
        <f>IF(A1141=0," ",VLOOKUP(A1141,InsumosSINAPI!$A$6:$I$9354,2,0))</f>
        <v>ELETRODUTO PVC FLEXIVEL CORRUGADO, COR AMARELA, DE 32 MM</v>
      </c>
      <c r="E1141" s="167" t="str">
        <f>IF(A1141=0," ",VLOOKUP(A1141,InsumosSINAPI!$A$6:$I$9354,3,0))</f>
        <v xml:space="preserve">M     </v>
      </c>
      <c r="G1141" s="215">
        <v>1.1000000000000001</v>
      </c>
      <c r="H1141" s="72" t="str">
        <f>IF(A1141=0," ",VLOOKUP(A1141,InsumosSINAPI!$A$6:$I$9354,5,0))</f>
        <v>4,23</v>
      </c>
      <c r="I1141" s="217">
        <f t="shared" ref="I1141:I1142" si="196">ROUND(G1141*H1141,2)</f>
        <v>4.6500000000000004</v>
      </c>
      <c r="J1141" s="167"/>
    </row>
    <row r="1142" spans="1:10" s="34" customFormat="1" ht="25.5" hidden="1">
      <c r="A1142" s="88">
        <v>88247</v>
      </c>
      <c r="B1142" s="212" t="s">
        <v>44</v>
      </c>
      <c r="C1142" s="211" t="s">
        <v>13</v>
      </c>
      <c r="D1142" s="35" t="s">
        <v>679</v>
      </c>
      <c r="E1142" s="167" t="s">
        <v>24</v>
      </c>
      <c r="G1142" s="215">
        <v>0.09</v>
      </c>
      <c r="H1142" s="72">
        <v>13.6</v>
      </c>
      <c r="I1142" s="217">
        <f t="shared" si="196"/>
        <v>1.22</v>
      </c>
      <c r="J1142" s="167"/>
    </row>
    <row r="1143" spans="1:10" s="34" customFormat="1" hidden="1">
      <c r="A1143" s="88">
        <v>88264</v>
      </c>
      <c r="B1143" s="212" t="s">
        <v>44</v>
      </c>
      <c r="C1143" s="211" t="s">
        <v>13</v>
      </c>
      <c r="D1143" s="35" t="s">
        <v>64</v>
      </c>
      <c r="E1143" s="167" t="s">
        <v>24</v>
      </c>
      <c r="G1143" s="215">
        <v>0.09</v>
      </c>
      <c r="H1143" s="72">
        <v>17.36</v>
      </c>
      <c r="I1143" s="217">
        <f t="shared" ref="I1143:I1144" si="197">ROUND(H1143*G1143,2)</f>
        <v>1.56</v>
      </c>
      <c r="J1143" s="167"/>
    </row>
    <row r="1144" spans="1:10" s="34" customFormat="1" ht="63.75" hidden="1">
      <c r="A1144" s="88">
        <v>91170</v>
      </c>
      <c r="B1144" s="212" t="s">
        <v>44</v>
      </c>
      <c r="C1144" s="211" t="s">
        <v>13</v>
      </c>
      <c r="D1144" s="35" t="s">
        <v>683</v>
      </c>
      <c r="E1144" s="167" t="s">
        <v>11</v>
      </c>
      <c r="G1144" s="215">
        <v>1</v>
      </c>
      <c r="H1144" s="72">
        <v>1.74</v>
      </c>
      <c r="I1144" s="217">
        <f t="shared" si="197"/>
        <v>1.74</v>
      </c>
      <c r="J1144" s="167"/>
    </row>
    <row r="1145" spans="1:10" hidden="1"/>
    <row r="1146" spans="1:10" ht="38.25" hidden="1">
      <c r="A1146" s="179">
        <v>91929</v>
      </c>
      <c r="B1146" s="87" t="s">
        <v>44</v>
      </c>
      <c r="C1146" s="29" t="s">
        <v>13</v>
      </c>
      <c r="D1146" s="28" t="s">
        <v>684</v>
      </c>
      <c r="E1146" s="194" t="s">
        <v>11</v>
      </c>
      <c r="F1146" s="225">
        <v>1</v>
      </c>
      <c r="G1146" s="226"/>
      <c r="H1146" s="227">
        <f>SUM(I1147:I1150)</f>
        <v>6.67</v>
      </c>
      <c r="I1146" s="228">
        <f>ROUND(H1146*F1146,2)</f>
        <v>6.67</v>
      </c>
    </row>
    <row r="1147" spans="1:10" s="34" customFormat="1" ht="51" hidden="1">
      <c r="A1147" s="88">
        <v>1021</v>
      </c>
      <c r="B1147" s="212" t="s">
        <v>44</v>
      </c>
      <c r="C1147" s="211" t="s">
        <v>14</v>
      </c>
      <c r="D1147" s="35" t="str">
        <f>IF(A1147=0," ",VLOOKUP(A1147,InsumosSINAPI!$A$6:$I$9354,2,0))</f>
        <v>CABO DE COBRE, FLEXIVEL, CLASSE 4 OU 5, ISOLACAO EM PVC/A, ANTICHAMA BWF-B, COBERTURA PVC-ST1, ANTICHAMA BWF-B, 1 CONDUTOR, 0,6/1 KV, SECAO NOMINAL 4 MM2</v>
      </c>
      <c r="E1147" s="167" t="str">
        <f>IF(A1147=0," ",VLOOKUP(A1147,InsumosSINAPI!$A$6:$I$9354,3,0))</f>
        <v xml:space="preserve">M     </v>
      </c>
      <c r="G1147" s="215">
        <v>1.19</v>
      </c>
      <c r="H1147" s="72" t="str">
        <f>IF(A1147=0," ",VLOOKUP(A1147,InsumosSINAPI!$A$6:$I$9354,5,0))</f>
        <v>4,55</v>
      </c>
      <c r="I1147" s="217">
        <f t="shared" ref="I1147:I1149" si="198">ROUND(G1147*H1147,2)</f>
        <v>5.41</v>
      </c>
      <c r="J1147" s="167"/>
    </row>
    <row r="1148" spans="1:10" s="34" customFormat="1" ht="25.5" hidden="1">
      <c r="A1148" s="88">
        <v>21127</v>
      </c>
      <c r="B1148" s="212" t="s">
        <v>44</v>
      </c>
      <c r="C1148" s="211" t="s">
        <v>14</v>
      </c>
      <c r="D1148" s="35" t="str">
        <f>IF(A1148=0," ",VLOOKUP(A1148,InsumosSINAPI!$A$6:$I$9354,2,0))</f>
        <v>FITA ISOLANTE ADESIVA ANTICHAMA, USO ATE 750 V, EM ROLO DE 19 MM X 5 M</v>
      </c>
      <c r="E1148" s="167" t="str">
        <f>IF(A1148=0," ",VLOOKUP(A1148,InsumosSINAPI!$A$6:$I$9354,3,0))</f>
        <v xml:space="preserve">UN    </v>
      </c>
      <c r="G1148" s="215">
        <v>8.9999999999999993E-3</v>
      </c>
      <c r="H1148" s="72" t="str">
        <f>IF(A1148=0," ",VLOOKUP(A1148,InsumosSINAPI!$A$6:$I$9354,5,0))</f>
        <v>3,21</v>
      </c>
      <c r="I1148" s="217">
        <f t="shared" ref="I1148" si="199">ROUND(G1148*H1148,2)</f>
        <v>0.03</v>
      </c>
      <c r="J1148" s="167"/>
    </row>
    <row r="1149" spans="1:10" s="34" customFormat="1" ht="25.5" hidden="1">
      <c r="A1149" s="88">
        <v>88247</v>
      </c>
      <c r="B1149" s="212" t="s">
        <v>44</v>
      </c>
      <c r="C1149" s="211" t="s">
        <v>13</v>
      </c>
      <c r="D1149" s="35" t="s">
        <v>679</v>
      </c>
      <c r="E1149" s="167" t="s">
        <v>24</v>
      </c>
      <c r="G1149" s="215">
        <v>0.04</v>
      </c>
      <c r="H1149" s="72">
        <v>13.6</v>
      </c>
      <c r="I1149" s="217">
        <f t="shared" si="198"/>
        <v>0.54</v>
      </c>
      <c r="J1149" s="167"/>
    </row>
    <row r="1150" spans="1:10" s="34" customFormat="1" hidden="1">
      <c r="A1150" s="88">
        <v>88264</v>
      </c>
      <c r="B1150" s="212" t="s">
        <v>44</v>
      </c>
      <c r="C1150" s="211" t="s">
        <v>13</v>
      </c>
      <c r="D1150" s="35" t="s">
        <v>64</v>
      </c>
      <c r="E1150" s="167" t="s">
        <v>24</v>
      </c>
      <c r="G1150" s="215">
        <v>0.04</v>
      </c>
      <c r="H1150" s="72">
        <v>17.36</v>
      </c>
      <c r="I1150" s="217">
        <f t="shared" ref="I1150" si="200">ROUND(H1150*G1150,2)</f>
        <v>0.69</v>
      </c>
      <c r="J1150" s="167"/>
    </row>
    <row r="1151" spans="1:10" hidden="1"/>
    <row r="1152" spans="1:10" ht="25.5" hidden="1">
      <c r="A1152" s="179">
        <v>86958</v>
      </c>
      <c r="B1152" s="87" t="s">
        <v>44</v>
      </c>
      <c r="C1152" s="29" t="s">
        <v>13</v>
      </c>
      <c r="D1152" s="28" t="s">
        <v>685</v>
      </c>
      <c r="E1152" s="194" t="s">
        <v>32</v>
      </c>
      <c r="F1152" s="225">
        <v>1</v>
      </c>
      <c r="G1152" s="226"/>
      <c r="H1152" s="227">
        <f>SUM(I1153:I1154)</f>
        <v>40.65</v>
      </c>
      <c r="I1152" s="228">
        <f>ROUND(H1152*F1152,2)</f>
        <v>40.65</v>
      </c>
    </row>
    <row r="1153" spans="1:10" s="34" customFormat="1" ht="25.5" hidden="1">
      <c r="A1153" s="88">
        <v>559</v>
      </c>
      <c r="B1153" s="212" t="s">
        <v>44</v>
      </c>
      <c r="C1153" s="211" t="s">
        <v>14</v>
      </c>
      <c r="D1153" s="35" t="str">
        <f>IF(A1153=0," ",VLOOKUP(A1153,InsumosSINAPI!$A$6:$I$9354,2,0))</f>
        <v>BARRA DE FERRO CHATO, RETANGULAR, 50,8 MM X 6,35 MM (L X E), 2,53 KG/M</v>
      </c>
      <c r="E1153" s="167" t="str">
        <f>IF(A1153=0," ",VLOOKUP(A1153,InsumosSINAPI!$A$6:$I$9354,3,0))</f>
        <v xml:space="preserve">M     </v>
      </c>
      <c r="G1153" s="215">
        <v>0.96</v>
      </c>
      <c r="H1153" s="72" t="str">
        <f>IF(A1153=0," ",VLOOKUP(A1153,InsumosSINAPI!$A$6:$I$9354,5,0))</f>
        <v>29,74</v>
      </c>
      <c r="I1153" s="217">
        <f t="shared" ref="I1153" si="201">ROUND(G1153*H1153,2)</f>
        <v>28.55</v>
      </c>
      <c r="J1153" s="167"/>
    </row>
    <row r="1154" spans="1:10" s="34" customFormat="1" ht="38.25" hidden="1">
      <c r="A1154" s="88">
        <v>6391</v>
      </c>
      <c r="B1154" s="212" t="s">
        <v>44</v>
      </c>
      <c r="C1154" s="211" t="s">
        <v>13</v>
      </c>
      <c r="D1154" s="35" t="s">
        <v>624</v>
      </c>
      <c r="E1154" s="167" t="s">
        <v>11</v>
      </c>
      <c r="G1154" s="215">
        <v>0.1</v>
      </c>
      <c r="H1154" s="72">
        <v>120.99</v>
      </c>
      <c r="I1154" s="217">
        <f t="shared" ref="I1154" si="202">ROUND(H1154*G1154,2)</f>
        <v>12.1</v>
      </c>
      <c r="J1154" s="167"/>
    </row>
    <row r="1155" spans="1:10" hidden="1"/>
    <row r="1156" spans="1:10" ht="51" hidden="1">
      <c r="A1156" s="179" t="s">
        <v>686</v>
      </c>
      <c r="B1156" s="87" t="s">
        <v>44</v>
      </c>
      <c r="C1156" s="29" t="s">
        <v>13</v>
      </c>
      <c r="D1156" s="28" t="s">
        <v>687</v>
      </c>
      <c r="E1156" s="194" t="s">
        <v>7</v>
      </c>
      <c r="F1156" s="225">
        <v>1</v>
      </c>
      <c r="G1156" s="226"/>
      <c r="H1156" s="227">
        <f>SUM(I1157:I1158)</f>
        <v>40.65</v>
      </c>
      <c r="I1156" s="228">
        <f>ROUND(H1156*F1156,2)</f>
        <v>40.65</v>
      </c>
    </row>
    <row r="1157" spans="1:10" s="34" customFormat="1" ht="25.5" hidden="1">
      <c r="A1157" s="88">
        <v>559</v>
      </c>
      <c r="B1157" s="212" t="s">
        <v>44</v>
      </c>
      <c r="C1157" s="211" t="s">
        <v>14</v>
      </c>
      <c r="D1157" s="35" t="str">
        <f>IF(A1157=0," ",VLOOKUP(A1157,InsumosSINAPI!$A$6:$I$9354,2,0))</f>
        <v>BARRA DE FERRO CHATO, RETANGULAR, 50,8 MM X 6,35 MM (L X E), 2,53 KG/M</v>
      </c>
      <c r="E1157" s="167" t="str">
        <f>IF(A1157=0," ",VLOOKUP(A1157,InsumosSINAPI!$A$6:$I$9354,3,0))</f>
        <v xml:space="preserve">M     </v>
      </c>
      <c r="G1157" s="215">
        <v>0.96</v>
      </c>
      <c r="H1157" s="72" t="str">
        <f>IF(A1157=0," ",VLOOKUP(A1157,InsumosSINAPI!$A$6:$I$9354,5,0))</f>
        <v>29,74</v>
      </c>
      <c r="I1157" s="217">
        <f t="shared" ref="I1157" si="203">ROUND(G1157*H1157,2)</f>
        <v>28.55</v>
      </c>
      <c r="J1157" s="167"/>
    </row>
    <row r="1158" spans="1:10" s="34" customFormat="1" ht="38.25" hidden="1">
      <c r="A1158" s="88">
        <v>6391</v>
      </c>
      <c r="B1158" s="212" t="s">
        <v>44</v>
      </c>
      <c r="C1158" s="211" t="s">
        <v>13</v>
      </c>
      <c r="D1158" s="35" t="s">
        <v>624</v>
      </c>
      <c r="E1158" s="167" t="s">
        <v>11</v>
      </c>
      <c r="G1158" s="215">
        <v>0.1</v>
      </c>
      <c r="H1158" s="72">
        <v>120.99</v>
      </c>
      <c r="I1158" s="217">
        <f t="shared" ref="I1158" si="204">ROUND(H1158*G1158,2)</f>
        <v>12.1</v>
      </c>
      <c r="J1158" s="167"/>
    </row>
    <row r="1159" spans="1:10" hidden="1"/>
    <row r="1160" spans="1:10" ht="38.25" hidden="1">
      <c r="A1160" s="179" t="s">
        <v>688</v>
      </c>
      <c r="B1160" s="87" t="s">
        <v>109</v>
      </c>
      <c r="C1160" s="29" t="s">
        <v>13</v>
      </c>
      <c r="D1160" s="28" t="s">
        <v>689</v>
      </c>
      <c r="E1160" s="194" t="s">
        <v>32</v>
      </c>
      <c r="F1160" s="225">
        <v>1</v>
      </c>
      <c r="G1160" s="226"/>
      <c r="H1160" s="227">
        <f>SUM(I1161:I1167)</f>
        <v>664.53</v>
      </c>
      <c r="I1160" s="228">
        <f>ROUND(H1160*F1160,2)</f>
        <v>664.53</v>
      </c>
    </row>
    <row r="1161" spans="1:10" s="34" customFormat="1" ht="25.5" hidden="1">
      <c r="A1161" s="230">
        <v>1339</v>
      </c>
      <c r="B1161" s="212" t="s">
        <v>44</v>
      </c>
      <c r="C1161" s="211" t="s">
        <v>14</v>
      </c>
      <c r="D1161" s="35" t="str">
        <f>IF(A1161=0," ",VLOOKUP(A1161,InsumosSINAPI!$A$6:$I$9354,2,0))</f>
        <v>COLA A BASE DE RESINA SINTETICA PARA CHAPA DE LAMINADO MELAMINICO</v>
      </c>
      <c r="E1161" s="167" t="str">
        <f>IF(A1161=0," ",VLOOKUP(A1161,InsumosSINAPI!$A$6:$I$9354,3,0))</f>
        <v xml:space="preserve">KG    </v>
      </c>
      <c r="G1161" s="215">
        <v>0.5</v>
      </c>
      <c r="H1161" s="72" t="str">
        <f>IF(A1161=0," ",VLOOKUP(A1161,InsumosSINAPI!$A$6:$I$9354,5,0))</f>
        <v>45,97</v>
      </c>
      <c r="I1161" s="217">
        <f t="shared" ref="I1161" si="205">ROUND(G1161*H1161,2)</f>
        <v>22.99</v>
      </c>
      <c r="J1161" s="167"/>
    </row>
    <row r="1162" spans="1:10" s="34" customFormat="1" ht="25.5" hidden="1">
      <c r="A1162" s="230">
        <v>1341</v>
      </c>
      <c r="B1162" s="212" t="s">
        <v>44</v>
      </c>
      <c r="C1162" s="211" t="s">
        <v>14</v>
      </c>
      <c r="D1162" s="35" t="str">
        <f>IF(A1162=0," ",VLOOKUP(A1162,InsumosSINAPI!$A$6:$I$9354,2,0))</f>
        <v>CHAPA DE LAMINADO MELAMINICO, TEXTURIZADO, DE *1,25 X 3,08* M, E = 0,8 MM</v>
      </c>
      <c r="E1162" s="167" t="str">
        <f>IF(A1162=0," ",VLOOKUP(A1162,InsumosSINAPI!$A$6:$I$9354,3,0))</f>
        <v xml:space="preserve">M2    </v>
      </c>
      <c r="G1162" s="215">
        <v>2.2000000000000002</v>
      </c>
      <c r="H1162" s="72" t="str">
        <f>IF(A1162=0," ",VLOOKUP(A1162,InsumosSINAPI!$A$6:$I$9354,5,0))</f>
        <v>51,05</v>
      </c>
      <c r="I1162" s="217">
        <f t="shared" ref="I1162:I1167" si="206">ROUND(G1162*H1162,2)</f>
        <v>112.31</v>
      </c>
      <c r="J1162" s="167"/>
    </row>
    <row r="1163" spans="1:10" s="34" customFormat="1" ht="51" hidden="1">
      <c r="A1163" s="230">
        <v>5020</v>
      </c>
      <c r="B1163" s="212" t="s">
        <v>44</v>
      </c>
      <c r="C1163" s="211" t="s">
        <v>14</v>
      </c>
      <c r="D1163" s="35" t="str">
        <f>IF(A1163=0," ",VLOOKUP(A1163,InsumosSINAPI!$A$6:$I$9354,2,0))</f>
        <v>PORTA DE MADEIRA, FOLHA MEDIA (NBR 15930) DE 600 X 2100 MM, DE 35 MM A 40 MM DE ESPESSURA, NUCLEO SEMI-SOLIDO (SARRAFEADO), CAPA LISA EM HDF, ACABAMENTO LAMINADO NATURAL PARA VERNIZ</v>
      </c>
      <c r="E1163" s="167" t="str">
        <f>IF(A1163=0," ",VLOOKUP(A1163,InsumosSINAPI!$A$6:$I$9354,3,0))</f>
        <v xml:space="preserve">UN    </v>
      </c>
      <c r="G1163" s="215">
        <v>1</v>
      </c>
      <c r="H1163" s="72" t="str">
        <f>IF(A1163=0," ",VLOOKUP(A1163,InsumosSINAPI!$A$6:$I$9354,5,0))</f>
        <v>190,93</v>
      </c>
      <c r="I1163" s="217">
        <f t="shared" si="206"/>
        <v>190.93</v>
      </c>
      <c r="J1163" s="167"/>
    </row>
    <row r="1164" spans="1:10" s="34" customFormat="1" ht="25.5" hidden="1" customHeight="1">
      <c r="A1164" s="27">
        <v>88261</v>
      </c>
      <c r="B1164" s="71" t="s">
        <v>44</v>
      </c>
      <c r="C1164" s="27" t="s">
        <v>13</v>
      </c>
      <c r="D1164" s="35" t="s">
        <v>114</v>
      </c>
      <c r="E1164" s="167" t="s">
        <v>24</v>
      </c>
      <c r="G1164" s="36">
        <v>1</v>
      </c>
      <c r="H1164" s="72">
        <v>16.37</v>
      </c>
      <c r="I1164" s="182">
        <f t="shared" si="206"/>
        <v>16.37</v>
      </c>
      <c r="J1164" s="167"/>
    </row>
    <row r="1165" spans="1:10" ht="21.75" hidden="1">
      <c r="A1165" s="7" t="s">
        <v>690</v>
      </c>
      <c r="B1165" s="5" t="s">
        <v>109</v>
      </c>
      <c r="C1165" s="7" t="s">
        <v>14</v>
      </c>
      <c r="D1165" s="177" t="s">
        <v>691</v>
      </c>
      <c r="E1165" s="189" t="s">
        <v>32</v>
      </c>
      <c r="G1165" s="36">
        <v>1</v>
      </c>
      <c r="H1165" s="72">
        <v>168.93</v>
      </c>
      <c r="I1165" s="182">
        <f t="shared" si="206"/>
        <v>168.93</v>
      </c>
    </row>
    <row r="1166" spans="1:10" ht="21.75" hidden="1">
      <c r="A1166" s="229" t="s">
        <v>692</v>
      </c>
      <c r="B1166" s="5" t="s">
        <v>109</v>
      </c>
      <c r="C1166" s="7" t="s">
        <v>14</v>
      </c>
      <c r="D1166" s="177" t="s">
        <v>693</v>
      </c>
      <c r="E1166" s="189" t="s">
        <v>32</v>
      </c>
      <c r="G1166" s="36">
        <v>1</v>
      </c>
      <c r="H1166" s="72">
        <v>87.09</v>
      </c>
      <c r="I1166" s="182">
        <f t="shared" si="206"/>
        <v>87.09</v>
      </c>
    </row>
    <row r="1167" spans="1:10" hidden="1">
      <c r="A1167" s="229" t="s">
        <v>694</v>
      </c>
      <c r="B1167" s="5" t="s">
        <v>109</v>
      </c>
      <c r="C1167" s="7" t="s">
        <v>14</v>
      </c>
      <c r="D1167" s="229" t="s">
        <v>695</v>
      </c>
      <c r="E1167" s="189" t="s">
        <v>32</v>
      </c>
      <c r="G1167" s="36">
        <v>3</v>
      </c>
      <c r="H1167" s="72">
        <v>21.97</v>
      </c>
      <c r="I1167" s="182">
        <f t="shared" si="206"/>
        <v>65.91</v>
      </c>
    </row>
    <row r="1168" spans="1:10" hidden="1"/>
    <row r="1169" spans="1:10" ht="25.5" hidden="1">
      <c r="A1169" s="179">
        <v>84153</v>
      </c>
      <c r="B1169" s="87" t="s">
        <v>44</v>
      </c>
      <c r="C1169" s="29" t="s">
        <v>13</v>
      </c>
      <c r="D1169" s="28" t="s">
        <v>696</v>
      </c>
      <c r="E1169" s="194" t="s">
        <v>10</v>
      </c>
      <c r="F1169" s="225">
        <v>1</v>
      </c>
      <c r="G1169" s="226"/>
      <c r="H1169" s="227" t="e">
        <f>SUM(I1170:I1173)</f>
        <v>#N/A</v>
      </c>
      <c r="I1169" s="228" t="e">
        <f>ROUND(H1169*F1169,2)</f>
        <v>#N/A</v>
      </c>
    </row>
    <row r="1170" spans="1:10" s="34" customFormat="1" hidden="1">
      <c r="A1170" s="88">
        <v>134</v>
      </c>
      <c r="B1170" s="212" t="s">
        <v>44</v>
      </c>
      <c r="C1170" s="211" t="s">
        <v>14</v>
      </c>
      <c r="D1170" s="35" t="str">
        <f>IF(A1170=0," ",VLOOKUP(A1170,InsumosSINAPI!$A$6:$I$9354,2,0))</f>
        <v>GRAUTE CIMENTICIO PARA USO GERAL</v>
      </c>
      <c r="E1170" s="167" t="str">
        <f>IF(A1170=0," ",VLOOKUP(A1170,InsumosSINAPI!$A$6:$I$9354,3,0))</f>
        <v xml:space="preserve">KG    </v>
      </c>
      <c r="G1170" s="36">
        <v>1.464</v>
      </c>
      <c r="H1170" s="72" t="str">
        <f>IF(A1170=0," ",VLOOKUP(A1170,InsumosSINAPI!$A$6:$I$9354,5,0))</f>
        <v>1,77</v>
      </c>
      <c r="I1170" s="217">
        <f t="shared" ref="I1170" si="207">ROUND(G1170*H1170,2)</f>
        <v>2.59</v>
      </c>
      <c r="J1170" s="167"/>
    </row>
    <row r="1171" spans="1:10" s="34" customFormat="1" ht="38.25" hidden="1">
      <c r="A1171" s="88">
        <v>11615</v>
      </c>
      <c r="B1171" s="212" t="s">
        <v>44</v>
      </c>
      <c r="C1171" s="211" t="s">
        <v>14</v>
      </c>
      <c r="D1171" s="35" t="str">
        <f>IF(A1171=0," ",VLOOKUP(A1171,InsumosSINAPI!$A$6:$I$9354,2,0))</f>
        <v>POLIESTIRENO EXPANDIDO/EPS (ISOPOR), TIPO 2F, PLACA, ISOLAMENTO TERMOACUSTICO, E = 10 MM, 1000 X 500 MM</v>
      </c>
      <c r="E1171" s="167" t="str">
        <f>IF(A1171=0," ",VLOOKUP(A1171,InsumosSINAPI!$A$6:$I$9354,3,0))</f>
        <v xml:space="preserve">M2    </v>
      </c>
      <c r="G1171" s="36">
        <v>1.068E-2</v>
      </c>
      <c r="H1171" s="72" t="str">
        <f>IF(A1171=0," ",VLOOKUP(A1171,InsumosSINAPI!$A$6:$I$9354,5,0))</f>
        <v>2,84</v>
      </c>
      <c r="I1171" s="217">
        <f t="shared" ref="I1171:I1172" si="208">ROUND(G1171*H1171,2)</f>
        <v>0.03</v>
      </c>
      <c r="J1171" s="167"/>
    </row>
    <row r="1172" spans="1:10" s="34" customFormat="1" hidden="1">
      <c r="A1172" s="88">
        <v>12889</v>
      </c>
      <c r="B1172" s="212" t="s">
        <v>44</v>
      </c>
      <c r="C1172" s="211" t="s">
        <v>14</v>
      </c>
      <c r="D1172" s="35" t="e">
        <f>IF(A1172=0," ",VLOOKUP(A1172,InsumosSINAPI!$A$6:$I$9354,2,0))</f>
        <v>#N/A</v>
      </c>
      <c r="E1172" s="167" t="e">
        <f>IF(A1172=0," ",VLOOKUP(A1172,InsumosSINAPI!$A$6:$I$9354,3,0))</f>
        <v>#N/A</v>
      </c>
      <c r="G1172" s="36">
        <v>0.71428599999999998</v>
      </c>
      <c r="H1172" s="72" t="e">
        <f>IF(A1172=0," ",VLOOKUP(A1172,InsumosSINAPI!$A$6:$I$9354,5,0))</f>
        <v>#N/A</v>
      </c>
      <c r="I1172" s="217" t="e">
        <f t="shared" si="208"/>
        <v>#N/A</v>
      </c>
      <c r="J1172" s="167"/>
    </row>
    <row r="1173" spans="1:10" s="34" customFormat="1" hidden="1">
      <c r="A1173" s="27">
        <v>88309</v>
      </c>
      <c r="B1173" s="42" t="s">
        <v>44</v>
      </c>
      <c r="C1173" s="27" t="s">
        <v>13</v>
      </c>
      <c r="D1173" s="35" t="s">
        <v>52</v>
      </c>
      <c r="E1173" s="167" t="s">
        <v>24</v>
      </c>
      <c r="G1173" s="36">
        <v>0.11</v>
      </c>
      <c r="H1173" s="176">
        <v>17.2</v>
      </c>
      <c r="I1173" s="37">
        <f>ROUND(G1173*H1173,2)</f>
        <v>1.89</v>
      </c>
      <c r="J1173" s="167"/>
    </row>
    <row r="1174" spans="1:10" hidden="1"/>
    <row r="1175" spans="1:10" ht="25.5" hidden="1">
      <c r="A1175" s="179" t="s">
        <v>697</v>
      </c>
      <c r="B1175" s="87" t="s">
        <v>109</v>
      </c>
      <c r="C1175" s="29" t="s">
        <v>13</v>
      </c>
      <c r="D1175" s="28" t="s">
        <v>698</v>
      </c>
      <c r="E1175" s="194" t="s">
        <v>32</v>
      </c>
      <c r="F1175" s="225">
        <v>1</v>
      </c>
      <c r="G1175" s="226"/>
      <c r="H1175" s="227">
        <f>SUM(I1176:I1178)</f>
        <v>220.46999999999997</v>
      </c>
      <c r="I1175" s="228">
        <f>ROUND(H1175*F1175,2)</f>
        <v>220.47</v>
      </c>
    </row>
    <row r="1176" spans="1:10" s="34" customFormat="1" ht="21.75" hidden="1">
      <c r="A1176" s="229" t="s">
        <v>699</v>
      </c>
      <c r="B1176" s="212" t="s">
        <v>109</v>
      </c>
      <c r="C1176" s="211" t="s">
        <v>14</v>
      </c>
      <c r="D1176" s="177" t="s">
        <v>700</v>
      </c>
      <c r="E1176" s="167" t="s">
        <v>32</v>
      </c>
      <c r="G1176" s="215">
        <v>1</v>
      </c>
      <c r="H1176" s="72">
        <v>190.17</v>
      </c>
      <c r="I1176" s="217">
        <f t="shared" ref="I1176" si="209">ROUND(G1176*H1176,2)</f>
        <v>190.17</v>
      </c>
      <c r="J1176" s="167"/>
    </row>
    <row r="1177" spans="1:10" s="34" customFormat="1" hidden="1">
      <c r="A1177" s="88">
        <v>88264</v>
      </c>
      <c r="B1177" s="212" t="s">
        <v>44</v>
      </c>
      <c r="C1177" s="211" t="s">
        <v>13</v>
      </c>
      <c r="D1177" s="35" t="s">
        <v>64</v>
      </c>
      <c r="E1177" s="167" t="s">
        <v>24</v>
      </c>
      <c r="G1177" s="215">
        <v>1</v>
      </c>
      <c r="H1177" s="72">
        <v>17.36</v>
      </c>
      <c r="I1177" s="217">
        <f t="shared" ref="I1177:I1178" si="210">ROUND(H1177*G1177,2)</f>
        <v>17.36</v>
      </c>
      <c r="J1177" s="167"/>
    </row>
    <row r="1178" spans="1:10" hidden="1">
      <c r="A1178" s="174">
        <v>88316</v>
      </c>
      <c r="B1178" s="71" t="s">
        <v>44</v>
      </c>
      <c r="C1178" s="27" t="s">
        <v>13</v>
      </c>
      <c r="D1178" s="35" t="s">
        <v>33</v>
      </c>
      <c r="E1178" s="167" t="s">
        <v>24</v>
      </c>
      <c r="F1178" s="34"/>
      <c r="G1178" s="36">
        <v>1</v>
      </c>
      <c r="H1178" s="38">
        <v>12.94</v>
      </c>
      <c r="I1178" s="72">
        <f t="shared" si="210"/>
        <v>12.94</v>
      </c>
    </row>
    <row r="1179" spans="1:10" hidden="1"/>
    <row r="1180" spans="1:10" ht="38.25">
      <c r="A1180" s="179">
        <v>96116</v>
      </c>
      <c r="B1180" s="87" t="s">
        <v>44</v>
      </c>
      <c r="C1180" s="29" t="s">
        <v>13</v>
      </c>
      <c r="D1180" s="28" t="s">
        <v>701</v>
      </c>
      <c r="E1180" s="194" t="s">
        <v>7</v>
      </c>
      <c r="F1180" s="225">
        <v>1</v>
      </c>
      <c r="G1180" s="226"/>
      <c r="H1180" s="227">
        <f>SUM(I1181:I1188)</f>
        <v>74.810000000000016</v>
      </c>
      <c r="I1180" s="228">
        <f>ROUND(H1180*F1180,2)</f>
        <v>74.81</v>
      </c>
      <c r="J1180" s="189" t="s">
        <v>7896</v>
      </c>
    </row>
    <row r="1181" spans="1:10" s="34" customFormat="1" ht="38.25">
      <c r="A1181" s="88">
        <v>36238</v>
      </c>
      <c r="B1181" s="212" t="s">
        <v>44</v>
      </c>
      <c r="C1181" s="211" t="s">
        <v>14</v>
      </c>
      <c r="D1181" s="35" t="str">
        <f>IF(A1181=0," ",VLOOKUP(A1181,InsumosSINAPI!$A$6:$I$9354,2,0))</f>
        <v>FORRO DE PVC, FRISADO, BRANCO, REGUA DE 20 CM, ESPESSURA DE 8 MM A 10 MM E COMPRIMENTO 6 M (SEM COLOCACAO)</v>
      </c>
      <c r="E1181" s="167" t="str">
        <f>IF(A1181=0," ",VLOOKUP(A1181,InsumosSINAPI!$A$6:$I$9354,3,0))</f>
        <v xml:space="preserve">M2    </v>
      </c>
      <c r="G1181" s="166">
        <v>1.0955999999999999</v>
      </c>
      <c r="H1181" s="72" t="str">
        <f>IF(A1181=0," ",VLOOKUP(A1181,InsumosSINAPI!$A$6:$I$9354,5,0))</f>
        <v>27,72</v>
      </c>
      <c r="I1181" s="217">
        <f t="shared" ref="I1181:I1182" si="211">ROUND(G1181*H1181,2)</f>
        <v>30.37</v>
      </c>
      <c r="J1181" s="167" t="s">
        <v>7896</v>
      </c>
    </row>
    <row r="1182" spans="1:10" s="34" customFormat="1" ht="38.25">
      <c r="A1182" s="88">
        <v>39427</v>
      </c>
      <c r="B1182" s="212" t="s">
        <v>44</v>
      </c>
      <c r="C1182" s="211" t="s">
        <v>14</v>
      </c>
      <c r="D1182" s="35" t="str">
        <f>IF(A1182=0," ",VLOOKUP(A1182,InsumosSINAPI!$A$6:$I$9354,2,0))</f>
        <v>PERFIL CANALETA, FORMATO C, EM ACO ZINCADO, PARA ESTRUTURA FORRO DRYWALL, E = 0,5 MM, *46 X 18* (L X H), COMPRIMENTO 3 M</v>
      </c>
      <c r="E1182" s="167" t="str">
        <f>IF(A1182=0," ",VLOOKUP(A1182,InsumosSINAPI!$A$6:$I$9354,3,0))</f>
        <v xml:space="preserve">M     </v>
      </c>
      <c r="G1182" s="166">
        <v>3.8498999999999999</v>
      </c>
      <c r="H1182" s="72" t="str">
        <f>IF(A1182=0," ",VLOOKUP(A1182,InsumosSINAPI!$A$6:$I$9354,5,0))</f>
        <v>7,37</v>
      </c>
      <c r="I1182" s="217">
        <f t="shared" si="211"/>
        <v>28.37</v>
      </c>
      <c r="J1182" s="167" t="s">
        <v>7896</v>
      </c>
    </row>
    <row r="1183" spans="1:10" s="34" customFormat="1" ht="51">
      <c r="A1183" s="88">
        <v>39430</v>
      </c>
      <c r="B1183" s="212" t="s">
        <v>44</v>
      </c>
      <c r="C1183" s="211" t="s">
        <v>14</v>
      </c>
      <c r="D1183" s="35" t="str">
        <f>IF(A1183=0," ",VLOOKUP(A1183,InsumosSINAPI!$A$6:$I$9354,2,0))</f>
        <v>PENDURAL OU PRESILHA REGULADORA, EM ACO GALVANIZADO, COM CORPO, MOLA E REBITE, PARA PERFIL TIPO CANALETA DE ESTRUTURA EM FORROS DRYWALL</v>
      </c>
      <c r="E1183" s="167" t="str">
        <f>IF(A1183=0," ",VLOOKUP(A1183,InsumosSINAPI!$A$6:$I$9354,3,0))</f>
        <v xml:space="preserve">UN    </v>
      </c>
      <c r="G1183" s="166">
        <v>1.3265</v>
      </c>
      <c r="H1183" s="72" t="str">
        <f>IF(A1183=0," ",VLOOKUP(A1183,InsumosSINAPI!$A$6:$I$9354,5,0))</f>
        <v>2,77</v>
      </c>
      <c r="I1183" s="217">
        <f t="shared" ref="I1183:I1186" si="212">ROUND(G1183*H1183,2)</f>
        <v>3.67</v>
      </c>
      <c r="J1183" s="167" t="s">
        <v>7896</v>
      </c>
    </row>
    <row r="1184" spans="1:10" s="34" customFormat="1" ht="38.25">
      <c r="A1184" s="88">
        <v>39443</v>
      </c>
      <c r="B1184" s="212" t="s">
        <v>44</v>
      </c>
      <c r="C1184" s="211" t="s">
        <v>14</v>
      </c>
      <c r="D1184" s="35" t="str">
        <f>IF(A1184=0," ",VLOOKUP(A1184,InsumosSINAPI!$A$6:$I$9354,2,0))</f>
        <v>PARAFUSO DRY WALL, EM ACO ZINCADO, CABECA LENTILHA E PONTA BROCA (LB), LARGURA 4,2 MM, COMPRIMENTO 13 MM</v>
      </c>
      <c r="E1184" s="167" t="str">
        <f>IF(A1184=0," ",VLOOKUP(A1184,InsumosSINAPI!$A$6:$I$9354,3,0))</f>
        <v xml:space="preserve">UN    </v>
      </c>
      <c r="G1184" s="166">
        <v>2.1911999999999998</v>
      </c>
      <c r="H1184" s="72" t="str">
        <f>IF(A1184=0," ",VLOOKUP(A1184,InsumosSINAPI!$A$6:$I$9354,5,0))</f>
        <v>0,30</v>
      </c>
      <c r="I1184" s="217">
        <f t="shared" si="212"/>
        <v>0.66</v>
      </c>
      <c r="J1184" s="167" t="s">
        <v>7896</v>
      </c>
    </row>
    <row r="1185" spans="1:10" s="34" customFormat="1" ht="25.5">
      <c r="A1185" s="88">
        <v>40547</v>
      </c>
      <c r="B1185" s="212" t="s">
        <v>44</v>
      </c>
      <c r="C1185" s="211" t="s">
        <v>14</v>
      </c>
      <c r="D1185" s="35" t="str">
        <f>IF(A1185=0," ",VLOOKUP(A1185,InsumosSINAPI!$A$6:$I$9354,2,0))</f>
        <v>PARAFUSO ZINCADO, AUTOBROCANTE, FLANGEADO, 4,2 MM X 19 MM</v>
      </c>
      <c r="E1185" s="167" t="str">
        <f>IF(A1185=0," ",VLOOKUP(A1185,InsumosSINAPI!$A$6:$I$9354,3,0))</f>
        <v xml:space="preserve">CENTO </v>
      </c>
      <c r="G1185" s="166">
        <v>1.32E-2</v>
      </c>
      <c r="H1185" s="72" t="str">
        <f>IF(A1185=0," ",VLOOKUP(A1185,InsumosSINAPI!$A$6:$I$9354,5,0))</f>
        <v>34,72</v>
      </c>
      <c r="I1185" s="217">
        <f t="shared" si="212"/>
        <v>0.46</v>
      </c>
      <c r="J1185" s="167" t="s">
        <v>7896</v>
      </c>
    </row>
    <row r="1186" spans="1:10" s="34" customFormat="1" ht="25.5">
      <c r="A1186" s="88">
        <v>40552</v>
      </c>
      <c r="B1186" s="212" t="s">
        <v>44</v>
      </c>
      <c r="C1186" s="211" t="s">
        <v>14</v>
      </c>
      <c r="D1186" s="35" t="str">
        <f>IF(A1186=0," ",VLOOKUP(A1186,InsumosSINAPI!$A$6:$I$9354,2,0))</f>
        <v>PARAFUSO, AUTO ATARRACHANTE, CABECA CHATA, FENDA SIMPLES, 1/4 (6,35 MM) X 25 MM</v>
      </c>
      <c r="E1186" s="167" t="str">
        <f>IF(A1186=0," ",VLOOKUP(A1186,InsumosSINAPI!$A$6:$I$9354,3,0))</f>
        <v xml:space="preserve">CENTO </v>
      </c>
      <c r="G1186" s="166">
        <v>3.3300000000000003E-2</v>
      </c>
      <c r="H1186" s="72" t="str">
        <f>IF(A1186=0," ",VLOOKUP(A1186,InsumosSINAPI!$A$6:$I$9354,5,0))</f>
        <v>59,52</v>
      </c>
      <c r="I1186" s="217">
        <f t="shared" si="212"/>
        <v>1.98</v>
      </c>
      <c r="J1186" s="167" t="s">
        <v>7896</v>
      </c>
    </row>
    <row r="1187" spans="1:10" s="34" customFormat="1" ht="38.25">
      <c r="A1187" s="88">
        <v>43131</v>
      </c>
      <c r="B1187" s="212" t="s">
        <v>44</v>
      </c>
      <c r="C1187" s="211" t="s">
        <v>14</v>
      </c>
      <c r="D1187" s="35" t="str">
        <f>IF(A1187=0," ",VLOOKUP(A1187,InsumosSINAPI!$A$6:$I$9354,2,0))</f>
        <v>ARAME GALVANIZADO 6 BWG, D = 5,16 MM (0,157 KG/M), OU 8 BWG, D = 4,19 MM (0,101 KG/M), OU 10 BWG, D = 3,40 MM (0,0713 KG/M)</v>
      </c>
      <c r="E1187" s="167" t="str">
        <f>IF(A1187=0," ",VLOOKUP(A1187,InsumosSINAPI!$A$6:$I$9354,3,0))</f>
        <v xml:space="preserve">KG    </v>
      </c>
      <c r="G1187" s="166">
        <v>4.2599999999999999E-2</v>
      </c>
      <c r="H1187" s="72" t="str">
        <f>IF(A1187=0," ",VLOOKUP(A1187,InsumosSINAPI!$A$6:$I$9354,5,0))</f>
        <v>24,39</v>
      </c>
      <c r="I1187" s="217">
        <f t="shared" ref="I1187" si="213">ROUND(G1187*H1187,2)</f>
        <v>1.04</v>
      </c>
      <c r="J1187" s="167" t="s">
        <v>7896</v>
      </c>
    </row>
    <row r="1188" spans="1:10" s="34" customFormat="1" ht="25.5">
      <c r="A1188" s="88">
        <v>88278</v>
      </c>
      <c r="B1188" s="212" t="s">
        <v>44</v>
      </c>
      <c r="C1188" s="211" t="s">
        <v>13</v>
      </c>
      <c r="D1188" s="35" t="s">
        <v>337</v>
      </c>
      <c r="E1188" s="167" t="s">
        <v>24</v>
      </c>
      <c r="G1188" s="166">
        <v>0.49940000000000001</v>
      </c>
      <c r="H1188" s="6">
        <v>16.53</v>
      </c>
      <c r="I1188" s="217">
        <f>ROUND(G1188*H1188,2)</f>
        <v>8.26</v>
      </c>
      <c r="J1188" s="167" t="s">
        <v>7896</v>
      </c>
    </row>
    <row r="1189" spans="1:10">
      <c r="J1189" s="189" t="s">
        <v>7896</v>
      </c>
    </row>
    <row r="1190" spans="1:10" ht="38.25" hidden="1">
      <c r="A1190" s="179">
        <v>83479</v>
      </c>
      <c r="B1190" s="87" t="s">
        <v>44</v>
      </c>
      <c r="C1190" s="29" t="s">
        <v>13</v>
      </c>
      <c r="D1190" s="28" t="s">
        <v>702</v>
      </c>
      <c r="E1190" s="194" t="s">
        <v>32</v>
      </c>
      <c r="F1190" s="225">
        <v>1</v>
      </c>
      <c r="G1190" s="226"/>
      <c r="H1190" s="227" t="e">
        <f>SUM(I1191:I1193)</f>
        <v>#N/A</v>
      </c>
      <c r="I1190" s="228" t="e">
        <f>ROUND(H1190*F1190,2)</f>
        <v>#N/A</v>
      </c>
    </row>
    <row r="1191" spans="1:10" s="34" customFormat="1" hidden="1">
      <c r="A1191" s="88">
        <v>12245</v>
      </c>
      <c r="B1191" s="212" t="s">
        <v>44</v>
      </c>
      <c r="C1191" s="211" t="s">
        <v>14</v>
      </c>
      <c r="D1191" s="35" t="e">
        <f>IF(A1191=0," ",VLOOKUP(A1191,InsumosSINAPI!$A$6:$I$9354,2,0))</f>
        <v>#N/A</v>
      </c>
      <c r="E1191" s="167" t="e">
        <f>IF(A1191=0," ",VLOOKUP(A1191,InsumosSINAPI!$A$6:$I$9354,3,0))</f>
        <v>#N/A</v>
      </c>
      <c r="G1191" s="215">
        <v>1</v>
      </c>
      <c r="H1191" s="72" t="e">
        <f>IF(A1191=0," ",VLOOKUP(A1191,InsumosSINAPI!$A$6:$I$9354,5,0))</f>
        <v>#N/A</v>
      </c>
      <c r="I1191" s="217" t="e">
        <f t="shared" ref="I1191:I1193" si="214">ROUND(G1191*H1191,2)</f>
        <v>#N/A</v>
      </c>
      <c r="J1191" s="167"/>
    </row>
    <row r="1192" spans="1:10" s="34" customFormat="1" ht="25.5" hidden="1">
      <c r="A1192" s="88">
        <v>88247</v>
      </c>
      <c r="B1192" s="212" t="s">
        <v>44</v>
      </c>
      <c r="C1192" s="211" t="s">
        <v>13</v>
      </c>
      <c r="D1192" s="35" t="s">
        <v>679</v>
      </c>
      <c r="E1192" s="167" t="s">
        <v>24</v>
      </c>
      <c r="G1192" s="215">
        <v>0.8</v>
      </c>
      <c r="H1192" s="72">
        <v>13.6</v>
      </c>
      <c r="I1192" s="217">
        <f t="shared" si="214"/>
        <v>10.88</v>
      </c>
      <c r="J1192" s="167"/>
    </row>
    <row r="1193" spans="1:10" hidden="1">
      <c r="A1193" s="174">
        <v>88264</v>
      </c>
      <c r="B1193" s="212" t="s">
        <v>44</v>
      </c>
      <c r="C1193" s="7" t="s">
        <v>13</v>
      </c>
      <c r="D1193" s="8" t="s">
        <v>64</v>
      </c>
      <c r="E1193" s="189" t="s">
        <v>24</v>
      </c>
      <c r="G1193" s="215">
        <v>0.8</v>
      </c>
      <c r="H1193" s="6">
        <v>17.27</v>
      </c>
      <c r="I1193" s="217">
        <f t="shared" si="214"/>
        <v>13.82</v>
      </c>
    </row>
    <row r="1194" spans="1:10" hidden="1"/>
    <row r="1195" spans="1:10" ht="38.25" hidden="1">
      <c r="A1195" s="179">
        <v>93043</v>
      </c>
      <c r="B1195" s="87" t="s">
        <v>44</v>
      </c>
      <c r="C1195" s="29" t="s">
        <v>13</v>
      </c>
      <c r="D1195" s="28" t="s">
        <v>703</v>
      </c>
      <c r="E1195" s="194" t="s">
        <v>32</v>
      </c>
      <c r="F1195" s="225">
        <v>1</v>
      </c>
      <c r="G1195" s="226"/>
      <c r="H1195" s="227">
        <f>SUM(I1196:I1197)</f>
        <v>10.36</v>
      </c>
      <c r="I1195" s="228">
        <f>ROUND(H1195*F1195,2)</f>
        <v>10.36</v>
      </c>
    </row>
    <row r="1196" spans="1:10" s="34" customFormat="1" ht="25.5" hidden="1">
      <c r="A1196" s="88">
        <v>38194</v>
      </c>
      <c r="B1196" s="212" t="s">
        <v>44</v>
      </c>
      <c r="C1196" s="211" t="s">
        <v>14</v>
      </c>
      <c r="D1196" s="35" t="str">
        <f>IF(A1196=0," ",VLOOKUP(A1196,InsumosSINAPI!$A$6:$I$9354,2,0))</f>
        <v>LAMPADA LED 10 W BIVOLT BRANCA, FORMATO TRADICIONAL (BASE E27)</v>
      </c>
      <c r="E1196" s="167" t="str">
        <f>IF(A1196=0," ",VLOOKUP(A1196,InsumosSINAPI!$A$6:$I$9354,3,0))</f>
        <v xml:space="preserve">UN    </v>
      </c>
      <c r="G1196" s="215">
        <v>1</v>
      </c>
      <c r="H1196" s="72" t="str">
        <f>IF(A1196=0," ",VLOOKUP(A1196,InsumosSINAPI!$A$6:$I$9354,5,0))</f>
        <v>9,00</v>
      </c>
      <c r="I1196" s="217">
        <f t="shared" ref="I1196:I1197" si="215">ROUND(G1196*H1196,2)</f>
        <v>9</v>
      </c>
      <c r="J1196" s="167"/>
    </row>
    <row r="1197" spans="1:10" s="34" customFormat="1" ht="25.5" hidden="1">
      <c r="A1197" s="88">
        <v>88247</v>
      </c>
      <c r="B1197" s="212" t="s">
        <v>44</v>
      </c>
      <c r="C1197" s="211" t="s">
        <v>13</v>
      </c>
      <c r="D1197" s="35" t="s">
        <v>679</v>
      </c>
      <c r="E1197" s="167" t="s">
        <v>24</v>
      </c>
      <c r="G1197" s="215">
        <v>0.1</v>
      </c>
      <c r="H1197" s="72">
        <v>13.6</v>
      </c>
      <c r="I1197" s="217">
        <f t="shared" si="215"/>
        <v>1.36</v>
      </c>
      <c r="J1197" s="167"/>
    </row>
    <row r="1198" spans="1:10" hidden="1"/>
    <row r="1199" spans="1:10" s="232" customFormat="1" ht="12.75" hidden="1" customHeight="1">
      <c r="A1199" s="179" t="s">
        <v>704</v>
      </c>
      <c r="B1199" s="206" t="s">
        <v>8</v>
      </c>
      <c r="C1199" s="206" t="s">
        <v>13</v>
      </c>
      <c r="D1199" s="231" t="s">
        <v>705</v>
      </c>
      <c r="E1199" s="206" t="s">
        <v>7</v>
      </c>
      <c r="F1199" s="207">
        <v>1</v>
      </c>
      <c r="G1199" s="208"/>
      <c r="H1199" s="209">
        <f>SUM(I1200:I1203)</f>
        <v>50.070000000000007</v>
      </c>
      <c r="I1199" s="210">
        <f>ROUND(H1199*F1199,2)</f>
        <v>50.07</v>
      </c>
      <c r="J1199" s="255"/>
    </row>
    <row r="1200" spans="1:10" s="223" customFormat="1" ht="13.35" hidden="1" customHeight="1">
      <c r="A1200" s="211">
        <v>88251</v>
      </c>
      <c r="B1200" s="212" t="s">
        <v>44</v>
      </c>
      <c r="C1200" s="211" t="s">
        <v>13</v>
      </c>
      <c r="D1200" s="213" t="s">
        <v>706</v>
      </c>
      <c r="E1200" s="211" t="s">
        <v>24</v>
      </c>
      <c r="F1200" s="214"/>
      <c r="G1200" s="215">
        <v>1</v>
      </c>
      <c r="H1200" s="233">
        <v>13.98</v>
      </c>
      <c r="I1200" s="217">
        <f>ROUND(G1200*H1200,2)</f>
        <v>13.98</v>
      </c>
      <c r="J1200" s="255"/>
    </row>
    <row r="1201" spans="1:10" s="223" customFormat="1" ht="12.75" hidden="1" customHeight="1">
      <c r="A1201" s="211">
        <v>88315</v>
      </c>
      <c r="B1201" s="212" t="s">
        <v>44</v>
      </c>
      <c r="C1201" s="211" t="s">
        <v>13</v>
      </c>
      <c r="D1201" s="213" t="s">
        <v>594</v>
      </c>
      <c r="E1201" s="211" t="s">
        <v>24</v>
      </c>
      <c r="F1201" s="214"/>
      <c r="G1201" s="215">
        <v>1.5</v>
      </c>
      <c r="H1201" s="233">
        <v>17.11</v>
      </c>
      <c r="I1201" s="217">
        <f>ROUND(G1201*H1201,2)</f>
        <v>25.67</v>
      </c>
      <c r="J1201" s="255"/>
    </row>
    <row r="1202" spans="1:10" s="223" customFormat="1" hidden="1">
      <c r="A1202" s="211" t="s">
        <v>707</v>
      </c>
      <c r="B1202" s="212" t="s">
        <v>8</v>
      </c>
      <c r="C1202" s="211" t="s">
        <v>14</v>
      </c>
      <c r="D1202" s="213" t="s">
        <v>708</v>
      </c>
      <c r="E1202" s="211" t="s">
        <v>3</v>
      </c>
      <c r="F1202" s="214"/>
      <c r="G1202" s="215">
        <v>4</v>
      </c>
      <c r="H1202" s="233">
        <v>0.57999999999999996</v>
      </c>
      <c r="I1202" s="217">
        <f>ROUND(G1202*H1202,2)</f>
        <v>2.3199999999999998</v>
      </c>
      <c r="J1202" s="255"/>
    </row>
    <row r="1203" spans="1:10" s="223" customFormat="1" hidden="1">
      <c r="A1203" s="211" t="s">
        <v>709</v>
      </c>
      <c r="B1203" s="212" t="s">
        <v>8</v>
      </c>
      <c r="C1203" s="211" t="s">
        <v>14</v>
      </c>
      <c r="D1203" s="213" t="s">
        <v>710</v>
      </c>
      <c r="E1203" s="211" t="s">
        <v>11</v>
      </c>
      <c r="F1203" s="214"/>
      <c r="G1203" s="215">
        <v>2.5</v>
      </c>
      <c r="H1203" s="220">
        <v>3.24</v>
      </c>
      <c r="I1203" s="217">
        <f>ROUND(G1203*H1203,2)</f>
        <v>8.1</v>
      </c>
      <c r="J1203" s="255"/>
    </row>
    <row r="1204" spans="1:10" hidden="1"/>
    <row r="1205" spans="1:10" s="223" customFormat="1" ht="25.5" hidden="1" customHeight="1">
      <c r="A1205" s="179" t="s">
        <v>711</v>
      </c>
      <c r="B1205" s="206" t="s">
        <v>109</v>
      </c>
      <c r="C1205" s="234" t="s">
        <v>13</v>
      </c>
      <c r="D1205" s="235" t="s">
        <v>171</v>
      </c>
      <c r="E1205" s="236" t="s">
        <v>42</v>
      </c>
      <c r="F1205" s="207">
        <v>1</v>
      </c>
      <c r="G1205" s="208"/>
      <c r="H1205" s="209">
        <f>SUM(I1206:I1211)</f>
        <v>19.817500000000003</v>
      </c>
      <c r="I1205" s="210">
        <f>ROUND(H1205*F1205,2)</f>
        <v>19.82</v>
      </c>
      <c r="J1205" s="255"/>
    </row>
    <row r="1206" spans="1:10" s="223" customFormat="1" ht="25.5" hidden="1" customHeight="1">
      <c r="A1206" s="211">
        <v>2422</v>
      </c>
      <c r="B1206" s="212" t="s">
        <v>109</v>
      </c>
      <c r="C1206" s="211" t="s">
        <v>14</v>
      </c>
      <c r="D1206" s="213" t="s">
        <v>173</v>
      </c>
      <c r="E1206" s="211" t="s">
        <v>11</v>
      </c>
      <c r="F1206" s="214"/>
      <c r="G1206" s="215">
        <v>1</v>
      </c>
      <c r="H1206" s="220">
        <v>6.07</v>
      </c>
      <c r="I1206" s="220">
        <f t="shared" ref="I1206:I1211" si="216">G1206*H1206</f>
        <v>6.07</v>
      </c>
      <c r="J1206" s="255"/>
    </row>
    <row r="1207" spans="1:10" s="223" customFormat="1" ht="12.75" hidden="1" customHeight="1">
      <c r="A1207" s="211">
        <v>3292</v>
      </c>
      <c r="B1207" s="212" t="s">
        <v>109</v>
      </c>
      <c r="C1207" s="211" t="s">
        <v>14</v>
      </c>
      <c r="D1207" s="213" t="s">
        <v>172</v>
      </c>
      <c r="E1207" s="211" t="s">
        <v>42</v>
      </c>
      <c r="F1207" s="214"/>
      <c r="G1207" s="215">
        <v>1</v>
      </c>
      <c r="H1207" s="220">
        <v>3.89</v>
      </c>
      <c r="I1207" s="220">
        <f t="shared" si="216"/>
        <v>3.89</v>
      </c>
      <c r="J1207" s="255"/>
    </row>
    <row r="1208" spans="1:10" s="223" customFormat="1" ht="25.5" hidden="1" customHeight="1">
      <c r="A1208" s="211">
        <v>398</v>
      </c>
      <c r="B1208" s="212" t="s">
        <v>109</v>
      </c>
      <c r="C1208" s="211" t="s">
        <v>14</v>
      </c>
      <c r="D1208" s="213" t="s">
        <v>174</v>
      </c>
      <c r="E1208" s="211" t="s">
        <v>42</v>
      </c>
      <c r="F1208" s="214"/>
      <c r="G1208" s="215">
        <v>1</v>
      </c>
      <c r="H1208" s="220">
        <v>2.0299999999999998</v>
      </c>
      <c r="I1208" s="220">
        <f t="shared" si="216"/>
        <v>2.0299999999999998</v>
      </c>
      <c r="J1208" s="255"/>
    </row>
    <row r="1209" spans="1:10" s="223" customFormat="1" ht="12.75" hidden="1" customHeight="1">
      <c r="A1209" s="211">
        <v>4342</v>
      </c>
      <c r="B1209" s="212" t="s">
        <v>109</v>
      </c>
      <c r="C1209" s="211" t="s">
        <v>14</v>
      </c>
      <c r="D1209" s="213" t="s">
        <v>175</v>
      </c>
      <c r="E1209" s="211" t="s">
        <v>42</v>
      </c>
      <c r="F1209" s="214"/>
      <c r="G1209" s="215">
        <v>3</v>
      </c>
      <c r="H1209" s="220">
        <v>0.1</v>
      </c>
      <c r="I1209" s="220">
        <f t="shared" si="216"/>
        <v>0.30000000000000004</v>
      </c>
      <c r="J1209" s="255"/>
    </row>
    <row r="1210" spans="1:10" s="223" customFormat="1" ht="25.5" hidden="1" customHeight="1">
      <c r="A1210" s="211">
        <v>88267</v>
      </c>
      <c r="B1210" s="212" t="s">
        <v>44</v>
      </c>
      <c r="C1210" s="211" t="s">
        <v>13</v>
      </c>
      <c r="D1210" s="213" t="s">
        <v>156</v>
      </c>
      <c r="E1210" s="211" t="s">
        <v>24</v>
      </c>
      <c r="F1210" s="214"/>
      <c r="G1210" s="215">
        <v>0.25</v>
      </c>
      <c r="H1210" s="233">
        <v>17.170000000000002</v>
      </c>
      <c r="I1210" s="220">
        <f t="shared" si="216"/>
        <v>4.2925000000000004</v>
      </c>
      <c r="J1210" s="255"/>
    </row>
    <row r="1211" spans="1:10" s="223" customFormat="1" ht="12.75" hidden="1" customHeight="1">
      <c r="A1211" s="211">
        <v>88316</v>
      </c>
      <c r="B1211" s="212" t="s">
        <v>44</v>
      </c>
      <c r="C1211" s="211" t="s">
        <v>13</v>
      </c>
      <c r="D1211" s="213" t="s">
        <v>33</v>
      </c>
      <c r="E1211" s="167" t="s">
        <v>24</v>
      </c>
      <c r="F1211" s="214"/>
      <c r="G1211" s="215">
        <v>0.25</v>
      </c>
      <c r="H1211" s="38">
        <v>12.94</v>
      </c>
      <c r="I1211" s="220">
        <f t="shared" si="216"/>
        <v>3.2349999999999999</v>
      </c>
      <c r="J1211" s="255"/>
    </row>
    <row r="1212" spans="1:10" hidden="1"/>
    <row r="1213" spans="1:10" ht="25.5" hidden="1">
      <c r="A1213" s="179">
        <v>95541</v>
      </c>
      <c r="B1213" s="87" t="s">
        <v>44</v>
      </c>
      <c r="C1213" s="29" t="s">
        <v>13</v>
      </c>
      <c r="D1213" s="28" t="s">
        <v>712</v>
      </c>
      <c r="E1213" s="194" t="s">
        <v>32</v>
      </c>
      <c r="F1213" s="225">
        <v>1</v>
      </c>
      <c r="G1213" s="226"/>
      <c r="H1213" s="227">
        <f>SUM(I1214:I1215)</f>
        <v>3.09</v>
      </c>
      <c r="I1213" s="228">
        <f>ROUND(H1213*F1213,2)</f>
        <v>3.09</v>
      </c>
    </row>
    <row r="1214" spans="1:10" s="34" customFormat="1" ht="25.5" hidden="1">
      <c r="A1214" s="88">
        <v>88248</v>
      </c>
      <c r="B1214" s="212" t="s">
        <v>44</v>
      </c>
      <c r="C1214" s="211" t="s">
        <v>13</v>
      </c>
      <c r="D1214" s="35" t="s">
        <v>157</v>
      </c>
      <c r="E1214" s="167" t="s">
        <v>24</v>
      </c>
      <c r="G1214" s="215">
        <v>2.2700000000000001E-2</v>
      </c>
      <c r="H1214" s="72">
        <v>13.54</v>
      </c>
      <c r="I1214" s="217">
        <f t="shared" ref="I1214:I1215" si="217">ROUND(G1214*H1214,2)</f>
        <v>0.31</v>
      </c>
      <c r="J1214" s="167"/>
    </row>
    <row r="1215" spans="1:10" s="34" customFormat="1" ht="25.5" hidden="1">
      <c r="A1215" s="88">
        <v>88267</v>
      </c>
      <c r="B1215" s="212" t="s">
        <v>44</v>
      </c>
      <c r="C1215" s="211" t="s">
        <v>13</v>
      </c>
      <c r="D1215" s="35" t="s">
        <v>156</v>
      </c>
      <c r="E1215" s="167" t="s">
        <v>24</v>
      </c>
      <c r="G1215" s="215">
        <v>0.16209999999999999</v>
      </c>
      <c r="H1215" s="72">
        <v>17.170000000000002</v>
      </c>
      <c r="I1215" s="217">
        <f t="shared" si="217"/>
        <v>2.78</v>
      </c>
      <c r="J1215" s="167"/>
    </row>
    <row r="1216" spans="1:10" hidden="1"/>
    <row r="1217" spans="1:10" ht="51" hidden="1">
      <c r="A1217" s="202" t="s">
        <v>713</v>
      </c>
      <c r="B1217" s="234" t="s">
        <v>54</v>
      </c>
      <c r="C1217" s="222" t="s">
        <v>13</v>
      </c>
      <c r="D1217" s="205" t="s">
        <v>714</v>
      </c>
      <c r="E1217" s="206" t="s">
        <v>715</v>
      </c>
      <c r="F1217" s="207">
        <v>1</v>
      </c>
      <c r="G1217" s="208"/>
      <c r="H1217" s="209" t="e">
        <f>SUM(I1218:I1223)</f>
        <v>#N/A</v>
      </c>
      <c r="I1217" s="210" t="e">
        <f>F1217*H1217</f>
        <v>#N/A</v>
      </c>
    </row>
    <row r="1218" spans="1:10" ht="51" hidden="1">
      <c r="A1218" s="204">
        <v>37561</v>
      </c>
      <c r="B1218" s="237" t="s">
        <v>44</v>
      </c>
      <c r="C1218" s="204" t="s">
        <v>14</v>
      </c>
      <c r="D1218" s="35" t="str">
        <f>IF(A1218=0," ",VLOOKUP(A1218,InsumosSINAPI!$A$6:$I$9354,2,0))</f>
        <v>PORTAO DE CORRER EM CHAPA TIPO PAINEL LAMBRIL QUADRADO, COM PORTA SOCIAL COMPLETA INCLUIDA, COM REQUADRO, ACABAMENTO NATURAL, COM TRILHOS E ROLDANAS</v>
      </c>
      <c r="E1218" s="167" t="str">
        <f>IF(A1218=0," ",VLOOKUP(A1218,InsumosSINAPI!$A$6:$I$9354,3,0))</f>
        <v xml:space="preserve">M2    </v>
      </c>
      <c r="F1218" s="214"/>
      <c r="G1218" s="215">
        <v>2.7</v>
      </c>
      <c r="H1218" s="72" t="str">
        <f>IF(A1218=0," ",VLOOKUP(A1218,InsumosSINAPI!$A$6:$I$9354,5,0))</f>
        <v>503,79</v>
      </c>
      <c r="I1218" s="217">
        <f t="shared" ref="I1218:I1223" si="218">ROUND(G1218*H1218,2)</f>
        <v>1360.23</v>
      </c>
    </row>
    <row r="1219" spans="1:10" hidden="1">
      <c r="A1219" s="204">
        <v>11482</v>
      </c>
      <c r="B1219" s="237" t="s">
        <v>44</v>
      </c>
      <c r="C1219" s="204" t="s">
        <v>14</v>
      </c>
      <c r="D1219" s="35" t="e">
        <f>IF(A1219=0," ",VLOOKUP(A1219,InsumosSINAPI!$A$6:$I$9354,2,0))</f>
        <v>#N/A</v>
      </c>
      <c r="E1219" s="167" t="e">
        <f>IF(A1219=0," ",VLOOKUP(A1219,InsumosSINAPI!$A$6:$I$9354,3,0))</f>
        <v>#N/A</v>
      </c>
      <c r="F1219" s="214"/>
      <c r="G1219" s="215">
        <v>1</v>
      </c>
      <c r="H1219" s="72" t="e">
        <f>IF(A1219=0," ",VLOOKUP(A1219,InsumosSINAPI!$A$6:$I$9354,5,0))</f>
        <v>#N/A</v>
      </c>
      <c r="I1219" s="217" t="e">
        <f t="shared" si="218"/>
        <v>#N/A</v>
      </c>
    </row>
    <row r="1220" spans="1:10" hidden="1">
      <c r="A1220" s="204">
        <v>88316</v>
      </c>
      <c r="B1220" s="237" t="s">
        <v>44</v>
      </c>
      <c r="C1220" s="204" t="s">
        <v>13</v>
      </c>
      <c r="D1220" s="213" t="s">
        <v>33</v>
      </c>
      <c r="E1220" s="238" t="s">
        <v>24</v>
      </c>
      <c r="F1220" s="214"/>
      <c r="G1220" s="215">
        <v>3</v>
      </c>
      <c r="H1220" s="38">
        <v>12.94</v>
      </c>
      <c r="I1220" s="217">
        <f t="shared" si="218"/>
        <v>38.82</v>
      </c>
    </row>
    <row r="1221" spans="1:10" hidden="1">
      <c r="A1221" s="204">
        <v>88309</v>
      </c>
      <c r="B1221" s="237" t="s">
        <v>44</v>
      </c>
      <c r="C1221" s="204" t="s">
        <v>13</v>
      </c>
      <c r="D1221" s="213" t="s">
        <v>52</v>
      </c>
      <c r="E1221" s="238" t="s">
        <v>24</v>
      </c>
      <c r="F1221" s="214"/>
      <c r="G1221" s="215">
        <v>3</v>
      </c>
      <c r="H1221" s="216">
        <v>17.2</v>
      </c>
      <c r="I1221" s="217">
        <f t="shared" si="218"/>
        <v>51.6</v>
      </c>
    </row>
    <row r="1222" spans="1:10" hidden="1">
      <c r="A1222" s="204">
        <v>1379</v>
      </c>
      <c r="B1222" s="237" t="s">
        <v>44</v>
      </c>
      <c r="C1222" s="204" t="s">
        <v>14</v>
      </c>
      <c r="D1222" s="35" t="str">
        <f>IF(A1222=0," ",VLOOKUP(A1222,InsumosSINAPI!$A$6:$I$9354,2,0))</f>
        <v>CIMENTO PORTLAND COMPOSTO CP II-32</v>
      </c>
      <c r="E1222" s="167" t="str">
        <f>IF(A1222=0," ",VLOOKUP(A1222,InsumosSINAPI!$A$6:$I$9354,3,0))</f>
        <v xml:space="preserve">KG    </v>
      </c>
      <c r="F1222" s="214"/>
      <c r="G1222" s="215">
        <v>10</v>
      </c>
      <c r="H1222" s="72" t="str">
        <f>IF(A1222=0," ",VLOOKUP(A1222,InsumosSINAPI!$A$6:$I$9354,5,0))</f>
        <v>0,56</v>
      </c>
      <c r="I1222" s="217">
        <f t="shared" si="218"/>
        <v>5.6</v>
      </c>
    </row>
    <row r="1223" spans="1:10" ht="25.5" hidden="1">
      <c r="A1223" s="204">
        <v>370</v>
      </c>
      <c r="B1223" s="237" t="s">
        <v>44</v>
      </c>
      <c r="C1223" s="204" t="s">
        <v>14</v>
      </c>
      <c r="D1223" s="35" t="str">
        <f>IF(A1223=0," ",VLOOKUP(A1223,InsumosSINAPI!$A$6:$I$9354,2,0))</f>
        <v>AREIA MEDIA - POSTO JAZIDA/FORNECEDOR (RETIRADO NA JAZIDA, SEM TRANSPORTE)</v>
      </c>
      <c r="E1223" s="167" t="str">
        <f>IF(A1223=0," ",VLOOKUP(A1223,InsumosSINAPI!$A$6:$I$9354,3,0))</f>
        <v xml:space="preserve">M3    </v>
      </c>
      <c r="F1223" s="214"/>
      <c r="G1223" s="215">
        <v>0.05</v>
      </c>
      <c r="H1223" s="72" t="str">
        <f>IF(A1223=0," ",VLOOKUP(A1223,InsumosSINAPI!$A$6:$I$9354,5,0))</f>
        <v>100,00</v>
      </c>
      <c r="I1223" s="217">
        <f t="shared" si="218"/>
        <v>5</v>
      </c>
    </row>
    <row r="1224" spans="1:10" hidden="1"/>
    <row r="1225" spans="1:10" hidden="1">
      <c r="A1225" s="240" t="s">
        <v>727</v>
      </c>
      <c r="B1225" s="206" t="s">
        <v>8</v>
      </c>
      <c r="C1225" s="29" t="s">
        <v>13</v>
      </c>
      <c r="D1225" s="28" t="s">
        <v>728</v>
      </c>
      <c r="E1225" s="194" t="s">
        <v>32</v>
      </c>
      <c r="F1225" s="225">
        <v>1</v>
      </c>
      <c r="G1225" s="226"/>
      <c r="H1225" s="227">
        <f>SUM(I1226:I1238)</f>
        <v>455.87</v>
      </c>
      <c r="I1225" s="228">
        <f>ROUND(H1225*F1225,2)</f>
        <v>455.87</v>
      </c>
    </row>
    <row r="1226" spans="1:10" s="34" customFormat="1" ht="25.5" hidden="1" customHeight="1">
      <c r="A1226" s="27" t="s">
        <v>733</v>
      </c>
      <c r="B1226" s="71" t="s">
        <v>8</v>
      </c>
      <c r="C1226" s="27" t="s">
        <v>14</v>
      </c>
      <c r="D1226" s="35" t="s">
        <v>738</v>
      </c>
      <c r="E1226" s="167" t="s">
        <v>9</v>
      </c>
      <c r="G1226" s="36">
        <v>1.9E-2</v>
      </c>
      <c r="H1226" s="38">
        <v>55</v>
      </c>
      <c r="I1226" s="38">
        <f t="shared" ref="I1226:I1235" si="219">ROUND(G1226*H1226,2)</f>
        <v>1.05</v>
      </c>
      <c r="J1226" s="167"/>
    </row>
    <row r="1227" spans="1:10" s="34" customFormat="1" ht="25.5" hidden="1" customHeight="1">
      <c r="A1227" s="27" t="s">
        <v>735</v>
      </c>
      <c r="B1227" s="71" t="s">
        <v>8</v>
      </c>
      <c r="C1227" s="27" t="s">
        <v>14</v>
      </c>
      <c r="D1227" s="35" t="s">
        <v>739</v>
      </c>
      <c r="E1227" s="167" t="s">
        <v>10</v>
      </c>
      <c r="G1227" s="36">
        <v>0.6</v>
      </c>
      <c r="H1227" s="38">
        <v>4.6399999999999997</v>
      </c>
      <c r="I1227" s="38">
        <f t="shared" si="219"/>
        <v>2.78</v>
      </c>
      <c r="J1227" s="167"/>
    </row>
    <row r="1228" spans="1:10" hidden="1">
      <c r="A1228" s="204" t="s">
        <v>732</v>
      </c>
      <c r="B1228" s="237" t="s">
        <v>8</v>
      </c>
      <c r="C1228" s="204" t="s">
        <v>14</v>
      </c>
      <c r="D1228" s="213" t="s">
        <v>740</v>
      </c>
      <c r="E1228" s="238" t="s">
        <v>10</v>
      </c>
      <c r="F1228" s="214"/>
      <c r="G1228" s="215">
        <v>9.83</v>
      </c>
      <c r="H1228" s="216">
        <v>0.46</v>
      </c>
      <c r="I1228" s="38">
        <f t="shared" si="219"/>
        <v>4.5199999999999996</v>
      </c>
    </row>
    <row r="1229" spans="1:10" hidden="1">
      <c r="A1229" s="204" t="s">
        <v>736</v>
      </c>
      <c r="B1229" s="237" t="s">
        <v>8</v>
      </c>
      <c r="C1229" s="204" t="s">
        <v>14</v>
      </c>
      <c r="D1229" s="213" t="s">
        <v>741</v>
      </c>
      <c r="E1229" s="238" t="s">
        <v>9</v>
      </c>
      <c r="F1229" s="214"/>
      <c r="G1229" s="215">
        <v>2.5999999999999999E-2</v>
      </c>
      <c r="H1229" s="38">
        <v>69.75</v>
      </c>
      <c r="I1229" s="38">
        <f t="shared" si="219"/>
        <v>1.81</v>
      </c>
    </row>
    <row r="1230" spans="1:10" s="34" customFormat="1" hidden="1">
      <c r="A1230" s="27" t="s">
        <v>731</v>
      </c>
      <c r="B1230" s="71" t="s">
        <v>8</v>
      </c>
      <c r="C1230" s="27" t="s">
        <v>14</v>
      </c>
      <c r="D1230" s="35" t="s">
        <v>742</v>
      </c>
      <c r="E1230" s="167" t="s">
        <v>42</v>
      </c>
      <c r="G1230" s="36">
        <v>1</v>
      </c>
      <c r="H1230" s="38">
        <v>109.28</v>
      </c>
      <c r="I1230" s="38">
        <f t="shared" si="219"/>
        <v>109.28</v>
      </c>
      <c r="J1230" s="167"/>
    </row>
    <row r="1231" spans="1:10" s="34" customFormat="1" hidden="1">
      <c r="A1231" s="27" t="s">
        <v>729</v>
      </c>
      <c r="B1231" s="71" t="s">
        <v>8</v>
      </c>
      <c r="C1231" s="27" t="s">
        <v>14</v>
      </c>
      <c r="D1231" s="35" t="s">
        <v>743</v>
      </c>
      <c r="E1231" s="167" t="s">
        <v>42</v>
      </c>
      <c r="G1231" s="36">
        <v>1</v>
      </c>
      <c r="H1231" s="38">
        <v>30.68</v>
      </c>
      <c r="I1231" s="38">
        <f t="shared" si="219"/>
        <v>30.68</v>
      </c>
      <c r="J1231" s="167"/>
    </row>
    <row r="1232" spans="1:10" hidden="1">
      <c r="A1232" s="204" t="s">
        <v>737</v>
      </c>
      <c r="B1232" s="237" t="s">
        <v>8</v>
      </c>
      <c r="C1232" s="204" t="s">
        <v>14</v>
      </c>
      <c r="D1232" s="213" t="s">
        <v>744</v>
      </c>
      <c r="E1232" s="238" t="s">
        <v>42</v>
      </c>
      <c r="F1232" s="214"/>
      <c r="G1232" s="215">
        <v>1.1000000000000001</v>
      </c>
      <c r="H1232" s="216">
        <v>5.1100000000000003</v>
      </c>
      <c r="I1232" s="38">
        <f t="shared" si="219"/>
        <v>5.62</v>
      </c>
    </row>
    <row r="1233" spans="1:10" hidden="1">
      <c r="A1233" s="204" t="s">
        <v>734</v>
      </c>
      <c r="B1233" s="237" t="s">
        <v>8</v>
      </c>
      <c r="C1233" s="204" t="s">
        <v>14</v>
      </c>
      <c r="D1233" s="213" t="s">
        <v>745</v>
      </c>
      <c r="E1233" s="238" t="s">
        <v>42</v>
      </c>
      <c r="F1233" s="214"/>
      <c r="G1233" s="215">
        <v>1</v>
      </c>
      <c r="H1233" s="38">
        <v>143.43</v>
      </c>
      <c r="I1233" s="38">
        <f t="shared" si="219"/>
        <v>143.43</v>
      </c>
    </row>
    <row r="1234" spans="1:10" s="34" customFormat="1" ht="25.5" hidden="1" customHeight="1">
      <c r="A1234" s="27" t="s">
        <v>730</v>
      </c>
      <c r="B1234" s="71" t="s">
        <v>8</v>
      </c>
      <c r="C1234" s="27" t="s">
        <v>14</v>
      </c>
      <c r="D1234" s="35" t="s">
        <v>746</v>
      </c>
      <c r="E1234" s="167" t="s">
        <v>42</v>
      </c>
      <c r="G1234" s="36">
        <v>1</v>
      </c>
      <c r="H1234" s="38">
        <v>35</v>
      </c>
      <c r="I1234" s="38">
        <f t="shared" si="219"/>
        <v>35</v>
      </c>
      <c r="J1234" s="167"/>
    </row>
    <row r="1235" spans="1:10" s="34" customFormat="1" ht="25.5" hidden="1" customHeight="1">
      <c r="A1235" s="27">
        <v>88248</v>
      </c>
      <c r="B1235" s="71" t="s">
        <v>44</v>
      </c>
      <c r="C1235" s="27" t="s">
        <v>13</v>
      </c>
      <c r="D1235" s="35" t="s">
        <v>157</v>
      </c>
      <c r="E1235" s="167" t="s">
        <v>24</v>
      </c>
      <c r="G1235" s="36">
        <v>2</v>
      </c>
      <c r="H1235" s="38">
        <v>13.54</v>
      </c>
      <c r="I1235" s="38">
        <f t="shared" si="219"/>
        <v>27.08</v>
      </c>
      <c r="J1235" s="167"/>
    </row>
    <row r="1236" spans="1:10" ht="25.5" hidden="1">
      <c r="A1236" s="204">
        <v>88267</v>
      </c>
      <c r="B1236" s="237" t="s">
        <v>44</v>
      </c>
      <c r="C1236" s="204" t="s">
        <v>13</v>
      </c>
      <c r="D1236" s="213" t="s">
        <v>156</v>
      </c>
      <c r="E1236" s="238" t="s">
        <v>24</v>
      </c>
      <c r="F1236" s="214"/>
      <c r="G1236" s="215">
        <v>2</v>
      </c>
      <c r="H1236" s="216">
        <v>17.170000000000002</v>
      </c>
      <c r="I1236" s="217">
        <f>ROUND(G1236*H1236,2)</f>
        <v>34.340000000000003</v>
      </c>
    </row>
    <row r="1237" spans="1:10" hidden="1">
      <c r="A1237" s="204">
        <v>88309</v>
      </c>
      <c r="B1237" s="237" t="s">
        <v>44</v>
      </c>
      <c r="C1237" s="204" t="s">
        <v>13</v>
      </c>
      <c r="D1237" s="213" t="s">
        <v>52</v>
      </c>
      <c r="E1237" s="238" t="s">
        <v>24</v>
      </c>
      <c r="F1237" s="214"/>
      <c r="G1237" s="215">
        <v>2</v>
      </c>
      <c r="H1237" s="38">
        <v>17.2</v>
      </c>
      <c r="I1237" s="217">
        <f t="shared" ref="I1237:I1238" si="220">ROUND(G1237*H1237,2)</f>
        <v>34.4</v>
      </c>
    </row>
    <row r="1238" spans="1:10" hidden="1">
      <c r="A1238" s="204">
        <v>88316</v>
      </c>
      <c r="B1238" s="237" t="s">
        <v>44</v>
      </c>
      <c r="C1238" s="204" t="s">
        <v>13</v>
      </c>
      <c r="D1238" s="213" t="s">
        <v>33</v>
      </c>
      <c r="E1238" s="238" t="s">
        <v>24</v>
      </c>
      <c r="F1238" s="214"/>
      <c r="G1238" s="36">
        <v>2</v>
      </c>
      <c r="H1238" s="38">
        <v>12.94</v>
      </c>
      <c r="I1238" s="217">
        <f t="shared" si="220"/>
        <v>25.88</v>
      </c>
    </row>
    <row r="1239" spans="1:10" hidden="1">
      <c r="A1239" s="204"/>
      <c r="B1239" s="237"/>
      <c r="C1239" s="204"/>
      <c r="D1239" s="213"/>
      <c r="E1239" s="238"/>
      <c r="F1239" s="214"/>
      <c r="G1239" s="36"/>
      <c r="H1239" s="38"/>
      <c r="I1239" s="217"/>
    </row>
    <row r="1240" spans="1:10" ht="25.5" hidden="1">
      <c r="A1240" s="240" t="s">
        <v>747</v>
      </c>
      <c r="B1240" s="206" t="s">
        <v>8</v>
      </c>
      <c r="C1240" s="29" t="s">
        <v>13</v>
      </c>
      <c r="D1240" s="28" t="s">
        <v>748</v>
      </c>
      <c r="E1240" s="194" t="s">
        <v>32</v>
      </c>
      <c r="F1240" s="225">
        <v>1</v>
      </c>
      <c r="G1240" s="226"/>
      <c r="H1240" s="227">
        <f>SUM(I1241:I1244)</f>
        <v>9.8099999999999987</v>
      </c>
      <c r="I1240" s="228">
        <f>ROUND(H1240*F1240,2)</f>
        <v>9.81</v>
      </c>
    </row>
    <row r="1241" spans="1:10" s="34" customFormat="1" hidden="1">
      <c r="A1241" s="27">
        <v>88309</v>
      </c>
      <c r="B1241" s="71" t="s">
        <v>44</v>
      </c>
      <c r="C1241" s="27" t="s">
        <v>13</v>
      </c>
      <c r="D1241" s="35" t="s">
        <v>52</v>
      </c>
      <c r="E1241" s="167" t="s">
        <v>24</v>
      </c>
      <c r="G1241" s="215">
        <v>0.15</v>
      </c>
      <c r="H1241" s="38">
        <v>17.2</v>
      </c>
      <c r="I1241" s="38">
        <f t="shared" ref="I1241:I1244" si="221">ROUND(G1241*H1241,2)</f>
        <v>2.58</v>
      </c>
      <c r="J1241" s="167"/>
    </row>
    <row r="1242" spans="1:10" s="34" customFormat="1" hidden="1">
      <c r="A1242" s="27">
        <v>88316</v>
      </c>
      <c r="B1242" s="71" t="s">
        <v>44</v>
      </c>
      <c r="C1242" s="27" t="s">
        <v>13</v>
      </c>
      <c r="D1242" s="35" t="s">
        <v>33</v>
      </c>
      <c r="E1242" s="167" t="s">
        <v>24</v>
      </c>
      <c r="G1242" s="215">
        <v>0.3</v>
      </c>
      <c r="H1242" s="38">
        <v>12.94</v>
      </c>
      <c r="I1242" s="38">
        <f t="shared" si="221"/>
        <v>3.88</v>
      </c>
      <c r="J1242" s="167"/>
    </row>
    <row r="1243" spans="1:10" hidden="1">
      <c r="A1243" s="204" t="s">
        <v>749</v>
      </c>
      <c r="B1243" s="237" t="s">
        <v>8</v>
      </c>
      <c r="C1243" s="204" t="s">
        <v>14</v>
      </c>
      <c r="D1243" s="213" t="s">
        <v>750</v>
      </c>
      <c r="E1243" s="238" t="s">
        <v>10</v>
      </c>
      <c r="F1243" s="214"/>
      <c r="G1243" s="215">
        <v>0.5</v>
      </c>
      <c r="H1243" s="216">
        <v>5.28</v>
      </c>
      <c r="I1243" s="217">
        <f t="shared" si="221"/>
        <v>2.64</v>
      </c>
    </row>
    <row r="1244" spans="1:10" hidden="1">
      <c r="A1244" s="204" t="s">
        <v>751</v>
      </c>
      <c r="B1244" s="237" t="s">
        <v>8</v>
      </c>
      <c r="C1244" s="204" t="s">
        <v>13</v>
      </c>
      <c r="D1244" s="213" t="s">
        <v>752</v>
      </c>
      <c r="E1244" s="238" t="s">
        <v>9</v>
      </c>
      <c r="F1244" s="214"/>
      <c r="G1244" s="215">
        <v>1E-3</v>
      </c>
      <c r="H1244" s="216">
        <v>714.2405</v>
      </c>
      <c r="I1244" s="217">
        <f t="shared" si="221"/>
        <v>0.71</v>
      </c>
    </row>
    <row r="1245" spans="1:10" hidden="1">
      <c r="A1245" s="204"/>
      <c r="B1245" s="237"/>
      <c r="C1245" s="204"/>
      <c r="D1245" s="213"/>
      <c r="E1245" s="238"/>
      <c r="F1245" s="214"/>
      <c r="G1245" s="36"/>
      <c r="H1245" s="38"/>
      <c r="I1245" s="217"/>
    </row>
    <row r="1246" spans="1:10" ht="25.5" hidden="1">
      <c r="A1246" s="240" t="s">
        <v>763</v>
      </c>
      <c r="B1246" s="87" t="s">
        <v>44</v>
      </c>
      <c r="C1246" s="29" t="s">
        <v>13</v>
      </c>
      <c r="D1246" s="28" t="s">
        <v>764</v>
      </c>
      <c r="E1246" s="194" t="s">
        <v>9</v>
      </c>
      <c r="F1246" s="225">
        <v>1</v>
      </c>
      <c r="G1246" s="226"/>
      <c r="H1246" s="227">
        <f>SUM(I1247:I1251)</f>
        <v>497.82999999999993</v>
      </c>
      <c r="I1246" s="228">
        <f>ROUND(H1246*F1246,2)</f>
        <v>497.83</v>
      </c>
    </row>
    <row r="1247" spans="1:10" ht="25.5" hidden="1">
      <c r="A1247" s="27">
        <v>370</v>
      </c>
      <c r="B1247" s="237" t="s">
        <v>44</v>
      </c>
      <c r="C1247" s="204" t="s">
        <v>14</v>
      </c>
      <c r="D1247" s="35" t="str">
        <f>IF(A1247=0," ",VLOOKUP(A1247,InsumosSINAPI!$A$6:$I$9354,2,0))</f>
        <v>AREIA MEDIA - POSTO JAZIDA/FORNECEDOR (RETIRADO NA JAZIDA, SEM TRANSPORTE)</v>
      </c>
      <c r="E1247" s="167" t="str">
        <f>IF(A1247=0," ",VLOOKUP(A1247,InsumosSINAPI!$A$6:$I$9354,3,0))</f>
        <v xml:space="preserve">M3    </v>
      </c>
      <c r="F1247" s="214"/>
      <c r="G1247" s="215">
        <v>0.38</v>
      </c>
      <c r="H1247" s="72" t="str">
        <f>IF(A1247=0," ",VLOOKUP(A1247,InsumosSINAPI!$A$6:$I$9354,5,0))</f>
        <v>100,00</v>
      </c>
      <c r="I1247" s="217">
        <f t="shared" ref="I1247" si="222">ROUND(G1247*H1247,2)</f>
        <v>38</v>
      </c>
    </row>
    <row r="1248" spans="1:10" hidden="1">
      <c r="A1248" s="27">
        <v>1379</v>
      </c>
      <c r="B1248" s="237" t="s">
        <v>44</v>
      </c>
      <c r="C1248" s="204" t="s">
        <v>14</v>
      </c>
      <c r="D1248" s="35" t="str">
        <f>IF(A1248=0," ",VLOOKUP(A1248,InsumosSINAPI!$A$6:$I$9354,2,0))</f>
        <v>CIMENTO PORTLAND COMPOSTO CP II-32</v>
      </c>
      <c r="E1248" s="167" t="str">
        <f>IF(A1248=0," ",VLOOKUP(A1248,InsumosSINAPI!$A$6:$I$9354,3,0))</f>
        <v xml:space="preserve">KG    </v>
      </c>
      <c r="F1248" s="214"/>
      <c r="G1248" s="215">
        <v>116</v>
      </c>
      <c r="H1248" s="72" t="str">
        <f>IF(A1248=0," ",VLOOKUP(A1248,InsumosSINAPI!$A$6:$I$9354,5,0))</f>
        <v>0,56</v>
      </c>
      <c r="I1248" s="217">
        <f t="shared" ref="I1248:I1249" si="223">ROUND(G1248*H1248,2)</f>
        <v>64.959999999999994</v>
      </c>
    </row>
    <row r="1249" spans="1:10" ht="38.25" hidden="1">
      <c r="A1249" s="27">
        <v>4730</v>
      </c>
      <c r="B1249" s="237" t="s">
        <v>44</v>
      </c>
      <c r="C1249" s="204" t="s">
        <v>14</v>
      </c>
      <c r="D1249" s="35" t="str">
        <f>IF(A1249=0," ",VLOOKUP(A1249,InsumosSINAPI!$A$6:$I$9354,2,0))</f>
        <v>PEDRA DE MAO OU PEDRA RACHAO PARA ARRIMO/FUNDACAO (POSTO PEDREIRA/FORNECEDOR, SEM FRETE)</v>
      </c>
      <c r="E1249" s="167" t="str">
        <f>IF(A1249=0," ",VLOOKUP(A1249,InsumosSINAPI!$A$6:$I$9354,3,0))</f>
        <v xml:space="preserve">M3    </v>
      </c>
      <c r="F1249" s="214"/>
      <c r="G1249" s="215">
        <v>1.2</v>
      </c>
      <c r="H1249" s="72" t="str">
        <f>IF(A1249=0," ",VLOOKUP(A1249,InsumosSINAPI!$A$6:$I$9354,5,0))</f>
        <v>84,39</v>
      </c>
      <c r="I1249" s="217">
        <f t="shared" si="223"/>
        <v>101.27</v>
      </c>
    </row>
    <row r="1250" spans="1:10" s="34" customFormat="1" hidden="1">
      <c r="A1250" s="27">
        <v>88309</v>
      </c>
      <c r="B1250" s="71" t="s">
        <v>44</v>
      </c>
      <c r="C1250" s="27" t="s">
        <v>13</v>
      </c>
      <c r="D1250" s="35" t="s">
        <v>52</v>
      </c>
      <c r="E1250" s="167" t="s">
        <v>24</v>
      </c>
      <c r="G1250" s="215">
        <v>10.6</v>
      </c>
      <c r="H1250" s="38">
        <v>17.2</v>
      </c>
      <c r="I1250" s="38">
        <f t="shared" ref="I1250:I1251" si="224">ROUND(G1250*H1250,2)</f>
        <v>182.32</v>
      </c>
      <c r="J1250" s="167"/>
    </row>
    <row r="1251" spans="1:10" s="34" customFormat="1" hidden="1">
      <c r="A1251" s="27">
        <v>88316</v>
      </c>
      <c r="B1251" s="71" t="s">
        <v>44</v>
      </c>
      <c r="C1251" s="27" t="s">
        <v>13</v>
      </c>
      <c r="D1251" s="35" t="s">
        <v>33</v>
      </c>
      <c r="E1251" s="167" t="s">
        <v>24</v>
      </c>
      <c r="G1251" s="215">
        <v>8.6</v>
      </c>
      <c r="H1251" s="38">
        <v>12.94</v>
      </c>
      <c r="I1251" s="38">
        <f t="shared" si="224"/>
        <v>111.28</v>
      </c>
      <c r="J1251" s="167"/>
    </row>
    <row r="1252" spans="1:10" hidden="1">
      <c r="A1252" s="27"/>
      <c r="B1252" s="237"/>
      <c r="C1252" s="204"/>
      <c r="D1252" s="213"/>
      <c r="E1252" s="238"/>
      <c r="F1252" s="214"/>
      <c r="G1252" s="36"/>
      <c r="H1252" s="38"/>
      <c r="I1252" s="217"/>
    </row>
    <row r="1253" spans="1:10" ht="25.5" hidden="1">
      <c r="A1253" s="240">
        <v>96526</v>
      </c>
      <c r="B1253" s="87" t="s">
        <v>44</v>
      </c>
      <c r="C1253" s="29" t="s">
        <v>13</v>
      </c>
      <c r="D1253" s="28" t="s">
        <v>765</v>
      </c>
      <c r="E1253" s="194" t="s">
        <v>9</v>
      </c>
      <c r="F1253" s="225">
        <v>1</v>
      </c>
      <c r="G1253" s="226"/>
      <c r="H1253" s="227">
        <f>SUM(I1254:I1255)</f>
        <v>190.58</v>
      </c>
      <c r="I1253" s="228">
        <f>ROUND(H1253*F1253,2)</f>
        <v>190.58</v>
      </c>
    </row>
    <row r="1254" spans="1:10" s="34" customFormat="1" hidden="1">
      <c r="A1254" s="27">
        <v>88309</v>
      </c>
      <c r="B1254" s="71" t="s">
        <v>44</v>
      </c>
      <c r="C1254" s="27" t="s">
        <v>13</v>
      </c>
      <c r="D1254" s="35" t="s">
        <v>52</v>
      </c>
      <c r="E1254" s="167" t="s">
        <v>24</v>
      </c>
      <c r="G1254" s="252">
        <v>5.1120000000000001</v>
      </c>
      <c r="H1254" s="38">
        <v>17.2</v>
      </c>
      <c r="I1254" s="38">
        <f t="shared" ref="I1254:I1255" si="225">ROUND(G1254*H1254,2)</f>
        <v>87.93</v>
      </c>
      <c r="J1254" s="167"/>
    </row>
    <row r="1255" spans="1:10" s="34" customFormat="1" hidden="1">
      <c r="A1255" s="27">
        <v>88316</v>
      </c>
      <c r="B1255" s="71" t="s">
        <v>44</v>
      </c>
      <c r="C1255" s="27" t="s">
        <v>13</v>
      </c>
      <c r="D1255" s="35" t="s">
        <v>33</v>
      </c>
      <c r="E1255" s="167" t="s">
        <v>24</v>
      </c>
      <c r="G1255" s="252">
        <v>7.9329999999999998</v>
      </c>
      <c r="H1255" s="38">
        <v>12.94</v>
      </c>
      <c r="I1255" s="38">
        <f t="shared" si="225"/>
        <v>102.65</v>
      </c>
      <c r="J1255" s="167"/>
    </row>
    <row r="1256" spans="1:10" hidden="1">
      <c r="A1256" s="204"/>
      <c r="B1256" s="237"/>
      <c r="C1256" s="204"/>
      <c r="D1256" s="213"/>
      <c r="E1256" s="238"/>
      <c r="F1256" s="214"/>
      <c r="G1256" s="36"/>
      <c r="H1256" s="38"/>
      <c r="I1256" s="217"/>
    </row>
    <row r="1257" spans="1:10" ht="38.25" hidden="1">
      <c r="A1257" s="242">
        <v>96533</v>
      </c>
      <c r="B1257" s="87" t="s">
        <v>44</v>
      </c>
      <c r="C1257" s="29" t="s">
        <v>13</v>
      </c>
      <c r="D1257" s="28" t="s">
        <v>766</v>
      </c>
      <c r="E1257" s="194" t="s">
        <v>7</v>
      </c>
      <c r="F1257" s="225">
        <v>1</v>
      </c>
      <c r="G1257" s="226"/>
      <c r="H1257" s="227">
        <f>SUM(I1258:I1267)</f>
        <v>101.80999999999999</v>
      </c>
      <c r="I1257" s="228">
        <f>ROUND(H1257*F1257,2)</f>
        <v>101.81</v>
      </c>
    </row>
    <row r="1258" spans="1:10" ht="25.5" hidden="1">
      <c r="A1258" s="27">
        <v>2692</v>
      </c>
      <c r="B1258" s="237" t="s">
        <v>44</v>
      </c>
      <c r="C1258" s="204" t="s">
        <v>14</v>
      </c>
      <c r="D1258" s="35" t="str">
        <f>IF(A1258=0," ",VLOOKUP(A1258,InsumosSINAPI!$A$6:$I$9354,2,0))</f>
        <v>DESMOLDANTE PROTETOR PARA FORMAS DE MADEIRA, DE BASE OLEOSA EMULSIONADA EM AGUA</v>
      </c>
      <c r="E1258" s="167" t="str">
        <f>IF(A1258=0," ",VLOOKUP(A1258,InsumosSINAPI!$A$6:$I$9354,3,0))</f>
        <v xml:space="preserve">L     </v>
      </c>
      <c r="F1258" s="214"/>
      <c r="G1258" s="252">
        <v>1.7000000000000001E-2</v>
      </c>
      <c r="H1258" s="72" t="str">
        <f>IF(A1258=0," ",VLOOKUP(A1258,InsumosSINAPI!$A$6:$I$9354,5,0))</f>
        <v>7,22</v>
      </c>
      <c r="I1258" s="217">
        <f t="shared" ref="I1258:I1267" si="226">ROUND(G1258*H1258,2)</f>
        <v>0.12</v>
      </c>
    </row>
    <row r="1259" spans="1:10" ht="25.5" hidden="1">
      <c r="A1259" s="27">
        <v>4491</v>
      </c>
      <c r="B1259" s="237" t="s">
        <v>44</v>
      </c>
      <c r="C1259" s="204" t="s">
        <v>14</v>
      </c>
      <c r="D1259" s="35" t="str">
        <f>IF(A1259=0," ",VLOOKUP(A1259,InsumosSINAPI!$A$6:$I$9354,2,0))</f>
        <v>PONTALETE *7,5 X 7,5* CM EM PINUS, MISTA OU EQUIVALENTE DA REGIAO - BRUTA</v>
      </c>
      <c r="E1259" s="167" t="str">
        <f>IF(A1259=0," ",VLOOKUP(A1259,InsumosSINAPI!$A$6:$I$9354,3,0))</f>
        <v xml:space="preserve">M     </v>
      </c>
      <c r="F1259" s="214"/>
      <c r="G1259" s="252">
        <v>1.1659999999999999</v>
      </c>
      <c r="H1259" s="72" t="str">
        <f>IF(A1259=0," ",VLOOKUP(A1259,InsumosSINAPI!$A$6:$I$9354,5,0))</f>
        <v>11,36</v>
      </c>
      <c r="I1259" s="217">
        <f t="shared" si="226"/>
        <v>13.25</v>
      </c>
    </row>
    <row r="1260" spans="1:10" ht="25.5" hidden="1">
      <c r="A1260" s="27">
        <v>4517</v>
      </c>
      <c r="B1260" s="237" t="s">
        <v>44</v>
      </c>
      <c r="C1260" s="204" t="s">
        <v>14</v>
      </c>
      <c r="D1260" s="35" t="str">
        <f>IF(A1260=0," ",VLOOKUP(A1260,InsumosSINAPI!$A$6:$I$9354,2,0))</f>
        <v>SARRAFO *2,5 X 7,5* CM EM PINUS, MISTA OU EQUIVALENTE DA REGIAO - BRUTA</v>
      </c>
      <c r="E1260" s="167" t="str">
        <f>IF(A1260=0," ",VLOOKUP(A1260,InsumosSINAPI!$A$6:$I$9354,3,0))</f>
        <v xml:space="preserve">M     </v>
      </c>
      <c r="F1260" s="214"/>
      <c r="G1260" s="252">
        <v>1.093</v>
      </c>
      <c r="H1260" s="72" t="str">
        <f>IF(A1260=0," ",VLOOKUP(A1260,InsumosSINAPI!$A$6:$I$9354,5,0))</f>
        <v>3,97</v>
      </c>
      <c r="I1260" s="217">
        <f t="shared" si="226"/>
        <v>4.34</v>
      </c>
    </row>
    <row r="1261" spans="1:10" hidden="1">
      <c r="A1261" s="27">
        <v>5073</v>
      </c>
      <c r="B1261" s="237" t="s">
        <v>44</v>
      </c>
      <c r="C1261" s="204" t="s">
        <v>14</v>
      </c>
      <c r="D1261" s="35" t="str">
        <f>IF(A1261=0," ",VLOOKUP(A1261,InsumosSINAPI!$A$6:$I$9354,2,0))</f>
        <v>PREGO DE ACO POLIDO COM CABECA 17 X 24 (2 1/4 X 11)</v>
      </c>
      <c r="E1261" s="167" t="str">
        <f>IF(A1261=0," ",VLOOKUP(A1261,InsumosSINAPI!$A$6:$I$9354,3,0))</f>
        <v xml:space="preserve">KG    </v>
      </c>
      <c r="F1261" s="214"/>
      <c r="G1261" s="252">
        <v>4.9000000000000002E-2</v>
      </c>
      <c r="H1261" s="72" t="str">
        <f>IF(A1261=0," ",VLOOKUP(A1261,InsumosSINAPI!$A$6:$I$9354,5,0))</f>
        <v>18,04</v>
      </c>
      <c r="I1261" s="217">
        <f t="shared" ref="I1261:I1263" si="227">ROUND(G1261*H1261,2)</f>
        <v>0.88</v>
      </c>
    </row>
    <row r="1262" spans="1:10" ht="38.25" hidden="1">
      <c r="A1262" s="27">
        <v>6189</v>
      </c>
      <c r="B1262" s="237" t="s">
        <v>44</v>
      </c>
      <c r="C1262" s="204" t="s">
        <v>14</v>
      </c>
      <c r="D1262" s="35" t="str">
        <f>IF(A1262=0," ",VLOOKUP(A1262,InsumosSINAPI!$A$6:$I$9354,2,0))</f>
        <v>TABUA NAO APARELHADA *2,5 X 30* CM, EM MACARANDUBA, ANGELIM OU EQUIVALENTE DA REGIAO - BRUTA</v>
      </c>
      <c r="E1262" s="167" t="str">
        <f>IF(A1262=0," ",VLOOKUP(A1262,InsumosSINAPI!$A$6:$I$9354,3,0))</f>
        <v xml:space="preserve">M     </v>
      </c>
      <c r="F1262" s="214"/>
      <c r="G1262" s="252">
        <v>1.9430000000000001</v>
      </c>
      <c r="H1262" s="72" t="str">
        <f>IF(A1262=0," ",VLOOKUP(A1262,InsumosSINAPI!$A$6:$I$9354,5,0))</f>
        <v>26,77</v>
      </c>
      <c r="I1262" s="217">
        <f t="shared" si="227"/>
        <v>52.01</v>
      </c>
    </row>
    <row r="1263" spans="1:10" ht="25.5" hidden="1">
      <c r="A1263" s="27">
        <v>40304</v>
      </c>
      <c r="B1263" s="237" t="s">
        <v>44</v>
      </c>
      <c r="C1263" s="204" t="s">
        <v>14</v>
      </c>
      <c r="D1263" s="35" t="str">
        <f>IF(A1263=0," ",VLOOKUP(A1263,InsumosSINAPI!$A$6:$I$9354,2,0))</f>
        <v>PREGO DE ACO POLIDO COM CABECA DUPLA 17 X 27 (2 1/2 X 11)</v>
      </c>
      <c r="E1263" s="167" t="str">
        <f>IF(A1263=0," ",VLOOKUP(A1263,InsumosSINAPI!$A$6:$I$9354,3,0))</f>
        <v xml:space="preserve">KG    </v>
      </c>
      <c r="F1263" s="214"/>
      <c r="G1263" s="252">
        <v>3.4000000000000002E-2</v>
      </c>
      <c r="H1263" s="72" t="str">
        <f>IF(A1263=0," ",VLOOKUP(A1263,InsumosSINAPI!$A$6:$I$9354,5,0))</f>
        <v>21,84</v>
      </c>
      <c r="I1263" s="217">
        <f t="shared" si="227"/>
        <v>0.74</v>
      </c>
    </row>
    <row r="1264" spans="1:10" ht="25.5" hidden="1">
      <c r="A1264" s="27">
        <v>88239</v>
      </c>
      <c r="B1264" s="237" t="s">
        <v>44</v>
      </c>
      <c r="C1264" s="204" t="s">
        <v>13</v>
      </c>
      <c r="D1264" s="35" t="s">
        <v>113</v>
      </c>
      <c r="E1264" s="167" t="s">
        <v>24</v>
      </c>
      <c r="F1264" s="214"/>
      <c r="G1264" s="252">
        <v>0.5</v>
      </c>
      <c r="H1264" s="72">
        <v>14.5</v>
      </c>
      <c r="I1264" s="217">
        <f t="shared" si="226"/>
        <v>7.25</v>
      </c>
    </row>
    <row r="1265" spans="1:10" ht="25.5" hidden="1">
      <c r="A1265" s="27">
        <v>88262</v>
      </c>
      <c r="B1265" s="237" t="s">
        <v>44</v>
      </c>
      <c r="C1265" s="204" t="s">
        <v>13</v>
      </c>
      <c r="D1265" s="35" t="s">
        <v>435</v>
      </c>
      <c r="E1265" s="167" t="s">
        <v>24</v>
      </c>
      <c r="F1265" s="214"/>
      <c r="G1265" s="252">
        <v>1.2889999999999999</v>
      </c>
      <c r="H1265" s="72">
        <v>17.11</v>
      </c>
      <c r="I1265" s="217">
        <f t="shared" si="226"/>
        <v>22.05</v>
      </c>
    </row>
    <row r="1266" spans="1:10" ht="38.25" hidden="1">
      <c r="A1266" s="27">
        <v>91692</v>
      </c>
      <c r="B1266" s="237" t="s">
        <v>44</v>
      </c>
      <c r="C1266" s="204" t="s">
        <v>13</v>
      </c>
      <c r="D1266" s="35" t="s">
        <v>767</v>
      </c>
      <c r="E1266" s="167" t="s">
        <v>530</v>
      </c>
      <c r="F1266" s="214"/>
      <c r="G1266" s="252">
        <v>3.2000000000000001E-2</v>
      </c>
      <c r="H1266" s="72">
        <v>20.22</v>
      </c>
      <c r="I1266" s="217">
        <f t="shared" si="226"/>
        <v>0.65</v>
      </c>
    </row>
    <row r="1267" spans="1:10" ht="38.25" hidden="1">
      <c r="A1267" s="27">
        <v>91693</v>
      </c>
      <c r="B1267" s="237" t="s">
        <v>44</v>
      </c>
      <c r="C1267" s="204" t="s">
        <v>13</v>
      </c>
      <c r="D1267" s="35" t="s">
        <v>768</v>
      </c>
      <c r="E1267" s="167" t="s">
        <v>532</v>
      </c>
      <c r="F1267" s="214"/>
      <c r="G1267" s="252">
        <v>2.8000000000000001E-2</v>
      </c>
      <c r="H1267" s="72">
        <v>18.43</v>
      </c>
      <c r="I1267" s="217">
        <f t="shared" si="226"/>
        <v>0.52</v>
      </c>
    </row>
    <row r="1268" spans="1:10" hidden="1">
      <c r="A1268" s="27"/>
      <c r="B1268" s="237"/>
      <c r="C1268" s="204"/>
      <c r="D1268" s="35"/>
      <c r="E1268" s="167"/>
      <c r="F1268" s="214"/>
      <c r="G1268" s="215"/>
      <c r="H1268" s="72"/>
      <c r="I1268" s="217"/>
    </row>
    <row r="1269" spans="1:10" hidden="1">
      <c r="A1269" s="240" t="s">
        <v>716</v>
      </c>
      <c r="B1269" s="206" t="s">
        <v>8</v>
      </c>
      <c r="C1269" s="29" t="s">
        <v>13</v>
      </c>
      <c r="D1269" s="28" t="s">
        <v>719</v>
      </c>
      <c r="E1269" s="194" t="s">
        <v>7</v>
      </c>
      <c r="F1269" s="225">
        <v>1</v>
      </c>
      <c r="G1269" s="226"/>
      <c r="H1269" s="227">
        <f>SUM(I1270:I1271)</f>
        <v>43.27</v>
      </c>
      <c r="I1269" s="228">
        <f>ROUND(H1269*F1269,2)</f>
        <v>43.27</v>
      </c>
    </row>
    <row r="1270" spans="1:10" s="34" customFormat="1" hidden="1">
      <c r="A1270" s="88" t="s">
        <v>717</v>
      </c>
      <c r="B1270" s="241" t="s">
        <v>8</v>
      </c>
      <c r="C1270" s="211" t="s">
        <v>14</v>
      </c>
      <c r="D1270" s="35" t="s">
        <v>718</v>
      </c>
      <c r="E1270" s="167" t="s">
        <v>7</v>
      </c>
      <c r="G1270" s="215">
        <v>1.05</v>
      </c>
      <c r="H1270" s="72">
        <v>37.450000000000003</v>
      </c>
      <c r="I1270" s="217">
        <f t="shared" ref="I1270:I1271" si="228">ROUND(G1270*H1270,2)</f>
        <v>39.32</v>
      </c>
      <c r="J1270" s="167"/>
    </row>
    <row r="1271" spans="1:10" s="34" customFormat="1" ht="12.75" hidden="1" customHeight="1">
      <c r="A1271" s="27">
        <v>88278</v>
      </c>
      <c r="B1271" s="71" t="s">
        <v>44</v>
      </c>
      <c r="C1271" s="44" t="s">
        <v>13</v>
      </c>
      <c r="D1271" s="45" t="s">
        <v>337</v>
      </c>
      <c r="E1271" s="193" t="s">
        <v>24</v>
      </c>
      <c r="G1271" s="36">
        <v>0.25</v>
      </c>
      <c r="H1271" s="43">
        <v>15.8</v>
      </c>
      <c r="I1271" s="43">
        <f t="shared" si="228"/>
        <v>3.95</v>
      </c>
      <c r="J1271" s="167"/>
    </row>
    <row r="1272" spans="1:10" hidden="1"/>
    <row r="1273" spans="1:10" ht="38.25" hidden="1">
      <c r="A1273" s="242">
        <v>90281</v>
      </c>
      <c r="B1273" s="206" t="s">
        <v>44</v>
      </c>
      <c r="C1273" s="29" t="s">
        <v>13</v>
      </c>
      <c r="D1273" s="28" t="s">
        <v>720</v>
      </c>
      <c r="E1273" s="194" t="s">
        <v>9</v>
      </c>
      <c r="F1273" s="225">
        <v>1</v>
      </c>
      <c r="G1273" s="226"/>
      <c r="H1273" s="227">
        <f>SUM(I1274:I1280)</f>
        <v>461.94</v>
      </c>
      <c r="I1273" s="228">
        <f>ROUND(H1273*F1273,2)</f>
        <v>461.94</v>
      </c>
    </row>
    <row r="1274" spans="1:10" ht="25.5" hidden="1">
      <c r="A1274" s="239">
        <v>367</v>
      </c>
      <c r="B1274" s="237" t="s">
        <v>44</v>
      </c>
      <c r="C1274" s="204" t="s">
        <v>14</v>
      </c>
      <c r="D1274" s="35" t="str">
        <f>IF(A1274=0," ",VLOOKUP(A1274,InsumosSINAPI!$A$6:$I$9354,2,0))</f>
        <v>AREIA GROSSA - POSTO JAZIDA/FORNECEDOR (RETIRADO NA JAZIDA, SEM TRANSPORTE)</v>
      </c>
      <c r="E1274" s="167" t="str">
        <f>IF(A1274=0," ",VLOOKUP(A1274,InsumosSINAPI!$A$6:$I$9354,3,0))</f>
        <v xml:space="preserve">M3    </v>
      </c>
      <c r="F1274" s="214"/>
      <c r="G1274" s="215">
        <v>0.43</v>
      </c>
      <c r="H1274" s="72" t="str">
        <f>IF(A1274=0," ",VLOOKUP(A1274,InsumosSINAPI!$A$6:$I$9354,5,0))</f>
        <v>101,30</v>
      </c>
      <c r="I1274" s="217">
        <f t="shared" ref="I1274:I1277" si="229">ROUND(G1274*H1274,2)</f>
        <v>43.56</v>
      </c>
    </row>
    <row r="1275" spans="1:10" hidden="1">
      <c r="A1275" s="239">
        <v>1106</v>
      </c>
      <c r="B1275" s="237" t="s">
        <v>44</v>
      </c>
      <c r="C1275" s="204" t="s">
        <v>14</v>
      </c>
      <c r="D1275" s="35" t="str">
        <f>IF(A1275=0," ",VLOOKUP(A1275,InsumosSINAPI!$A$6:$I$9354,2,0))</f>
        <v>CAL HIDRATADA CH-I PARA ARGAMASSAS</v>
      </c>
      <c r="E1275" s="167" t="str">
        <f>IF(A1275=0," ",VLOOKUP(A1275,InsumosSINAPI!$A$6:$I$9354,3,0))</f>
        <v xml:space="preserve">KG    </v>
      </c>
      <c r="F1275" s="214"/>
      <c r="G1275" s="215">
        <v>13.12</v>
      </c>
      <c r="H1275" s="72" t="str">
        <f>IF(A1275=0," ",VLOOKUP(A1275,InsumosSINAPI!$A$6:$I$9354,5,0))</f>
        <v>0,86</v>
      </c>
      <c r="I1275" s="217">
        <f t="shared" si="229"/>
        <v>11.28</v>
      </c>
    </row>
    <row r="1276" spans="1:10" hidden="1">
      <c r="A1276" s="239">
        <v>1379</v>
      </c>
      <c r="B1276" s="237" t="s">
        <v>44</v>
      </c>
      <c r="C1276" s="204" t="s">
        <v>14</v>
      </c>
      <c r="D1276" s="35" t="str">
        <f>IF(A1276=0," ",VLOOKUP(A1276,InsumosSINAPI!$A$6:$I$9354,2,0))</f>
        <v>CIMENTO PORTLAND COMPOSTO CP II-32</v>
      </c>
      <c r="E1276" s="167" t="str">
        <f>IF(A1276=0," ",VLOOKUP(A1276,InsumosSINAPI!$A$6:$I$9354,3,0))</f>
        <v xml:space="preserve">KG    </v>
      </c>
      <c r="F1276" s="214"/>
      <c r="G1276" s="215">
        <v>546.67999999999995</v>
      </c>
      <c r="H1276" s="72" t="str">
        <f>IF(A1276=0," ",VLOOKUP(A1276,InsumosSINAPI!$A$6:$I$9354,5,0))</f>
        <v>0,56</v>
      </c>
      <c r="I1276" s="217">
        <f t="shared" si="229"/>
        <v>306.14</v>
      </c>
    </row>
    <row r="1277" spans="1:10" ht="25.5" hidden="1">
      <c r="A1277" s="239">
        <v>4720</v>
      </c>
      <c r="B1277" s="237" t="s">
        <v>44</v>
      </c>
      <c r="C1277" s="204" t="s">
        <v>14</v>
      </c>
      <c r="D1277" s="35" t="str">
        <f>IF(A1277=0," ",VLOOKUP(A1277,InsumosSINAPI!$A$6:$I$9354,2,0))</f>
        <v>PEDRA BRITADA N. 0, OU PEDRISCO (4,8 A 9,5 MM) POSTO PEDREIRA/FORNECEDOR, SEM FRETE</v>
      </c>
      <c r="E1277" s="167" t="str">
        <f>IF(A1277=0," ",VLOOKUP(A1277,InsumosSINAPI!$A$6:$I$9354,3,0))</f>
        <v xml:space="preserve">M3    </v>
      </c>
      <c r="F1277" s="214"/>
      <c r="G1277" s="215">
        <v>0.5</v>
      </c>
      <c r="H1277" s="72" t="str">
        <f>IF(A1277=0," ",VLOOKUP(A1277,InsumosSINAPI!$A$6:$I$9354,5,0))</f>
        <v>103,66</v>
      </c>
      <c r="I1277" s="217">
        <f t="shared" si="229"/>
        <v>51.83</v>
      </c>
    </row>
    <row r="1278" spans="1:10" s="34" customFormat="1" ht="25.5" hidden="1">
      <c r="A1278" s="88">
        <v>88377</v>
      </c>
      <c r="B1278" s="212" t="s">
        <v>44</v>
      </c>
      <c r="C1278" s="211" t="s">
        <v>13</v>
      </c>
      <c r="D1278" s="35" t="s">
        <v>721</v>
      </c>
      <c r="E1278" s="167" t="s">
        <v>24</v>
      </c>
      <c r="G1278" s="215">
        <v>2.99</v>
      </c>
      <c r="H1278" s="72">
        <v>15.85</v>
      </c>
      <c r="I1278" s="217">
        <f t="shared" ref="I1278:I1280" si="230">ROUND(G1278*H1278,2)</f>
        <v>47.39</v>
      </c>
      <c r="J1278" s="167"/>
    </row>
    <row r="1279" spans="1:10" s="34" customFormat="1" ht="51" hidden="1">
      <c r="A1279" s="88">
        <v>88830</v>
      </c>
      <c r="B1279" s="212" t="s">
        <v>44</v>
      </c>
      <c r="C1279" s="211" t="s">
        <v>13</v>
      </c>
      <c r="D1279" s="35" t="s">
        <v>722</v>
      </c>
      <c r="E1279" s="167" t="s">
        <v>530</v>
      </c>
      <c r="G1279" s="215">
        <v>0.92</v>
      </c>
      <c r="H1279" s="72">
        <v>1.22</v>
      </c>
      <c r="I1279" s="217">
        <f t="shared" si="230"/>
        <v>1.1200000000000001</v>
      </c>
      <c r="J1279" s="167"/>
    </row>
    <row r="1280" spans="1:10" ht="51" hidden="1">
      <c r="A1280" s="174">
        <v>88831</v>
      </c>
      <c r="B1280" s="212" t="s">
        <v>44</v>
      </c>
      <c r="C1280" s="211" t="s">
        <v>13</v>
      </c>
      <c r="D1280" s="8" t="s">
        <v>723</v>
      </c>
      <c r="E1280" s="189" t="s">
        <v>532</v>
      </c>
      <c r="G1280" s="215">
        <v>2.0699999999999998</v>
      </c>
      <c r="H1280" s="6">
        <v>0.3</v>
      </c>
      <c r="I1280" s="217">
        <f t="shared" si="230"/>
        <v>0.62</v>
      </c>
    </row>
    <row r="1281" spans="1:10" hidden="1"/>
    <row r="1282" spans="1:10" ht="51" hidden="1">
      <c r="A1282" s="179">
        <v>86936</v>
      </c>
      <c r="B1282" s="87" t="s">
        <v>44</v>
      </c>
      <c r="C1282" s="29" t="s">
        <v>13</v>
      </c>
      <c r="D1282" s="28" t="s">
        <v>753</v>
      </c>
      <c r="E1282" s="194" t="s">
        <v>32</v>
      </c>
      <c r="F1282" s="30">
        <v>1</v>
      </c>
      <c r="G1282" s="31"/>
      <c r="H1282" s="32">
        <f>SUM(I1283:I1285)</f>
        <v>268.33000000000004</v>
      </c>
      <c r="I1282" s="33">
        <f>ROUND(H1282*F1282,2)</f>
        <v>268.33</v>
      </c>
    </row>
    <row r="1283" spans="1:10" s="34" customFormat="1" ht="38.25" hidden="1">
      <c r="A1283" s="88">
        <v>86878</v>
      </c>
      <c r="B1283" s="212" t="s">
        <v>44</v>
      </c>
      <c r="C1283" s="211" t="s">
        <v>13</v>
      </c>
      <c r="D1283" s="35" t="s">
        <v>754</v>
      </c>
      <c r="E1283" s="167" t="s">
        <v>42</v>
      </c>
      <c r="G1283" s="215">
        <v>1</v>
      </c>
      <c r="H1283" s="72">
        <v>33.69</v>
      </c>
      <c r="I1283" s="217">
        <f t="shared" ref="I1283:I1285" si="231">ROUND(H1283*G1283,2)</f>
        <v>33.69</v>
      </c>
      <c r="J1283" s="167"/>
    </row>
    <row r="1284" spans="1:10" ht="25.5" hidden="1">
      <c r="A1284" s="174">
        <v>86881</v>
      </c>
      <c r="B1284" s="212" t="s">
        <v>44</v>
      </c>
      <c r="C1284" s="211" t="s">
        <v>13</v>
      </c>
      <c r="D1284" s="8" t="s">
        <v>755</v>
      </c>
      <c r="E1284" s="189" t="s">
        <v>42</v>
      </c>
      <c r="G1284" s="215">
        <v>1</v>
      </c>
      <c r="H1284" s="6">
        <v>93.9</v>
      </c>
      <c r="I1284" s="217">
        <f t="shared" si="231"/>
        <v>93.9</v>
      </c>
    </row>
    <row r="1285" spans="1:10" s="34" customFormat="1" ht="25.5" hidden="1">
      <c r="A1285" s="88">
        <v>86900</v>
      </c>
      <c r="B1285" s="212" t="s">
        <v>44</v>
      </c>
      <c r="C1285" s="211" t="s">
        <v>13</v>
      </c>
      <c r="D1285" s="35" t="s">
        <v>637</v>
      </c>
      <c r="E1285" s="167" t="s">
        <v>42</v>
      </c>
      <c r="G1285" s="215">
        <v>1</v>
      </c>
      <c r="H1285" s="72">
        <v>140.74</v>
      </c>
      <c r="I1285" s="217">
        <f t="shared" si="231"/>
        <v>140.74</v>
      </c>
      <c r="J1285" s="167"/>
    </row>
    <row r="1286" spans="1:10" hidden="1">
      <c r="A1286" s="174"/>
      <c r="B1286" s="212"/>
      <c r="C1286" s="211"/>
      <c r="G1286" s="215"/>
      <c r="I1286" s="217"/>
    </row>
    <row r="1287" spans="1:10" ht="25.5" hidden="1">
      <c r="A1287" s="179">
        <v>97660</v>
      </c>
      <c r="B1287" s="87" t="s">
        <v>44</v>
      </c>
      <c r="C1287" s="29" t="s">
        <v>13</v>
      </c>
      <c r="D1287" s="28" t="s">
        <v>756</v>
      </c>
      <c r="E1287" s="194" t="s">
        <v>32</v>
      </c>
      <c r="F1287" s="30">
        <v>1</v>
      </c>
      <c r="G1287" s="31"/>
      <c r="H1287" s="32">
        <f>SUM(I1288:I1289)</f>
        <v>0.4</v>
      </c>
      <c r="I1287" s="33">
        <f>ROUND(H1287*F1287,2)</f>
        <v>0.4</v>
      </c>
    </row>
    <row r="1288" spans="1:10" hidden="1">
      <c r="A1288" s="174">
        <v>88264</v>
      </c>
      <c r="B1288" s="212" t="s">
        <v>44</v>
      </c>
      <c r="C1288" s="7" t="s">
        <v>13</v>
      </c>
      <c r="D1288" s="8" t="s">
        <v>64</v>
      </c>
      <c r="E1288" s="189" t="s">
        <v>24</v>
      </c>
      <c r="G1288" s="252">
        <v>9.4999999999999998E-3</v>
      </c>
      <c r="H1288" s="6">
        <v>17.27</v>
      </c>
      <c r="I1288" s="217">
        <f t="shared" ref="I1288:I1289" si="232">ROUND(G1288*H1288,2)</f>
        <v>0.16</v>
      </c>
    </row>
    <row r="1289" spans="1:10" s="34" customFormat="1" hidden="1">
      <c r="A1289" s="27">
        <v>88316</v>
      </c>
      <c r="B1289" s="71" t="s">
        <v>44</v>
      </c>
      <c r="C1289" s="27" t="s">
        <v>13</v>
      </c>
      <c r="D1289" s="35" t="s">
        <v>33</v>
      </c>
      <c r="E1289" s="167" t="s">
        <v>24</v>
      </c>
      <c r="G1289" s="252">
        <v>1.8700000000000001E-2</v>
      </c>
      <c r="H1289" s="38">
        <v>12.94</v>
      </c>
      <c r="I1289" s="38">
        <f t="shared" si="232"/>
        <v>0.24</v>
      </c>
      <c r="J1289" s="167"/>
    </row>
    <row r="1290" spans="1:10" hidden="1"/>
    <row r="1291" spans="1:10" ht="38.25" hidden="1">
      <c r="A1291" s="179">
        <v>91953</v>
      </c>
      <c r="B1291" s="87" t="s">
        <v>44</v>
      </c>
      <c r="C1291" s="29" t="s">
        <v>13</v>
      </c>
      <c r="D1291" s="28" t="s">
        <v>757</v>
      </c>
      <c r="E1291" s="194" t="s">
        <v>32</v>
      </c>
      <c r="F1291" s="30">
        <v>1</v>
      </c>
      <c r="G1291" s="31"/>
      <c r="H1291" s="32">
        <f>SUM(I1292:I1293)</f>
        <v>20.54</v>
      </c>
      <c r="I1291" s="33">
        <f>ROUND(H1291*F1291,2)</f>
        <v>20.54</v>
      </c>
    </row>
    <row r="1292" spans="1:10" ht="38.25" hidden="1">
      <c r="A1292" s="174">
        <v>91946</v>
      </c>
      <c r="B1292" s="212" t="s">
        <v>44</v>
      </c>
      <c r="C1292" s="7" t="s">
        <v>13</v>
      </c>
      <c r="D1292" s="8" t="s">
        <v>758</v>
      </c>
      <c r="E1292" s="189" t="s">
        <v>42</v>
      </c>
      <c r="G1292" s="253">
        <v>1</v>
      </c>
      <c r="H1292" s="6">
        <v>6.63</v>
      </c>
      <c r="I1292" s="217">
        <f t="shared" ref="I1292" si="233">ROUND(G1292*H1292,2)</f>
        <v>6.63</v>
      </c>
    </row>
    <row r="1293" spans="1:10" s="34" customFormat="1" ht="38.25" hidden="1">
      <c r="A1293" s="88">
        <v>91952</v>
      </c>
      <c r="B1293" s="71" t="s">
        <v>44</v>
      </c>
      <c r="C1293" s="27" t="s">
        <v>13</v>
      </c>
      <c r="D1293" s="35" t="s">
        <v>757</v>
      </c>
      <c r="E1293" s="167" t="s">
        <v>42</v>
      </c>
      <c r="G1293" s="253">
        <v>1</v>
      </c>
      <c r="H1293" s="38">
        <v>13.91</v>
      </c>
      <c r="I1293" s="38">
        <f>ROUND(G1293*H1293,2)</f>
        <v>13.91</v>
      </c>
      <c r="J1293" s="167"/>
    </row>
    <row r="1294" spans="1:10" s="34" customFormat="1" hidden="1">
      <c r="A1294" s="88"/>
      <c r="B1294" s="71"/>
      <c r="C1294" s="27"/>
      <c r="D1294" s="35"/>
      <c r="E1294" s="167"/>
      <c r="G1294" s="253"/>
      <c r="H1294" s="38"/>
      <c r="I1294" s="38"/>
      <c r="J1294" s="167"/>
    </row>
    <row r="1295" spans="1:10" ht="25.5" hidden="1">
      <c r="A1295" s="179" t="s">
        <v>761</v>
      </c>
      <c r="B1295" s="87" t="s">
        <v>44</v>
      </c>
      <c r="C1295" s="29" t="s">
        <v>13</v>
      </c>
      <c r="D1295" s="28" t="s">
        <v>762</v>
      </c>
      <c r="E1295" s="194" t="s">
        <v>11</v>
      </c>
      <c r="F1295" s="30">
        <v>1</v>
      </c>
      <c r="G1295" s="31"/>
      <c r="H1295" s="32">
        <f>SUM(I1296:I1298)</f>
        <v>41.438000000000002</v>
      </c>
      <c r="I1295" s="33">
        <f>ROUND(H1295*F1295,2)</f>
        <v>41.44</v>
      </c>
    </row>
    <row r="1296" spans="1:10" hidden="1">
      <c r="A1296" s="239">
        <v>586</v>
      </c>
      <c r="B1296" s="237" t="s">
        <v>44</v>
      </c>
      <c r="C1296" s="204" t="s">
        <v>14</v>
      </c>
      <c r="D1296" s="35" t="str">
        <f>IF(A1296=0," ",VLOOKUP(A1296,InsumosSINAPI!$A$6:$I$9354,2,0))</f>
        <v>CANTONEIRA ALUMINIO ABAS IGUAIS 1 ", E = 3 /16 "</v>
      </c>
      <c r="E1296" s="167" t="str">
        <f>IF(A1296=0," ",VLOOKUP(A1296,InsumosSINAPI!$A$6:$I$9354,3,0))</f>
        <v xml:space="preserve">M     </v>
      </c>
      <c r="F1296" s="214"/>
      <c r="G1296" s="257">
        <v>1</v>
      </c>
      <c r="H1296" s="72" t="str">
        <f>IF(A1296=0," ",VLOOKUP(A1296,InsumosSINAPI!$A$6:$I$9354,5,0))</f>
        <v>23,27</v>
      </c>
      <c r="I1296" s="217">
        <f t="shared" ref="I1296" si="234">ROUND(G1296*H1296,2)</f>
        <v>23.27</v>
      </c>
    </row>
    <row r="1297" spans="1:10" s="34" customFormat="1" ht="29.25" hidden="1" customHeight="1">
      <c r="A1297" s="27">
        <v>88256</v>
      </c>
      <c r="B1297" s="71" t="s">
        <v>44</v>
      </c>
      <c r="C1297" s="27" t="s">
        <v>13</v>
      </c>
      <c r="D1297" s="35" t="s">
        <v>160</v>
      </c>
      <c r="E1297" s="167" t="s">
        <v>24</v>
      </c>
      <c r="G1297" s="170">
        <v>0.6</v>
      </c>
      <c r="H1297" s="38">
        <v>19.54</v>
      </c>
      <c r="I1297" s="38">
        <f>G1297*H1297</f>
        <v>11.723999999999998</v>
      </c>
      <c r="J1297" s="167"/>
    </row>
    <row r="1298" spans="1:10" s="34" customFormat="1" ht="12.75" hidden="1" customHeight="1">
      <c r="A1298" s="27">
        <v>88316</v>
      </c>
      <c r="B1298" s="71" t="s">
        <v>44</v>
      </c>
      <c r="C1298" s="27" t="s">
        <v>13</v>
      </c>
      <c r="D1298" s="35" t="s">
        <v>33</v>
      </c>
      <c r="E1298" s="167" t="s">
        <v>24</v>
      </c>
      <c r="G1298" s="170">
        <v>0.4</v>
      </c>
      <c r="H1298" s="38">
        <f>+$I$524</f>
        <v>16.11</v>
      </c>
      <c r="I1298" s="38">
        <f>G1298*H1298</f>
        <v>6.444</v>
      </c>
      <c r="J1298" s="167"/>
    </row>
    <row r="1299" spans="1:10" hidden="1"/>
    <row r="1300" spans="1:10" ht="38.25" hidden="1">
      <c r="A1300" s="179">
        <v>92004</v>
      </c>
      <c r="B1300" s="87" t="s">
        <v>44</v>
      </c>
      <c r="C1300" s="29" t="s">
        <v>13</v>
      </c>
      <c r="D1300" s="28" t="s">
        <v>759</v>
      </c>
      <c r="E1300" s="194" t="s">
        <v>32</v>
      </c>
      <c r="F1300" s="30">
        <v>1</v>
      </c>
      <c r="G1300" s="31"/>
      <c r="H1300" s="32">
        <f>SUM(I1301:I1302)</f>
        <v>39.620000000000005</v>
      </c>
      <c r="I1300" s="33">
        <f>ROUND(H1300*F1300,2)</f>
        <v>39.619999999999997</v>
      </c>
    </row>
    <row r="1301" spans="1:10" ht="38.25" hidden="1">
      <c r="A1301" s="174">
        <v>91946</v>
      </c>
      <c r="B1301" s="212" t="s">
        <v>44</v>
      </c>
      <c r="C1301" s="7" t="s">
        <v>13</v>
      </c>
      <c r="D1301" s="8" t="s">
        <v>758</v>
      </c>
      <c r="E1301" s="189" t="s">
        <v>42</v>
      </c>
      <c r="G1301" s="253">
        <v>1</v>
      </c>
      <c r="H1301" s="6">
        <v>6.63</v>
      </c>
      <c r="I1301" s="217">
        <f t="shared" ref="I1301" si="235">ROUND(G1301*H1301,2)</f>
        <v>6.63</v>
      </c>
    </row>
    <row r="1302" spans="1:10" s="34" customFormat="1" ht="38.25" hidden="1">
      <c r="A1302" s="88">
        <v>92002</v>
      </c>
      <c r="B1302" s="71" t="s">
        <v>44</v>
      </c>
      <c r="C1302" s="27" t="s">
        <v>13</v>
      </c>
      <c r="D1302" s="35" t="s">
        <v>760</v>
      </c>
      <c r="E1302" s="167" t="s">
        <v>42</v>
      </c>
      <c r="G1302" s="253">
        <v>1</v>
      </c>
      <c r="H1302" s="38">
        <v>32.99</v>
      </c>
      <c r="I1302" s="38">
        <f>ROUND(G1302*H1302,2)</f>
        <v>32.99</v>
      </c>
      <c r="J1302" s="167"/>
    </row>
    <row r="1303" spans="1:10" hidden="1"/>
    <row r="1304" spans="1:10" s="34" customFormat="1" ht="25.5" hidden="1" customHeight="1">
      <c r="A1304" s="179" t="s">
        <v>777</v>
      </c>
      <c r="B1304" s="39" t="s">
        <v>8</v>
      </c>
      <c r="C1304" s="40" t="s">
        <v>13</v>
      </c>
      <c r="D1304" s="41" t="s">
        <v>778</v>
      </c>
      <c r="E1304" s="191" t="s">
        <v>7</v>
      </c>
      <c r="F1304" s="30">
        <v>1</v>
      </c>
      <c r="G1304" s="31"/>
      <c r="H1304" s="32">
        <f>SUM(I1305:I1319)</f>
        <v>266.71800000000007</v>
      </c>
      <c r="I1304" s="33">
        <f>H1304*F1304</f>
        <v>266.71800000000007</v>
      </c>
      <c r="J1304" s="167"/>
    </row>
    <row r="1305" spans="1:10" s="34" customFormat="1" ht="12.75" hidden="1" customHeight="1">
      <c r="A1305" s="27">
        <v>88316</v>
      </c>
      <c r="B1305" s="71" t="s">
        <v>44</v>
      </c>
      <c r="C1305" s="27" t="s">
        <v>13</v>
      </c>
      <c r="D1305" s="35" t="s">
        <v>33</v>
      </c>
      <c r="E1305" s="167" t="s">
        <v>24</v>
      </c>
      <c r="G1305" s="36">
        <v>5.2</v>
      </c>
      <c r="H1305" s="38">
        <v>15.79</v>
      </c>
      <c r="I1305" s="38">
        <f>G1305*H1305</f>
        <v>82.108000000000004</v>
      </c>
      <c r="J1305" s="167"/>
    </row>
    <row r="1306" spans="1:10" s="34" customFormat="1" ht="12.75" hidden="1" customHeight="1">
      <c r="A1306" s="27">
        <v>88309</v>
      </c>
      <c r="B1306" s="71" t="s">
        <v>44</v>
      </c>
      <c r="C1306" s="27" t="s">
        <v>13</v>
      </c>
      <c r="D1306" s="35" t="s">
        <v>52</v>
      </c>
      <c r="E1306" s="167" t="s">
        <v>24</v>
      </c>
      <c r="G1306" s="36">
        <v>3.2</v>
      </c>
      <c r="H1306" s="38">
        <v>20.82</v>
      </c>
      <c r="I1306" s="38">
        <f t="shared" ref="I1306:I1319" si="236">ROUND(G1306*H1306,2)</f>
        <v>66.62</v>
      </c>
      <c r="J1306" s="167"/>
    </row>
    <row r="1307" spans="1:10" s="34" customFormat="1" ht="12.75" hidden="1" customHeight="1">
      <c r="A1307" s="27">
        <v>88245</v>
      </c>
      <c r="B1307" s="71" t="s">
        <v>44</v>
      </c>
      <c r="C1307" s="27" t="s">
        <v>14</v>
      </c>
      <c r="D1307" s="35" t="s">
        <v>574</v>
      </c>
      <c r="E1307" s="167" t="s">
        <v>24</v>
      </c>
      <c r="G1307" s="36">
        <v>0.15</v>
      </c>
      <c r="H1307" s="38">
        <v>18.29</v>
      </c>
      <c r="I1307" s="38">
        <f t="shared" si="236"/>
        <v>2.74</v>
      </c>
      <c r="J1307" s="167"/>
    </row>
    <row r="1308" spans="1:10" s="34" customFormat="1" ht="12.75" hidden="1" customHeight="1">
      <c r="A1308" s="27">
        <v>88238</v>
      </c>
      <c r="B1308" s="71" t="s">
        <v>44</v>
      </c>
      <c r="C1308" s="27" t="s">
        <v>13</v>
      </c>
      <c r="D1308" s="35" t="s">
        <v>770</v>
      </c>
      <c r="E1308" s="167" t="s">
        <v>24</v>
      </c>
      <c r="G1308" s="36">
        <v>0.15</v>
      </c>
      <c r="H1308" s="38">
        <v>15.79</v>
      </c>
      <c r="I1308" s="38">
        <f t="shared" si="236"/>
        <v>2.37</v>
      </c>
      <c r="J1308" s="167"/>
    </row>
    <row r="1309" spans="1:10" s="34" customFormat="1" ht="12.75" hidden="1" customHeight="1">
      <c r="A1309" s="27">
        <v>4720</v>
      </c>
      <c r="B1309" s="71" t="s">
        <v>44</v>
      </c>
      <c r="C1309" s="27" t="s">
        <v>14</v>
      </c>
      <c r="D1309" s="35" t="str">
        <f>IF(A1309=0," ",VLOOKUP(A1309,InsumosSINAPI!$A$6:$I$9354,2,0))</f>
        <v>PEDRA BRITADA N. 0, OU PEDRISCO (4,8 A 9,5 MM) POSTO PEDREIRA/FORNECEDOR, SEM FRETE</v>
      </c>
      <c r="E1309" s="167" t="str">
        <f>IF(A1309=0," ",VLOOKUP(A1309,InsumosSINAPI!$A$6:$I$9354,3,0))</f>
        <v xml:space="preserve">M3    </v>
      </c>
      <c r="G1309" s="36">
        <v>0.03</v>
      </c>
      <c r="H1309" s="38" t="str">
        <f>IF(A1309=0," ",VLOOKUP(A1309,InsumosSINAPI!$A$6:$I$9354,5,0))</f>
        <v>103,66</v>
      </c>
      <c r="I1309" s="38">
        <f t="shared" si="236"/>
        <v>3.11</v>
      </c>
      <c r="J1309" s="167"/>
    </row>
    <row r="1310" spans="1:10" s="34" customFormat="1" ht="12.75" hidden="1" customHeight="1">
      <c r="A1310" s="27" t="s">
        <v>773</v>
      </c>
      <c r="B1310" s="71" t="s">
        <v>8</v>
      </c>
      <c r="C1310" s="27" t="s">
        <v>14</v>
      </c>
      <c r="D1310" s="35" t="s">
        <v>774</v>
      </c>
      <c r="E1310" s="167" t="s">
        <v>486</v>
      </c>
      <c r="G1310" s="36">
        <v>2.1800000000000002</v>
      </c>
      <c r="H1310" s="38">
        <v>9.5</v>
      </c>
      <c r="I1310" s="38">
        <f t="shared" si="236"/>
        <v>20.71</v>
      </c>
      <c r="J1310" s="167"/>
    </row>
    <row r="1311" spans="1:10" ht="25.5" hidden="1">
      <c r="A1311" s="239">
        <v>370</v>
      </c>
      <c r="B1311" s="237" t="s">
        <v>44</v>
      </c>
      <c r="C1311" s="204" t="s">
        <v>14</v>
      </c>
      <c r="D1311" s="35" t="str">
        <f>IF(A1311=0," ",VLOOKUP(A1311,InsumosSINAPI!$A$6:$I$9354,2,0))</f>
        <v>AREIA MEDIA - POSTO JAZIDA/FORNECEDOR (RETIRADO NA JAZIDA, SEM TRANSPORTE)</v>
      </c>
      <c r="E1311" s="167" t="str">
        <f>IF(A1311=0," ",VLOOKUP(A1311,InsumosSINAPI!$A$6:$I$9354,3,0))</f>
        <v xml:space="preserve">M3    </v>
      </c>
      <c r="F1311" s="214"/>
      <c r="G1311" s="36">
        <v>8.5000000000000006E-2</v>
      </c>
      <c r="H1311" s="72" t="str">
        <f>IF(A1311=0," ",VLOOKUP(A1311,InsumosSINAPI!$A$6:$I$9354,5,0))</f>
        <v>100,00</v>
      </c>
      <c r="I1311" s="217">
        <f t="shared" si="236"/>
        <v>8.5</v>
      </c>
    </row>
    <row r="1312" spans="1:10" ht="26.25" hidden="1">
      <c r="A1312">
        <v>7258</v>
      </c>
      <c r="B1312" s="237" t="s">
        <v>44</v>
      </c>
      <c r="C1312" s="204" t="s">
        <v>14</v>
      </c>
      <c r="D1312" s="35" t="str">
        <f>IF(A1312=0," ",VLOOKUP(A1312,InsumosSINAPI!$A$6:$I$9354,2,0))</f>
        <v>TIJOLO CERAMICO MACICO COMUM *5 X 10 X 20* CM (L X A X C)</v>
      </c>
      <c r="E1312" s="167" t="str">
        <f>IF(A1312=0," ",VLOOKUP(A1312,InsumosSINAPI!$A$6:$I$9354,3,0))</f>
        <v xml:space="preserve">UN    </v>
      </c>
      <c r="F1312" s="214"/>
      <c r="G1312" s="36">
        <v>18</v>
      </c>
      <c r="H1312" s="72" t="str">
        <f>IF(A1312=0," ",VLOOKUP(A1312,InsumosSINAPI!$A$6:$I$9354,5,0))</f>
        <v>0,59</v>
      </c>
      <c r="I1312" s="217">
        <f t="shared" si="236"/>
        <v>10.62</v>
      </c>
    </row>
    <row r="1313" spans="1:10" ht="26.25" hidden="1">
      <c r="A1313">
        <v>10567</v>
      </c>
      <c r="B1313" s="237" t="s">
        <v>44</v>
      </c>
      <c r="C1313" s="204" t="s">
        <v>14</v>
      </c>
      <c r="D1313" s="35" t="str">
        <f>IF(A1313=0," ",VLOOKUP(A1313,InsumosSINAPI!$A$6:$I$9354,2,0))</f>
        <v>TABUA *2,5 X 23* CM EM PINUS, MISTA OU EQUIVALENTE DA REGIAO - BRUTA</v>
      </c>
      <c r="E1313" s="167" t="str">
        <f>IF(A1313=0," ",VLOOKUP(A1313,InsumosSINAPI!$A$6:$I$9354,3,0))</f>
        <v xml:space="preserve">M     </v>
      </c>
      <c r="F1313" s="214"/>
      <c r="G1313" s="36">
        <v>0.45</v>
      </c>
      <c r="H1313" s="72" t="str">
        <f>IF(A1313=0," ",VLOOKUP(A1313,InsumosSINAPI!$A$6:$I$9354,5,0))</f>
        <v>12,84</v>
      </c>
      <c r="I1313" s="217">
        <f t="shared" si="236"/>
        <v>5.78</v>
      </c>
    </row>
    <row r="1314" spans="1:10" ht="15" hidden="1">
      <c r="A1314" t="s">
        <v>771</v>
      </c>
      <c r="B1314" s="42" t="s">
        <v>8</v>
      </c>
      <c r="C1314" s="204" t="s">
        <v>14</v>
      </c>
      <c r="D1314" t="s">
        <v>772</v>
      </c>
      <c r="E1314" s="167" t="s">
        <v>32</v>
      </c>
      <c r="F1314" s="214"/>
      <c r="G1314" s="36">
        <v>25</v>
      </c>
      <c r="H1314" s="72">
        <v>0.68</v>
      </c>
      <c r="I1314" s="217">
        <f t="shared" si="236"/>
        <v>17</v>
      </c>
    </row>
    <row r="1315" spans="1:10" ht="15" hidden="1">
      <c r="A1315">
        <v>1379</v>
      </c>
      <c r="B1315" s="237" t="s">
        <v>44</v>
      </c>
      <c r="C1315" s="204" t="s">
        <v>14</v>
      </c>
      <c r="D1315" s="35" t="str">
        <f>IF(A1315=0," ",VLOOKUP(A1315,InsumosSINAPI!$A$6:$I$9354,2,0))</f>
        <v>CIMENTO PORTLAND COMPOSTO CP II-32</v>
      </c>
      <c r="E1315" s="167" t="str">
        <f>IF(A1315=0," ",VLOOKUP(A1315,InsumosSINAPI!$A$6:$I$9354,3,0))</f>
        <v xml:space="preserve">KG    </v>
      </c>
      <c r="F1315" s="214"/>
      <c r="G1315" s="36">
        <v>45</v>
      </c>
      <c r="H1315" s="72" t="str">
        <f>IF(A1315=0," ",VLOOKUP(A1315,InsumosSINAPI!$A$6:$I$9354,5,0))</f>
        <v>0,56</v>
      </c>
      <c r="I1315" s="217">
        <f t="shared" si="236"/>
        <v>25.2</v>
      </c>
    </row>
    <row r="1316" spans="1:10" ht="25.5" hidden="1">
      <c r="A1316" s="239">
        <v>367</v>
      </c>
      <c r="B1316" s="237" t="s">
        <v>44</v>
      </c>
      <c r="C1316" s="204" t="s">
        <v>14</v>
      </c>
      <c r="D1316" s="35" t="str">
        <f>IF(A1316=0," ",VLOOKUP(A1316,InsumosSINAPI!$A$6:$I$9354,2,0))</f>
        <v>AREIA GROSSA - POSTO JAZIDA/FORNECEDOR (RETIRADO NA JAZIDA, SEM TRANSPORTE)</v>
      </c>
      <c r="E1316" s="167" t="str">
        <f>IF(A1316=0," ",VLOOKUP(A1316,InsumosSINAPI!$A$6:$I$9354,3,0))</f>
        <v xml:space="preserve">M3    </v>
      </c>
      <c r="F1316" s="214"/>
      <c r="G1316" s="36">
        <v>0.08</v>
      </c>
      <c r="H1316" s="72" t="str">
        <f>IF(A1316=0," ",VLOOKUP(A1316,InsumosSINAPI!$A$6:$I$9354,5,0))</f>
        <v>101,30</v>
      </c>
      <c r="I1316" s="217">
        <f t="shared" si="236"/>
        <v>8.1</v>
      </c>
    </row>
    <row r="1317" spans="1:10" ht="15" hidden="1">
      <c r="A1317" t="s">
        <v>736</v>
      </c>
      <c r="B1317" s="42" t="s">
        <v>8</v>
      </c>
      <c r="C1317" s="204" t="s">
        <v>14</v>
      </c>
      <c r="D1317" t="s">
        <v>741</v>
      </c>
      <c r="E1317" s="167" t="s">
        <v>483</v>
      </c>
      <c r="F1317" s="214"/>
      <c r="G1317" s="36">
        <v>0.01</v>
      </c>
      <c r="H1317">
        <v>73.900000000000006</v>
      </c>
      <c r="I1317" s="217">
        <f t="shared" si="236"/>
        <v>0.74</v>
      </c>
    </row>
    <row r="1318" spans="1:10" ht="15" hidden="1">
      <c r="A1318" t="s">
        <v>775</v>
      </c>
      <c r="B1318" s="237" t="s">
        <v>44</v>
      </c>
      <c r="C1318" s="204" t="s">
        <v>14</v>
      </c>
      <c r="D1318" t="s">
        <v>776</v>
      </c>
      <c r="E1318" s="167" t="s">
        <v>486</v>
      </c>
      <c r="F1318" s="214"/>
      <c r="G1318" s="36">
        <v>0.04</v>
      </c>
      <c r="H1318" s="72">
        <v>11.5</v>
      </c>
      <c r="I1318" s="217">
        <f t="shared" si="236"/>
        <v>0.46</v>
      </c>
    </row>
    <row r="1319" spans="1:10" ht="45" hidden="1">
      <c r="A1319">
        <v>4730</v>
      </c>
      <c r="B1319" s="237" t="s">
        <v>44</v>
      </c>
      <c r="C1319" s="204" t="s">
        <v>14</v>
      </c>
      <c r="D1319" s="259" t="str">
        <f>IF(A1319=0," ",VLOOKUP(A1319,InsumosSINAPI!$A$6:$I$9354,2,0))</f>
        <v>PEDRA DE MAO OU PEDRA RACHAO PARA ARRIMO/FUNDACAO (POSTO PEDREIRA/FORNECEDOR, SEM FRETE)</v>
      </c>
      <c r="E1319" s="167" t="str">
        <f>IF(A1319=0," ",VLOOKUP(A1319,InsumosSINAPI!$A$6:$I$9354,3,0))</f>
        <v xml:space="preserve">M3    </v>
      </c>
      <c r="F1319" s="214"/>
      <c r="G1319" s="36">
        <v>0.15</v>
      </c>
      <c r="H1319" s="72" t="str">
        <f>IF(A1319=0," ",VLOOKUP(A1319,InsumosSINAPI!$A$6:$I$9354,5,0))</f>
        <v>84,39</v>
      </c>
      <c r="I1319" s="217">
        <f t="shared" si="236"/>
        <v>12.66</v>
      </c>
    </row>
    <row r="1320" spans="1:10" hidden="1"/>
    <row r="1321" spans="1:10" s="34" customFormat="1" ht="25.5" hidden="1" customHeight="1">
      <c r="A1321" s="263">
        <v>96114</v>
      </c>
      <c r="B1321" s="39" t="s">
        <v>44</v>
      </c>
      <c r="C1321" s="40" t="s">
        <v>13</v>
      </c>
      <c r="D1321" s="41" t="s">
        <v>788</v>
      </c>
      <c r="E1321" s="191" t="s">
        <v>7</v>
      </c>
      <c r="F1321" s="30">
        <v>1</v>
      </c>
      <c r="G1321" s="31"/>
      <c r="H1321" s="32">
        <f>SUM(I1322:I1332)</f>
        <v>73.899999999999991</v>
      </c>
      <c r="I1321" s="33">
        <f>H1321*F1321</f>
        <v>73.899999999999991</v>
      </c>
      <c r="J1321" s="167"/>
    </row>
    <row r="1322" spans="1:10" ht="25.5" hidden="1">
      <c r="A1322" s="260">
        <v>39413</v>
      </c>
      <c r="B1322" s="71" t="s">
        <v>44</v>
      </c>
      <c r="C1322" s="7" t="s">
        <v>14</v>
      </c>
      <c r="D1322" s="261" t="str">
        <f>IF(A1322=0," ",VLOOKUP(A1322,InsumosSINAPI!$A$6:$I$9354,2,0))</f>
        <v>PLACA / CHAPA DE GESSO ACARTONADO, STANDARD (ST), COR BRANCA, E = 12,5 MM, 1200 X 2400 MM (L X C)</v>
      </c>
      <c r="E1322" s="167" t="str">
        <f>IF(A1322=0," ",VLOOKUP(A1322,InsumosSINAPI!$A$6:$I$9354,3,0))</f>
        <v xml:space="preserve">M2    </v>
      </c>
      <c r="F1322" s="5" t="s">
        <v>473</v>
      </c>
      <c r="G1322" s="260">
        <v>1.0966</v>
      </c>
      <c r="H1322" s="72" t="str">
        <f>IF(A1322=0," ",VLOOKUP(A1322,InsumosSINAPI!$A$6:$I$9354,5,0))</f>
        <v>19,42</v>
      </c>
      <c r="I1322" s="217">
        <f t="shared" ref="I1322:I1332" si="237">ROUND(G1322*H1322,2)</f>
        <v>21.3</v>
      </c>
    </row>
    <row r="1323" spans="1:10" ht="38.25" hidden="1">
      <c r="A1323" s="260">
        <v>39427</v>
      </c>
      <c r="B1323" s="71" t="s">
        <v>44</v>
      </c>
      <c r="C1323" s="7" t="s">
        <v>14</v>
      </c>
      <c r="D1323" s="261" t="str">
        <f>IF(A1323=0," ",VLOOKUP(A1323,InsumosSINAPI!$A$6:$I$9354,2,0))</f>
        <v>PERFIL CANALETA, FORMATO C, EM ACO ZINCADO, PARA ESTRUTURA FORRO DRYWALL, E = 0,5 MM, *46 X 18* (L X H), COMPRIMENTO 3 M</v>
      </c>
      <c r="E1323" s="167" t="str">
        <f>IF(A1323=0," ",VLOOKUP(A1323,InsumosSINAPI!$A$6:$I$9354,3,0))</f>
        <v xml:space="preserve">M     </v>
      </c>
      <c r="F1323" s="5" t="s">
        <v>473</v>
      </c>
      <c r="G1323" s="260">
        <v>3.851</v>
      </c>
      <c r="H1323" s="72" t="str">
        <f>IF(A1323=0," ",VLOOKUP(A1323,InsumosSINAPI!$A$6:$I$9354,5,0))</f>
        <v>7,37</v>
      </c>
      <c r="I1323" s="217">
        <f t="shared" si="237"/>
        <v>28.38</v>
      </c>
    </row>
    <row r="1324" spans="1:10" ht="51" hidden="1">
      <c r="A1324" s="260">
        <v>39430</v>
      </c>
      <c r="B1324" s="71" t="s">
        <v>44</v>
      </c>
      <c r="C1324" s="7" t="s">
        <v>14</v>
      </c>
      <c r="D1324" s="261" t="str">
        <f>IF(A1324=0," ",VLOOKUP(A1324,InsumosSINAPI!$A$6:$I$9354,2,0))</f>
        <v>PENDURAL OU PRESILHA REGULADORA, EM ACO GALVANIZADO, COM CORPO, MOLA E REBITE, PARA PERFIL TIPO CANALETA DE ESTRUTURA EM FORROS DRYWALL</v>
      </c>
      <c r="E1324" s="167" t="str">
        <f>IF(A1324=0," ",VLOOKUP(A1324,InsumosSINAPI!$A$6:$I$9354,3,0))</f>
        <v xml:space="preserve">UN    </v>
      </c>
      <c r="F1324" s="5" t="s">
        <v>473</v>
      </c>
      <c r="G1324" s="260">
        <v>1.3265</v>
      </c>
      <c r="H1324" s="72" t="str">
        <f>IF(A1324=0," ",VLOOKUP(A1324,InsumosSINAPI!$A$6:$I$9354,5,0))</f>
        <v>2,77</v>
      </c>
      <c r="I1324" s="217">
        <f t="shared" si="237"/>
        <v>3.67</v>
      </c>
    </row>
    <row r="1325" spans="1:10" ht="38.25" hidden="1">
      <c r="A1325" s="260">
        <v>39432</v>
      </c>
      <c r="B1325" s="71" t="s">
        <v>44</v>
      </c>
      <c r="C1325" s="7" t="s">
        <v>14</v>
      </c>
      <c r="D1325" s="261" t="str">
        <f>IF(A1325=0," ",VLOOKUP(A1325,InsumosSINAPI!$A$6:$I$9354,2,0))</f>
        <v>FITA DE PAPEL REFORCADA COM LAMINA DE METAL PARA REFORCO DE CANTOS DE CHAPA DE GESSO PARA DRYWALL</v>
      </c>
      <c r="E1325" s="167" t="str">
        <f>IF(A1325=0," ",VLOOKUP(A1325,InsumosSINAPI!$A$6:$I$9354,3,0))</f>
        <v xml:space="preserve">M     </v>
      </c>
      <c r="F1325" s="5" t="s">
        <v>473</v>
      </c>
      <c r="G1325" s="260">
        <v>1.4395</v>
      </c>
      <c r="H1325" s="72" t="str">
        <f>IF(A1325=0," ",VLOOKUP(A1325,InsumosSINAPI!$A$6:$I$9354,5,0))</f>
        <v>2,69</v>
      </c>
      <c r="I1325" s="217">
        <f t="shared" si="237"/>
        <v>3.87</v>
      </c>
    </row>
    <row r="1326" spans="1:10" ht="51" hidden="1">
      <c r="A1326" s="260">
        <v>39434</v>
      </c>
      <c r="B1326" s="71" t="s">
        <v>44</v>
      </c>
      <c r="C1326" s="7" t="s">
        <v>14</v>
      </c>
      <c r="D1326" s="261" t="str">
        <f>IF(A1326=0," ",VLOOKUP(A1326,InsumosSINAPI!$A$6:$I$9354,2,0))</f>
        <v>MASSA DE REJUNTE EM PO PARA DRYWALL, A BASE DE GESSO, SECAGEM RAPIDA, PARA TRATAMENTO DE JUNTAS DE CHAPA DE GESSO (NECESSITA ADICAO DE AGUA)</v>
      </c>
      <c r="E1326" s="167" t="str">
        <f>IF(A1326=0," ",VLOOKUP(A1326,InsumosSINAPI!$A$6:$I$9354,3,0))</f>
        <v xml:space="preserve">KG    </v>
      </c>
      <c r="F1326" s="5" t="s">
        <v>473</v>
      </c>
      <c r="G1326" s="260">
        <v>0.5202</v>
      </c>
      <c r="H1326" s="72" t="str">
        <f>IF(A1326=0," ",VLOOKUP(A1326,InsumosSINAPI!$A$6:$I$9354,5,0))</f>
        <v>3,36</v>
      </c>
      <c r="I1326" s="217">
        <f t="shared" si="237"/>
        <v>1.75</v>
      </c>
    </row>
    <row r="1327" spans="1:10" ht="25.5" hidden="1">
      <c r="A1327" s="260">
        <v>39435</v>
      </c>
      <c r="B1327" s="71" t="s">
        <v>44</v>
      </c>
      <c r="C1327" s="7" t="s">
        <v>14</v>
      </c>
      <c r="D1327" s="261" t="str">
        <f>IF(A1327=0," ",VLOOKUP(A1327,InsumosSINAPI!$A$6:$I$9354,2,0))</f>
        <v>PARAFUSO DRY WALL, EM ACO FOSFATIZADO, CABECA TROMBETA E PONTA AGULHA (TA), COMPRIMENTO 25 MM</v>
      </c>
      <c r="E1327" s="167" t="str">
        <f>IF(A1327=0," ",VLOOKUP(A1327,InsumosSINAPI!$A$6:$I$9354,3,0))</f>
        <v xml:space="preserve">UN    </v>
      </c>
      <c r="F1327" s="5" t="s">
        <v>473</v>
      </c>
      <c r="G1327" s="260">
        <v>7.9740000000000002</v>
      </c>
      <c r="H1327" s="72" t="str">
        <f>IF(A1327=0," ",VLOOKUP(A1327,InsumosSINAPI!$A$6:$I$9354,5,0))</f>
        <v>0,13</v>
      </c>
      <c r="I1327" s="217">
        <f t="shared" si="237"/>
        <v>1.04</v>
      </c>
    </row>
    <row r="1328" spans="1:10" ht="38.25" hidden="1">
      <c r="A1328" s="260">
        <v>39443</v>
      </c>
      <c r="B1328" s="71" t="s">
        <v>44</v>
      </c>
      <c r="C1328" s="7" t="s">
        <v>14</v>
      </c>
      <c r="D1328" s="261" t="str">
        <f>IF(A1328=0," ",VLOOKUP(A1328,InsumosSINAPI!$A$6:$I$9354,2,0))</f>
        <v>PARAFUSO DRY WALL, EM ACO ZINCADO, CABECA LENTILHA E PONTA BROCA (LB), LARGURA 4,2 MM, COMPRIMENTO 13 MM</v>
      </c>
      <c r="E1328" s="167" t="str">
        <f>IF(A1328=0," ",VLOOKUP(A1328,InsumosSINAPI!$A$6:$I$9354,3,0))</f>
        <v xml:space="preserve">UN    </v>
      </c>
      <c r="F1328" s="5" t="s">
        <v>473</v>
      </c>
      <c r="G1328" s="260">
        <v>2.1911999999999998</v>
      </c>
      <c r="H1328" s="72" t="str">
        <f>IF(A1328=0," ",VLOOKUP(A1328,InsumosSINAPI!$A$6:$I$9354,5,0))</f>
        <v>0,30</v>
      </c>
      <c r="I1328" s="217">
        <f t="shared" si="237"/>
        <v>0.66</v>
      </c>
    </row>
    <row r="1329" spans="1:10" ht="25.5" hidden="1">
      <c r="A1329" s="260">
        <v>40547</v>
      </c>
      <c r="B1329" s="71" t="s">
        <v>44</v>
      </c>
      <c r="C1329" s="7" t="s">
        <v>14</v>
      </c>
      <c r="D1329" s="261" t="str">
        <f>IF(A1329=0," ",VLOOKUP(A1329,InsumosSINAPI!$A$6:$I$9354,2,0))</f>
        <v>PARAFUSO ZINCADO, AUTOBROCANTE, FLANGEADO, 4,2 MM X 19 MM</v>
      </c>
      <c r="E1329" s="167" t="str">
        <f>IF(A1329=0," ",VLOOKUP(A1329,InsumosSINAPI!$A$6:$I$9354,3,0))</f>
        <v xml:space="preserve">CENTO </v>
      </c>
      <c r="F1329" s="5" t="s">
        <v>473</v>
      </c>
      <c r="G1329" s="260">
        <v>1.32E-2</v>
      </c>
      <c r="H1329" s="72" t="str">
        <f>IF(A1329=0," ",VLOOKUP(A1329,InsumosSINAPI!$A$6:$I$9354,5,0))</f>
        <v>34,72</v>
      </c>
      <c r="I1329" s="217">
        <f t="shared" si="237"/>
        <v>0.46</v>
      </c>
    </row>
    <row r="1330" spans="1:10" ht="38.25" hidden="1">
      <c r="A1330" s="260">
        <v>43131</v>
      </c>
      <c r="B1330" s="71" t="s">
        <v>44</v>
      </c>
      <c r="C1330" s="7" t="s">
        <v>14</v>
      </c>
      <c r="D1330" s="261" t="str">
        <f>IF(A1330=0," ",VLOOKUP(A1330,InsumosSINAPI!$A$6:$I$9354,2,0))</f>
        <v>ARAME GALVANIZADO 6 BWG, D = 5,16 MM (0,157 KG/M), OU 8 BWG, D = 4,19 MM (0,101 KG/M), OU 10 BWG, D = 3,40 MM (0,0713 KG/M)</v>
      </c>
      <c r="E1330" s="167" t="str">
        <f>IF(A1330=0," ",VLOOKUP(A1330,InsumosSINAPI!$A$6:$I$9354,3,0))</f>
        <v xml:space="preserve">KG    </v>
      </c>
      <c r="F1330" s="5" t="s">
        <v>473</v>
      </c>
      <c r="G1330" s="260">
        <v>4.2599999999999999E-2</v>
      </c>
      <c r="H1330" s="72" t="str">
        <f>IF(A1330=0," ",VLOOKUP(A1330,InsumosSINAPI!$A$6:$I$9354,5,0))</f>
        <v>24,39</v>
      </c>
      <c r="I1330" s="217">
        <f t="shared" si="237"/>
        <v>1.04</v>
      </c>
    </row>
    <row r="1331" spans="1:10" ht="25.5" hidden="1">
      <c r="A1331" s="260">
        <v>88278</v>
      </c>
      <c r="B1331" s="71" t="s">
        <v>44</v>
      </c>
      <c r="C1331" s="7" t="s">
        <v>13</v>
      </c>
      <c r="D1331" s="262" t="s">
        <v>337</v>
      </c>
      <c r="E1331" s="8" t="s">
        <v>24</v>
      </c>
      <c r="F1331" s="5" t="s">
        <v>473</v>
      </c>
      <c r="G1331" s="260">
        <v>0.36280000000000001</v>
      </c>
      <c r="H1331" s="72">
        <v>16.53</v>
      </c>
      <c r="I1331" s="217">
        <f t="shared" si="237"/>
        <v>6</v>
      </c>
    </row>
    <row r="1332" spans="1:10" hidden="1">
      <c r="A1332" s="260">
        <v>88316</v>
      </c>
      <c r="B1332" s="71" t="s">
        <v>44</v>
      </c>
      <c r="C1332" s="7" t="s">
        <v>13</v>
      </c>
      <c r="D1332" s="262" t="s">
        <v>33</v>
      </c>
      <c r="E1332" s="8" t="s">
        <v>24</v>
      </c>
      <c r="F1332" s="5" t="s">
        <v>473</v>
      </c>
      <c r="G1332" s="260">
        <v>0.36280000000000001</v>
      </c>
      <c r="H1332" s="6">
        <v>15.79</v>
      </c>
      <c r="I1332" s="217">
        <f t="shared" si="237"/>
        <v>5.73</v>
      </c>
    </row>
    <row r="1333" spans="1:10" hidden="1"/>
    <row r="1334" spans="1:10" s="34" customFormat="1" ht="25.5" hidden="1" customHeight="1">
      <c r="A1334" s="179" t="s">
        <v>790</v>
      </c>
      <c r="B1334" s="39" t="s">
        <v>8</v>
      </c>
      <c r="C1334" s="40" t="s">
        <v>13</v>
      </c>
      <c r="D1334" s="41" t="s">
        <v>791</v>
      </c>
      <c r="E1334" s="191" t="s">
        <v>7</v>
      </c>
      <c r="F1334" s="30">
        <v>1</v>
      </c>
      <c r="G1334" s="31"/>
      <c r="H1334" s="32">
        <f>SUM(I1335)</f>
        <v>11.052999999999999</v>
      </c>
      <c r="I1334" s="33">
        <f>H1334*F1334</f>
        <v>11.052999999999999</v>
      </c>
      <c r="J1334" s="167"/>
    </row>
    <row r="1335" spans="1:10" s="34" customFormat="1" ht="12.75" hidden="1" customHeight="1">
      <c r="A1335" s="27">
        <v>88316</v>
      </c>
      <c r="B1335" s="71" t="s">
        <v>44</v>
      </c>
      <c r="C1335" s="27" t="s">
        <v>13</v>
      </c>
      <c r="D1335" s="35" t="s">
        <v>33</v>
      </c>
      <c r="E1335" s="167" t="s">
        <v>24</v>
      </c>
      <c r="G1335" s="36">
        <v>0.7</v>
      </c>
      <c r="H1335" s="38">
        <v>15.79</v>
      </c>
      <c r="I1335" s="38">
        <f>G1335*H1335</f>
        <v>11.052999999999999</v>
      </c>
      <c r="J1335" s="167"/>
    </row>
    <row r="1336" spans="1:10" hidden="1"/>
    <row r="1337" spans="1:10" s="34" customFormat="1" ht="25.5" customHeight="1">
      <c r="A1337" s="179" t="s">
        <v>792</v>
      </c>
      <c r="B1337" s="39" t="s">
        <v>8</v>
      </c>
      <c r="C1337" s="40" t="s">
        <v>13</v>
      </c>
      <c r="D1337" s="41" t="s">
        <v>793</v>
      </c>
      <c r="E1337" s="191" t="s">
        <v>483</v>
      </c>
      <c r="F1337" s="30">
        <v>1</v>
      </c>
      <c r="G1337" s="31"/>
      <c r="H1337" s="32">
        <f>SUM(I1338:I1339)</f>
        <v>22.584312000000001</v>
      </c>
      <c r="I1337" s="33">
        <f>H1337*F1337</f>
        <v>22.584312000000001</v>
      </c>
      <c r="J1337" s="167" t="s">
        <v>7896</v>
      </c>
    </row>
    <row r="1338" spans="1:10" s="34" customFormat="1" ht="12.75" customHeight="1">
      <c r="A1338" s="27">
        <v>88316</v>
      </c>
      <c r="B1338" s="71" t="s">
        <v>44</v>
      </c>
      <c r="C1338" s="27" t="s">
        <v>13</v>
      </c>
      <c r="D1338" s="35" t="s">
        <v>33</v>
      </c>
      <c r="E1338" s="167" t="s">
        <v>24</v>
      </c>
      <c r="G1338" s="36">
        <v>0.72</v>
      </c>
      <c r="H1338" s="38">
        <v>16.57</v>
      </c>
      <c r="I1338" s="38">
        <f>G1338*H1338</f>
        <v>11.930400000000001</v>
      </c>
      <c r="J1338" s="167" t="s">
        <v>7896</v>
      </c>
    </row>
    <row r="1339" spans="1:10">
      <c r="A1339" s="27" t="s">
        <v>794</v>
      </c>
      <c r="B1339" s="71" t="s">
        <v>8</v>
      </c>
      <c r="C1339" s="7" t="s">
        <v>14</v>
      </c>
      <c r="D1339" s="8" t="s">
        <v>795</v>
      </c>
      <c r="E1339" s="189" t="s">
        <v>24</v>
      </c>
      <c r="G1339" s="5">
        <v>0.24</v>
      </c>
      <c r="H1339" s="6">
        <v>44.391300000000001</v>
      </c>
      <c r="I1339" s="38">
        <f>G1339*H1339</f>
        <v>10.653912</v>
      </c>
      <c r="J1339" s="189" t="s">
        <v>7896</v>
      </c>
    </row>
    <row r="1340" spans="1:10">
      <c r="J1340" s="189" t="s">
        <v>7896</v>
      </c>
    </row>
    <row r="1341" spans="1:10" s="34" customFormat="1" ht="25.5" customHeight="1">
      <c r="A1341" s="179" t="s">
        <v>1356</v>
      </c>
      <c r="B1341" s="39" t="s">
        <v>8</v>
      </c>
      <c r="C1341" s="40" t="s">
        <v>13</v>
      </c>
      <c r="D1341" s="41" t="s">
        <v>1357</v>
      </c>
      <c r="E1341" s="191" t="s">
        <v>9</v>
      </c>
      <c r="F1341" s="30">
        <v>1</v>
      </c>
      <c r="G1341" s="31"/>
      <c r="H1341" s="32">
        <f>SUM(I1342:I1344)</f>
        <v>5.6148000000000007</v>
      </c>
      <c r="I1341" s="33">
        <f>H1341*F1341</f>
        <v>5.6148000000000007</v>
      </c>
      <c r="J1341" s="167" t="s">
        <v>7896</v>
      </c>
    </row>
    <row r="1342" spans="1:10" ht="25.5">
      <c r="A1342" s="7">
        <v>88278</v>
      </c>
      <c r="B1342" s="71" t="s">
        <v>44</v>
      </c>
      <c r="C1342" s="27" t="s">
        <v>13</v>
      </c>
      <c r="D1342" s="8" t="s">
        <v>337</v>
      </c>
      <c r="E1342" s="189" t="s">
        <v>24</v>
      </c>
      <c r="G1342" s="5">
        <v>0.16</v>
      </c>
      <c r="H1342" s="6">
        <v>16.53</v>
      </c>
      <c r="I1342" s="38">
        <f>G1342*H1342</f>
        <v>2.6448</v>
      </c>
      <c r="J1342" s="189" t="s">
        <v>7896</v>
      </c>
    </row>
    <row r="1343" spans="1:10" ht="25.5">
      <c r="A1343" s="7">
        <v>88240</v>
      </c>
      <c r="B1343" s="71" t="s">
        <v>44</v>
      </c>
      <c r="C1343" s="27" t="s">
        <v>13</v>
      </c>
      <c r="D1343" s="8" t="s">
        <v>149</v>
      </c>
      <c r="E1343" s="189" t="s">
        <v>24</v>
      </c>
      <c r="G1343" s="5">
        <v>0.05</v>
      </c>
      <c r="H1343" s="6">
        <v>13.6</v>
      </c>
      <c r="I1343" s="38">
        <f>G1343*H1343</f>
        <v>0.68</v>
      </c>
      <c r="J1343" s="189" t="s">
        <v>7896</v>
      </c>
    </row>
    <row r="1344" spans="1:10">
      <c r="A1344" s="7" t="s">
        <v>1358</v>
      </c>
      <c r="B1344" s="71" t="s">
        <v>8</v>
      </c>
      <c r="C1344" s="7" t="s">
        <v>14</v>
      </c>
      <c r="D1344" s="8" t="s">
        <v>1359</v>
      </c>
      <c r="E1344" s="189" t="s">
        <v>1360</v>
      </c>
      <c r="G1344" s="5">
        <v>1</v>
      </c>
      <c r="H1344" s="6">
        <v>2.29</v>
      </c>
      <c r="I1344" s="38">
        <f>G1344*H1344</f>
        <v>2.29</v>
      </c>
      <c r="J1344" s="189" t="s">
        <v>7896</v>
      </c>
    </row>
    <row r="1345" spans="1:10">
      <c r="J1345" s="189" t="s">
        <v>7896</v>
      </c>
    </row>
    <row r="1346" spans="1:10" s="34" customFormat="1" ht="25.5" customHeight="1">
      <c r="A1346" s="179" t="s">
        <v>1355</v>
      </c>
      <c r="B1346" s="39" t="s">
        <v>8</v>
      </c>
      <c r="C1346" s="40" t="s">
        <v>13</v>
      </c>
      <c r="D1346" s="41" t="s">
        <v>1361</v>
      </c>
      <c r="E1346" s="191" t="s">
        <v>7</v>
      </c>
      <c r="F1346" s="30">
        <v>1</v>
      </c>
      <c r="G1346" s="31"/>
      <c r="H1346" s="32">
        <f>SUM(I1347:I1348)</f>
        <v>4.1470000000000002</v>
      </c>
      <c r="I1346" s="33">
        <f>H1346*F1346</f>
        <v>4.1470000000000002</v>
      </c>
      <c r="J1346" s="167" t="s">
        <v>7896</v>
      </c>
    </row>
    <row r="1347" spans="1:10" s="34" customFormat="1" ht="12.75" customHeight="1">
      <c r="A1347" s="27">
        <v>88316</v>
      </c>
      <c r="B1347" s="71" t="s">
        <v>44</v>
      </c>
      <c r="C1347" s="27" t="s">
        <v>13</v>
      </c>
      <c r="D1347" s="35" t="s">
        <v>33</v>
      </c>
      <c r="E1347" s="167" t="s">
        <v>24</v>
      </c>
      <c r="G1347" s="36">
        <v>0.1</v>
      </c>
      <c r="H1347" s="38">
        <v>16.57</v>
      </c>
      <c r="I1347" s="38">
        <f>G1347*H1347</f>
        <v>1.657</v>
      </c>
      <c r="J1347" s="167" t="s">
        <v>7896</v>
      </c>
    </row>
    <row r="1348" spans="1:10">
      <c r="A1348" s="7" t="s">
        <v>1362</v>
      </c>
      <c r="B1348" s="71" t="s">
        <v>8</v>
      </c>
      <c r="C1348" s="7" t="s">
        <v>14</v>
      </c>
      <c r="D1348" s="8" t="s">
        <v>1363</v>
      </c>
      <c r="E1348" s="189" t="s">
        <v>1364</v>
      </c>
      <c r="G1348" s="36">
        <v>1</v>
      </c>
      <c r="H1348" s="38">
        <v>2.4900000000000002</v>
      </c>
      <c r="I1348" s="38">
        <f>G1348*H1348</f>
        <v>2.4900000000000002</v>
      </c>
      <c r="J1348" s="189" t="s">
        <v>7896</v>
      </c>
    </row>
    <row r="1349" spans="1:10">
      <c r="J1349" s="189" t="s">
        <v>7896</v>
      </c>
    </row>
    <row r="1350" spans="1:10" s="34" customFormat="1" ht="25.5" customHeight="1">
      <c r="A1350" s="179" t="s">
        <v>1365</v>
      </c>
      <c r="B1350" s="39" t="s">
        <v>8</v>
      </c>
      <c r="C1350" s="40" t="s">
        <v>13</v>
      </c>
      <c r="D1350" s="41" t="s">
        <v>1366</v>
      </c>
      <c r="E1350" s="191" t="s">
        <v>7</v>
      </c>
      <c r="F1350" s="30">
        <v>1</v>
      </c>
      <c r="G1350" s="31"/>
      <c r="H1350" s="32">
        <f>SUM(I1351:I1357)</f>
        <v>478.82599999999996</v>
      </c>
      <c r="I1350" s="33">
        <f>H1350*F1350</f>
        <v>478.82599999999996</v>
      </c>
      <c r="J1350" s="167" t="s">
        <v>7896</v>
      </c>
    </row>
    <row r="1351" spans="1:10" s="34" customFormat="1" ht="12.75" customHeight="1">
      <c r="A1351" s="27" t="s">
        <v>1367</v>
      </c>
      <c r="B1351" s="71" t="s">
        <v>8</v>
      </c>
      <c r="C1351" s="27" t="s">
        <v>14</v>
      </c>
      <c r="D1351" s="35" t="s">
        <v>1368</v>
      </c>
      <c r="E1351" s="167" t="s">
        <v>7</v>
      </c>
      <c r="G1351" s="36">
        <v>1</v>
      </c>
      <c r="H1351" s="38">
        <v>0.56999999999999995</v>
      </c>
      <c r="I1351" s="38">
        <f>G1351*H1351</f>
        <v>0.56999999999999995</v>
      </c>
      <c r="J1351" s="167" t="s">
        <v>7896</v>
      </c>
    </row>
    <row r="1352" spans="1:10" ht="25.5">
      <c r="A1352" s="7" t="s">
        <v>1369</v>
      </c>
      <c r="B1352" s="71" t="s">
        <v>8</v>
      </c>
      <c r="C1352" s="7" t="s">
        <v>14</v>
      </c>
      <c r="D1352" s="8" t="s">
        <v>1370</v>
      </c>
      <c r="E1352" s="189" t="s">
        <v>43</v>
      </c>
      <c r="G1352" s="36">
        <v>0.4</v>
      </c>
      <c r="H1352" s="38">
        <v>19.79</v>
      </c>
      <c r="I1352" s="38">
        <f>G1352*H1352</f>
        <v>7.9160000000000004</v>
      </c>
      <c r="J1352" s="189" t="s">
        <v>7896</v>
      </c>
    </row>
    <row r="1353" spans="1:10" ht="51">
      <c r="A1353" s="7" t="s">
        <v>1371</v>
      </c>
      <c r="B1353" s="71" t="s">
        <v>8</v>
      </c>
      <c r="C1353" s="7" t="s">
        <v>14</v>
      </c>
      <c r="D1353" s="8" t="s">
        <v>1372</v>
      </c>
      <c r="E1353" s="189" t="s">
        <v>10</v>
      </c>
      <c r="G1353" s="36">
        <v>45</v>
      </c>
      <c r="H1353" s="38">
        <v>4.6100000000000003</v>
      </c>
      <c r="I1353" s="38">
        <f t="shared" ref="I1353:I1358" si="238">G1353*H1353</f>
        <v>207.45000000000002</v>
      </c>
      <c r="J1353" s="189" t="s">
        <v>7896</v>
      </c>
    </row>
    <row r="1354" spans="1:10">
      <c r="A1354" s="7" t="s">
        <v>773</v>
      </c>
      <c r="B1354" s="71" t="s">
        <v>8</v>
      </c>
      <c r="C1354" s="7" t="s">
        <v>14</v>
      </c>
      <c r="D1354" s="8" t="s">
        <v>774</v>
      </c>
      <c r="E1354" s="189" t="s">
        <v>10</v>
      </c>
      <c r="G1354" s="36">
        <v>3.5</v>
      </c>
      <c r="H1354" s="38">
        <v>9.5</v>
      </c>
      <c r="I1354" s="38">
        <f>G1354*H1354</f>
        <v>33.25</v>
      </c>
      <c r="J1354" s="189" t="s">
        <v>7896</v>
      </c>
    </row>
    <row r="1355" spans="1:10">
      <c r="A1355" s="7">
        <v>88245</v>
      </c>
      <c r="B1355" s="71" t="s">
        <v>44</v>
      </c>
      <c r="C1355" s="27" t="s">
        <v>13</v>
      </c>
      <c r="D1355" s="8" t="s">
        <v>574</v>
      </c>
      <c r="E1355" s="189" t="s">
        <v>24</v>
      </c>
      <c r="G1355" s="36">
        <v>4</v>
      </c>
      <c r="H1355" s="38">
        <v>20.76</v>
      </c>
      <c r="I1355" s="38">
        <f t="shared" si="238"/>
        <v>83.04</v>
      </c>
      <c r="J1355" s="189" t="s">
        <v>7896</v>
      </c>
    </row>
    <row r="1356" spans="1:10">
      <c r="A1356" s="7">
        <v>88309</v>
      </c>
      <c r="B1356" s="71" t="s">
        <v>44</v>
      </c>
      <c r="C1356" s="27" t="s">
        <v>13</v>
      </c>
      <c r="D1356" s="8" t="s">
        <v>52</v>
      </c>
      <c r="E1356" s="189" t="s">
        <v>24</v>
      </c>
      <c r="G1356" s="36">
        <v>4</v>
      </c>
      <c r="H1356" s="38">
        <v>20.82</v>
      </c>
      <c r="I1356" s="38">
        <f t="shared" si="238"/>
        <v>83.28</v>
      </c>
      <c r="J1356" s="189" t="s">
        <v>7896</v>
      </c>
    </row>
    <row r="1357" spans="1:10" ht="25.5">
      <c r="A1357" s="7">
        <v>88238</v>
      </c>
      <c r="B1357" s="71" t="s">
        <v>44</v>
      </c>
      <c r="C1357" s="27" t="s">
        <v>13</v>
      </c>
      <c r="D1357" s="8" t="s">
        <v>770</v>
      </c>
      <c r="E1357" s="189" t="s">
        <v>24</v>
      </c>
      <c r="G1357" s="36">
        <v>4</v>
      </c>
      <c r="H1357" s="38">
        <v>15.83</v>
      </c>
      <c r="I1357" s="38">
        <f t="shared" si="238"/>
        <v>63.32</v>
      </c>
      <c r="J1357" s="189" t="s">
        <v>7896</v>
      </c>
    </row>
    <row r="1358" spans="1:10">
      <c r="G1358" s="36"/>
      <c r="H1358" s="38"/>
      <c r="I1358" s="38">
        <f t="shared" si="238"/>
        <v>0</v>
      </c>
      <c r="J1358" s="189" t="s">
        <v>7896</v>
      </c>
    </row>
    <row r="1359" spans="1:10" s="34" customFormat="1" ht="38.25">
      <c r="A1359" s="263">
        <v>98546</v>
      </c>
      <c r="B1359" s="39" t="s">
        <v>44</v>
      </c>
      <c r="C1359" s="40" t="s">
        <v>13</v>
      </c>
      <c r="D1359" s="41" t="s">
        <v>1375</v>
      </c>
      <c r="E1359" s="191" t="s">
        <v>7</v>
      </c>
      <c r="F1359" s="30">
        <v>1</v>
      </c>
      <c r="G1359" s="31"/>
      <c r="H1359" s="32">
        <f>SUM(I1360:I1364)</f>
        <v>104.78999999999999</v>
      </c>
      <c r="I1359" s="33">
        <f>H1359*F1359</f>
        <v>104.78999999999999</v>
      </c>
      <c r="J1359" s="167" t="s">
        <v>7896</v>
      </c>
    </row>
    <row r="1360" spans="1:10" ht="25.5">
      <c r="A1360" s="174">
        <v>511</v>
      </c>
      <c r="B1360" s="71" t="s">
        <v>44</v>
      </c>
      <c r="C1360" s="7" t="s">
        <v>14</v>
      </c>
      <c r="D1360" s="261" t="str">
        <f>IF(A1360=0," ",VLOOKUP(A1360,InsumosSINAPI!$A$6:$I$9354,2,0))</f>
        <v>PRIMER PARA MANTA ASFALTICA A BASE DE ASFALTO MODIFICADO DILUIDO EM SOLVENTE, APLICACAO A FRIO</v>
      </c>
      <c r="E1360" s="167" t="str">
        <f>IF(A1360=0," ",VLOOKUP(A1360,InsumosSINAPI!$A$6:$I$9354,3,0))</f>
        <v xml:space="preserve">L     </v>
      </c>
      <c r="F1360" s="5" t="s">
        <v>473</v>
      </c>
      <c r="G1360" s="36">
        <v>0.61499999999999999</v>
      </c>
      <c r="H1360" s="72" t="str">
        <f>IF(A1360=0," ",VLOOKUP(A1360,InsumosSINAPI!$A$6:$I$9354,5,0))</f>
        <v>12,49</v>
      </c>
      <c r="I1360" s="217">
        <f t="shared" ref="I1360:I1364" si="239">ROUND(G1360*H1360,2)</f>
        <v>7.68</v>
      </c>
      <c r="J1360" s="189" t="s">
        <v>7896</v>
      </c>
    </row>
    <row r="1361" spans="1:10" ht="25.5">
      <c r="A1361" s="174">
        <v>4014</v>
      </c>
      <c r="B1361" s="71" t="s">
        <v>44</v>
      </c>
      <c r="C1361" s="7" t="s">
        <v>14</v>
      </c>
      <c r="D1361" s="261" t="str">
        <f>IF(A1361=0," ",VLOOKUP(A1361,InsumosSINAPI!$A$6:$I$9354,2,0))</f>
        <v>MANTA ASFALTICA ELASTOMERICA EM POLIESTER 3 MM, TIPO III, CLASSE B, ACABAMENTO PP (NBR 9952)</v>
      </c>
      <c r="E1361" s="167" t="str">
        <f>IF(A1361=0," ",VLOOKUP(A1361,InsumosSINAPI!$A$6:$I$9354,3,0))</f>
        <v xml:space="preserve">M2    </v>
      </c>
      <c r="F1361" s="5" t="s">
        <v>473</v>
      </c>
      <c r="G1361" s="36">
        <v>1.125</v>
      </c>
      <c r="H1361" s="72" t="str">
        <f>IF(A1361=0," ",VLOOKUP(A1361,InsumosSINAPI!$A$6:$I$9354,5,0))</f>
        <v>63,75</v>
      </c>
      <c r="I1361" s="217">
        <f t="shared" si="239"/>
        <v>71.72</v>
      </c>
      <c r="J1361" s="189" t="s">
        <v>7896</v>
      </c>
    </row>
    <row r="1362" spans="1:10">
      <c r="A1362" s="174">
        <v>4226</v>
      </c>
      <c r="B1362" s="71" t="s">
        <v>44</v>
      </c>
      <c r="C1362" s="7" t="s">
        <v>14</v>
      </c>
      <c r="D1362" s="261" t="str">
        <f>IF(A1362=0," ",VLOOKUP(A1362,InsumosSINAPI!$A$6:$I$9354,2,0))</f>
        <v>GAS DE COZINHA - GLP</v>
      </c>
      <c r="E1362" s="167" t="str">
        <f>IF(A1362=0," ",VLOOKUP(A1362,InsumosSINAPI!$A$6:$I$9354,3,0))</f>
        <v xml:space="preserve">KG    </v>
      </c>
      <c r="F1362" s="5" t="s">
        <v>473</v>
      </c>
      <c r="G1362" s="36">
        <v>0.26</v>
      </c>
      <c r="H1362" s="72" t="str">
        <f>IF(A1362=0," ",VLOOKUP(A1362,InsumosSINAPI!$A$6:$I$9354,5,0))</f>
        <v>8,94</v>
      </c>
      <c r="I1362" s="217">
        <f t="shared" si="239"/>
        <v>2.3199999999999998</v>
      </c>
      <c r="J1362" s="189" t="s">
        <v>7896</v>
      </c>
    </row>
    <row r="1363" spans="1:10" ht="25.5">
      <c r="A1363" s="174">
        <v>88243</v>
      </c>
      <c r="B1363" s="71" t="s">
        <v>44</v>
      </c>
      <c r="C1363" s="7" t="s">
        <v>13</v>
      </c>
      <c r="D1363" s="8" t="s">
        <v>25</v>
      </c>
      <c r="E1363" s="189" t="s">
        <v>24</v>
      </c>
      <c r="G1363" s="36">
        <v>0.192</v>
      </c>
      <c r="H1363" s="246">
        <v>17.32</v>
      </c>
      <c r="I1363" s="217">
        <f t="shared" si="239"/>
        <v>3.33</v>
      </c>
      <c r="J1363" s="189" t="s">
        <v>7896</v>
      </c>
    </row>
    <row r="1364" spans="1:10" ht="25.5">
      <c r="A1364" s="174">
        <v>88270</v>
      </c>
      <c r="B1364" s="71" t="s">
        <v>44</v>
      </c>
      <c r="C1364" s="7" t="s">
        <v>13</v>
      </c>
      <c r="D1364" s="8" t="s">
        <v>559</v>
      </c>
      <c r="E1364" s="189" t="s">
        <v>24</v>
      </c>
      <c r="G1364" s="36">
        <v>0.94799999999999995</v>
      </c>
      <c r="H1364" s="6">
        <v>20.82</v>
      </c>
      <c r="I1364" s="217">
        <f t="shared" si="239"/>
        <v>19.739999999999998</v>
      </c>
      <c r="J1364" s="189" t="s">
        <v>7896</v>
      </c>
    </row>
    <row r="1365" spans="1:10">
      <c r="J1365" s="189" t="s">
        <v>7896</v>
      </c>
    </row>
    <row r="1366" spans="1:10" s="34" customFormat="1" ht="38.25">
      <c r="A1366" s="263">
        <v>101749</v>
      </c>
      <c r="B1366" s="39" t="s">
        <v>44</v>
      </c>
      <c r="C1366" s="40" t="s">
        <v>13</v>
      </c>
      <c r="D1366" s="41" t="s">
        <v>1377</v>
      </c>
      <c r="E1366" s="191" t="s">
        <v>7</v>
      </c>
      <c r="F1366" s="30">
        <v>1</v>
      </c>
      <c r="G1366" s="31"/>
      <c r="H1366" s="32">
        <f>SUM(I1367:I1371)</f>
        <v>42.18</v>
      </c>
      <c r="I1366" s="33">
        <f>H1366*F1366</f>
        <v>42.18</v>
      </c>
      <c r="J1366" s="167" t="s">
        <v>7896</v>
      </c>
    </row>
    <row r="1367" spans="1:10">
      <c r="A1367" s="174">
        <v>1379</v>
      </c>
      <c r="B1367" s="71" t="s">
        <v>44</v>
      </c>
      <c r="C1367" s="7" t="s">
        <v>14</v>
      </c>
      <c r="D1367" s="261" t="str">
        <f>IF(A1367=0," ",VLOOKUP(A1367,InsumosSINAPI!$A$6:$I$9354,2,0))</f>
        <v>CIMENTO PORTLAND COMPOSTO CP II-32</v>
      </c>
      <c r="E1367" s="167" t="str">
        <f>IF(A1367=0," ",VLOOKUP(A1367,InsumosSINAPI!$A$6:$I$9354,3,0))</f>
        <v xml:space="preserve">KG    </v>
      </c>
      <c r="F1367" s="5" t="s">
        <v>473</v>
      </c>
      <c r="G1367" s="36">
        <v>0.5</v>
      </c>
      <c r="H1367" s="72" t="str">
        <f>IF(A1367=0," ",VLOOKUP(A1367,InsumosSINAPI!$A$6:$I$9354,5,0))</f>
        <v>0,56</v>
      </c>
      <c r="I1367" s="217">
        <f t="shared" ref="I1367:I1371" si="240">ROUND(G1367*H1367,2)</f>
        <v>0.28000000000000003</v>
      </c>
      <c r="J1367" s="189" t="s">
        <v>7896</v>
      </c>
    </row>
    <row r="1368" spans="1:10" ht="25.5">
      <c r="A1368" s="174">
        <v>3671</v>
      </c>
      <c r="B1368" s="71" t="s">
        <v>44</v>
      </c>
      <c r="C1368" s="7" t="s">
        <v>14</v>
      </c>
      <c r="D1368" s="261" t="str">
        <f>IF(A1368=0," ",VLOOKUP(A1368,InsumosSINAPI!$A$6:$I$9354,2,0))</f>
        <v>JUNTA PLASTICA DE DILATACAO PARA PISOS, COR CINZA, 17 X 3 MM (ALTURA X ESPESSURA)</v>
      </c>
      <c r="E1368" s="167" t="str">
        <f>IF(A1368=0," ",VLOOKUP(A1368,InsumosSINAPI!$A$6:$I$9354,3,0))</f>
        <v xml:space="preserve">M     </v>
      </c>
      <c r="F1368" s="5" t="s">
        <v>473</v>
      </c>
      <c r="G1368" s="36">
        <v>1.67</v>
      </c>
      <c r="H1368" s="72" t="str">
        <f>IF(A1368=0," ",VLOOKUP(A1368,InsumosSINAPI!$A$6:$I$9354,5,0))</f>
        <v>1,10</v>
      </c>
      <c r="I1368" s="217">
        <f t="shared" si="240"/>
        <v>1.84</v>
      </c>
      <c r="J1368" s="189" t="s">
        <v>7896</v>
      </c>
    </row>
    <row r="1369" spans="1:10" ht="38.25">
      <c r="A1369" s="174">
        <v>87298</v>
      </c>
      <c r="B1369" s="71" t="s">
        <v>44</v>
      </c>
      <c r="C1369" s="7" t="s">
        <v>13</v>
      </c>
      <c r="D1369" s="261" t="s">
        <v>1376</v>
      </c>
      <c r="E1369" s="167" t="s">
        <v>9</v>
      </c>
      <c r="F1369" s="5" t="s">
        <v>473</v>
      </c>
      <c r="G1369" s="36">
        <v>5.2999999999999999E-2</v>
      </c>
      <c r="H1369" s="72">
        <v>526.4</v>
      </c>
      <c r="I1369" s="217">
        <f t="shared" si="240"/>
        <v>27.9</v>
      </c>
      <c r="J1369" s="189" t="s">
        <v>7896</v>
      </c>
    </row>
    <row r="1370" spans="1:10">
      <c r="A1370" s="174">
        <v>88309</v>
      </c>
      <c r="B1370" s="71" t="s">
        <v>44</v>
      </c>
      <c r="C1370" s="7" t="s">
        <v>13</v>
      </c>
      <c r="D1370" s="8" t="s">
        <v>52</v>
      </c>
      <c r="E1370" s="189" t="s">
        <v>24</v>
      </c>
      <c r="G1370" s="36">
        <v>0.41799999999999998</v>
      </c>
      <c r="H1370" s="6">
        <v>20.82</v>
      </c>
      <c r="I1370" s="217">
        <f t="shared" si="240"/>
        <v>8.6999999999999993</v>
      </c>
      <c r="J1370" s="189" t="s">
        <v>7896</v>
      </c>
    </row>
    <row r="1371" spans="1:10">
      <c r="A1371" s="174">
        <v>88316</v>
      </c>
      <c r="B1371" s="71" t="s">
        <v>44</v>
      </c>
      <c r="C1371" s="7" t="s">
        <v>13</v>
      </c>
      <c r="D1371" s="8" t="s">
        <v>33</v>
      </c>
      <c r="E1371" s="189" t="s">
        <v>24</v>
      </c>
      <c r="G1371" s="36">
        <v>0.20899999999999999</v>
      </c>
      <c r="H1371" s="38">
        <v>16.57</v>
      </c>
      <c r="I1371" s="217">
        <f t="shared" si="240"/>
        <v>3.46</v>
      </c>
      <c r="J1371" s="189" t="s">
        <v>7896</v>
      </c>
    </row>
    <row r="1372" spans="1:10">
      <c r="J1372" s="189" t="s">
        <v>7896</v>
      </c>
    </row>
    <row r="1373" spans="1:10" s="34" customFormat="1" ht="38.25">
      <c r="A1373" s="263">
        <v>102491</v>
      </c>
      <c r="B1373" s="39" t="s">
        <v>44</v>
      </c>
      <c r="C1373" s="40" t="s">
        <v>13</v>
      </c>
      <c r="D1373" s="41" t="s">
        <v>1378</v>
      </c>
      <c r="E1373" s="191" t="s">
        <v>7</v>
      </c>
      <c r="F1373" s="30">
        <v>1</v>
      </c>
      <c r="G1373" s="31"/>
      <c r="H1373" s="32">
        <f>SUM(I1374:I1378)</f>
        <v>14.09</v>
      </c>
      <c r="I1373" s="33">
        <f>H1373*F1373</f>
        <v>14.09</v>
      </c>
      <c r="J1373" s="167" t="s">
        <v>7896</v>
      </c>
    </row>
    <row r="1374" spans="1:10">
      <c r="A1374" s="174">
        <v>6085</v>
      </c>
      <c r="B1374" s="71" t="s">
        <v>44</v>
      </c>
      <c r="C1374" s="7" t="s">
        <v>14</v>
      </c>
      <c r="D1374" s="261" t="str">
        <f>IF(A1374=0," ",VLOOKUP(A1374,InsumosSINAPI!$A$6:$I$9354,2,0))</f>
        <v>SELADOR ACRILICO OPACO PREMIUM INTERIOR/EXTERIOR</v>
      </c>
      <c r="E1374" s="167" t="str">
        <f>IF(A1374=0," ",VLOOKUP(A1374,InsumosSINAPI!$A$6:$I$9354,3,0))</f>
        <v xml:space="preserve">L     </v>
      </c>
      <c r="F1374" s="5" t="s">
        <v>473</v>
      </c>
      <c r="G1374" s="36">
        <v>0.16</v>
      </c>
      <c r="H1374" s="72" t="str">
        <f>IF(A1374=0," ",VLOOKUP(A1374,InsumosSINAPI!$A$6:$I$9354,5,0))</f>
        <v>7,05</v>
      </c>
      <c r="I1374" s="217">
        <f t="shared" ref="I1374:I1378" si="241">ROUND(G1374*H1374,2)</f>
        <v>1.1299999999999999</v>
      </c>
      <c r="J1374" s="189" t="s">
        <v>7896</v>
      </c>
    </row>
    <row r="1375" spans="1:10">
      <c r="A1375" s="174">
        <v>7348</v>
      </c>
      <c r="B1375" s="71" t="s">
        <v>44</v>
      </c>
      <c r="C1375" s="7" t="s">
        <v>14</v>
      </c>
      <c r="D1375" s="261" t="str">
        <f>IF(A1375=0," ",VLOOKUP(A1375,InsumosSINAPI!$A$6:$I$9354,2,0))</f>
        <v>TINTA ACRILICA PREMIUM PARA PISO</v>
      </c>
      <c r="E1375" s="167" t="str">
        <f>IF(A1375=0," ",VLOOKUP(A1375,InsumosSINAPI!$A$6:$I$9354,3,0))</f>
        <v xml:space="preserve">L     </v>
      </c>
      <c r="F1375" s="5" t="s">
        <v>473</v>
      </c>
      <c r="G1375" s="36">
        <v>0.42699999999999999</v>
      </c>
      <c r="H1375" s="72" t="str">
        <f>IF(A1375=0," ",VLOOKUP(A1375,InsumosSINAPI!$A$6:$I$9354,5,0))</f>
        <v>11,62</v>
      </c>
      <c r="I1375" s="217">
        <f t="shared" si="241"/>
        <v>4.96</v>
      </c>
      <c r="J1375" s="189" t="s">
        <v>7896</v>
      </c>
    </row>
    <row r="1376" spans="1:10">
      <c r="A1376" s="174">
        <v>12815</v>
      </c>
      <c r="B1376" s="71" t="s">
        <v>44</v>
      </c>
      <c r="C1376" s="7" t="s">
        <v>14</v>
      </c>
      <c r="D1376" s="261" t="str">
        <f>IF(A1376=0," ",VLOOKUP(A1376,InsumosSINAPI!$A$6:$I$9354,2,0))</f>
        <v>FITA CREPE ROLO DE 25 MM X 50 M</v>
      </c>
      <c r="E1376" s="167" t="str">
        <f>IF(A1376=0," ",VLOOKUP(A1376,InsumosSINAPI!$A$6:$I$9354,3,0))</f>
        <v xml:space="preserve">UN    </v>
      </c>
      <c r="F1376" s="5" t="s">
        <v>473</v>
      </c>
      <c r="G1376" s="36">
        <v>0.01</v>
      </c>
      <c r="H1376" s="72" t="str">
        <f>IF(A1376=0," ",VLOOKUP(A1376,InsumosSINAPI!$A$6:$I$9354,5,0))</f>
        <v>7,33</v>
      </c>
      <c r="I1376" s="217">
        <f t="shared" ref="I1376" si="242">ROUND(G1376*H1376,2)</f>
        <v>7.0000000000000007E-2</v>
      </c>
      <c r="J1376" s="189" t="s">
        <v>7896</v>
      </c>
    </row>
    <row r="1377" spans="1:10">
      <c r="A1377" s="174">
        <v>88310</v>
      </c>
      <c r="B1377" s="71" t="s">
        <v>44</v>
      </c>
      <c r="C1377" s="7" t="s">
        <v>13</v>
      </c>
      <c r="D1377" s="8" t="s">
        <v>23</v>
      </c>
      <c r="E1377" s="189" t="s">
        <v>24</v>
      </c>
      <c r="G1377" s="36">
        <v>0.27500000000000002</v>
      </c>
      <c r="H1377" s="6">
        <v>21.9</v>
      </c>
      <c r="I1377" s="217">
        <f t="shared" si="241"/>
        <v>6.02</v>
      </c>
      <c r="J1377" s="189" t="s">
        <v>7896</v>
      </c>
    </row>
    <row r="1378" spans="1:10">
      <c r="A1378" s="174">
        <v>88316</v>
      </c>
      <c r="B1378" s="71" t="s">
        <v>44</v>
      </c>
      <c r="C1378" s="7" t="s">
        <v>13</v>
      </c>
      <c r="D1378" s="8" t="s">
        <v>33</v>
      </c>
      <c r="E1378" s="189" t="s">
        <v>24</v>
      </c>
      <c r="G1378" s="36">
        <v>0.115</v>
      </c>
      <c r="H1378" s="38">
        <v>16.57</v>
      </c>
      <c r="I1378" s="217">
        <f t="shared" si="241"/>
        <v>1.91</v>
      </c>
      <c r="J1378" s="189" t="s">
        <v>7896</v>
      </c>
    </row>
    <row r="1379" spans="1:10">
      <c r="J1379" s="189" t="s">
        <v>7896</v>
      </c>
    </row>
    <row r="1380" spans="1:10" s="34" customFormat="1" ht="25.5">
      <c r="A1380" s="263">
        <v>99811</v>
      </c>
      <c r="B1380" s="39" t="s">
        <v>44</v>
      </c>
      <c r="C1380" s="40" t="s">
        <v>13</v>
      </c>
      <c r="D1380" s="41" t="s">
        <v>1379</v>
      </c>
      <c r="E1380" s="191" t="s">
        <v>7</v>
      </c>
      <c r="F1380" s="30">
        <v>1</v>
      </c>
      <c r="G1380" s="31"/>
      <c r="H1380" s="32">
        <f>SUM(I1381:I1381)</f>
        <v>2.73</v>
      </c>
      <c r="I1380" s="33">
        <f>H1380*F1380</f>
        <v>2.73</v>
      </c>
      <c r="J1380" s="167" t="s">
        <v>7896</v>
      </c>
    </row>
    <row r="1381" spans="1:10">
      <c r="A1381" s="174">
        <v>88316</v>
      </c>
      <c r="B1381" s="71" t="s">
        <v>44</v>
      </c>
      <c r="C1381" s="7" t="s">
        <v>13</v>
      </c>
      <c r="D1381" s="8" t="s">
        <v>33</v>
      </c>
      <c r="E1381" s="189" t="s">
        <v>24</v>
      </c>
      <c r="G1381" s="166">
        <v>0.16500000000000001</v>
      </c>
      <c r="H1381" s="38">
        <v>16.57</v>
      </c>
      <c r="I1381" s="217">
        <f t="shared" ref="I1381" si="243">ROUND(G1381*H1381,2)</f>
        <v>2.73</v>
      </c>
      <c r="J1381" s="189" t="s">
        <v>7896</v>
      </c>
    </row>
    <row r="1382" spans="1:10">
      <c r="J1382" s="189" t="s">
        <v>7896</v>
      </c>
    </row>
    <row r="1383" spans="1:10" s="34" customFormat="1" ht="25.5" customHeight="1">
      <c r="A1383" s="179" t="s">
        <v>1385</v>
      </c>
      <c r="B1383" s="39" t="s">
        <v>8</v>
      </c>
      <c r="C1383" s="40" t="s">
        <v>13</v>
      </c>
      <c r="D1383" s="41" t="s">
        <v>1386</v>
      </c>
      <c r="E1383" s="191" t="s">
        <v>7</v>
      </c>
      <c r="F1383" s="30">
        <v>1</v>
      </c>
      <c r="G1383" s="31"/>
      <c r="H1383" s="32">
        <f>SUM(I1384:I1389)</f>
        <v>42.19</v>
      </c>
      <c r="I1383" s="33">
        <f>H1383*F1383</f>
        <v>42.19</v>
      </c>
      <c r="J1383" s="167" t="s">
        <v>7896</v>
      </c>
    </row>
    <row r="1384" spans="1:10" s="34" customFormat="1" ht="12.75" customHeight="1">
      <c r="A1384" s="27">
        <v>7307</v>
      </c>
      <c r="B1384" s="71" t="s">
        <v>44</v>
      </c>
      <c r="C1384" s="7" t="s">
        <v>14</v>
      </c>
      <c r="D1384" s="261" t="str">
        <f>IF(A1384=0," ",VLOOKUP(A1384,InsumosSINAPI!$A$6:$I$9354,2,0))</f>
        <v>FUNDO ANTICORROSIVO PARA METAIS FERROSOS (ZARCAO)</v>
      </c>
      <c r="E1384" s="167" t="str">
        <f>IF(A1384=0," ",VLOOKUP(A1384,InsumosSINAPI!$A$6:$I$9354,3,0))</f>
        <v xml:space="preserve">L     </v>
      </c>
      <c r="F1384" s="5" t="s">
        <v>473</v>
      </c>
      <c r="G1384" s="36">
        <v>0.12</v>
      </c>
      <c r="H1384" s="72" t="str">
        <f>IF(A1384=0," ",VLOOKUP(A1384,InsumosSINAPI!$A$6:$I$9354,5,0))</f>
        <v>33,34</v>
      </c>
      <c r="I1384" s="217">
        <f t="shared" ref="I1384" si="244">ROUND(G1384*H1384,2)</f>
        <v>4</v>
      </c>
      <c r="J1384" s="189" t="s">
        <v>7896</v>
      </c>
    </row>
    <row r="1385" spans="1:10" s="34" customFormat="1" ht="12.75" customHeight="1">
      <c r="A1385" s="27">
        <v>7292</v>
      </c>
      <c r="B1385" s="71" t="s">
        <v>44</v>
      </c>
      <c r="C1385" s="7" t="s">
        <v>14</v>
      </c>
      <c r="D1385" s="261" t="str">
        <f>IF(A1385=0," ",VLOOKUP(A1385,InsumosSINAPI!$A$6:$I$9354,2,0))</f>
        <v>TINTA ESMALTE SINTETICO PREMIUM BRILHANTE</v>
      </c>
      <c r="E1385" s="167" t="str">
        <f>IF(A1385=0," ",VLOOKUP(A1385,InsumosSINAPI!$A$6:$I$9354,3,0))</f>
        <v xml:space="preserve">L     </v>
      </c>
      <c r="F1385" s="5" t="s">
        <v>473</v>
      </c>
      <c r="G1385" s="36">
        <v>0.16</v>
      </c>
      <c r="H1385" s="72" t="str">
        <f>IF(A1385=0," ",VLOOKUP(A1385,InsumosSINAPI!$A$6:$I$9354,5,0))</f>
        <v>30,91</v>
      </c>
      <c r="I1385" s="217">
        <f t="shared" ref="I1385:I1389" si="245">ROUND(G1385*H1385,2)</f>
        <v>4.95</v>
      </c>
      <c r="J1385" s="189" t="s">
        <v>7896</v>
      </c>
    </row>
    <row r="1386" spans="1:10" s="34" customFormat="1" ht="12.75" customHeight="1">
      <c r="A1386" s="27" t="s">
        <v>1388</v>
      </c>
      <c r="B1386" s="71" t="s">
        <v>8</v>
      </c>
      <c r="C1386" s="7" t="s">
        <v>14</v>
      </c>
      <c r="D1386" s="261" t="s">
        <v>1387</v>
      </c>
      <c r="E1386" s="167" t="s">
        <v>487</v>
      </c>
      <c r="F1386" s="5" t="s">
        <v>473</v>
      </c>
      <c r="G1386" s="36">
        <v>0.03</v>
      </c>
      <c r="H1386" s="72">
        <v>17.190000000000001</v>
      </c>
      <c r="I1386" s="217">
        <f t="shared" si="245"/>
        <v>0.52</v>
      </c>
      <c r="J1386" s="189" t="s">
        <v>7896</v>
      </c>
    </row>
    <row r="1387" spans="1:10" s="34" customFormat="1" ht="12.75" customHeight="1">
      <c r="A1387" s="27">
        <v>3768</v>
      </c>
      <c r="B1387" s="71" t="s">
        <v>44</v>
      </c>
      <c r="C1387" s="7" t="s">
        <v>14</v>
      </c>
      <c r="D1387" s="261" t="str">
        <f>IF(A1387=0," ",VLOOKUP(A1387,InsumosSINAPI!$A$6:$I$9354,2,0))</f>
        <v>LIXA EM FOLHA PARA FERRO, NUMERO 150</v>
      </c>
      <c r="E1387" s="167" t="str">
        <f>IF(A1387=0," ",VLOOKUP(A1387,InsumosSINAPI!$A$6:$I$9354,3,0))</f>
        <v xml:space="preserve">UN    </v>
      </c>
      <c r="F1387" s="5" t="s">
        <v>473</v>
      </c>
      <c r="G1387" s="36">
        <v>0.3</v>
      </c>
      <c r="H1387" s="72" t="str">
        <f>IF(A1387=0," ",VLOOKUP(A1387,InsumosSINAPI!$A$6:$I$9354,5,0))</f>
        <v>2,18</v>
      </c>
      <c r="I1387" s="217">
        <f t="shared" si="245"/>
        <v>0.65</v>
      </c>
      <c r="J1387" s="189" t="s">
        <v>7896</v>
      </c>
    </row>
    <row r="1388" spans="1:10">
      <c r="A1388" s="7">
        <v>88310</v>
      </c>
      <c r="B1388" s="71" t="s">
        <v>44</v>
      </c>
      <c r="C1388" s="7" t="s">
        <v>13</v>
      </c>
      <c r="D1388" s="8" t="s">
        <v>23</v>
      </c>
      <c r="E1388" s="189" t="s">
        <v>24</v>
      </c>
      <c r="G1388" s="5">
        <v>0.8</v>
      </c>
      <c r="H1388" s="6">
        <v>21.9</v>
      </c>
      <c r="I1388" s="217">
        <f t="shared" si="245"/>
        <v>17.52</v>
      </c>
      <c r="J1388" s="189" t="s">
        <v>7896</v>
      </c>
    </row>
    <row r="1389" spans="1:10" ht="25.5">
      <c r="A1389" s="7">
        <v>100301</v>
      </c>
      <c r="B1389" s="71" t="s">
        <v>44</v>
      </c>
      <c r="C1389" s="7" t="s">
        <v>13</v>
      </c>
      <c r="D1389" s="8" t="s">
        <v>1389</v>
      </c>
      <c r="E1389" s="189" t="s">
        <v>24</v>
      </c>
      <c r="G1389" s="5">
        <v>0.8</v>
      </c>
      <c r="H1389" s="6">
        <v>18.190000000000001</v>
      </c>
      <c r="I1389" s="217">
        <f t="shared" si="245"/>
        <v>14.55</v>
      </c>
      <c r="J1389" s="189" t="s">
        <v>7896</v>
      </c>
    </row>
    <row r="1390" spans="1:10">
      <c r="J1390" s="189" t="s">
        <v>7896</v>
      </c>
    </row>
    <row r="1391" spans="1:10" s="34" customFormat="1" ht="38.25">
      <c r="A1391" s="179" t="s">
        <v>1390</v>
      </c>
      <c r="B1391" s="39" t="s">
        <v>8</v>
      </c>
      <c r="C1391" s="40" t="s">
        <v>13</v>
      </c>
      <c r="D1391" s="41" t="s">
        <v>1394</v>
      </c>
      <c r="E1391" s="191" t="s">
        <v>1391</v>
      </c>
      <c r="F1391" s="30">
        <v>1</v>
      </c>
      <c r="G1391" s="31"/>
      <c r="H1391" s="32">
        <f>SUM(I1392:I1392)</f>
        <v>26.75</v>
      </c>
      <c r="I1391" s="33">
        <f>H1391*F1391</f>
        <v>26.75</v>
      </c>
      <c r="J1391" s="167" t="s">
        <v>7896</v>
      </c>
    </row>
    <row r="1392" spans="1:10">
      <c r="A1392" s="7" t="s">
        <v>1392</v>
      </c>
      <c r="B1392" s="71" t="s">
        <v>8</v>
      </c>
      <c r="C1392" s="7" t="s">
        <v>14</v>
      </c>
      <c r="D1392" s="8" t="s">
        <v>1393</v>
      </c>
      <c r="E1392" s="189" t="s">
        <v>1391</v>
      </c>
      <c r="G1392" s="36">
        <v>1</v>
      </c>
      <c r="H1392" s="72">
        <v>26.75</v>
      </c>
      <c r="I1392" s="217">
        <f t="shared" ref="I1392" si="246">ROUND(G1392*H1392,2)</f>
        <v>26.75</v>
      </c>
      <c r="J1392" s="189" t="s">
        <v>7896</v>
      </c>
    </row>
    <row r="1393" spans="1:10">
      <c r="J1393" s="189" t="s">
        <v>7896</v>
      </c>
    </row>
    <row r="1394" spans="1:10" s="34" customFormat="1" ht="38.25">
      <c r="A1394" s="25" t="s">
        <v>1396</v>
      </c>
      <c r="B1394" s="26" t="s">
        <v>54</v>
      </c>
      <c r="C1394" s="40" t="s">
        <v>13</v>
      </c>
      <c r="D1394" s="28" t="s">
        <v>1398</v>
      </c>
      <c r="E1394" s="194" t="s">
        <v>32</v>
      </c>
      <c r="F1394" s="30">
        <v>1</v>
      </c>
      <c r="G1394" s="31"/>
      <c r="H1394" s="32">
        <f>SUM(I1395)</f>
        <v>88.78</v>
      </c>
      <c r="I1394" s="33">
        <f>H1394*F1394</f>
        <v>88.78</v>
      </c>
      <c r="J1394" s="189" t="s">
        <v>7896</v>
      </c>
    </row>
    <row r="1395" spans="1:10" s="34" customFormat="1">
      <c r="A1395" s="27"/>
      <c r="B1395" s="34" t="s">
        <v>58</v>
      </c>
      <c r="C1395" s="27"/>
      <c r="D1395" s="35" t="s">
        <v>1397</v>
      </c>
      <c r="E1395" s="167" t="s">
        <v>24</v>
      </c>
      <c r="G1395" s="36">
        <v>1</v>
      </c>
      <c r="H1395" s="247">
        <v>88.78</v>
      </c>
      <c r="I1395" s="37">
        <f>ROUND(G1395*H1395,2)</f>
        <v>88.78</v>
      </c>
      <c r="J1395" s="167" t="s">
        <v>7896</v>
      </c>
    </row>
    <row r="1396" spans="1:10" s="34" customFormat="1">
      <c r="A1396" s="27"/>
      <c r="B1396" s="34" t="s">
        <v>57</v>
      </c>
      <c r="C1396" s="27"/>
      <c r="D1396" s="35"/>
      <c r="E1396" s="167"/>
      <c r="H1396" s="38"/>
      <c r="I1396" s="38"/>
      <c r="J1396" s="189" t="s">
        <v>7896</v>
      </c>
    </row>
    <row r="1397" spans="1:10" s="34" customFormat="1">
      <c r="A1397" s="27"/>
      <c r="B1397" s="34" t="s">
        <v>1395</v>
      </c>
      <c r="C1397" s="27"/>
      <c r="D1397" s="35"/>
      <c r="E1397" s="167"/>
      <c r="H1397" s="38"/>
      <c r="I1397" s="38"/>
      <c r="J1397" s="189" t="s">
        <v>7896</v>
      </c>
    </row>
    <row r="1398" spans="1:10">
      <c r="A1398" s="179" t="s">
        <v>1401</v>
      </c>
      <c r="B1398" s="39" t="s">
        <v>8</v>
      </c>
      <c r="C1398" s="40" t="s">
        <v>13</v>
      </c>
      <c r="D1398" s="41" t="s">
        <v>1402</v>
      </c>
      <c r="E1398" s="191" t="s">
        <v>7</v>
      </c>
      <c r="F1398" s="30">
        <v>1</v>
      </c>
      <c r="G1398" s="31"/>
      <c r="H1398" s="32">
        <f>SUM(I1399:I1400)</f>
        <v>31.32</v>
      </c>
      <c r="I1398" s="33">
        <f>H1398*F1398</f>
        <v>31.32</v>
      </c>
      <c r="J1398" s="189" t="s">
        <v>7896</v>
      </c>
    </row>
    <row r="1399" spans="1:10">
      <c r="A1399" s="174">
        <v>88316</v>
      </c>
      <c r="B1399" s="71" t="s">
        <v>44</v>
      </c>
      <c r="C1399" s="7" t="s">
        <v>13</v>
      </c>
      <c r="D1399" s="8" t="s">
        <v>33</v>
      </c>
      <c r="E1399" s="189" t="s">
        <v>24</v>
      </c>
      <c r="G1399" s="36">
        <v>1.5</v>
      </c>
      <c r="H1399" s="38">
        <v>16.57</v>
      </c>
      <c r="I1399" s="217">
        <f t="shared" ref="I1399:I1400" si="247">ROUND(G1399*H1399,2)</f>
        <v>24.86</v>
      </c>
      <c r="J1399" s="189" t="s">
        <v>7896</v>
      </c>
    </row>
    <row r="1400" spans="1:10">
      <c r="A1400" s="7">
        <v>88317</v>
      </c>
      <c r="B1400" s="71" t="s">
        <v>44</v>
      </c>
      <c r="C1400" s="7" t="s">
        <v>13</v>
      </c>
      <c r="D1400" s="8" t="s">
        <v>148</v>
      </c>
      <c r="E1400" s="189" t="s">
        <v>24</v>
      </c>
      <c r="G1400" s="36">
        <v>0.3</v>
      </c>
      <c r="H1400" s="6">
        <v>21.53</v>
      </c>
      <c r="I1400" s="217">
        <f t="shared" si="247"/>
        <v>6.46</v>
      </c>
      <c r="J1400" s="189" t="s">
        <v>7896</v>
      </c>
    </row>
    <row r="1401" spans="1:10">
      <c r="J1401" s="189" t="s">
        <v>7896</v>
      </c>
    </row>
    <row r="1402" spans="1:10" ht="25.5">
      <c r="A1402" s="179" t="s">
        <v>1403</v>
      </c>
      <c r="B1402" s="26" t="s">
        <v>54</v>
      </c>
      <c r="C1402" s="40" t="s">
        <v>13</v>
      </c>
      <c r="D1402" s="41" t="s">
        <v>1413</v>
      </c>
      <c r="E1402" s="191" t="s">
        <v>7</v>
      </c>
      <c r="F1402" s="30">
        <v>1</v>
      </c>
      <c r="G1402" s="31"/>
      <c r="H1402" s="32">
        <f>SUM(I1403:I1406)</f>
        <v>814.06000000000006</v>
      </c>
      <c r="I1402" s="33">
        <f>H1402*F1402</f>
        <v>814.06000000000006</v>
      </c>
      <c r="J1402" s="189" t="s">
        <v>7896</v>
      </c>
    </row>
    <row r="1403" spans="1:10" ht="25.5">
      <c r="A1403" s="174">
        <v>1337</v>
      </c>
      <c r="B1403" s="71" t="s">
        <v>44</v>
      </c>
      <c r="C1403" s="7" t="s">
        <v>14</v>
      </c>
      <c r="D1403" s="261" t="str">
        <f>IF(A1403=0," ",VLOOKUP(A1403,InsumosSINAPI!$A$6:$I$9354,2,0))</f>
        <v>CHAPA DE ACO XADREZ PARA PISOS, E = 1/4 " (6,30 MM) 54,53 KG/M2</v>
      </c>
      <c r="E1403" s="167" t="str">
        <f>IF(A1403=0," ",VLOOKUP(A1403,InsumosSINAPI!$A$6:$I$9354,3,0))</f>
        <v xml:space="preserve">KG    </v>
      </c>
      <c r="F1403" s="5" t="s">
        <v>473</v>
      </c>
      <c r="G1403" s="36">
        <v>54.53</v>
      </c>
      <c r="H1403" s="72" t="str">
        <f>IF(A1403=0," ",VLOOKUP(A1403,InsumosSINAPI!$A$6:$I$9354,5,0))</f>
        <v>12,25</v>
      </c>
      <c r="I1403" s="217">
        <f t="shared" ref="I1403" si="248">ROUND(G1403*H1403,2)</f>
        <v>667.99</v>
      </c>
      <c r="J1403" s="189" t="s">
        <v>7896</v>
      </c>
    </row>
    <row r="1404" spans="1:10">
      <c r="A1404" s="7">
        <v>88315</v>
      </c>
      <c r="B1404" s="71" t="s">
        <v>44</v>
      </c>
      <c r="C1404" s="7" t="s">
        <v>13</v>
      </c>
      <c r="D1404" s="8" t="s">
        <v>594</v>
      </c>
      <c r="E1404" s="189" t="s">
        <v>24</v>
      </c>
      <c r="G1404" s="36">
        <v>1</v>
      </c>
      <c r="H1404" s="6">
        <v>20.71</v>
      </c>
      <c r="I1404" s="217">
        <f t="shared" ref="I1404" si="249">ROUND(G1404*H1404,2)</f>
        <v>20.71</v>
      </c>
      <c r="J1404" s="189" t="s">
        <v>7896</v>
      </c>
    </row>
    <row r="1405" spans="1:10">
      <c r="A1405" s="174">
        <v>88316</v>
      </c>
      <c r="B1405" s="71" t="s">
        <v>44</v>
      </c>
      <c r="C1405" s="7" t="s">
        <v>13</v>
      </c>
      <c r="D1405" s="8" t="s">
        <v>33</v>
      </c>
      <c r="E1405" s="189" t="s">
        <v>24</v>
      </c>
      <c r="G1405" s="36">
        <v>1.5</v>
      </c>
      <c r="H1405" s="38">
        <v>16.57</v>
      </c>
      <c r="I1405" s="217">
        <f t="shared" ref="I1405:I1406" si="250">ROUND(G1405*H1405,2)</f>
        <v>24.86</v>
      </c>
      <c r="J1405" s="189" t="s">
        <v>7896</v>
      </c>
    </row>
    <row r="1406" spans="1:10" ht="25.5">
      <c r="A1406" s="7">
        <v>10997</v>
      </c>
      <c r="B1406" s="71" t="s">
        <v>44</v>
      </c>
      <c r="C1406" s="7" t="s">
        <v>14</v>
      </c>
      <c r="D1406" s="261" t="str">
        <f>IF(A1406=0," ",VLOOKUP(A1406,InsumosSINAPI!$A$6:$I$9354,2,0))</f>
        <v>ELETRODO REVESTIDO AWS - E7018, DIAMETRO IGUAL A 4,00 MM</v>
      </c>
      <c r="E1406" s="167" t="str">
        <f>IF(A1406=0," ",VLOOKUP(A1406,InsumosSINAPI!$A$6:$I$9354,3,0))</f>
        <v xml:space="preserve">KG    </v>
      </c>
      <c r="F1406" s="5" t="s">
        <v>473</v>
      </c>
      <c r="G1406" s="36">
        <v>2</v>
      </c>
      <c r="H1406" s="72" t="str">
        <f>IF(A1406=0," ",VLOOKUP(A1406,InsumosSINAPI!$A$6:$I$9354,5,0))</f>
        <v>50,25</v>
      </c>
      <c r="I1406" s="217">
        <f t="shared" si="250"/>
        <v>100.5</v>
      </c>
      <c r="J1406" s="189" t="s">
        <v>7896</v>
      </c>
    </row>
    <row r="1407" spans="1:10">
      <c r="G1407" s="36"/>
      <c r="J1407" s="189" t="s">
        <v>7896</v>
      </c>
    </row>
    <row r="1408" spans="1:10" s="34" customFormat="1" ht="25.5">
      <c r="A1408" s="179" t="s">
        <v>1407</v>
      </c>
      <c r="B1408" s="39" t="s">
        <v>8</v>
      </c>
      <c r="C1408" s="40" t="s">
        <v>13</v>
      </c>
      <c r="D1408" s="41" t="s">
        <v>1404</v>
      </c>
      <c r="E1408" s="191" t="s">
        <v>7</v>
      </c>
      <c r="F1408" s="30">
        <v>1</v>
      </c>
      <c r="G1408" s="31"/>
      <c r="H1408" s="32">
        <f>SUM(I1409:I1414)</f>
        <v>12.76</v>
      </c>
      <c r="I1408" s="33">
        <f>H1408*F1408</f>
        <v>12.76</v>
      </c>
      <c r="J1408" s="167" t="s">
        <v>7896</v>
      </c>
    </row>
    <row r="1409" spans="1:10">
      <c r="A1409" s="7" t="s">
        <v>15</v>
      </c>
      <c r="B1409" s="71" t="s">
        <v>8</v>
      </c>
      <c r="C1409" s="7" t="s">
        <v>14</v>
      </c>
      <c r="D1409" s="8" t="s">
        <v>41</v>
      </c>
      <c r="E1409" s="189" t="s">
        <v>43</v>
      </c>
      <c r="G1409" s="36">
        <v>0.01</v>
      </c>
      <c r="H1409" s="72">
        <v>39.909999999999997</v>
      </c>
      <c r="I1409" s="217">
        <f t="shared" ref="I1409:I1411" si="251">ROUND(G1409*H1409,2)</f>
        <v>0.4</v>
      </c>
      <c r="J1409" s="189" t="s">
        <v>7896</v>
      </c>
    </row>
    <row r="1410" spans="1:10">
      <c r="A1410" s="7" t="s">
        <v>1405</v>
      </c>
      <c r="B1410" s="71" t="s">
        <v>8</v>
      </c>
      <c r="C1410" s="7" t="s">
        <v>14</v>
      </c>
      <c r="D1410" s="8" t="s">
        <v>1406</v>
      </c>
      <c r="E1410" s="189" t="s">
        <v>43</v>
      </c>
      <c r="G1410" s="36">
        <v>0.1</v>
      </c>
      <c r="H1410" s="6">
        <v>53.03</v>
      </c>
      <c r="I1410" s="217">
        <f t="shared" si="251"/>
        <v>5.3</v>
      </c>
      <c r="J1410" s="189" t="s">
        <v>7896</v>
      </c>
    </row>
    <row r="1411" spans="1:10">
      <c r="A1411" s="7">
        <v>3768</v>
      </c>
      <c r="B1411" s="71" t="s">
        <v>44</v>
      </c>
      <c r="C1411" s="7" t="s">
        <v>14</v>
      </c>
      <c r="D1411" s="261" t="str">
        <f>IF(A1411=0," ",VLOOKUP(A1411,InsumosSINAPI!$A$6:$I$9354,2,0))</f>
        <v>LIXA EM FOLHA PARA FERRO, NUMERO 150</v>
      </c>
      <c r="E1411" s="167" t="str">
        <f>IF(A1411=0," ",VLOOKUP(A1411,InsumosSINAPI!$A$6:$I$9354,3,0))</f>
        <v xml:space="preserve">UN    </v>
      </c>
      <c r="F1411" s="5" t="s">
        <v>473</v>
      </c>
      <c r="G1411" s="36">
        <v>0.25</v>
      </c>
      <c r="H1411" s="72" t="str">
        <f>IF(A1411=0," ",VLOOKUP(A1411,InsumosSINAPI!$A$6:$I$9354,5,0))</f>
        <v>2,18</v>
      </c>
      <c r="I1411" s="217">
        <f t="shared" si="251"/>
        <v>0.55000000000000004</v>
      </c>
      <c r="J1411" s="189" t="s">
        <v>7896</v>
      </c>
    </row>
    <row r="1412" spans="1:10">
      <c r="A1412" s="7" t="s">
        <v>17</v>
      </c>
      <c r="B1412" s="42" t="s">
        <v>8</v>
      </c>
      <c r="C1412" s="7" t="s">
        <v>14</v>
      </c>
      <c r="D1412" s="8" t="s">
        <v>39</v>
      </c>
      <c r="E1412" s="167" t="s">
        <v>478</v>
      </c>
      <c r="G1412" s="36">
        <v>0.08</v>
      </c>
      <c r="H1412" s="6">
        <v>3.82</v>
      </c>
      <c r="I1412" s="217">
        <f>ROUND(G1412*H1412,2)</f>
        <v>0.31</v>
      </c>
      <c r="J1412" s="189" t="s">
        <v>7896</v>
      </c>
    </row>
    <row r="1413" spans="1:10">
      <c r="A1413" s="7">
        <v>88310</v>
      </c>
      <c r="B1413" s="71" t="s">
        <v>44</v>
      </c>
      <c r="C1413" s="7" t="s">
        <v>13</v>
      </c>
      <c r="D1413" s="8" t="s">
        <v>23</v>
      </c>
      <c r="E1413" s="189" t="s">
        <v>24</v>
      </c>
      <c r="G1413" s="36">
        <v>0.2</v>
      </c>
      <c r="H1413" s="6">
        <v>21.9</v>
      </c>
      <c r="I1413" s="6">
        <f>ROUND(G1413*H1413,2)</f>
        <v>4.38</v>
      </c>
      <c r="J1413" s="189" t="s">
        <v>7896</v>
      </c>
    </row>
    <row r="1414" spans="1:10" ht="25.5">
      <c r="A1414" s="7">
        <v>100301</v>
      </c>
      <c r="B1414" s="71" t="s">
        <v>44</v>
      </c>
      <c r="C1414" s="7" t="s">
        <v>13</v>
      </c>
      <c r="D1414" s="8" t="s">
        <v>1389</v>
      </c>
      <c r="E1414" s="189" t="s">
        <v>24</v>
      </c>
      <c r="G1414" s="36">
        <v>0.1</v>
      </c>
      <c r="H1414" s="6">
        <v>18.190000000000001</v>
      </c>
      <c r="I1414" s="6">
        <f>ROUND(G1414*H1414,2)</f>
        <v>1.82</v>
      </c>
      <c r="J1414" s="189" t="s">
        <v>7896</v>
      </c>
    </row>
    <row r="1415" spans="1:10">
      <c r="G1415" s="36"/>
      <c r="J1415" s="189" t="s">
        <v>7896</v>
      </c>
    </row>
    <row r="1416" spans="1:10" s="34" customFormat="1" ht="25.5">
      <c r="A1416" s="179">
        <v>102488</v>
      </c>
      <c r="B1416" s="39" t="s">
        <v>44</v>
      </c>
      <c r="C1416" s="40" t="s">
        <v>13</v>
      </c>
      <c r="D1416" s="41" t="s">
        <v>1408</v>
      </c>
      <c r="E1416" s="191" t="s">
        <v>7</v>
      </c>
      <c r="F1416" s="30">
        <v>1</v>
      </c>
      <c r="G1416" s="31"/>
      <c r="H1416" s="32">
        <f>SUM(I1417:I1420)</f>
        <v>2.73</v>
      </c>
      <c r="I1416" s="33">
        <f>H1416*F1416</f>
        <v>2.73</v>
      </c>
      <c r="J1416" s="278" t="s">
        <v>7896</v>
      </c>
    </row>
    <row r="1417" spans="1:10">
      <c r="A1417" s="174">
        <v>88316</v>
      </c>
      <c r="B1417" s="71" t="s">
        <v>44</v>
      </c>
      <c r="C1417" s="7" t="s">
        <v>13</v>
      </c>
      <c r="D1417" s="8" t="s">
        <v>33</v>
      </c>
      <c r="E1417" s="189" t="s">
        <v>24</v>
      </c>
      <c r="G1417" s="36">
        <v>0.04</v>
      </c>
      <c r="H1417" s="38">
        <v>16.57</v>
      </c>
      <c r="I1417" s="217">
        <f t="shared" ref="I1417" si="252">ROUND(G1417*H1417,2)</f>
        <v>0.66</v>
      </c>
      <c r="J1417" s="189" t="s">
        <v>7896</v>
      </c>
    </row>
    <row r="1418" spans="1:10" s="34" customFormat="1" ht="12.75" customHeight="1">
      <c r="A1418" s="27">
        <v>88309</v>
      </c>
      <c r="B1418" s="71" t="s">
        <v>44</v>
      </c>
      <c r="C1418" s="27" t="s">
        <v>13</v>
      </c>
      <c r="D1418" s="35" t="s">
        <v>52</v>
      </c>
      <c r="E1418" s="167" t="s">
        <v>24</v>
      </c>
      <c r="G1418" s="36">
        <v>9.6000000000000002E-2</v>
      </c>
      <c r="H1418" s="38">
        <v>20.82</v>
      </c>
      <c r="I1418" s="37">
        <f>ROUND(G1418*H1418,2)</f>
        <v>2</v>
      </c>
      <c r="J1418" s="167" t="s">
        <v>7896</v>
      </c>
    </row>
    <row r="1419" spans="1:10" ht="38.25">
      <c r="A1419" s="7">
        <v>95276</v>
      </c>
      <c r="B1419" s="71" t="s">
        <v>44</v>
      </c>
      <c r="C1419" s="7" t="s">
        <v>13</v>
      </c>
      <c r="D1419" s="8" t="s">
        <v>538</v>
      </c>
      <c r="E1419" s="189" t="s">
        <v>530</v>
      </c>
      <c r="G1419" s="36">
        <v>1.1900000000000001E-2</v>
      </c>
      <c r="H1419" s="6">
        <v>2.93</v>
      </c>
      <c r="I1419" s="37">
        <f t="shared" ref="I1419:I1420" si="253">ROUND(G1419*H1419,2)</f>
        <v>0.03</v>
      </c>
      <c r="J1419" s="189" t="s">
        <v>7896</v>
      </c>
    </row>
    <row r="1420" spans="1:10" ht="38.25">
      <c r="A1420" s="7">
        <v>95277</v>
      </c>
      <c r="B1420" s="71" t="s">
        <v>44</v>
      </c>
      <c r="C1420" s="7" t="s">
        <v>13</v>
      </c>
      <c r="D1420" s="8" t="s">
        <v>545</v>
      </c>
      <c r="E1420" s="189" t="s">
        <v>530</v>
      </c>
      <c r="G1420" s="36">
        <v>8.4099999999999994E-2</v>
      </c>
      <c r="H1420" s="6">
        <v>0.47</v>
      </c>
      <c r="I1420" s="37">
        <f t="shared" si="253"/>
        <v>0.04</v>
      </c>
      <c r="J1420" s="189" t="s">
        <v>7896</v>
      </c>
    </row>
    <row r="1421" spans="1:10">
      <c r="J1421" s="189" t="s">
        <v>7896</v>
      </c>
    </row>
    <row r="1422" spans="1:10" s="34" customFormat="1" ht="25.5">
      <c r="A1422" s="179" t="s">
        <v>1409</v>
      </c>
      <c r="B1422" s="39" t="s">
        <v>8</v>
      </c>
      <c r="C1422" s="40" t="s">
        <v>13</v>
      </c>
      <c r="D1422" s="41" t="s">
        <v>1410</v>
      </c>
      <c r="E1422" s="191" t="s">
        <v>7</v>
      </c>
      <c r="F1422" s="30">
        <v>1</v>
      </c>
      <c r="G1422" s="31"/>
      <c r="H1422" s="32">
        <f>SUM(I1423:I1426)</f>
        <v>20.93</v>
      </c>
      <c r="I1422" s="33">
        <f>H1422*F1422</f>
        <v>20.93</v>
      </c>
      <c r="J1422" s="167" t="s">
        <v>7896</v>
      </c>
    </row>
    <row r="1423" spans="1:10">
      <c r="A1423" s="174">
        <v>88316</v>
      </c>
      <c r="B1423" s="71" t="s">
        <v>44</v>
      </c>
      <c r="C1423" s="7" t="s">
        <v>13</v>
      </c>
      <c r="D1423" s="8" t="s">
        <v>33</v>
      </c>
      <c r="E1423" s="189" t="s">
        <v>24</v>
      </c>
      <c r="G1423" s="36">
        <v>0.4</v>
      </c>
      <c r="H1423" s="38">
        <v>16.57</v>
      </c>
      <c r="I1423" s="217">
        <f t="shared" ref="I1423" si="254">ROUND(G1423*H1423,2)</f>
        <v>6.63</v>
      </c>
      <c r="J1423" s="189" t="s">
        <v>7896</v>
      </c>
    </row>
    <row r="1424" spans="1:10">
      <c r="A1424" s="7">
        <v>88310</v>
      </c>
      <c r="B1424" s="71" t="s">
        <v>44</v>
      </c>
      <c r="C1424" s="7" t="s">
        <v>13</v>
      </c>
      <c r="D1424" s="8" t="s">
        <v>23</v>
      </c>
      <c r="E1424" s="189" t="s">
        <v>24</v>
      </c>
      <c r="G1424" s="36">
        <v>0.5</v>
      </c>
      <c r="H1424" s="6">
        <v>21.9</v>
      </c>
      <c r="I1424" s="6">
        <f>ROUND(G1424*H1424,2)</f>
        <v>10.95</v>
      </c>
      <c r="J1424" s="189" t="s">
        <v>7896</v>
      </c>
    </row>
    <row r="1425" spans="1:10">
      <c r="A1425" s="7" t="s">
        <v>1411</v>
      </c>
      <c r="B1425" s="42" t="s">
        <v>8</v>
      </c>
      <c r="C1425" s="7" t="s">
        <v>14</v>
      </c>
      <c r="D1425" s="8" t="s">
        <v>1412</v>
      </c>
      <c r="E1425" s="167" t="s">
        <v>43</v>
      </c>
      <c r="F1425" s="5" t="s">
        <v>473</v>
      </c>
      <c r="G1425" s="36">
        <v>0.08</v>
      </c>
      <c r="H1425" s="72">
        <v>5.44</v>
      </c>
      <c r="I1425" s="217">
        <f t="shared" ref="I1425:I1426" si="255">ROUND(G1425*H1425,2)</f>
        <v>0.44</v>
      </c>
      <c r="J1425" s="189" t="s">
        <v>7896</v>
      </c>
    </row>
    <row r="1426" spans="1:10">
      <c r="A1426" s="7">
        <v>7348</v>
      </c>
      <c r="B1426" s="71" t="s">
        <v>44</v>
      </c>
      <c r="C1426" s="7" t="s">
        <v>14</v>
      </c>
      <c r="D1426" s="261" t="str">
        <f>IF(A1426=0," ",VLOOKUP(A1426,InsumosSINAPI!$A$6:$I$9354,2,0))</f>
        <v>TINTA ACRILICA PREMIUM PARA PISO</v>
      </c>
      <c r="E1426" s="167" t="str">
        <f>IF(A1426=0," ",VLOOKUP(A1426,InsumosSINAPI!$A$6:$I$9354,3,0))</f>
        <v xml:space="preserve">L     </v>
      </c>
      <c r="F1426" s="5" t="s">
        <v>473</v>
      </c>
      <c r="G1426" s="36">
        <v>0.25</v>
      </c>
      <c r="H1426" s="72" t="str">
        <f>IF(A1426=0," ",VLOOKUP(A1426,InsumosSINAPI!$A$6:$I$9354,5,0))</f>
        <v>11,62</v>
      </c>
      <c r="I1426" s="217">
        <f t="shared" si="255"/>
        <v>2.91</v>
      </c>
      <c r="J1426" s="189" t="s">
        <v>7896</v>
      </c>
    </row>
    <row r="1427" spans="1:10">
      <c r="J1427" s="189" t="s">
        <v>7896</v>
      </c>
    </row>
    <row r="1428" spans="1:10" ht="25.5">
      <c r="A1428" s="179" t="s">
        <v>1423</v>
      </c>
      <c r="B1428" s="26" t="s">
        <v>54</v>
      </c>
      <c r="C1428" s="40" t="s">
        <v>13</v>
      </c>
      <c r="D1428" s="41" t="s">
        <v>6859</v>
      </c>
      <c r="E1428" s="191" t="s">
        <v>486</v>
      </c>
      <c r="F1428" s="30">
        <v>1</v>
      </c>
      <c r="G1428" s="31"/>
      <c r="H1428" s="32">
        <f>SUM(I1429:I1431)</f>
        <v>11</v>
      </c>
      <c r="I1428" s="33">
        <f>H1428*F1428</f>
        <v>11</v>
      </c>
      <c r="J1428" s="189" t="s">
        <v>7896</v>
      </c>
    </row>
    <row r="1429" spans="1:10" ht="25.5">
      <c r="A1429" s="174">
        <v>88278</v>
      </c>
      <c r="B1429" s="71" t="s">
        <v>44</v>
      </c>
      <c r="C1429" s="7" t="s">
        <v>13</v>
      </c>
      <c r="D1429" s="261" t="s">
        <v>337</v>
      </c>
      <c r="E1429" s="167" t="s">
        <v>24</v>
      </c>
      <c r="F1429" s="5" t="s">
        <v>473</v>
      </c>
      <c r="G1429" s="36">
        <v>0.08</v>
      </c>
      <c r="H1429" s="72">
        <v>16.53</v>
      </c>
      <c r="I1429" s="217">
        <f t="shared" ref="I1429:I1431" si="256">ROUND(G1429*H1429,2)</f>
        <v>1.32</v>
      </c>
      <c r="J1429" s="189" t="s">
        <v>7896</v>
      </c>
    </row>
    <row r="1430" spans="1:10" ht="25.5">
      <c r="A1430" s="7">
        <v>88243</v>
      </c>
      <c r="B1430" s="71" t="s">
        <v>44</v>
      </c>
      <c r="C1430" s="7" t="s">
        <v>13</v>
      </c>
      <c r="D1430" s="8" t="s">
        <v>25</v>
      </c>
      <c r="E1430" s="189" t="s">
        <v>24</v>
      </c>
      <c r="G1430" s="36">
        <v>0.06</v>
      </c>
      <c r="H1430" s="246">
        <v>17.32</v>
      </c>
      <c r="I1430" s="217">
        <f t="shared" si="256"/>
        <v>1.04</v>
      </c>
      <c r="J1430" s="268" t="s">
        <v>7896</v>
      </c>
    </row>
    <row r="1431" spans="1:10">
      <c r="A1431" s="7" t="s">
        <v>1425</v>
      </c>
      <c r="B1431" s="42" t="s">
        <v>8</v>
      </c>
      <c r="C1431" s="7" t="s">
        <v>14</v>
      </c>
      <c r="D1431" s="8" t="s">
        <v>1424</v>
      </c>
      <c r="E1431" s="189" t="s">
        <v>486</v>
      </c>
      <c r="G1431" s="36">
        <v>1.1000000000000001</v>
      </c>
      <c r="H1431" s="6">
        <v>7.85</v>
      </c>
      <c r="I1431" s="217">
        <f t="shared" si="256"/>
        <v>8.64</v>
      </c>
      <c r="J1431" s="189" t="s">
        <v>7896</v>
      </c>
    </row>
    <row r="1432" spans="1:10">
      <c r="J1432" s="189" t="s">
        <v>7896</v>
      </c>
    </row>
    <row r="1433" spans="1:10" s="34" customFormat="1" ht="51" hidden="1">
      <c r="A1433" s="270">
        <v>92506</v>
      </c>
      <c r="B1433" s="39" t="s">
        <v>44</v>
      </c>
      <c r="C1433" s="40" t="s">
        <v>13</v>
      </c>
      <c r="D1433" s="41" t="s">
        <v>1426</v>
      </c>
      <c r="E1433" s="191" t="s">
        <v>7</v>
      </c>
      <c r="F1433" s="30">
        <v>1</v>
      </c>
      <c r="G1433" s="31"/>
      <c r="H1433" s="32">
        <f>SUM(I1434:I1440)</f>
        <v>32.9</v>
      </c>
      <c r="I1433" s="33">
        <f>H1433*F1433</f>
        <v>32.9</v>
      </c>
      <c r="J1433" s="167"/>
    </row>
    <row r="1434" spans="1:10" ht="25.5" hidden="1">
      <c r="A1434" s="174">
        <v>2692</v>
      </c>
      <c r="B1434" s="71" t="s">
        <v>44</v>
      </c>
      <c r="C1434" s="7" t="s">
        <v>14</v>
      </c>
      <c r="D1434" s="261" t="str">
        <f>IF(A1434=0," ",VLOOKUP(A1434,InsumosSINAPI!$A$6:$I$9354,2,0))</f>
        <v>DESMOLDANTE PROTETOR PARA FORMAS DE MADEIRA, DE BASE OLEOSA EMULSIONADA EM AGUA</v>
      </c>
      <c r="E1434" s="167" t="str">
        <f>IF(A1434=0," ",VLOOKUP(A1434,InsumosSINAPI!$A$6:$I$9354,3,0))</f>
        <v xml:space="preserve">L     </v>
      </c>
      <c r="F1434" s="269"/>
      <c r="G1434" s="36">
        <v>8.0000000000000002E-3</v>
      </c>
      <c r="H1434" s="72" t="str">
        <f>IF(A1434=0," ",VLOOKUP(A1434,InsumosSINAPI!$A$6:$I$9354,5,0))</f>
        <v>7,22</v>
      </c>
      <c r="I1434" s="217">
        <f t="shared" ref="I1434:I1440" si="257">ROUND(G1434*H1434,2)</f>
        <v>0.06</v>
      </c>
    </row>
    <row r="1435" spans="1:10" ht="51" hidden="1">
      <c r="A1435" s="174">
        <v>10749</v>
      </c>
      <c r="B1435" s="71" t="s">
        <v>44</v>
      </c>
      <c r="C1435" s="7" t="s">
        <v>14</v>
      </c>
      <c r="D1435" s="261" t="str">
        <f>IF(A1435=0," ",VLOOKUP(A1435,InsumosSINAPI!$A$6:$I$9354,2,0))</f>
        <v>LOCACAO DE ESCORA METALICA TELESCOPICA, COM ALTURA REGULAVEL DE *1,80* A *3,20* M, COM CAPACIDADE DE CARGA DE NO MINIMO 1000 KGF (10 KN), INCLUSO TRIPE E FORCADO</v>
      </c>
      <c r="E1435" s="167" t="str">
        <f>IF(A1435=0," ",VLOOKUP(A1435,InsumosSINAPI!$A$6:$I$9354,3,0))</f>
        <v xml:space="preserve">MES   </v>
      </c>
      <c r="F1435" s="269"/>
      <c r="G1435" s="36">
        <v>0.39700000000000002</v>
      </c>
      <c r="H1435" s="72" t="str">
        <f>IF(A1435=0," ",VLOOKUP(A1435,InsumosSINAPI!$A$6:$I$9354,5,0))</f>
        <v>3,62</v>
      </c>
      <c r="I1435" s="217">
        <f t="shared" si="257"/>
        <v>1.44</v>
      </c>
    </row>
    <row r="1436" spans="1:10" ht="25.5" hidden="1">
      <c r="A1436" s="174">
        <v>40270</v>
      </c>
      <c r="B1436" s="71" t="s">
        <v>44</v>
      </c>
      <c r="C1436" s="7" t="s">
        <v>14</v>
      </c>
      <c r="D1436" s="261" t="str">
        <f>IF(A1436=0," ",VLOOKUP(A1436,InsumosSINAPI!$A$6:$I$9354,2,0))</f>
        <v>VIGA DE ESCORAMAENTO H20, DE MADEIRA, PESO DE 5,00 A 5,20 KG/M, COM EXTREMIDADES PLASTICAS</v>
      </c>
      <c r="E1436" s="167" t="str">
        <f>IF(A1436=0," ",VLOOKUP(A1436,InsumosSINAPI!$A$6:$I$9354,3,0))</f>
        <v xml:space="preserve">M     </v>
      </c>
      <c r="F1436" s="269"/>
      <c r="G1436" s="36">
        <v>0.03</v>
      </c>
      <c r="H1436" s="72" t="str">
        <f>IF(A1436=0," ",VLOOKUP(A1436,InsumosSINAPI!$A$6:$I$9354,5,0))</f>
        <v>112,16</v>
      </c>
      <c r="I1436" s="217">
        <f t="shared" si="257"/>
        <v>3.36</v>
      </c>
    </row>
    <row r="1437" spans="1:10" ht="25.5" hidden="1">
      <c r="A1437" s="174">
        <v>40290</v>
      </c>
      <c r="B1437" s="71" t="s">
        <v>44</v>
      </c>
      <c r="C1437" s="7" t="s">
        <v>14</v>
      </c>
      <c r="D1437" s="261" t="str">
        <f>IF(A1437=0," ",VLOOKUP(A1437,InsumosSINAPI!$A$6:$I$9354,2,0))</f>
        <v>LOCACAO DE FORMA PLASTICA PARA LAJE NERVURADA, DIMENSOES *60* X *60* X *16* CM</v>
      </c>
      <c r="E1437" s="167" t="str">
        <f>IF(A1437=0," ",VLOOKUP(A1437,InsumosSINAPI!$A$6:$I$9354,3,0))</f>
        <v xml:space="preserve">MES   </v>
      </c>
      <c r="F1437" s="269"/>
      <c r="G1437" s="36">
        <v>1.03</v>
      </c>
      <c r="H1437" s="72" t="str">
        <f>IF(A1437=0," ",VLOOKUP(A1437,InsumosSINAPI!$A$6:$I$9354,5,0))</f>
        <v>5,21</v>
      </c>
      <c r="I1437" s="217">
        <f t="shared" si="257"/>
        <v>5.37</v>
      </c>
    </row>
    <row r="1438" spans="1:10" s="34" customFormat="1" ht="25.5" hidden="1" customHeight="1">
      <c r="A1438" s="27">
        <v>88239</v>
      </c>
      <c r="B1438" s="71" t="s">
        <v>44</v>
      </c>
      <c r="C1438" s="27" t="s">
        <v>13</v>
      </c>
      <c r="D1438" s="35" t="s">
        <v>113</v>
      </c>
      <c r="E1438" s="167" t="s">
        <v>24</v>
      </c>
      <c r="F1438" s="166"/>
      <c r="G1438" s="36">
        <v>0.13600000000000001</v>
      </c>
      <c r="H1438" s="38">
        <v>17.57</v>
      </c>
      <c r="I1438" s="182">
        <f t="shared" si="257"/>
        <v>2.39</v>
      </c>
      <c r="J1438" s="167"/>
    </row>
    <row r="1439" spans="1:10" s="34" customFormat="1" ht="25.5" hidden="1" customHeight="1">
      <c r="A1439" s="27">
        <v>88261</v>
      </c>
      <c r="B1439" s="71" t="s">
        <v>44</v>
      </c>
      <c r="C1439" s="27" t="s">
        <v>13</v>
      </c>
      <c r="D1439" s="35" t="s">
        <v>114</v>
      </c>
      <c r="E1439" s="167" t="s">
        <v>24</v>
      </c>
      <c r="F1439" s="166"/>
      <c r="G1439" s="36">
        <v>0.74299999999999999</v>
      </c>
      <c r="H1439" s="38">
        <v>19.739999999999998</v>
      </c>
      <c r="I1439" s="182">
        <f t="shared" si="257"/>
        <v>14.67</v>
      </c>
      <c r="J1439" s="167"/>
    </row>
    <row r="1440" spans="1:10" ht="38.25" hidden="1">
      <c r="A1440" s="174" t="s">
        <v>1427</v>
      </c>
      <c r="B1440" s="71" t="s">
        <v>44</v>
      </c>
      <c r="C1440" s="27" t="s">
        <v>13</v>
      </c>
      <c r="D1440" s="8" t="s">
        <v>1428</v>
      </c>
      <c r="E1440" s="189" t="s">
        <v>7</v>
      </c>
      <c r="F1440" s="269"/>
      <c r="G1440" s="36">
        <v>8.6999999999999994E-2</v>
      </c>
      <c r="H1440" s="6">
        <v>64.430000000000007</v>
      </c>
      <c r="I1440" s="182">
        <f t="shared" si="257"/>
        <v>5.61</v>
      </c>
    </row>
    <row r="1441" spans="1:10" hidden="1"/>
    <row r="1442" spans="1:10" ht="25.5">
      <c r="A1442" s="179" t="s">
        <v>1430</v>
      </c>
      <c r="B1442" s="26" t="s">
        <v>54</v>
      </c>
      <c r="C1442" s="40" t="s">
        <v>13</v>
      </c>
      <c r="D1442" s="41" t="s">
        <v>6821</v>
      </c>
      <c r="E1442" s="191" t="s">
        <v>486</v>
      </c>
      <c r="F1442" s="30">
        <v>1</v>
      </c>
      <c r="G1442" s="31"/>
      <c r="H1442" s="32">
        <f>SUM(I1443:I1445)</f>
        <v>12.54</v>
      </c>
      <c r="I1442" s="33">
        <f>H1442*F1442</f>
        <v>12.54</v>
      </c>
      <c r="J1442" s="189" t="s">
        <v>7896</v>
      </c>
    </row>
    <row r="1443" spans="1:10" ht="25.5">
      <c r="A1443" s="174">
        <v>88278</v>
      </c>
      <c r="B1443" s="71" t="s">
        <v>44</v>
      </c>
      <c r="C1443" s="7" t="s">
        <v>13</v>
      </c>
      <c r="D1443" s="261" t="s">
        <v>337</v>
      </c>
      <c r="E1443" s="167" t="s">
        <v>24</v>
      </c>
      <c r="F1443" s="5" t="s">
        <v>473</v>
      </c>
      <c r="G1443" s="36">
        <v>0.08</v>
      </c>
      <c r="H1443" s="72">
        <v>16.53</v>
      </c>
      <c r="I1443" s="217">
        <f t="shared" ref="I1443:I1445" si="258">ROUND(G1443*H1443,2)</f>
        <v>1.32</v>
      </c>
      <c r="J1443" s="189" t="s">
        <v>7896</v>
      </c>
    </row>
    <row r="1444" spans="1:10" ht="25.5">
      <c r="A1444" s="7">
        <v>88243</v>
      </c>
      <c r="B1444" s="71" t="s">
        <v>44</v>
      </c>
      <c r="C1444" s="7" t="s">
        <v>13</v>
      </c>
      <c r="D1444" s="8" t="s">
        <v>25</v>
      </c>
      <c r="E1444" s="189" t="s">
        <v>24</v>
      </c>
      <c r="G1444" s="36">
        <v>0.06</v>
      </c>
      <c r="H1444" s="246">
        <v>17.32</v>
      </c>
      <c r="I1444" s="217">
        <f t="shared" si="258"/>
        <v>1.04</v>
      </c>
      <c r="J1444" s="268" t="s">
        <v>7896</v>
      </c>
    </row>
    <row r="1445" spans="1:10">
      <c r="A1445" s="7" t="s">
        <v>1431</v>
      </c>
      <c r="B1445" s="42" t="s">
        <v>8</v>
      </c>
      <c r="C1445" s="7" t="s">
        <v>14</v>
      </c>
      <c r="D1445" s="8" t="s">
        <v>6822</v>
      </c>
      <c r="E1445" s="189" t="s">
        <v>486</v>
      </c>
      <c r="G1445" s="36">
        <v>1.2</v>
      </c>
      <c r="H1445" s="6">
        <v>8.48</v>
      </c>
      <c r="I1445" s="217">
        <f t="shared" si="258"/>
        <v>10.18</v>
      </c>
      <c r="J1445" s="189" t="s">
        <v>7896</v>
      </c>
    </row>
    <row r="1446" spans="1:10">
      <c r="J1446" s="189" t="s">
        <v>7896</v>
      </c>
    </row>
    <row r="1447" spans="1:10" ht="18" customHeight="1">
      <c r="A1447" s="270">
        <v>98458</v>
      </c>
      <c r="B1447" s="26" t="s">
        <v>44</v>
      </c>
      <c r="C1447" s="40" t="s">
        <v>13</v>
      </c>
      <c r="D1447" s="41" t="s">
        <v>6796</v>
      </c>
      <c r="E1447" s="191" t="s">
        <v>7</v>
      </c>
      <c r="F1447" s="30">
        <v>1</v>
      </c>
      <c r="G1447" s="31"/>
      <c r="H1447" s="32">
        <f>SUM(I1448:I1456)</f>
        <v>138.34</v>
      </c>
      <c r="I1447" s="33">
        <f>H1447*F1447</f>
        <v>138.34</v>
      </c>
      <c r="J1447" s="189" t="s">
        <v>7896</v>
      </c>
    </row>
    <row r="1448" spans="1:10" ht="25.5">
      <c r="A1448" s="174">
        <v>3992</v>
      </c>
      <c r="B1448" s="71" t="s">
        <v>44</v>
      </c>
      <c r="C1448" s="7" t="s">
        <v>14</v>
      </c>
      <c r="D1448" s="261" t="str">
        <f>IF(A1448=0," ",VLOOKUP(A1448,InsumosSINAPI!$A$6:$I$9354,2,0))</f>
        <v>TABUA APARELHADA *2,5 X 30* CM, EM MACARANDUBA, ANGELIM OU EQUIVALENTE DA REGIAO</v>
      </c>
      <c r="E1448" s="167" t="str">
        <f>IF(A1448=0," ",VLOOKUP(A1448,InsumosSINAPI!$A$6:$I$9354,3,0))</f>
        <v xml:space="preserve">M     </v>
      </c>
      <c r="F1448" s="269"/>
      <c r="G1448" s="36">
        <v>1.6922999999999999</v>
      </c>
      <c r="H1448" s="72" t="str">
        <f>IF(A1448=0," ",VLOOKUP(A1448,InsumosSINAPI!$A$6:$I$9354,5,0))</f>
        <v>30,11</v>
      </c>
      <c r="I1448" s="217">
        <f t="shared" ref="I1448:I1456" si="259">ROUND(G1448*H1448,2)</f>
        <v>50.96</v>
      </c>
      <c r="J1448" s="189" t="s">
        <v>7896</v>
      </c>
    </row>
    <row r="1449" spans="1:10" ht="38.25">
      <c r="A1449" s="174">
        <v>4433</v>
      </c>
      <c r="B1449" s="71" t="s">
        <v>44</v>
      </c>
      <c r="C1449" s="7" t="s">
        <v>14</v>
      </c>
      <c r="D1449" s="261" t="str">
        <f>IF(A1449=0," ",VLOOKUP(A1449,InsumosSINAPI!$A$6:$I$9354,2,0))</f>
        <v>CAIBRO NAO APARELHADO  *7,5 X 7,5* CM, EM MACARANDUBA, ANGELIM OU EQUIVALENTE DA REGIAO -  BRUTA</v>
      </c>
      <c r="E1449" s="167" t="str">
        <f>IF(A1449=0," ",VLOOKUP(A1449,InsumosSINAPI!$A$6:$I$9354,3,0))</f>
        <v xml:space="preserve">M     </v>
      </c>
      <c r="F1449" s="269"/>
      <c r="G1449" s="36">
        <v>1.2273000000000001</v>
      </c>
      <c r="H1449" s="72" t="str">
        <f>IF(A1449=0," ",VLOOKUP(A1449,InsumosSINAPI!$A$6:$I$9354,5,0))</f>
        <v>25,38</v>
      </c>
      <c r="I1449" s="217">
        <f t="shared" si="259"/>
        <v>31.15</v>
      </c>
      <c r="J1449" s="189" t="s">
        <v>7896</v>
      </c>
    </row>
    <row r="1450" spans="1:10">
      <c r="A1450" s="174">
        <v>5061</v>
      </c>
      <c r="B1450" s="71" t="s">
        <v>44</v>
      </c>
      <c r="C1450" s="7" t="s">
        <v>14</v>
      </c>
      <c r="D1450" s="261" t="str">
        <f>IF(A1450=0," ",VLOOKUP(A1450,InsumosSINAPI!$A$6:$I$9354,2,0))</f>
        <v>PREGO DE ACO POLIDO COM CABECA 18 X 27 (2 1/2 X 10)</v>
      </c>
      <c r="E1450" s="167" t="str">
        <f>IF(A1450=0," ",VLOOKUP(A1450,InsumosSINAPI!$A$6:$I$9354,3,0))</f>
        <v xml:space="preserve">KG    </v>
      </c>
      <c r="F1450" s="269"/>
      <c r="G1450" s="36">
        <v>4.2799999999999998E-2</v>
      </c>
      <c r="H1450" s="72" t="str">
        <f>IF(A1450=0," ",VLOOKUP(A1450,InsumosSINAPI!$A$6:$I$9354,5,0))</f>
        <v>17,40</v>
      </c>
      <c r="I1450" s="217">
        <f t="shared" si="259"/>
        <v>0.74</v>
      </c>
      <c r="J1450" s="189" t="s">
        <v>7896</v>
      </c>
    </row>
    <row r="1451" spans="1:10" ht="38.25">
      <c r="A1451" s="174">
        <v>43681</v>
      </c>
      <c r="B1451" s="71" t="s">
        <v>44</v>
      </c>
      <c r="C1451" s="7" t="s">
        <v>14</v>
      </c>
      <c r="D1451" s="261" t="str">
        <f>IF(A1451=0," ",VLOOKUP(A1451,InsumosSINAPI!$A$6:$I$9354,2,0))</f>
        <v>CHAPA/PAINEL DE MADEIRA COMPENSADA RESINADA (MADEIRITE RESINADO ROSA) PARA FORMA DE CONCRETO, DE 2200 x 1100 MM, E = 8 A 12 MM</v>
      </c>
      <c r="E1451" s="167" t="str">
        <f>IF(A1451=0," ",VLOOKUP(A1451,InsumosSINAPI!$A$6:$I$9354,3,0))</f>
        <v xml:space="preserve">M2    </v>
      </c>
      <c r="F1451" s="269"/>
      <c r="G1451" s="36">
        <v>1.050038</v>
      </c>
      <c r="H1451" s="72" t="str">
        <f>IF(A1451=0," ",VLOOKUP(A1451,InsumosSINAPI!$A$6:$I$9354,5,0))</f>
        <v>36,57</v>
      </c>
      <c r="I1451" s="217">
        <f t="shared" si="259"/>
        <v>38.4</v>
      </c>
      <c r="J1451" s="189" t="s">
        <v>7896</v>
      </c>
    </row>
    <row r="1452" spans="1:10" ht="25.5">
      <c r="A1452" s="174">
        <v>88239</v>
      </c>
      <c r="B1452" s="71" t="s">
        <v>44</v>
      </c>
      <c r="C1452" s="7" t="s">
        <v>13</v>
      </c>
      <c r="D1452" s="8" t="s">
        <v>113</v>
      </c>
      <c r="E1452" s="189" t="s">
        <v>24</v>
      </c>
      <c r="G1452" s="36">
        <v>0.20419999999999999</v>
      </c>
      <c r="H1452" s="6">
        <v>16.920000000000002</v>
      </c>
      <c r="I1452" s="217">
        <f t="shared" si="259"/>
        <v>3.46</v>
      </c>
      <c r="J1452" s="189" t="s">
        <v>7896</v>
      </c>
    </row>
    <row r="1453" spans="1:10" ht="25.5">
      <c r="A1453" s="174">
        <v>88262</v>
      </c>
      <c r="B1453" s="71" t="s">
        <v>44</v>
      </c>
      <c r="C1453" s="7" t="s">
        <v>13</v>
      </c>
      <c r="D1453" s="8" t="s">
        <v>435</v>
      </c>
      <c r="E1453" s="189" t="s">
        <v>24</v>
      </c>
      <c r="G1453" s="36">
        <v>0.61270000000000002</v>
      </c>
      <c r="H1453" s="6">
        <v>20.59</v>
      </c>
      <c r="I1453" s="217">
        <f t="shared" si="259"/>
        <v>12.62</v>
      </c>
      <c r="J1453" s="189" t="s">
        <v>7896</v>
      </c>
    </row>
    <row r="1454" spans="1:10" ht="38.25">
      <c r="A1454" s="174">
        <v>91692</v>
      </c>
      <c r="B1454" s="71" t="s">
        <v>44</v>
      </c>
      <c r="C1454" s="7" t="s">
        <v>13</v>
      </c>
      <c r="D1454" s="8" t="s">
        <v>767</v>
      </c>
      <c r="E1454" s="189" t="s">
        <v>530</v>
      </c>
      <c r="G1454" s="36">
        <v>4.4000000000000003E-3</v>
      </c>
      <c r="H1454" s="6">
        <v>20.84</v>
      </c>
      <c r="I1454" s="217">
        <f t="shared" si="259"/>
        <v>0.09</v>
      </c>
      <c r="J1454" s="189" t="s">
        <v>7896</v>
      </c>
    </row>
    <row r="1455" spans="1:10" ht="38.25">
      <c r="A1455" s="174">
        <v>91693</v>
      </c>
      <c r="B1455" s="71" t="s">
        <v>44</v>
      </c>
      <c r="C1455" s="7" t="s">
        <v>13</v>
      </c>
      <c r="D1455" s="8" t="s">
        <v>768</v>
      </c>
      <c r="E1455" s="189" t="s">
        <v>532</v>
      </c>
      <c r="G1455" s="36">
        <v>1.9099999999999999E-2</v>
      </c>
      <c r="H1455" s="6">
        <v>19.63</v>
      </c>
      <c r="I1455" s="217">
        <f t="shared" si="259"/>
        <v>0.37</v>
      </c>
      <c r="J1455" s="189" t="s">
        <v>7896</v>
      </c>
    </row>
    <row r="1456" spans="1:10" ht="38.25">
      <c r="A1456" s="174">
        <v>94974</v>
      </c>
      <c r="B1456" s="71" t="s">
        <v>44</v>
      </c>
      <c r="C1456" s="7" t="s">
        <v>13</v>
      </c>
      <c r="D1456" s="8" t="s">
        <v>6797</v>
      </c>
      <c r="E1456" s="189" t="s">
        <v>9</v>
      </c>
      <c r="G1456" s="36">
        <v>1.5E-3</v>
      </c>
      <c r="H1456" s="6">
        <v>365.73</v>
      </c>
      <c r="I1456" s="217">
        <f t="shared" si="259"/>
        <v>0.55000000000000004</v>
      </c>
      <c r="J1456" s="189" t="s">
        <v>7896</v>
      </c>
    </row>
    <row r="1457" spans="1:10">
      <c r="J1457" s="189" t="s">
        <v>7896</v>
      </c>
    </row>
    <row r="1458" spans="1:10" ht="51">
      <c r="A1458" s="270">
        <v>92492</v>
      </c>
      <c r="B1458" s="26" t="s">
        <v>44</v>
      </c>
      <c r="C1458" s="40" t="s">
        <v>13</v>
      </c>
      <c r="D1458" s="41" t="s">
        <v>6807</v>
      </c>
      <c r="E1458" s="191" t="s">
        <v>7</v>
      </c>
      <c r="F1458" s="30">
        <v>1</v>
      </c>
      <c r="G1458" s="31"/>
      <c r="H1458" s="32">
        <f>SUM(I1459:I1465)</f>
        <v>58.78</v>
      </c>
      <c r="I1458" s="33">
        <f>H1458*F1458</f>
        <v>58.78</v>
      </c>
      <c r="J1458" s="189" t="s">
        <v>7896</v>
      </c>
    </row>
    <row r="1459" spans="1:10" ht="25.5">
      <c r="A1459" s="174">
        <v>2692</v>
      </c>
      <c r="B1459" s="71" t="s">
        <v>44</v>
      </c>
      <c r="C1459" s="7" t="s">
        <v>14</v>
      </c>
      <c r="D1459" s="261" t="str">
        <f>IF(A1459=0," ",VLOOKUP(A1459,InsumosSINAPI!$A$6:$I$9354,2,0))</f>
        <v>DESMOLDANTE PROTETOR PARA FORMAS DE MADEIRA, DE BASE OLEOSA EMULSIONADA EM AGUA</v>
      </c>
      <c r="E1459" s="167" t="str">
        <f>IF(A1459=0," ",VLOOKUP(A1459,InsumosSINAPI!$A$6:$I$9354,3,0))</f>
        <v xml:space="preserve">L     </v>
      </c>
      <c r="F1459" s="269"/>
      <c r="G1459" s="36">
        <v>8.0000000000000002E-3</v>
      </c>
      <c r="H1459" s="72" t="str">
        <f>IF(A1459=0," ",VLOOKUP(A1459,InsumosSINAPI!$A$6:$I$9354,5,0))</f>
        <v>7,22</v>
      </c>
      <c r="I1459" s="217">
        <f t="shared" ref="I1459:I1465" si="260">ROUND(G1459*H1459,2)</f>
        <v>0.06</v>
      </c>
      <c r="J1459" s="189" t="s">
        <v>7896</v>
      </c>
    </row>
    <row r="1460" spans="1:10" ht="25.5">
      <c r="A1460" s="174">
        <v>40270</v>
      </c>
      <c r="B1460" s="71" t="s">
        <v>44</v>
      </c>
      <c r="C1460" s="7" t="s">
        <v>14</v>
      </c>
      <c r="D1460" s="261" t="str">
        <f>IF(A1460=0," ",VLOOKUP(A1460,InsumosSINAPI!$A$6:$I$9354,2,0))</f>
        <v>VIGA DE ESCORAMAENTO H20, DE MADEIRA, PESO DE 5,00 A 5,20 KG/M, COM EXTREMIDADES PLASTICAS</v>
      </c>
      <c r="E1460" s="167" t="str">
        <f>IF(A1460=0," ",VLOOKUP(A1460,InsumosSINAPI!$A$6:$I$9354,3,0))</f>
        <v xml:space="preserve">M     </v>
      </c>
      <c r="F1460" s="269"/>
      <c r="G1460" s="36">
        <v>0.03</v>
      </c>
      <c r="H1460" s="72" t="str">
        <f>IF(A1460=0," ",VLOOKUP(A1460,InsumosSINAPI!$A$6:$I$9354,5,0))</f>
        <v>112,16</v>
      </c>
      <c r="I1460" s="217">
        <f t="shared" si="260"/>
        <v>3.36</v>
      </c>
      <c r="J1460" s="189" t="s">
        <v>7896</v>
      </c>
    </row>
    <row r="1461" spans="1:10" ht="25.5">
      <c r="A1461" s="174">
        <v>40290</v>
      </c>
      <c r="B1461" s="71" t="s">
        <v>44</v>
      </c>
      <c r="C1461" s="7" t="s">
        <v>14</v>
      </c>
      <c r="D1461" s="261" t="str">
        <f>IF(A1461=0," ",VLOOKUP(A1461,InsumosSINAPI!$A$6:$I$9354,2,0))</f>
        <v>LOCACAO DE FORMA PLASTICA PARA LAJE NERVURADA, DIMENSOES *60* X *60* X *16* CM</v>
      </c>
      <c r="E1461" s="167" t="str">
        <f>IF(A1461=0," ",VLOOKUP(A1461,InsumosSINAPI!$A$6:$I$9354,3,0))</f>
        <v xml:space="preserve">MES   </v>
      </c>
      <c r="F1461" s="269"/>
      <c r="G1461" s="36">
        <v>1.03</v>
      </c>
      <c r="H1461" s="72" t="str">
        <f>IF(A1461=0," ",VLOOKUP(A1461,InsumosSINAPI!$A$6:$I$9354,5,0))</f>
        <v>5,21</v>
      </c>
      <c r="I1461" s="217">
        <f t="shared" si="260"/>
        <v>5.37</v>
      </c>
      <c r="J1461" s="189" t="s">
        <v>7896</v>
      </c>
    </row>
    <row r="1462" spans="1:10" ht="38.25">
      <c r="A1462" s="174">
        <v>40291</v>
      </c>
      <c r="B1462" s="71" t="s">
        <v>44</v>
      </c>
      <c r="C1462" s="7" t="s">
        <v>14</v>
      </c>
      <c r="D1462" s="261" t="str">
        <f>IF(A1462=0," ",VLOOKUP(A1462,InsumosSINAPI!$A$6:$I$9354,2,0))</f>
        <v>LOCACAO DE TORRE METALICA COMPLETA PARA UMA CARGA DE 8 TF (80 KN)  E PE DIREITO DE 6 M, INCLUINDO MODULOS , DIAGONAIS, SAPATAS E FORCADOS</v>
      </c>
      <c r="E1462" s="167" t="str">
        <f>IF(A1462=0," ",VLOOKUP(A1462,InsumosSINAPI!$A$6:$I$9354,3,0))</f>
        <v xml:space="preserve">MES   </v>
      </c>
      <c r="F1462" s="269"/>
      <c r="G1462" s="36">
        <v>0.05</v>
      </c>
      <c r="H1462" s="72" t="str">
        <f>IF(A1462=0," ",VLOOKUP(A1462,InsumosSINAPI!$A$6:$I$9354,5,0))</f>
        <v>275,58</v>
      </c>
      <c r="I1462" s="217">
        <f t="shared" si="260"/>
        <v>13.78</v>
      </c>
      <c r="J1462" s="189" t="s">
        <v>7896</v>
      </c>
    </row>
    <row r="1463" spans="1:10" ht="25.5">
      <c r="A1463" s="174">
        <v>88239</v>
      </c>
      <c r="B1463" s="71" t="s">
        <v>44</v>
      </c>
      <c r="C1463" s="7" t="s">
        <v>13</v>
      </c>
      <c r="D1463" s="8" t="s">
        <v>113</v>
      </c>
      <c r="E1463" s="189" t="s">
        <v>24</v>
      </c>
      <c r="G1463" s="36">
        <v>0.21</v>
      </c>
      <c r="H1463" s="6">
        <v>16.920000000000002</v>
      </c>
      <c r="I1463" s="217">
        <f t="shared" si="260"/>
        <v>3.55</v>
      </c>
      <c r="J1463" s="189" t="s">
        <v>7896</v>
      </c>
    </row>
    <row r="1464" spans="1:10" ht="25.5">
      <c r="A1464" s="174">
        <v>88262</v>
      </c>
      <c r="B1464" s="71" t="s">
        <v>44</v>
      </c>
      <c r="C1464" s="7" t="s">
        <v>13</v>
      </c>
      <c r="D1464" s="8" t="s">
        <v>435</v>
      </c>
      <c r="E1464" s="189" t="s">
        <v>24</v>
      </c>
      <c r="G1464" s="36">
        <v>1.1459999999999999</v>
      </c>
      <c r="H1464" s="6">
        <v>20.59</v>
      </c>
      <c r="I1464" s="217">
        <f t="shared" si="260"/>
        <v>23.6</v>
      </c>
      <c r="J1464" s="189" t="s">
        <v>7896</v>
      </c>
    </row>
    <row r="1465" spans="1:10" ht="38.25" customHeight="1">
      <c r="A1465" s="174">
        <v>92267</v>
      </c>
      <c r="B1465" s="71" t="s">
        <v>44</v>
      </c>
      <c r="C1465" s="7" t="s">
        <v>13</v>
      </c>
      <c r="D1465" s="8" t="s">
        <v>1428</v>
      </c>
      <c r="E1465" s="189" t="s">
        <v>7</v>
      </c>
      <c r="G1465" s="36">
        <v>0.14699999999999999</v>
      </c>
      <c r="H1465" s="6">
        <v>61.65</v>
      </c>
      <c r="I1465" s="217">
        <f t="shared" si="260"/>
        <v>9.06</v>
      </c>
      <c r="J1465" s="189" t="s">
        <v>7896</v>
      </c>
    </row>
    <row r="1466" spans="1:10">
      <c r="J1466" s="189" t="s">
        <v>7896</v>
      </c>
    </row>
    <row r="1467" spans="1:10" s="34" customFormat="1" ht="51">
      <c r="A1467" s="179" t="s">
        <v>6810</v>
      </c>
      <c r="B1467" s="87" t="s">
        <v>109</v>
      </c>
      <c r="C1467" s="40" t="s">
        <v>13</v>
      </c>
      <c r="D1467" s="41" t="s">
        <v>6811</v>
      </c>
      <c r="E1467" s="191" t="s">
        <v>7</v>
      </c>
      <c r="F1467" s="30">
        <v>1</v>
      </c>
      <c r="G1467" s="31"/>
      <c r="H1467" s="32">
        <f>SUM(I1468:I1478)</f>
        <v>159.07999999999998</v>
      </c>
      <c r="I1467" s="33">
        <f>H1467*F1467</f>
        <v>159.07999999999998</v>
      </c>
      <c r="J1467" s="167" t="s">
        <v>7896</v>
      </c>
    </row>
    <row r="1468" spans="1:10" ht="25.5">
      <c r="A1468" s="27" t="s">
        <v>6808</v>
      </c>
      <c r="B1468" s="71" t="s">
        <v>109</v>
      </c>
      <c r="C1468" s="27" t="s">
        <v>14</v>
      </c>
      <c r="D1468" s="35" t="s">
        <v>6809</v>
      </c>
      <c r="E1468" s="167" t="s">
        <v>7</v>
      </c>
      <c r="F1468" s="34"/>
      <c r="G1468" s="36">
        <v>1</v>
      </c>
      <c r="H1468" s="38">
        <v>45.23</v>
      </c>
      <c r="I1468" s="37">
        <f>ROUND(G1468*H1468,2)</f>
        <v>45.23</v>
      </c>
      <c r="J1468" s="189" t="s">
        <v>7896</v>
      </c>
    </row>
    <row r="1469" spans="1:10" ht="25.5">
      <c r="A1469" s="27" t="s">
        <v>6812</v>
      </c>
      <c r="B1469" s="71" t="s">
        <v>109</v>
      </c>
      <c r="C1469" s="27" t="s">
        <v>14</v>
      </c>
      <c r="D1469" s="35" t="s">
        <v>6813</v>
      </c>
      <c r="E1469" s="167" t="s">
        <v>11</v>
      </c>
      <c r="F1469" s="34"/>
      <c r="G1469" s="36">
        <v>1.71</v>
      </c>
      <c r="H1469" s="38">
        <v>10.130000000000001</v>
      </c>
      <c r="I1469" s="37">
        <f t="shared" ref="I1469:I1473" si="261">ROUND(G1469*H1469,2)</f>
        <v>17.32</v>
      </c>
      <c r="J1469" s="189" t="s">
        <v>7896</v>
      </c>
    </row>
    <row r="1470" spans="1:10">
      <c r="A1470" s="27" t="s">
        <v>6815</v>
      </c>
      <c r="B1470" s="71" t="s">
        <v>109</v>
      </c>
      <c r="C1470" s="27" t="s">
        <v>14</v>
      </c>
      <c r="D1470" s="35" t="s">
        <v>6814</v>
      </c>
      <c r="E1470" s="167" t="s">
        <v>11</v>
      </c>
      <c r="F1470" s="34"/>
      <c r="G1470" s="36">
        <v>0.97</v>
      </c>
      <c r="H1470" s="38">
        <v>3.89</v>
      </c>
      <c r="I1470" s="37">
        <f t="shared" si="261"/>
        <v>3.77</v>
      </c>
      <c r="J1470" s="189" t="s">
        <v>7896</v>
      </c>
    </row>
    <row r="1471" spans="1:10" ht="25.5">
      <c r="A1471" s="174">
        <v>367</v>
      </c>
      <c r="B1471" s="71" t="s">
        <v>44</v>
      </c>
      <c r="C1471" s="7" t="s">
        <v>14</v>
      </c>
      <c r="D1471" s="261" t="str">
        <f>IF(A1471=0," ",VLOOKUP(A1471,InsumosSINAPI!$A$6:$I$9354,2,0))</f>
        <v>AREIA GROSSA - POSTO JAZIDA/FORNECEDOR (RETIRADO NA JAZIDA, SEM TRANSPORTE)</v>
      </c>
      <c r="E1471" s="167" t="str">
        <f>IF(A1471=0," ",VLOOKUP(A1471,InsumosSINAPI!$A$6:$I$9354,3,0))</f>
        <v xml:space="preserve">M3    </v>
      </c>
      <c r="F1471" s="269"/>
      <c r="G1471" s="36">
        <v>4.9000000000000002E-2</v>
      </c>
      <c r="H1471" s="72" t="str">
        <f>IF(A1471=0," ",VLOOKUP(A1471,InsumosSINAPI!$A$6:$I$9354,5,0))</f>
        <v>101,30</v>
      </c>
      <c r="I1471" s="217">
        <f t="shared" si="261"/>
        <v>4.96</v>
      </c>
      <c r="J1471" s="189" t="s">
        <v>7896</v>
      </c>
    </row>
    <row r="1472" spans="1:10">
      <c r="A1472" s="174">
        <v>1379</v>
      </c>
      <c r="B1472" s="71" t="s">
        <v>44</v>
      </c>
      <c r="C1472" s="7" t="s">
        <v>14</v>
      </c>
      <c r="D1472" s="261" t="str">
        <f>IF(A1472=0," ",VLOOKUP(A1472,InsumosSINAPI!$A$6:$I$9354,2,0))</f>
        <v>CIMENTO PORTLAND COMPOSTO CP II-32</v>
      </c>
      <c r="E1472" s="167" t="str">
        <f>IF(A1472=0," ",VLOOKUP(A1472,InsumosSINAPI!$A$6:$I$9354,3,0))</f>
        <v xml:space="preserve">KG    </v>
      </c>
      <c r="F1472" s="269"/>
      <c r="G1472" s="36">
        <v>15</v>
      </c>
      <c r="H1472" s="72" t="str">
        <f>IF(A1472=0," ",VLOOKUP(A1472,InsumosSINAPI!$A$6:$I$9354,5,0))</f>
        <v>0,56</v>
      </c>
      <c r="I1472" s="217">
        <f t="shared" si="261"/>
        <v>8.4</v>
      </c>
      <c r="J1472" s="189" t="s">
        <v>7896</v>
      </c>
    </row>
    <row r="1473" spans="1:10" ht="25.5">
      <c r="A1473" s="174">
        <v>4718</v>
      </c>
      <c r="B1473" s="71" t="s">
        <v>44</v>
      </c>
      <c r="C1473" s="7" t="s">
        <v>14</v>
      </c>
      <c r="D1473" s="261" t="str">
        <f>IF(A1473=0," ",VLOOKUP(A1473,InsumosSINAPI!$A$6:$I$9354,2,0))</f>
        <v>PEDRA BRITADA N. 2 (19 A 38 MM) POSTO PEDREIRA/FORNECEDOR, SEM FRETE</v>
      </c>
      <c r="E1473" s="167" t="str">
        <f>IF(A1473=0," ",VLOOKUP(A1473,InsumosSINAPI!$A$6:$I$9354,3,0))</f>
        <v xml:space="preserve">M3    </v>
      </c>
      <c r="F1473" s="269"/>
      <c r="G1473" s="36">
        <v>3.3000000000000002E-2</v>
      </c>
      <c r="H1473" s="72" t="str">
        <f>IF(A1473=0," ",VLOOKUP(A1473,InsumosSINAPI!$A$6:$I$9354,5,0))</f>
        <v>90,26</v>
      </c>
      <c r="I1473" s="217">
        <f t="shared" si="261"/>
        <v>2.98</v>
      </c>
      <c r="J1473" s="189" t="s">
        <v>7896</v>
      </c>
    </row>
    <row r="1474" spans="1:10" s="34" customFormat="1">
      <c r="A1474" s="27">
        <v>88309</v>
      </c>
      <c r="B1474" s="71" t="s">
        <v>44</v>
      </c>
      <c r="C1474" s="27" t="s">
        <v>13</v>
      </c>
      <c r="D1474" s="35" t="s">
        <v>52</v>
      </c>
      <c r="E1474" s="167" t="s">
        <v>24</v>
      </c>
      <c r="G1474" s="36">
        <v>0.44</v>
      </c>
      <c r="H1474" s="38">
        <v>20.82</v>
      </c>
      <c r="I1474" s="37">
        <f>ROUND(G1474*H1474,2)</f>
        <v>9.16</v>
      </c>
      <c r="J1474" s="167" t="s">
        <v>7896</v>
      </c>
    </row>
    <row r="1475" spans="1:10" s="34" customFormat="1">
      <c r="A1475" s="27">
        <v>5075</v>
      </c>
      <c r="B1475" s="71" t="s">
        <v>44</v>
      </c>
      <c r="C1475" s="7" t="s">
        <v>14</v>
      </c>
      <c r="D1475" s="261" t="str">
        <f>IF(A1475=0," ",VLOOKUP(A1475,InsumosSINAPI!$A$6:$I$9354,2,0))</f>
        <v>PREGO DE ACO POLIDO COM CABECA 18 X 30 (2 3/4 X 10)</v>
      </c>
      <c r="E1475" s="167" t="str">
        <f>IF(A1475=0," ",VLOOKUP(A1475,InsumosSINAPI!$A$6:$I$9354,3,0))</f>
        <v xml:space="preserve">KG    </v>
      </c>
      <c r="F1475" s="269"/>
      <c r="G1475" s="36">
        <v>0.03</v>
      </c>
      <c r="H1475" s="72" t="str">
        <f>IF(A1475=0," ",VLOOKUP(A1475,InsumosSINAPI!$A$6:$I$9354,5,0))</f>
        <v>17,70</v>
      </c>
      <c r="I1475" s="217">
        <f t="shared" ref="I1475" si="262">ROUND(G1475*H1475,2)</f>
        <v>0.53</v>
      </c>
      <c r="J1475" s="167" t="s">
        <v>7896</v>
      </c>
    </row>
    <row r="1476" spans="1:10" s="34" customFormat="1">
      <c r="A1476" s="27">
        <v>88316</v>
      </c>
      <c r="B1476" s="71" t="s">
        <v>44</v>
      </c>
      <c r="C1476" s="27" t="s">
        <v>13</v>
      </c>
      <c r="D1476" s="35" t="s">
        <v>33</v>
      </c>
      <c r="E1476" s="167" t="s">
        <v>24</v>
      </c>
      <c r="G1476" s="36">
        <v>1.88</v>
      </c>
      <c r="H1476" s="38">
        <v>16.57</v>
      </c>
      <c r="I1476" s="37">
        <f>ROUND(G1476*H1476,2)</f>
        <v>31.15</v>
      </c>
      <c r="J1476" s="167" t="s">
        <v>7896</v>
      </c>
    </row>
    <row r="1477" spans="1:10" ht="25.5">
      <c r="A1477" s="7">
        <v>10567</v>
      </c>
      <c r="B1477" s="71" t="s">
        <v>44</v>
      </c>
      <c r="C1477" s="7" t="s">
        <v>14</v>
      </c>
      <c r="D1477" s="261" t="str">
        <f>IF(A1477=0," ",VLOOKUP(A1477,InsumosSINAPI!$A$6:$I$9354,2,0))</f>
        <v>TABUA *2,5 X 23* CM EM PINUS, MISTA OU EQUIVALENTE DA REGIAO - BRUTA</v>
      </c>
      <c r="E1477" s="167" t="str">
        <f>IF(A1477=0," ",VLOOKUP(A1477,InsumosSINAPI!$A$6:$I$9354,3,0))</f>
        <v xml:space="preserve">M     </v>
      </c>
      <c r="F1477" s="269"/>
      <c r="G1477" s="36">
        <v>0.56000000000000005</v>
      </c>
      <c r="H1477" s="72" t="str">
        <f>IF(A1477=0," ",VLOOKUP(A1477,InsumosSINAPI!$A$6:$I$9354,5,0))</f>
        <v>12,84</v>
      </c>
      <c r="I1477" s="217">
        <f t="shared" ref="I1477:I1478" si="263">ROUND(G1477*H1477,2)</f>
        <v>7.19</v>
      </c>
      <c r="J1477" s="189" t="s">
        <v>7896</v>
      </c>
    </row>
    <row r="1478" spans="1:10" ht="38.25">
      <c r="A1478" s="7" t="s">
        <v>6816</v>
      </c>
      <c r="B1478" s="71" t="s">
        <v>109</v>
      </c>
      <c r="C1478" s="7" t="s">
        <v>13</v>
      </c>
      <c r="D1478" s="261" t="s">
        <v>6817</v>
      </c>
      <c r="E1478" s="167" t="s">
        <v>486</v>
      </c>
      <c r="F1478" s="269"/>
      <c r="G1478" s="36">
        <v>1.89</v>
      </c>
      <c r="H1478" s="72">
        <v>15.02</v>
      </c>
      <c r="I1478" s="217">
        <f t="shared" si="263"/>
        <v>28.39</v>
      </c>
      <c r="J1478" s="189" t="s">
        <v>7896</v>
      </c>
    </row>
    <row r="1479" spans="1:10">
      <c r="J1479" s="189" t="s">
        <v>7896</v>
      </c>
    </row>
    <row r="1480" spans="1:10" ht="25.5">
      <c r="A1480" s="179" t="s">
        <v>6818</v>
      </c>
      <c r="B1480" s="26" t="s">
        <v>54</v>
      </c>
      <c r="C1480" s="40" t="s">
        <v>13</v>
      </c>
      <c r="D1480" s="41" t="s">
        <v>6823</v>
      </c>
      <c r="E1480" s="191" t="s">
        <v>486</v>
      </c>
      <c r="F1480" s="30">
        <v>1</v>
      </c>
      <c r="G1480" s="31"/>
      <c r="H1480" s="32">
        <f>SUM(I1481:I1483)</f>
        <v>12.71</v>
      </c>
      <c r="I1480" s="33">
        <f>H1480*F1480</f>
        <v>12.71</v>
      </c>
      <c r="J1480" s="189" t="s">
        <v>7896</v>
      </c>
    </row>
    <row r="1481" spans="1:10" ht="25.5">
      <c r="A1481" s="174">
        <v>88278</v>
      </c>
      <c r="B1481" s="71" t="s">
        <v>44</v>
      </c>
      <c r="C1481" s="7" t="s">
        <v>13</v>
      </c>
      <c r="D1481" s="261" t="s">
        <v>337</v>
      </c>
      <c r="E1481" s="167" t="s">
        <v>24</v>
      </c>
      <c r="F1481" s="5" t="s">
        <v>473</v>
      </c>
      <c r="G1481" s="36">
        <v>0.08</v>
      </c>
      <c r="H1481" s="72">
        <v>16.53</v>
      </c>
      <c r="I1481" s="217">
        <f t="shared" ref="I1481:I1483" si="264">ROUND(G1481*H1481,2)</f>
        <v>1.32</v>
      </c>
      <c r="J1481" s="189" t="s">
        <v>7896</v>
      </c>
    </row>
    <row r="1482" spans="1:10" ht="25.5">
      <c r="A1482" s="7">
        <v>88243</v>
      </c>
      <c r="B1482" s="71" t="s">
        <v>44</v>
      </c>
      <c r="C1482" s="7" t="s">
        <v>13</v>
      </c>
      <c r="D1482" s="8" t="s">
        <v>25</v>
      </c>
      <c r="E1482" s="189" t="s">
        <v>24</v>
      </c>
      <c r="G1482" s="36">
        <v>0.06</v>
      </c>
      <c r="H1482" s="246">
        <v>17.32</v>
      </c>
      <c r="I1482" s="217">
        <f t="shared" si="264"/>
        <v>1.04</v>
      </c>
      <c r="J1482" s="268" t="s">
        <v>7896</v>
      </c>
    </row>
    <row r="1483" spans="1:10">
      <c r="A1483" s="7" t="s">
        <v>6819</v>
      </c>
      <c r="B1483" s="42" t="s">
        <v>8</v>
      </c>
      <c r="C1483" s="7" t="s">
        <v>14</v>
      </c>
      <c r="D1483" s="8" t="s">
        <v>6820</v>
      </c>
      <c r="E1483" s="189" t="s">
        <v>486</v>
      </c>
      <c r="G1483" s="36">
        <v>1.22</v>
      </c>
      <c r="H1483" s="6">
        <v>8.48</v>
      </c>
      <c r="I1483" s="217">
        <f t="shared" si="264"/>
        <v>10.35</v>
      </c>
      <c r="J1483" s="189" t="s">
        <v>7896</v>
      </c>
    </row>
    <row r="1484" spans="1:10">
      <c r="J1484" s="189" t="s">
        <v>7896</v>
      </c>
    </row>
    <row r="1485" spans="1:10">
      <c r="A1485" s="179" t="s">
        <v>6824</v>
      </c>
      <c r="B1485" s="26" t="s">
        <v>54</v>
      </c>
      <c r="C1485" s="40" t="s">
        <v>13</v>
      </c>
      <c r="D1485" s="41" t="s">
        <v>7918</v>
      </c>
      <c r="E1485" s="191" t="s">
        <v>7</v>
      </c>
      <c r="F1485" s="30">
        <v>1</v>
      </c>
      <c r="G1485" s="31"/>
      <c r="H1485" s="32">
        <f>SUM(I1486:I1487)</f>
        <v>4.9700000000000006</v>
      </c>
      <c r="I1485" s="33">
        <f>H1485*F1485</f>
        <v>4.9700000000000006</v>
      </c>
      <c r="J1485" s="189" t="s">
        <v>7896</v>
      </c>
    </row>
    <row r="1486" spans="1:10" ht="25.5">
      <c r="A1486" s="174">
        <v>88278</v>
      </c>
      <c r="B1486" s="71" t="s">
        <v>44</v>
      </c>
      <c r="C1486" s="7" t="s">
        <v>13</v>
      </c>
      <c r="D1486" s="261" t="s">
        <v>337</v>
      </c>
      <c r="E1486" s="167" t="s">
        <v>24</v>
      </c>
      <c r="F1486" s="5" t="s">
        <v>473</v>
      </c>
      <c r="G1486" s="36">
        <v>0.15</v>
      </c>
      <c r="H1486" s="72">
        <v>16.53</v>
      </c>
      <c r="I1486" s="217">
        <f t="shared" ref="I1486" si="265">ROUND(G1486*H1486,2)</f>
        <v>2.48</v>
      </c>
      <c r="J1486" s="189" t="s">
        <v>7896</v>
      </c>
    </row>
    <row r="1487" spans="1:10" s="34" customFormat="1">
      <c r="A1487" s="27">
        <v>88316</v>
      </c>
      <c r="B1487" s="71" t="s">
        <v>44</v>
      </c>
      <c r="C1487" s="27" t="s">
        <v>13</v>
      </c>
      <c r="D1487" s="35" t="s">
        <v>33</v>
      </c>
      <c r="E1487" s="167" t="s">
        <v>24</v>
      </c>
      <c r="G1487" s="36">
        <v>0.15</v>
      </c>
      <c r="H1487" s="38">
        <v>16.57</v>
      </c>
      <c r="I1487" s="37">
        <f>ROUND(G1487*H1487,2)</f>
        <v>2.4900000000000002</v>
      </c>
      <c r="J1487" s="167" t="s">
        <v>7896</v>
      </c>
    </row>
    <row r="1488" spans="1:10">
      <c r="J1488" s="189" t="s">
        <v>7896</v>
      </c>
    </row>
    <row r="1489" spans="1:10" s="34" customFormat="1">
      <c r="A1489" s="179" t="s">
        <v>6830</v>
      </c>
      <c r="B1489" s="39" t="s">
        <v>8</v>
      </c>
      <c r="C1489" s="40" t="s">
        <v>13</v>
      </c>
      <c r="D1489" s="41" t="s">
        <v>6825</v>
      </c>
      <c r="E1489" s="191" t="s">
        <v>7</v>
      </c>
      <c r="F1489" s="30">
        <v>1</v>
      </c>
      <c r="G1489" s="31"/>
      <c r="H1489" s="32">
        <f>SUM(I1490:I1493)</f>
        <v>121.45</v>
      </c>
      <c r="I1489" s="33">
        <f>H1489*F1489</f>
        <v>121.45</v>
      </c>
      <c r="J1489" s="167" t="s">
        <v>7896</v>
      </c>
    </row>
    <row r="1490" spans="1:10">
      <c r="A1490" s="174">
        <v>88316</v>
      </c>
      <c r="B1490" s="71" t="s">
        <v>44</v>
      </c>
      <c r="C1490" s="7" t="s">
        <v>13</v>
      </c>
      <c r="D1490" s="8" t="s">
        <v>33</v>
      </c>
      <c r="E1490" s="189" t="s">
        <v>24</v>
      </c>
      <c r="G1490" s="36">
        <v>0.75</v>
      </c>
      <c r="H1490" s="38">
        <v>16.57</v>
      </c>
      <c r="I1490" s="217">
        <f t="shared" ref="I1490:I1493" si="266">ROUND(G1490*H1490,2)</f>
        <v>12.43</v>
      </c>
      <c r="J1490" s="189" t="s">
        <v>7896</v>
      </c>
    </row>
    <row r="1491" spans="1:10" ht="25.5">
      <c r="A1491" s="174">
        <v>88278</v>
      </c>
      <c r="B1491" s="71" t="s">
        <v>44</v>
      </c>
      <c r="C1491" s="7" t="s">
        <v>13</v>
      </c>
      <c r="D1491" s="261" t="s">
        <v>337</v>
      </c>
      <c r="E1491" s="167" t="s">
        <v>24</v>
      </c>
      <c r="F1491" s="5" t="s">
        <v>473</v>
      </c>
      <c r="G1491" s="36">
        <v>0.75</v>
      </c>
      <c r="H1491" s="72">
        <v>16.53</v>
      </c>
      <c r="I1491" s="217">
        <f t="shared" si="266"/>
        <v>12.4</v>
      </c>
      <c r="J1491" s="189" t="s">
        <v>7896</v>
      </c>
    </row>
    <row r="1492" spans="1:10">
      <c r="A1492" s="7" t="s">
        <v>6826</v>
      </c>
      <c r="B1492" s="42" t="s">
        <v>8</v>
      </c>
      <c r="C1492" s="7" t="s">
        <v>14</v>
      </c>
      <c r="D1492" s="8" t="s">
        <v>6828</v>
      </c>
      <c r="E1492" s="189" t="s">
        <v>7</v>
      </c>
      <c r="G1492" s="36">
        <v>1.05</v>
      </c>
      <c r="H1492" s="6">
        <v>84.79</v>
      </c>
      <c r="I1492" s="217">
        <f t="shared" si="266"/>
        <v>89.03</v>
      </c>
      <c r="J1492" s="189" t="s">
        <v>7896</v>
      </c>
    </row>
    <row r="1493" spans="1:10">
      <c r="A1493" s="7" t="s">
        <v>6827</v>
      </c>
      <c r="B1493" s="42" t="s">
        <v>8</v>
      </c>
      <c r="C1493" s="7" t="s">
        <v>14</v>
      </c>
      <c r="D1493" s="8" t="s">
        <v>6829</v>
      </c>
      <c r="E1493" s="189" t="s">
        <v>11</v>
      </c>
      <c r="G1493" s="36">
        <v>2.2999999999999998</v>
      </c>
      <c r="H1493" s="72">
        <v>3.3</v>
      </c>
      <c r="I1493" s="217">
        <f t="shared" si="266"/>
        <v>7.59</v>
      </c>
      <c r="J1493" s="189" t="s">
        <v>7896</v>
      </c>
    </row>
    <row r="1494" spans="1:10">
      <c r="J1494" s="189" t="s">
        <v>7896</v>
      </c>
    </row>
    <row r="1495" spans="1:10" s="34" customFormat="1" ht="25.5">
      <c r="A1495" s="179" t="s">
        <v>6831</v>
      </c>
      <c r="B1495" s="39" t="s">
        <v>8</v>
      </c>
      <c r="C1495" s="40" t="s">
        <v>13</v>
      </c>
      <c r="D1495" s="41" t="s">
        <v>6832</v>
      </c>
      <c r="E1495" s="191" t="s">
        <v>7</v>
      </c>
      <c r="F1495" s="30">
        <v>1</v>
      </c>
      <c r="G1495" s="31"/>
      <c r="H1495" s="32">
        <f>SUM(I1496:I1501)</f>
        <v>116.31</v>
      </c>
      <c r="I1495" s="33">
        <f>H1495*F1495</f>
        <v>116.31</v>
      </c>
      <c r="J1495" s="167" t="s">
        <v>7896</v>
      </c>
    </row>
    <row r="1496" spans="1:10">
      <c r="A1496" s="174">
        <v>88316</v>
      </c>
      <c r="B1496" s="71" t="s">
        <v>44</v>
      </c>
      <c r="C1496" s="7" t="s">
        <v>13</v>
      </c>
      <c r="D1496" s="8" t="s">
        <v>33</v>
      </c>
      <c r="E1496" s="189" t="s">
        <v>24</v>
      </c>
      <c r="G1496" s="36">
        <v>0.61</v>
      </c>
      <c r="H1496" s="38">
        <v>16.57</v>
      </c>
      <c r="I1496" s="217">
        <f t="shared" ref="I1496:I1501" si="267">ROUND(G1496*H1496,2)</f>
        <v>10.11</v>
      </c>
      <c r="J1496" s="189" t="s">
        <v>7896</v>
      </c>
    </row>
    <row r="1497" spans="1:10" s="34" customFormat="1">
      <c r="A1497" s="27">
        <v>88309</v>
      </c>
      <c r="B1497" s="71" t="s">
        <v>44</v>
      </c>
      <c r="C1497" s="27" t="s">
        <v>13</v>
      </c>
      <c r="D1497" s="35" t="s">
        <v>52</v>
      </c>
      <c r="E1497" s="167" t="s">
        <v>24</v>
      </c>
      <c r="G1497" s="36">
        <v>0.5</v>
      </c>
      <c r="H1497" s="38">
        <v>20.82</v>
      </c>
      <c r="I1497" s="37">
        <f>ROUND(G1497*H1497,2)</f>
        <v>10.41</v>
      </c>
      <c r="J1497" s="167" t="s">
        <v>7896</v>
      </c>
    </row>
    <row r="1498" spans="1:10" ht="25.5">
      <c r="A1498" s="7">
        <v>370</v>
      </c>
      <c r="B1498" s="71" t="s">
        <v>44</v>
      </c>
      <c r="C1498" s="7" t="s">
        <v>14</v>
      </c>
      <c r="D1498" s="261" t="str">
        <f>IF(A1498=0," ",VLOOKUP(A1498,InsumosSINAPI!$A$6:$I$9354,2,0))</f>
        <v>AREIA MEDIA - POSTO JAZIDA/FORNECEDOR (RETIRADO NA JAZIDA, SEM TRANSPORTE)</v>
      </c>
      <c r="E1498" s="167" t="str">
        <f>IF(A1498=0," ",VLOOKUP(A1498,InsumosSINAPI!$A$6:$I$9354,3,0))</f>
        <v xml:space="preserve">M3    </v>
      </c>
      <c r="F1498" s="269"/>
      <c r="G1498" s="36">
        <v>1.6000000000000001E-3</v>
      </c>
      <c r="H1498" s="72" t="str">
        <f>IF(A1498=0," ",VLOOKUP(A1498,InsumosSINAPI!$A$6:$I$9354,5,0))</f>
        <v>100,00</v>
      </c>
      <c r="I1498" s="217">
        <f t="shared" ref="I1498" si="268">ROUND(G1498*H1498,2)</f>
        <v>0.16</v>
      </c>
      <c r="J1498" s="189" t="s">
        <v>7896</v>
      </c>
    </row>
    <row r="1499" spans="1:10" ht="25.5">
      <c r="A1499" s="7" t="s">
        <v>6833</v>
      </c>
      <c r="B1499" s="42" t="s">
        <v>8</v>
      </c>
      <c r="C1499" s="7" t="s">
        <v>14</v>
      </c>
      <c r="D1499" s="8" t="s">
        <v>6834</v>
      </c>
      <c r="E1499" s="189" t="s">
        <v>7</v>
      </c>
      <c r="G1499" s="36">
        <v>1</v>
      </c>
      <c r="H1499" s="72">
        <v>90.9</v>
      </c>
      <c r="I1499" s="217">
        <f t="shared" si="267"/>
        <v>90.9</v>
      </c>
      <c r="J1499" s="189" t="s">
        <v>7896</v>
      </c>
    </row>
    <row r="1500" spans="1:10">
      <c r="A1500" s="174">
        <v>1379</v>
      </c>
      <c r="B1500" s="71" t="s">
        <v>44</v>
      </c>
      <c r="C1500" s="7" t="s">
        <v>14</v>
      </c>
      <c r="D1500" s="261" t="str">
        <f>IF(A1500=0," ",VLOOKUP(A1500,InsumosSINAPI!$A$6:$I$9354,2,0))</f>
        <v>CIMENTO PORTLAND COMPOSTO CP II-32</v>
      </c>
      <c r="E1500" s="167" t="str">
        <f>IF(A1500=0," ",VLOOKUP(A1500,InsumosSINAPI!$A$6:$I$9354,3,0))</f>
        <v xml:space="preserve">KG    </v>
      </c>
      <c r="F1500" s="269"/>
      <c r="G1500" s="36">
        <v>5.93</v>
      </c>
      <c r="H1500" s="72" t="str">
        <f>IF(A1500=0," ",VLOOKUP(A1500,InsumosSINAPI!$A$6:$I$9354,5,0))</f>
        <v>0,56</v>
      </c>
      <c r="I1500" s="217">
        <f t="shared" si="267"/>
        <v>3.32</v>
      </c>
      <c r="J1500" s="189" t="s">
        <v>7896</v>
      </c>
    </row>
    <row r="1501" spans="1:10">
      <c r="A1501" s="7" t="s">
        <v>6835</v>
      </c>
      <c r="B1501" s="42" t="s">
        <v>8</v>
      </c>
      <c r="C1501" s="7" t="s">
        <v>14</v>
      </c>
      <c r="D1501" s="8" t="s">
        <v>6836</v>
      </c>
      <c r="E1501" s="189" t="s">
        <v>486</v>
      </c>
      <c r="G1501" s="36">
        <v>0.1</v>
      </c>
      <c r="H1501" s="72">
        <v>14.06</v>
      </c>
      <c r="I1501" s="217">
        <f t="shared" si="267"/>
        <v>1.41</v>
      </c>
      <c r="J1501" s="189" t="s">
        <v>7896</v>
      </c>
    </row>
    <row r="1502" spans="1:10">
      <c r="J1502" s="189" t="s">
        <v>7896</v>
      </c>
    </row>
    <row r="1503" spans="1:10">
      <c r="A1503" s="179" t="s">
        <v>6839</v>
      </c>
      <c r="B1503" s="26" t="s">
        <v>54</v>
      </c>
      <c r="C1503" s="40" t="s">
        <v>13</v>
      </c>
      <c r="D1503" s="41" t="s">
        <v>6840</v>
      </c>
      <c r="E1503" s="191" t="s">
        <v>7</v>
      </c>
      <c r="F1503" s="30">
        <v>1</v>
      </c>
      <c r="G1503" s="31"/>
      <c r="H1503" s="32">
        <f>SUM(I1504:I1504)</f>
        <v>4.97</v>
      </c>
      <c r="I1503" s="33">
        <f>H1503*F1503</f>
        <v>4.97</v>
      </c>
      <c r="J1503" s="189" t="s">
        <v>7896</v>
      </c>
    </row>
    <row r="1504" spans="1:10" s="34" customFormat="1">
      <c r="A1504" s="27">
        <v>88316</v>
      </c>
      <c r="B1504" s="71" t="s">
        <v>44</v>
      </c>
      <c r="C1504" s="27" t="s">
        <v>13</v>
      </c>
      <c r="D1504" s="35" t="s">
        <v>33</v>
      </c>
      <c r="E1504" s="167" t="s">
        <v>24</v>
      </c>
      <c r="G1504" s="36">
        <v>0.3</v>
      </c>
      <c r="H1504" s="38">
        <v>16.57</v>
      </c>
      <c r="I1504" s="37">
        <f>ROUND(G1504*H1504,2)</f>
        <v>4.97</v>
      </c>
      <c r="J1504" s="167" t="s">
        <v>7896</v>
      </c>
    </row>
    <row r="1505" spans="1:10">
      <c r="J1505" s="189" t="s">
        <v>7896</v>
      </c>
    </row>
    <row r="1506" spans="1:10" s="34" customFormat="1" ht="25.5">
      <c r="A1506" s="179" t="s">
        <v>6841</v>
      </c>
      <c r="B1506" s="39" t="s">
        <v>8</v>
      </c>
      <c r="C1506" s="40" t="s">
        <v>13</v>
      </c>
      <c r="D1506" s="41" t="s">
        <v>6842</v>
      </c>
      <c r="E1506" s="191" t="s">
        <v>11</v>
      </c>
      <c r="F1506" s="30">
        <v>1</v>
      </c>
      <c r="G1506" s="31"/>
      <c r="H1506" s="32">
        <f>SUM(I1507:I1510)</f>
        <v>7.86</v>
      </c>
      <c r="I1506" s="33">
        <f>H1506*F1506</f>
        <v>7.86</v>
      </c>
      <c r="J1506" s="167" t="s">
        <v>7896</v>
      </c>
    </row>
    <row r="1507" spans="1:10">
      <c r="A1507" s="174">
        <v>88316</v>
      </c>
      <c r="B1507" s="71" t="s">
        <v>44</v>
      </c>
      <c r="C1507" s="7" t="s">
        <v>13</v>
      </c>
      <c r="D1507" s="8" t="s">
        <v>33</v>
      </c>
      <c r="E1507" s="189" t="s">
        <v>24</v>
      </c>
      <c r="G1507" s="36">
        <v>0.2</v>
      </c>
      <c r="H1507" s="38">
        <v>16.57</v>
      </c>
      <c r="I1507" s="217">
        <f t="shared" ref="I1507" si="269">ROUND(G1507*H1507,2)</f>
        <v>3.31</v>
      </c>
      <c r="J1507" s="189" t="s">
        <v>7896</v>
      </c>
    </row>
    <row r="1508" spans="1:10" s="34" customFormat="1">
      <c r="A1508" s="27">
        <v>88309</v>
      </c>
      <c r="B1508" s="71" t="s">
        <v>44</v>
      </c>
      <c r="C1508" s="27" t="s">
        <v>13</v>
      </c>
      <c r="D1508" s="35" t="s">
        <v>52</v>
      </c>
      <c r="E1508" s="167" t="s">
        <v>24</v>
      </c>
      <c r="G1508" s="36">
        <v>0.15</v>
      </c>
      <c r="H1508" s="38">
        <v>20.82</v>
      </c>
      <c r="I1508" s="37">
        <f>ROUND(G1508*H1508,2)</f>
        <v>3.12</v>
      </c>
      <c r="J1508" s="167" t="s">
        <v>7896</v>
      </c>
    </row>
    <row r="1509" spans="1:10" ht="25.5">
      <c r="A1509" s="7">
        <v>370</v>
      </c>
      <c r="B1509" s="71" t="s">
        <v>44</v>
      </c>
      <c r="C1509" s="7" t="s">
        <v>14</v>
      </c>
      <c r="D1509" s="261" t="str">
        <f>IF(A1509=0," ",VLOOKUP(A1509,InsumosSINAPI!$A$6:$I$9354,2,0))</f>
        <v>AREIA MEDIA - POSTO JAZIDA/FORNECEDOR (RETIRADO NA JAZIDA, SEM TRANSPORTE)</v>
      </c>
      <c r="E1509" s="167" t="str">
        <f>IF(A1509=0," ",VLOOKUP(A1509,InsumosSINAPI!$A$6:$I$9354,3,0))</f>
        <v xml:space="preserve">M3    </v>
      </c>
      <c r="F1509" s="269"/>
      <c r="G1509" s="36">
        <v>6.1000000000000004E-3</v>
      </c>
      <c r="H1509" s="72" t="str">
        <f>IF(A1509=0," ",VLOOKUP(A1509,InsumosSINAPI!$A$6:$I$9354,5,0))</f>
        <v>100,00</v>
      </c>
      <c r="I1509" s="217">
        <f t="shared" ref="I1509:I1510" si="270">ROUND(G1509*H1509,2)</f>
        <v>0.61</v>
      </c>
      <c r="J1509" s="189" t="s">
        <v>7896</v>
      </c>
    </row>
    <row r="1510" spans="1:10">
      <c r="A1510" s="174">
        <v>1379</v>
      </c>
      <c r="B1510" s="71" t="s">
        <v>44</v>
      </c>
      <c r="C1510" s="7" t="s">
        <v>14</v>
      </c>
      <c r="D1510" s="261" t="str">
        <f>IF(A1510=0," ",VLOOKUP(A1510,InsumosSINAPI!$A$6:$I$9354,2,0))</f>
        <v>CIMENTO PORTLAND COMPOSTO CP II-32</v>
      </c>
      <c r="E1510" s="167" t="str">
        <f>IF(A1510=0," ",VLOOKUP(A1510,InsumosSINAPI!$A$6:$I$9354,3,0))</f>
        <v xml:space="preserve">KG    </v>
      </c>
      <c r="F1510" s="269"/>
      <c r="G1510" s="36">
        <v>1.46</v>
      </c>
      <c r="H1510" s="72" t="str">
        <f>IF(A1510=0," ",VLOOKUP(A1510,InsumosSINAPI!$A$6:$I$9354,5,0))</f>
        <v>0,56</v>
      </c>
      <c r="I1510" s="217">
        <f t="shared" si="270"/>
        <v>0.82</v>
      </c>
      <c r="J1510" s="189" t="s">
        <v>7896</v>
      </c>
    </row>
    <row r="1511" spans="1:10">
      <c r="J1511" s="189" t="s">
        <v>7896</v>
      </c>
    </row>
    <row r="1512" spans="1:10" s="34" customFormat="1">
      <c r="A1512" s="179" t="s">
        <v>6846</v>
      </c>
      <c r="B1512" s="87" t="s">
        <v>109</v>
      </c>
      <c r="C1512" s="40" t="s">
        <v>13</v>
      </c>
      <c r="D1512" s="41" t="s">
        <v>6845</v>
      </c>
      <c r="E1512" s="191" t="s">
        <v>7</v>
      </c>
      <c r="F1512" s="30">
        <v>1</v>
      </c>
      <c r="G1512" s="31"/>
      <c r="H1512" s="32">
        <f>SUM(I1513:I1516)</f>
        <v>506.89</v>
      </c>
      <c r="I1512" s="33">
        <f>H1512*F1512</f>
        <v>506.89</v>
      </c>
      <c r="J1512" s="167" t="s">
        <v>7896</v>
      </c>
    </row>
    <row r="1513" spans="1:10" ht="25.5">
      <c r="A1513" s="27" t="s">
        <v>6847</v>
      </c>
      <c r="B1513" s="71" t="s">
        <v>109</v>
      </c>
      <c r="C1513" s="27" t="s">
        <v>14</v>
      </c>
      <c r="D1513" s="35" t="s">
        <v>6848</v>
      </c>
      <c r="E1513" s="167" t="s">
        <v>11</v>
      </c>
      <c r="F1513" s="34"/>
      <c r="G1513" s="36">
        <v>0.6</v>
      </c>
      <c r="H1513" s="38">
        <v>15.83</v>
      </c>
      <c r="I1513" s="37">
        <f>ROUND(G1513*H1513,2)</f>
        <v>9.5</v>
      </c>
      <c r="J1513" s="189" t="s">
        <v>7896</v>
      </c>
    </row>
    <row r="1514" spans="1:10">
      <c r="A1514" s="27" t="s">
        <v>6849</v>
      </c>
      <c r="B1514" s="71" t="s">
        <v>109</v>
      </c>
      <c r="C1514" s="27" t="s">
        <v>14</v>
      </c>
      <c r="D1514" s="35" t="s">
        <v>6850</v>
      </c>
      <c r="E1514" s="167" t="s">
        <v>7</v>
      </c>
      <c r="F1514" s="34"/>
      <c r="G1514" s="36">
        <v>1</v>
      </c>
      <c r="H1514" s="38">
        <v>460</v>
      </c>
      <c r="I1514" s="37">
        <f t="shared" ref="I1514:I1515" si="271">ROUND(G1514*H1514,2)</f>
        <v>460</v>
      </c>
      <c r="J1514" s="189" t="s">
        <v>7896</v>
      </c>
    </row>
    <row r="1515" spans="1:10">
      <c r="A1515" s="174">
        <v>88316</v>
      </c>
      <c r="B1515" s="71" t="s">
        <v>44</v>
      </c>
      <c r="C1515" s="7" t="s">
        <v>13</v>
      </c>
      <c r="D1515" s="8" t="s">
        <v>33</v>
      </c>
      <c r="E1515" s="189" t="s">
        <v>24</v>
      </c>
      <c r="G1515" s="36">
        <v>1</v>
      </c>
      <c r="H1515" s="38">
        <v>16.57</v>
      </c>
      <c r="I1515" s="217">
        <f t="shared" si="271"/>
        <v>16.57</v>
      </c>
      <c r="J1515" s="189" t="s">
        <v>7896</v>
      </c>
    </row>
    <row r="1516" spans="1:10" s="34" customFormat="1">
      <c r="A1516" s="27">
        <v>88309</v>
      </c>
      <c r="B1516" s="71" t="s">
        <v>44</v>
      </c>
      <c r="C1516" s="27" t="s">
        <v>13</v>
      </c>
      <c r="D1516" s="35" t="s">
        <v>52</v>
      </c>
      <c r="E1516" s="167" t="s">
        <v>24</v>
      </c>
      <c r="G1516" s="36">
        <v>1</v>
      </c>
      <c r="H1516" s="38">
        <v>20.82</v>
      </c>
      <c r="I1516" s="37">
        <f>ROUND(G1516*H1516,2)</f>
        <v>20.82</v>
      </c>
      <c r="J1516" s="167" t="s">
        <v>7896</v>
      </c>
    </row>
    <row r="1517" spans="1:10">
      <c r="J1517" s="189" t="s">
        <v>7896</v>
      </c>
    </row>
    <row r="1518" spans="1:10" s="34" customFormat="1" ht="51">
      <c r="A1518" s="179" t="s">
        <v>6852</v>
      </c>
      <c r="B1518" s="87" t="s">
        <v>109</v>
      </c>
      <c r="C1518" s="40" t="s">
        <v>13</v>
      </c>
      <c r="D1518" s="41" t="s">
        <v>6851</v>
      </c>
      <c r="E1518" s="191" t="s">
        <v>7</v>
      </c>
      <c r="F1518" s="30">
        <v>1</v>
      </c>
      <c r="G1518" s="31"/>
      <c r="H1518" s="32">
        <f>SUM(I1519:I1522)</f>
        <v>455.3</v>
      </c>
      <c r="I1518" s="33">
        <f>H1518*F1518</f>
        <v>455.3</v>
      </c>
      <c r="J1518" s="167" t="s">
        <v>7896</v>
      </c>
    </row>
    <row r="1519" spans="1:10" ht="25.5">
      <c r="A1519" s="27" t="s">
        <v>6853</v>
      </c>
      <c r="B1519" s="71" t="s">
        <v>109</v>
      </c>
      <c r="C1519" s="27" t="s">
        <v>14</v>
      </c>
      <c r="D1519" s="35" t="s">
        <v>6854</v>
      </c>
      <c r="E1519" s="167" t="s">
        <v>7</v>
      </c>
      <c r="F1519" s="34"/>
      <c r="G1519" s="36">
        <v>1</v>
      </c>
      <c r="H1519" s="38">
        <v>427.9</v>
      </c>
      <c r="I1519" s="37">
        <f>ROUND(G1519*H1519,2)</f>
        <v>427.9</v>
      </c>
      <c r="J1519" s="189" t="s">
        <v>7896</v>
      </c>
    </row>
    <row r="1520" spans="1:10">
      <c r="A1520" s="27">
        <v>1380</v>
      </c>
      <c r="B1520" s="71" t="s">
        <v>44</v>
      </c>
      <c r="C1520" s="7" t="s">
        <v>14</v>
      </c>
      <c r="D1520" s="261" t="str">
        <f>IF(A1520=0," ",VLOOKUP(A1520,InsumosSINAPI!$A$6:$I$9354,2,0))</f>
        <v>CIMENTO BRANCO</v>
      </c>
      <c r="E1520" s="167" t="str">
        <f>IF(A1520=0," ",VLOOKUP(A1520,InsumosSINAPI!$A$6:$I$9354,3,0))</f>
        <v xml:space="preserve">KG    </v>
      </c>
      <c r="F1520" s="269"/>
      <c r="G1520" s="36">
        <v>0.7</v>
      </c>
      <c r="H1520" s="72" t="str">
        <f>IF(A1520=0," ",VLOOKUP(A1520,InsumosSINAPI!$A$6:$I$9354,5,0))</f>
        <v>1,76</v>
      </c>
      <c r="I1520" s="217">
        <f t="shared" ref="I1520" si="272">ROUND(G1520*H1520,2)</f>
        <v>1.23</v>
      </c>
      <c r="J1520" s="189" t="s">
        <v>7896</v>
      </c>
    </row>
    <row r="1521" spans="1:10" s="34" customFormat="1">
      <c r="A1521" s="27">
        <v>88309</v>
      </c>
      <c r="B1521" s="71" t="s">
        <v>44</v>
      </c>
      <c r="C1521" s="27" t="s">
        <v>13</v>
      </c>
      <c r="D1521" s="35" t="s">
        <v>52</v>
      </c>
      <c r="E1521" s="167" t="s">
        <v>24</v>
      </c>
      <c r="G1521" s="36">
        <v>0.7</v>
      </c>
      <c r="H1521" s="38">
        <v>20.82</v>
      </c>
      <c r="I1521" s="37">
        <f>ROUND(G1521*H1521,2)</f>
        <v>14.57</v>
      </c>
      <c r="J1521" s="167" t="s">
        <v>7896</v>
      </c>
    </row>
    <row r="1522" spans="1:10">
      <c r="A1522" s="174">
        <v>88316</v>
      </c>
      <c r="B1522" s="71" t="s">
        <v>44</v>
      </c>
      <c r="C1522" s="7" t="s">
        <v>13</v>
      </c>
      <c r="D1522" s="8" t="s">
        <v>33</v>
      </c>
      <c r="E1522" s="189" t="s">
        <v>24</v>
      </c>
      <c r="G1522" s="36">
        <v>0.7</v>
      </c>
      <c r="H1522" s="38">
        <v>16.57</v>
      </c>
      <c r="I1522" s="217">
        <f>ROUND(G1522*H1522,2)</f>
        <v>11.6</v>
      </c>
      <c r="J1522" s="189" t="s">
        <v>7896</v>
      </c>
    </row>
    <row r="1523" spans="1:10" ht="25.5">
      <c r="A1523" s="174">
        <v>87301</v>
      </c>
      <c r="B1523" s="71" t="s">
        <v>44</v>
      </c>
      <c r="C1523" s="7" t="s">
        <v>13</v>
      </c>
      <c r="D1523" s="8" t="s">
        <v>6844</v>
      </c>
      <c r="E1523" s="189" t="s">
        <v>9</v>
      </c>
      <c r="G1523" s="36">
        <v>3.3E-3</v>
      </c>
      <c r="H1523" s="6">
        <v>479.3</v>
      </c>
      <c r="I1523" s="217">
        <f>ROUND(G1523*H1523,2)</f>
        <v>1.58</v>
      </c>
      <c r="J1523" s="189" t="s">
        <v>7896</v>
      </c>
    </row>
    <row r="1524" spans="1:10">
      <c r="J1524" s="189" t="s">
        <v>7896</v>
      </c>
    </row>
    <row r="1525" spans="1:10" ht="38.25">
      <c r="A1525" s="270">
        <v>100862</v>
      </c>
      <c r="B1525" s="26" t="s">
        <v>44</v>
      </c>
      <c r="C1525" s="40" t="s">
        <v>13</v>
      </c>
      <c r="D1525" s="41" t="s">
        <v>6858</v>
      </c>
      <c r="E1525" s="191" t="s">
        <v>32</v>
      </c>
      <c r="F1525" s="30">
        <v>1</v>
      </c>
      <c r="G1525" s="31"/>
      <c r="H1525" s="32">
        <f>SUM(I1526:I1529)</f>
        <v>41.26</v>
      </c>
      <c r="I1525" s="33">
        <f>H1525*F1525</f>
        <v>41.26</v>
      </c>
      <c r="J1525" s="189" t="s">
        <v>7896</v>
      </c>
    </row>
    <row r="1526" spans="1:10" ht="38.25">
      <c r="A1526" s="174">
        <v>7568</v>
      </c>
      <c r="B1526" s="71" t="s">
        <v>44</v>
      </c>
      <c r="C1526" s="7" t="s">
        <v>14</v>
      </c>
      <c r="D1526" s="261" t="str">
        <f>IF(A1526=0," ",VLOOKUP(A1526,InsumosSINAPI!$A$6:$I$9354,2,0))</f>
        <v>BUCHA DE NYLON SEM ABA S10, COM PARAFUSO DE 6,10 X 65 MM EM ACO ZINCADO COM ROSCA SOBERBA, CABECA CHATA E FENDA PHILLIPS</v>
      </c>
      <c r="E1526" s="167" t="str">
        <f>IF(A1526=0," ",VLOOKUP(A1526,InsumosSINAPI!$A$6:$I$9354,3,0))</f>
        <v xml:space="preserve">UN    </v>
      </c>
      <c r="F1526" s="269"/>
      <c r="G1526" s="36">
        <v>3</v>
      </c>
      <c r="H1526" s="72" t="str">
        <f>IF(A1526=0," ",VLOOKUP(A1526,InsumosSINAPI!$A$6:$I$9354,5,0))</f>
        <v>0,61</v>
      </c>
      <c r="I1526" s="217">
        <f t="shared" ref="I1526:I1529" si="273">ROUND(G1526*H1526,2)</f>
        <v>1.83</v>
      </c>
      <c r="J1526" s="189" t="s">
        <v>7896</v>
      </c>
    </row>
    <row r="1527" spans="1:10" ht="25.5">
      <c r="A1527" s="174">
        <v>37591</v>
      </c>
      <c r="B1527" s="71" t="s">
        <v>44</v>
      </c>
      <c r="C1527" s="7" t="s">
        <v>14</v>
      </c>
      <c r="D1527" s="261" t="str">
        <f>IF(A1527=0," ",VLOOKUP(A1527,InsumosSINAPI!$A$6:$I$9354,2,0))</f>
        <v>SUPORTE MAO-FRANCESA EM ACO, ABAS IGUAIS 40 CM, CAPACIDADE MINIMA 70 KG, BRANCO</v>
      </c>
      <c r="E1527" s="167" t="str">
        <f>IF(A1527=0," ",VLOOKUP(A1527,InsumosSINAPI!$A$6:$I$9354,3,0))</f>
        <v xml:space="preserve">UN    </v>
      </c>
      <c r="F1527" s="269"/>
      <c r="G1527" s="36">
        <v>1</v>
      </c>
      <c r="H1527" s="72" t="str">
        <f>IF(A1527=0," ",VLOOKUP(A1527,InsumosSINAPI!$A$6:$I$9354,5,0))</f>
        <v>27,36</v>
      </c>
      <c r="I1527" s="217">
        <f t="shared" si="273"/>
        <v>27.36</v>
      </c>
      <c r="J1527" s="189" t="s">
        <v>7896</v>
      </c>
    </row>
    <row r="1528" spans="1:10" ht="25.5">
      <c r="A1528" s="174">
        <v>88267</v>
      </c>
      <c r="B1528" s="71" t="s">
        <v>44</v>
      </c>
      <c r="C1528" s="7" t="s">
        <v>14</v>
      </c>
      <c r="D1528" s="261" t="s">
        <v>156</v>
      </c>
      <c r="E1528" s="167" t="s">
        <v>24</v>
      </c>
      <c r="F1528" s="269"/>
      <c r="G1528" s="36">
        <v>0.4743</v>
      </c>
      <c r="H1528" s="72">
        <v>20.21</v>
      </c>
      <c r="I1528" s="217">
        <f t="shared" si="273"/>
        <v>9.59</v>
      </c>
      <c r="J1528" s="189" t="s">
        <v>7896</v>
      </c>
    </row>
    <row r="1529" spans="1:10">
      <c r="A1529" s="174">
        <v>88316</v>
      </c>
      <c r="B1529" s="71" t="s">
        <v>44</v>
      </c>
      <c r="C1529" s="7" t="s">
        <v>14</v>
      </c>
      <c r="D1529" s="261" t="s">
        <v>33</v>
      </c>
      <c r="E1529" s="167" t="s">
        <v>24</v>
      </c>
      <c r="F1529" s="269"/>
      <c r="G1529" s="36">
        <v>0.14940000000000001</v>
      </c>
      <c r="H1529" s="72">
        <v>16.57</v>
      </c>
      <c r="I1529" s="217">
        <f t="shared" si="273"/>
        <v>2.48</v>
      </c>
      <c r="J1529" s="189" t="s">
        <v>7896</v>
      </c>
    </row>
    <row r="1530" spans="1:10">
      <c r="J1530" s="189" t="s">
        <v>7896</v>
      </c>
    </row>
    <row r="1531" spans="1:10">
      <c r="A1531" s="270" t="s">
        <v>6860</v>
      </c>
      <c r="B1531" s="26" t="s">
        <v>54</v>
      </c>
      <c r="C1531" s="40" t="s">
        <v>13</v>
      </c>
      <c r="D1531" s="41" t="s">
        <v>6822</v>
      </c>
      <c r="E1531" s="191" t="s">
        <v>486</v>
      </c>
      <c r="F1531" s="30">
        <v>1</v>
      </c>
      <c r="G1531" s="31"/>
      <c r="H1531" s="32">
        <f>SUM(I1532:I1534)</f>
        <v>11.690000000000001</v>
      </c>
      <c r="I1531" s="33">
        <f>H1531*F1531</f>
        <v>11.690000000000001</v>
      </c>
      <c r="J1531" s="189" t="s">
        <v>7896</v>
      </c>
    </row>
    <row r="1532" spans="1:10" ht="25.5">
      <c r="A1532" s="174">
        <v>88278</v>
      </c>
      <c r="B1532" s="71" t="s">
        <v>44</v>
      </c>
      <c r="C1532" s="7" t="s">
        <v>13</v>
      </c>
      <c r="D1532" s="261" t="s">
        <v>337</v>
      </c>
      <c r="E1532" s="167" t="s">
        <v>24</v>
      </c>
      <c r="F1532" s="5" t="s">
        <v>473</v>
      </c>
      <c r="G1532" s="36">
        <v>0.08</v>
      </c>
      <c r="H1532" s="72">
        <v>16.53</v>
      </c>
      <c r="I1532" s="217">
        <f t="shared" ref="I1532:I1534" si="274">ROUND(G1532*H1532,2)</f>
        <v>1.32</v>
      </c>
      <c r="J1532" s="189" t="s">
        <v>7896</v>
      </c>
    </row>
    <row r="1533" spans="1:10" ht="25.5">
      <c r="A1533" s="7">
        <v>88243</v>
      </c>
      <c r="B1533" s="71" t="s">
        <v>44</v>
      </c>
      <c r="C1533" s="7" t="s">
        <v>13</v>
      </c>
      <c r="D1533" s="8" t="s">
        <v>25</v>
      </c>
      <c r="E1533" s="189" t="s">
        <v>24</v>
      </c>
      <c r="G1533" s="36">
        <v>0.06</v>
      </c>
      <c r="H1533" s="246">
        <v>17.32</v>
      </c>
      <c r="I1533" s="217">
        <f t="shared" si="274"/>
        <v>1.04</v>
      </c>
      <c r="J1533" s="268" t="s">
        <v>7896</v>
      </c>
    </row>
    <row r="1534" spans="1:10">
      <c r="A1534" s="7" t="s">
        <v>1431</v>
      </c>
      <c r="B1534" s="42" t="s">
        <v>8</v>
      </c>
      <c r="C1534" s="7" t="s">
        <v>14</v>
      </c>
      <c r="D1534" s="8" t="s">
        <v>6822</v>
      </c>
      <c r="E1534" s="189" t="s">
        <v>486</v>
      </c>
      <c r="G1534" s="36">
        <v>1.1000000000000001</v>
      </c>
      <c r="H1534" s="6">
        <v>8.48</v>
      </c>
      <c r="I1534" s="217">
        <f t="shared" si="274"/>
        <v>9.33</v>
      </c>
      <c r="J1534" s="189" t="s">
        <v>7896</v>
      </c>
    </row>
    <row r="1535" spans="1:10">
      <c r="J1535" s="189" t="s">
        <v>7896</v>
      </c>
    </row>
    <row r="1536" spans="1:10" s="34" customFormat="1" ht="25.5">
      <c r="A1536" s="25">
        <v>98750</v>
      </c>
      <c r="B1536" s="39" t="s">
        <v>44</v>
      </c>
      <c r="C1536" s="40" t="s">
        <v>13</v>
      </c>
      <c r="D1536" s="41" t="s">
        <v>6862</v>
      </c>
      <c r="E1536" s="191" t="s">
        <v>11</v>
      </c>
      <c r="F1536" s="30">
        <v>1</v>
      </c>
      <c r="G1536" s="31"/>
      <c r="H1536" s="32">
        <f>SUM(I1537:I1538)</f>
        <v>102.846</v>
      </c>
      <c r="I1536" s="33">
        <f>ROUND(H1536*F1536,2)</f>
        <v>102.85</v>
      </c>
      <c r="J1536" s="167" t="s">
        <v>7896</v>
      </c>
    </row>
    <row r="1537" spans="1:44" s="34" customFormat="1" ht="25.5">
      <c r="A1537" s="88">
        <v>10998</v>
      </c>
      <c r="B1537" s="71" t="s">
        <v>44</v>
      </c>
      <c r="C1537" s="27" t="s">
        <v>14</v>
      </c>
      <c r="D1537" s="35" t="str">
        <f>IF(A1537=0," ",VLOOKUP(A1537,InsumosSINAPI!$A$6:$I$9354,2,0))</f>
        <v>ELETRODO REVESTIDO AWS - E-6010, DIAMETRO IGUAL A 4,00 MM</v>
      </c>
      <c r="E1537" s="167" t="str">
        <f>IF(A1537=0," ",VLOOKUP(A1537,InsumosSINAPI!$A$6:$I$9354,3,0))</f>
        <v xml:space="preserve">KG    </v>
      </c>
      <c r="G1537" s="36">
        <v>1.27</v>
      </c>
      <c r="H1537" s="176" t="str">
        <f>IF(A1537=0," ",VLOOKUP(A1537,InsumosSINAPI!$A$6:$I$9354,5,0))</f>
        <v>52,67</v>
      </c>
      <c r="I1537" s="38">
        <f t="shared" ref="I1537:I1538" si="275">G1537*H1537</f>
        <v>66.890900000000002</v>
      </c>
      <c r="J1537" s="167" t="s">
        <v>7896</v>
      </c>
    </row>
    <row r="1538" spans="1:44" s="34" customFormat="1" ht="15" customHeight="1">
      <c r="A1538" s="88">
        <v>88317</v>
      </c>
      <c r="B1538" s="71" t="s">
        <v>44</v>
      </c>
      <c r="C1538" s="27" t="s">
        <v>13</v>
      </c>
      <c r="D1538" s="35" t="s">
        <v>148</v>
      </c>
      <c r="E1538" s="167" t="s">
        <v>24</v>
      </c>
      <c r="G1538" s="36">
        <v>1.67</v>
      </c>
      <c r="H1538" s="6">
        <v>21.53</v>
      </c>
      <c r="I1538" s="38">
        <f t="shared" si="275"/>
        <v>35.955100000000002</v>
      </c>
      <c r="J1538" s="167" t="s">
        <v>7896</v>
      </c>
    </row>
    <row r="1539" spans="1:44">
      <c r="J1539" s="189" t="s">
        <v>7896</v>
      </c>
    </row>
    <row r="1540" spans="1:44" s="34" customFormat="1" ht="25.5">
      <c r="A1540" s="25">
        <v>98751</v>
      </c>
      <c r="B1540" s="39" t="s">
        <v>44</v>
      </c>
      <c r="C1540" s="40" t="s">
        <v>13</v>
      </c>
      <c r="D1540" s="41" t="s">
        <v>6863</v>
      </c>
      <c r="E1540" s="191" t="s">
        <v>11</v>
      </c>
      <c r="F1540" s="30">
        <v>1</v>
      </c>
      <c r="G1540" s="31"/>
      <c r="H1540" s="32">
        <f>SUM(I1541:I1542)</f>
        <v>158.09960000000001</v>
      </c>
      <c r="I1540" s="33">
        <f>ROUND(H1540*F1540,2)</f>
        <v>158.1</v>
      </c>
      <c r="J1540" s="167" t="s">
        <v>7896</v>
      </c>
    </row>
    <row r="1541" spans="1:44" s="34" customFormat="1" ht="25.5">
      <c r="A1541" s="88">
        <v>10998</v>
      </c>
      <c r="B1541" s="71" t="s">
        <v>44</v>
      </c>
      <c r="C1541" s="27" t="s">
        <v>14</v>
      </c>
      <c r="D1541" s="35" t="str">
        <f>IF(A1541=0," ",VLOOKUP(A1541,InsumosSINAPI!$A$6:$I$9354,2,0))</f>
        <v>ELETRODO REVESTIDO AWS - E-6010, DIAMETRO IGUAL A 4,00 MM</v>
      </c>
      <c r="E1541" s="167" t="str">
        <f>IF(A1541=0," ",VLOOKUP(A1541,InsumosSINAPI!$A$6:$I$9354,3,0))</f>
        <v xml:space="preserve">KG    </v>
      </c>
      <c r="G1541" s="36">
        <v>2.27</v>
      </c>
      <c r="H1541" s="176" t="str">
        <f>IF(A1541=0," ",VLOOKUP(A1541,InsumosSINAPI!$A$6:$I$9354,5,0))</f>
        <v>52,67</v>
      </c>
      <c r="I1541" s="38">
        <f t="shared" ref="I1541:I1542" si="276">G1541*H1541</f>
        <v>119.5609</v>
      </c>
      <c r="J1541" s="167" t="s">
        <v>7896</v>
      </c>
    </row>
    <row r="1542" spans="1:44" s="34" customFormat="1" ht="15" customHeight="1">
      <c r="A1542" s="88">
        <v>88317</v>
      </c>
      <c r="B1542" s="71" t="s">
        <v>44</v>
      </c>
      <c r="C1542" s="27" t="s">
        <v>13</v>
      </c>
      <c r="D1542" s="35" t="s">
        <v>148</v>
      </c>
      <c r="E1542" s="167" t="s">
        <v>24</v>
      </c>
      <c r="G1542" s="36">
        <v>1.79</v>
      </c>
      <c r="H1542" s="6">
        <v>21.53</v>
      </c>
      <c r="I1542" s="38">
        <f t="shared" si="276"/>
        <v>38.538700000000006</v>
      </c>
      <c r="J1542" s="167" t="s">
        <v>7896</v>
      </c>
    </row>
    <row r="1543" spans="1:44">
      <c r="J1543" s="189" t="s">
        <v>7896</v>
      </c>
    </row>
    <row r="1544" spans="1:44" s="56" customFormat="1" ht="25.5" customHeight="1">
      <c r="A1544" s="25" t="s">
        <v>6864</v>
      </c>
      <c r="B1544" s="39" t="s">
        <v>8</v>
      </c>
      <c r="C1544" s="40" t="s">
        <v>13</v>
      </c>
      <c r="D1544" s="41" t="s">
        <v>6865</v>
      </c>
      <c r="E1544" s="191" t="s">
        <v>9</v>
      </c>
      <c r="F1544" s="30">
        <v>1</v>
      </c>
      <c r="G1544" s="31"/>
      <c r="H1544" s="32">
        <f>SUM(I1545:I1546)</f>
        <v>242.48</v>
      </c>
      <c r="I1544" s="33">
        <f>ROUND(H1544*F1544,2)</f>
        <v>242.48</v>
      </c>
      <c r="J1544" s="167" t="s">
        <v>7896</v>
      </c>
      <c r="K1544" s="58"/>
      <c r="L1544" s="59"/>
      <c r="R1544" s="60"/>
      <c r="V1544" s="61"/>
      <c r="W1544" s="61"/>
      <c r="X1544" s="61"/>
      <c r="Y1544" s="61"/>
      <c r="Z1544" s="61"/>
      <c r="AA1544" s="61"/>
      <c r="AB1544" s="61"/>
      <c r="AC1544" s="61"/>
      <c r="AD1544" s="61"/>
      <c r="AE1544" s="61"/>
      <c r="AF1544" s="61"/>
      <c r="AG1544" s="61"/>
      <c r="AH1544" s="61"/>
      <c r="AI1544" s="61"/>
      <c r="AJ1544" s="61"/>
      <c r="AK1544" s="61"/>
      <c r="AL1544" s="61"/>
      <c r="AM1544" s="61"/>
      <c r="AN1544" s="61"/>
      <c r="AO1544" s="61"/>
      <c r="AP1544" s="61"/>
      <c r="AQ1544" s="61"/>
      <c r="AR1544" s="62"/>
    </row>
    <row r="1545" spans="1:44" s="34" customFormat="1" ht="12.75" customHeight="1">
      <c r="A1545" s="27">
        <v>88316</v>
      </c>
      <c r="B1545" s="71" t="s">
        <v>44</v>
      </c>
      <c r="C1545" s="27" t="s">
        <v>13</v>
      </c>
      <c r="D1545" s="35" t="s">
        <v>33</v>
      </c>
      <c r="E1545" s="167" t="s">
        <v>24</v>
      </c>
      <c r="G1545" s="36">
        <v>13</v>
      </c>
      <c r="H1545" s="38">
        <v>16.57</v>
      </c>
      <c r="I1545" s="38">
        <f t="shared" ref="I1545" si="277">ROUND(G1545*H1545,2)</f>
        <v>215.41</v>
      </c>
      <c r="J1545" s="167" t="s">
        <v>7896</v>
      </c>
    </row>
    <row r="1546" spans="1:44" s="34" customFormat="1">
      <c r="A1546" s="27">
        <v>88309</v>
      </c>
      <c r="B1546" s="71" t="s">
        <v>44</v>
      </c>
      <c r="C1546" s="27" t="s">
        <v>13</v>
      </c>
      <c r="D1546" s="35" t="s">
        <v>52</v>
      </c>
      <c r="E1546" s="167" t="s">
        <v>24</v>
      </c>
      <c r="G1546" s="36">
        <v>1.3</v>
      </c>
      <c r="H1546" s="38">
        <v>20.82</v>
      </c>
      <c r="I1546" s="37">
        <f>ROUND(G1546*H1546,2)</f>
        <v>27.07</v>
      </c>
      <c r="J1546" s="167" t="s">
        <v>7896</v>
      </c>
    </row>
    <row r="1547" spans="1:44">
      <c r="J1547" s="189" t="s">
        <v>7896</v>
      </c>
    </row>
    <row r="1548" spans="1:44">
      <c r="A1548" s="179" t="s">
        <v>6866</v>
      </c>
      <c r="B1548" s="87" t="s">
        <v>109</v>
      </c>
      <c r="C1548" s="29" t="s">
        <v>13</v>
      </c>
      <c r="D1548" s="28" t="s">
        <v>791</v>
      </c>
      <c r="E1548" s="194" t="s">
        <v>7</v>
      </c>
      <c r="F1548" s="30">
        <v>1</v>
      </c>
      <c r="G1548" s="274"/>
      <c r="H1548" s="275">
        <f>SUM(I1549:I1551)</f>
        <v>2.6470000000000002</v>
      </c>
      <c r="I1548" s="33">
        <f>ROUND(H1548*F1548,2)</f>
        <v>2.65</v>
      </c>
      <c r="J1548" s="189" t="s">
        <v>7896</v>
      </c>
    </row>
    <row r="1549" spans="1:44">
      <c r="A1549" s="174" t="s">
        <v>6867</v>
      </c>
      <c r="B1549" s="71" t="s">
        <v>109</v>
      </c>
      <c r="C1549" s="204" t="s">
        <v>14</v>
      </c>
      <c r="D1549" s="35" t="s">
        <v>6868</v>
      </c>
      <c r="E1549" s="167" t="s">
        <v>10</v>
      </c>
      <c r="F1549" s="214"/>
      <c r="G1549" s="276">
        <v>5.0000000000000001E-3</v>
      </c>
      <c r="H1549" s="277">
        <v>8.9600000000000009</v>
      </c>
      <c r="I1549" s="217">
        <f t="shared" ref="I1549:I1551" si="278">ROUND(G1549*H1549,2)</f>
        <v>0.04</v>
      </c>
      <c r="J1549" s="189" t="s">
        <v>7896</v>
      </c>
    </row>
    <row r="1550" spans="1:44">
      <c r="A1550" s="174">
        <v>38400</v>
      </c>
      <c r="B1550" s="237" t="s">
        <v>44</v>
      </c>
      <c r="C1550" s="204" t="s">
        <v>14</v>
      </c>
      <c r="D1550" s="35" t="str">
        <f>IF(A1550=0," ",VLOOKUP(A1550,InsumosSINAPI!$A$6:$I$9354,2,0))</f>
        <v>VASSOURA 40 CM COM CABO</v>
      </c>
      <c r="E1550" s="167" t="str">
        <f>IF(A1550=0," ",VLOOKUP(A1550,InsumosSINAPI!$A$6:$I$9354,3,0))</f>
        <v xml:space="preserve">UN    </v>
      </c>
      <c r="F1550" s="34"/>
      <c r="G1550" s="36">
        <v>0.05</v>
      </c>
      <c r="H1550" s="176" t="str">
        <f>IF(A1550=0," ",VLOOKUP(A1550,InsumosSINAPI!$A$6:$I$9354,5,0))</f>
        <v>18,94</v>
      </c>
      <c r="I1550" s="38">
        <f t="shared" ref="I1550" si="279">G1550*H1550</f>
        <v>0.94700000000000006</v>
      </c>
      <c r="J1550" s="189" t="s">
        <v>7896</v>
      </c>
    </row>
    <row r="1551" spans="1:44">
      <c r="A1551" s="174">
        <v>88316</v>
      </c>
      <c r="B1551" s="237" t="s">
        <v>44</v>
      </c>
      <c r="C1551" s="204" t="s">
        <v>13</v>
      </c>
      <c r="D1551" s="35" t="s">
        <v>33</v>
      </c>
      <c r="E1551" s="167" t="s">
        <v>24</v>
      </c>
      <c r="F1551" s="214"/>
      <c r="G1551" s="276">
        <v>0.1</v>
      </c>
      <c r="H1551" s="38">
        <v>16.57</v>
      </c>
      <c r="I1551" s="217">
        <f t="shared" si="278"/>
        <v>1.66</v>
      </c>
      <c r="J1551" s="189" t="s">
        <v>7896</v>
      </c>
    </row>
    <row r="1552" spans="1:44">
      <c r="J1552" s="189" t="s">
        <v>7896</v>
      </c>
    </row>
    <row r="1553" spans="1:44" ht="25.5" hidden="1">
      <c r="A1553" s="179">
        <v>95306</v>
      </c>
      <c r="B1553" s="87" t="s">
        <v>44</v>
      </c>
      <c r="C1553" s="29" t="s">
        <v>13</v>
      </c>
      <c r="D1553" s="28" t="s">
        <v>6871</v>
      </c>
      <c r="E1553" s="194" t="s">
        <v>11</v>
      </c>
      <c r="F1553" s="30">
        <v>1</v>
      </c>
      <c r="G1553" s="274"/>
      <c r="H1553" s="275">
        <f>SUM(I1554:I1556)</f>
        <v>11.9682</v>
      </c>
      <c r="I1553" s="33">
        <f>ROUND(H1553*F1553,2)</f>
        <v>11.97</v>
      </c>
    </row>
    <row r="1554" spans="1:44" s="34" customFormat="1" ht="25.5" hidden="1">
      <c r="A1554" s="88">
        <v>38877</v>
      </c>
      <c r="B1554" s="71" t="s">
        <v>44</v>
      </c>
      <c r="C1554" s="27" t="s">
        <v>14</v>
      </c>
      <c r="D1554" s="35" t="str">
        <f>IF(A1554=0," ",VLOOKUP(A1554,InsumosSINAPI!$A$6:$I$9354,2,0))</f>
        <v>MASSA PREMIUM PARA TEXTURA LISA DE BASE ACRILICA, USO INTERNO E EXTERNO</v>
      </c>
      <c r="E1554" s="167" t="str">
        <f>IF(A1554=0," ",VLOOKUP(A1554,InsumosSINAPI!$A$6:$I$9354,3,0))</f>
        <v xml:space="preserve">KG    </v>
      </c>
      <c r="G1554" s="276">
        <v>1.1399999999999999</v>
      </c>
      <c r="H1554" s="176" t="str">
        <f>IF(A1554=0," ",VLOOKUP(A1554,InsumosSINAPI!$A$6:$I$9354,5,0))</f>
        <v>4,13</v>
      </c>
      <c r="I1554" s="38">
        <f t="shared" ref="I1554" si="280">G1554*H1554</f>
        <v>4.7081999999999997</v>
      </c>
      <c r="J1554" s="167"/>
    </row>
    <row r="1555" spans="1:44" s="34" customFormat="1" ht="12.75" hidden="1" customHeight="1">
      <c r="A1555" s="44">
        <v>88310</v>
      </c>
      <c r="B1555" s="71" t="s">
        <v>44</v>
      </c>
      <c r="C1555" s="44" t="s">
        <v>13</v>
      </c>
      <c r="D1555" s="45" t="s">
        <v>23</v>
      </c>
      <c r="E1555" s="192" t="s">
        <v>24</v>
      </c>
      <c r="F1555" s="42"/>
      <c r="G1555" s="276">
        <v>0.25900000000000001</v>
      </c>
      <c r="H1555" s="246">
        <v>21.9</v>
      </c>
      <c r="I1555" s="37">
        <f t="shared" ref="I1555:I1556" si="281">ROUND(G1555*H1555,2)</f>
        <v>5.67</v>
      </c>
      <c r="J1555" s="167"/>
    </row>
    <row r="1556" spans="1:44" s="34" customFormat="1" ht="12.75" hidden="1" customHeight="1">
      <c r="A1556" s="27">
        <v>88316</v>
      </c>
      <c r="B1556" s="71" t="s">
        <v>44</v>
      </c>
      <c r="C1556" s="27" t="s">
        <v>13</v>
      </c>
      <c r="D1556" s="35" t="s">
        <v>33</v>
      </c>
      <c r="E1556" s="167" t="s">
        <v>24</v>
      </c>
      <c r="G1556" s="276">
        <v>9.6000000000000002E-2</v>
      </c>
      <c r="H1556" s="38">
        <v>16.57</v>
      </c>
      <c r="I1556" s="38">
        <f t="shared" si="281"/>
        <v>1.59</v>
      </c>
      <c r="J1556" s="167"/>
    </row>
    <row r="1557" spans="1:44" hidden="1"/>
    <row r="1558" spans="1:44" hidden="1"/>
    <row r="1559" spans="1:44" s="56" customFormat="1" ht="25.5" customHeight="1">
      <c r="A1559" s="25" t="s">
        <v>7914</v>
      </c>
      <c r="B1559" s="39" t="s">
        <v>8</v>
      </c>
      <c r="C1559" s="40" t="s">
        <v>13</v>
      </c>
      <c r="D1559" s="41" t="s">
        <v>7915</v>
      </c>
      <c r="E1559" s="191" t="s">
        <v>10</v>
      </c>
      <c r="F1559" s="30">
        <v>1</v>
      </c>
      <c r="G1559" s="31"/>
      <c r="H1559" s="32">
        <f>SUM(I1560:I1561)</f>
        <v>116.61000000000001</v>
      </c>
      <c r="I1559" s="33">
        <f>ROUND(H1559*F1559,2)</f>
        <v>116.61</v>
      </c>
      <c r="J1559" s="167" t="s">
        <v>7896</v>
      </c>
      <c r="K1559" s="58"/>
      <c r="L1559" s="59"/>
      <c r="R1559" s="60"/>
      <c r="V1559" s="61"/>
      <c r="W1559" s="61"/>
      <c r="X1559" s="61"/>
      <c r="Y1559" s="61"/>
      <c r="Z1559" s="61"/>
      <c r="AA1559" s="61"/>
      <c r="AB1559" s="61"/>
      <c r="AC1559" s="61"/>
      <c r="AD1559" s="61"/>
      <c r="AE1559" s="61"/>
      <c r="AF1559" s="61"/>
      <c r="AG1559" s="61"/>
      <c r="AH1559" s="61"/>
      <c r="AI1559" s="61"/>
      <c r="AJ1559" s="61"/>
      <c r="AK1559" s="61"/>
      <c r="AL1559" s="61"/>
      <c r="AM1559" s="61"/>
      <c r="AN1559" s="61"/>
      <c r="AO1559" s="61"/>
      <c r="AP1559" s="61"/>
      <c r="AQ1559" s="61"/>
      <c r="AR1559" s="62"/>
    </row>
    <row r="1560" spans="1:44" s="34" customFormat="1">
      <c r="A1560" s="27">
        <v>88309</v>
      </c>
      <c r="B1560" s="71" t="s">
        <v>44</v>
      </c>
      <c r="C1560" s="27" t="s">
        <v>13</v>
      </c>
      <c r="D1560" s="35" t="s">
        <v>52</v>
      </c>
      <c r="E1560" s="167" t="s">
        <v>24</v>
      </c>
      <c r="G1560" s="36">
        <v>1.3</v>
      </c>
      <c r="H1560" s="38">
        <v>20.82</v>
      </c>
      <c r="I1560" s="37">
        <f>ROUND(G1560*H1560,2)</f>
        <v>27.07</v>
      </c>
      <c r="J1560" s="167" t="s">
        <v>7896</v>
      </c>
    </row>
    <row r="1561" spans="1:44">
      <c r="A1561" s="7" t="s">
        <v>7916</v>
      </c>
      <c r="B1561" s="42" t="s">
        <v>8</v>
      </c>
      <c r="C1561" s="7" t="s">
        <v>14</v>
      </c>
      <c r="D1561" s="8" t="s">
        <v>7917</v>
      </c>
      <c r="E1561" s="189" t="s">
        <v>10</v>
      </c>
      <c r="G1561" s="36">
        <v>1</v>
      </c>
      <c r="H1561" s="38">
        <v>89.54</v>
      </c>
      <c r="I1561" s="37">
        <f>ROUND(G1561*H1561,2)</f>
        <v>89.54</v>
      </c>
      <c r="J1561" s="189" t="s">
        <v>7896</v>
      </c>
    </row>
    <row r="1562" spans="1:44">
      <c r="J1562" s="189" t="s">
        <v>7896</v>
      </c>
    </row>
    <row r="1563" spans="1:44" s="56" customFormat="1" ht="25.5" customHeight="1">
      <c r="A1563" s="316" t="s">
        <v>7924</v>
      </c>
      <c r="B1563" s="39" t="s">
        <v>8</v>
      </c>
      <c r="C1563" s="40" t="s">
        <v>13</v>
      </c>
      <c r="D1563" s="41" t="s">
        <v>7925</v>
      </c>
      <c r="E1563" s="191" t="s">
        <v>7</v>
      </c>
      <c r="F1563" s="30">
        <v>1</v>
      </c>
      <c r="G1563" s="31"/>
      <c r="H1563" s="32">
        <f>SUM(I1564:I1565)</f>
        <v>15.59</v>
      </c>
      <c r="I1563" s="33">
        <f>ROUND(H1563*F1563,2)</f>
        <v>15.59</v>
      </c>
      <c r="J1563" s="167" t="s">
        <v>7896</v>
      </c>
      <c r="K1563" s="58"/>
      <c r="L1563" s="59"/>
      <c r="R1563" s="60"/>
      <c r="V1563" s="61"/>
      <c r="W1563" s="61"/>
      <c r="X1563" s="61"/>
      <c r="Y1563" s="61"/>
      <c r="Z1563" s="61"/>
      <c r="AA1563" s="61"/>
      <c r="AB1563" s="61"/>
      <c r="AC1563" s="61"/>
      <c r="AD1563" s="61"/>
      <c r="AE1563" s="61"/>
      <c r="AF1563" s="61"/>
      <c r="AG1563" s="61"/>
      <c r="AH1563" s="61"/>
      <c r="AI1563" s="61"/>
      <c r="AJ1563" s="61"/>
      <c r="AK1563" s="61"/>
      <c r="AL1563" s="61"/>
      <c r="AM1563" s="61"/>
      <c r="AN1563" s="61"/>
      <c r="AO1563" s="61"/>
      <c r="AP1563" s="61"/>
      <c r="AQ1563" s="61"/>
      <c r="AR1563" s="62"/>
    </row>
    <row r="1564" spans="1:44" s="34" customFormat="1">
      <c r="A1564" s="27">
        <v>88309</v>
      </c>
      <c r="B1564" s="71" t="s">
        <v>44</v>
      </c>
      <c r="C1564" s="27" t="s">
        <v>13</v>
      </c>
      <c r="D1564" s="35" t="s">
        <v>52</v>
      </c>
      <c r="E1564" s="167" t="s">
        <v>24</v>
      </c>
      <c r="G1564" s="36">
        <v>0.55000000000000004</v>
      </c>
      <c r="H1564" s="38">
        <v>20.82</v>
      </c>
      <c r="I1564" s="37">
        <f>ROUND(G1564*H1564,2)</f>
        <v>11.45</v>
      </c>
      <c r="J1564" s="167" t="s">
        <v>7896</v>
      </c>
    </row>
    <row r="1565" spans="1:44" s="34" customFormat="1" ht="12.75" customHeight="1">
      <c r="A1565" s="27">
        <v>88316</v>
      </c>
      <c r="B1565" s="71" t="s">
        <v>44</v>
      </c>
      <c r="C1565" s="27" t="s">
        <v>13</v>
      </c>
      <c r="D1565" s="35" t="s">
        <v>33</v>
      </c>
      <c r="E1565" s="167" t="s">
        <v>24</v>
      </c>
      <c r="G1565" s="36">
        <v>0.25</v>
      </c>
      <c r="H1565" s="38">
        <v>16.57</v>
      </c>
      <c r="I1565" s="38">
        <f t="shared" ref="I1565" si="282">ROUND(G1565*H1565,2)</f>
        <v>4.1399999999999997</v>
      </c>
      <c r="J1565" s="167" t="s">
        <v>7896</v>
      </c>
    </row>
    <row r="1566" spans="1:44" ht="25.5">
      <c r="A1566" s="174">
        <v>370</v>
      </c>
      <c r="B1566" s="237" t="s">
        <v>44</v>
      </c>
      <c r="C1566" s="204" t="s">
        <v>14</v>
      </c>
      <c r="D1566" s="35" t="str">
        <f>IF(A1566=0," ",VLOOKUP(A1566,InsumosSINAPI!$A$6:$I$9354,2,0))</f>
        <v>AREIA MEDIA - POSTO JAZIDA/FORNECEDOR (RETIRADO NA JAZIDA, SEM TRANSPORTE)</v>
      </c>
      <c r="E1566" s="167" t="str">
        <f>IF(A1566=0," ",VLOOKUP(A1566,InsumosSINAPI!$A$6:$I$9354,3,0))</f>
        <v xml:space="preserve">M3    </v>
      </c>
      <c r="F1566" s="34"/>
      <c r="G1566" s="36">
        <v>3.6499999999999998E-2</v>
      </c>
      <c r="H1566" s="176" t="str">
        <f>IF(A1566=0," ",VLOOKUP(A1566,InsumosSINAPI!$A$6:$I$9354,5,0))</f>
        <v>100,00</v>
      </c>
      <c r="I1566" s="38">
        <f t="shared" ref="I1566:I1567" si="283">G1566*H1566</f>
        <v>3.65</v>
      </c>
      <c r="J1566" s="189" t="s">
        <v>7896</v>
      </c>
    </row>
    <row r="1567" spans="1:44">
      <c r="A1567" s="174">
        <v>1379</v>
      </c>
      <c r="B1567" s="237" t="s">
        <v>44</v>
      </c>
      <c r="C1567" s="204" t="s">
        <v>14</v>
      </c>
      <c r="D1567" s="35" t="str">
        <f>IF(A1567=0," ",VLOOKUP(A1567,InsumosSINAPI!$A$6:$I$9354,2,0))</f>
        <v>CIMENTO PORTLAND COMPOSTO CP II-32</v>
      </c>
      <c r="E1567" s="167" t="str">
        <f>IF(A1567=0," ",VLOOKUP(A1567,InsumosSINAPI!$A$6:$I$9354,3,0))</f>
        <v xml:space="preserve">KG    </v>
      </c>
      <c r="F1567" s="34"/>
      <c r="G1567" s="36">
        <v>14.58</v>
      </c>
      <c r="H1567" s="176" t="str">
        <f>IF(A1567=0," ",VLOOKUP(A1567,InsumosSINAPI!$A$6:$I$9354,5,0))</f>
        <v>0,56</v>
      </c>
      <c r="I1567" s="38">
        <f t="shared" si="283"/>
        <v>8.1648000000000014</v>
      </c>
      <c r="J1567" s="189" t="s">
        <v>7896</v>
      </c>
    </row>
    <row r="1568" spans="1:44">
      <c r="J1568" s="189" t="s">
        <v>7896</v>
      </c>
    </row>
    <row r="1048555" spans="9:9">
      <c r="I1048555" s="37">
        <f>ROUND(G1048555*H1048555,2)</f>
        <v>0</v>
      </c>
    </row>
  </sheetData>
  <autoFilter ref="A13:J1568">
    <filterColumn colId="9">
      <customFilters>
        <customFilter operator="notEqual" val=" "/>
      </customFilters>
    </filterColumn>
  </autoFilter>
  <mergeCells count="2">
    <mergeCell ref="A6:I6"/>
    <mergeCell ref="A8:B8"/>
  </mergeCells>
  <conditionalFormatting sqref="A225">
    <cfRule type="expression" dxfId="7" priority="193" stopIfTrue="1">
      <formula>AND(#REF!&lt;&gt;"COMPOSICAO",#REF!&lt;&gt;"INSUMO",#REF!&lt;&gt;"")</formula>
    </cfRule>
    <cfRule type="expression" dxfId="6" priority="194" stopIfTrue="1">
      <formula>AND(OR(#REF!="COMPOSICAO",#REF!="INSUMO",#REF!&lt;&gt;""),#REF!&lt;&gt;"")</formula>
    </cfRule>
  </conditionalFormatting>
  <conditionalFormatting sqref="A223 D223">
    <cfRule type="expression" dxfId="5" priority="201" stopIfTrue="1">
      <formula>AND(#REF!&lt;&gt;"COMPOSICAO",#REF!&lt;&gt;"INSUMO",#REF!&lt;&gt;"")</formula>
    </cfRule>
    <cfRule type="expression" dxfId="4" priority="202" stopIfTrue="1">
      <formula>AND(OR(#REF!="COMPOSICAO",#REF!="INSUMO",#REF!&lt;&gt;""),#REF!&lt;&gt;"")</formula>
    </cfRule>
  </conditionalFormatting>
  <conditionalFormatting sqref="A224">
    <cfRule type="expression" dxfId="3" priority="205" stopIfTrue="1">
      <formula>AND(#REF!&lt;&gt;"COMPOSICAO",#REF!&lt;&gt;"INSUMO",#REF!&lt;&gt;"")</formula>
    </cfRule>
    <cfRule type="expression" dxfId="2" priority="206" stopIfTrue="1">
      <formula>AND(OR(#REF!="COMPOSICAO",#REF!="INSUMO",#REF!&lt;&gt;""),#REF!&lt;&gt;"")</formula>
    </cfRule>
  </conditionalFormatting>
  <conditionalFormatting sqref="A226">
    <cfRule type="expression" dxfId="1" priority="207" stopIfTrue="1">
      <formula>AND(#REF!&lt;&gt;"COMPOSICAO",#REF!&lt;&gt;"INSUMO",#REF!&lt;&gt;"")</formula>
    </cfRule>
    <cfRule type="expression" dxfId="0" priority="208" stopIfTrue="1">
      <formula>AND(OR(#REF!="COMPOSICAO",#REF!="INSUMO",#REF!&lt;&gt;""),#REF!&lt;&gt;"")</formula>
    </cfRule>
  </conditionalFormatting>
  <hyperlinks>
    <hyperlink ref="A763" r:id="rId1" display="http://sites.seinfra.ce.gov.br/siproce/desonerada/html/I0682.html?a=1493216430598"/>
    <hyperlink ref="D763" r:id="rId2" display="http://sites.seinfra.ce.gov.br/siproce/desonerada/html/I0682.html?a=1493216430598"/>
    <hyperlink ref="A784" r:id="rId3" display="http://sites.seinfra.ce.gov.br/siproce/desonerada/html/I0682.html?a=1493216430598"/>
    <hyperlink ref="D784" r:id="rId4" display="http://sites.seinfra.ce.gov.br/siproce/desonerada/html/I0682.html?a=1493216430598"/>
    <hyperlink ref="A1339" r:id="rId5" display="https://sites.seinfra.ce.gov.br/siproce/desonerada/html/I0578.html?a=1620068783000"/>
  </hyperlinks>
  <pageMargins left="0.51181102362204722" right="0.51181102362204722" top="0.78740157480314965" bottom="0.78740157480314965" header="0.31496062992125984" footer="0.31496062992125984"/>
  <pageSetup paperSize="9" scale="65" fitToHeight="0" orientation="portrait" horizontalDpi="96" verticalDpi="96" r:id="rId6"/>
  <ignoredErrors>
    <ignoredError sqref="G911:G912 A1440" numberStoredAsText="1"/>
    <ignoredError sqref="I1550" formula="1"/>
  </ignoredErrors>
  <drawing r:id="rId7"/>
</worksheet>
</file>

<file path=xl/worksheets/sheet4.xml><?xml version="1.0" encoding="utf-8"?>
<worksheet xmlns="http://schemas.openxmlformats.org/spreadsheetml/2006/main" xmlns:r="http://schemas.openxmlformats.org/officeDocument/2006/relationships">
  <dimension ref="A1:E5206"/>
  <sheetViews>
    <sheetView workbookViewId="0"/>
  </sheetViews>
  <sheetFormatPr defaultRowHeight="15"/>
  <cols>
    <col min="1" max="1" width="10.5703125" customWidth="1"/>
    <col min="2" max="2" width="78.140625" customWidth="1"/>
    <col min="3" max="3" width="21.140625" customWidth="1"/>
    <col min="4" max="4" width="18.7109375" customWidth="1"/>
    <col min="5" max="5" width="22.28515625" customWidth="1"/>
    <col min="257" max="257" width="10.5703125" customWidth="1"/>
    <col min="258" max="258" width="78.140625" customWidth="1"/>
    <col min="259" max="259" width="21.140625" customWidth="1"/>
    <col min="260" max="260" width="18.7109375" customWidth="1"/>
    <col min="261" max="261" width="22.28515625" customWidth="1"/>
    <col min="513" max="513" width="10.5703125" customWidth="1"/>
    <col min="514" max="514" width="78.140625" customWidth="1"/>
    <col min="515" max="515" width="21.140625" customWidth="1"/>
    <col min="516" max="516" width="18.7109375" customWidth="1"/>
    <col min="517" max="517" width="22.28515625" customWidth="1"/>
    <col min="769" max="769" width="10.5703125" customWidth="1"/>
    <col min="770" max="770" width="78.140625" customWidth="1"/>
    <col min="771" max="771" width="21.140625" customWidth="1"/>
    <col min="772" max="772" width="18.7109375" customWidth="1"/>
    <col min="773" max="773" width="22.28515625" customWidth="1"/>
    <col min="1025" max="1025" width="10.5703125" customWidth="1"/>
    <col min="1026" max="1026" width="78.140625" customWidth="1"/>
    <col min="1027" max="1027" width="21.140625" customWidth="1"/>
    <col min="1028" max="1028" width="18.7109375" customWidth="1"/>
    <col min="1029" max="1029" width="22.28515625" customWidth="1"/>
    <col min="1281" max="1281" width="10.5703125" customWidth="1"/>
    <col min="1282" max="1282" width="78.140625" customWidth="1"/>
    <col min="1283" max="1283" width="21.140625" customWidth="1"/>
    <col min="1284" max="1284" width="18.7109375" customWidth="1"/>
    <col min="1285" max="1285" width="22.28515625" customWidth="1"/>
    <col min="1537" max="1537" width="10.5703125" customWidth="1"/>
    <col min="1538" max="1538" width="78.140625" customWidth="1"/>
    <col min="1539" max="1539" width="21.140625" customWidth="1"/>
    <col min="1540" max="1540" width="18.7109375" customWidth="1"/>
    <col min="1541" max="1541" width="22.28515625" customWidth="1"/>
    <col min="1793" max="1793" width="10.5703125" customWidth="1"/>
    <col min="1794" max="1794" width="78.140625" customWidth="1"/>
    <col min="1795" max="1795" width="21.140625" customWidth="1"/>
    <col min="1796" max="1796" width="18.7109375" customWidth="1"/>
    <col min="1797" max="1797" width="22.28515625" customWidth="1"/>
    <col min="2049" max="2049" width="10.5703125" customWidth="1"/>
    <col min="2050" max="2050" width="78.140625" customWidth="1"/>
    <col min="2051" max="2051" width="21.140625" customWidth="1"/>
    <col min="2052" max="2052" width="18.7109375" customWidth="1"/>
    <col min="2053" max="2053" width="22.28515625" customWidth="1"/>
    <col min="2305" max="2305" width="10.5703125" customWidth="1"/>
    <col min="2306" max="2306" width="78.140625" customWidth="1"/>
    <col min="2307" max="2307" width="21.140625" customWidth="1"/>
    <col min="2308" max="2308" width="18.7109375" customWidth="1"/>
    <col min="2309" max="2309" width="22.28515625" customWidth="1"/>
    <col min="2561" max="2561" width="10.5703125" customWidth="1"/>
    <col min="2562" max="2562" width="78.140625" customWidth="1"/>
    <col min="2563" max="2563" width="21.140625" customWidth="1"/>
    <col min="2564" max="2564" width="18.7109375" customWidth="1"/>
    <col min="2565" max="2565" width="22.28515625" customWidth="1"/>
    <col min="2817" max="2817" width="10.5703125" customWidth="1"/>
    <col min="2818" max="2818" width="78.140625" customWidth="1"/>
    <col min="2819" max="2819" width="21.140625" customWidth="1"/>
    <col min="2820" max="2820" width="18.7109375" customWidth="1"/>
    <col min="2821" max="2821" width="22.28515625" customWidth="1"/>
    <col min="3073" max="3073" width="10.5703125" customWidth="1"/>
    <col min="3074" max="3074" width="78.140625" customWidth="1"/>
    <col min="3075" max="3075" width="21.140625" customWidth="1"/>
    <col min="3076" max="3076" width="18.7109375" customWidth="1"/>
    <col min="3077" max="3077" width="22.28515625" customWidth="1"/>
    <col min="3329" max="3329" width="10.5703125" customWidth="1"/>
    <col min="3330" max="3330" width="78.140625" customWidth="1"/>
    <col min="3331" max="3331" width="21.140625" customWidth="1"/>
    <col min="3332" max="3332" width="18.7109375" customWidth="1"/>
    <col min="3333" max="3333" width="22.28515625" customWidth="1"/>
    <col min="3585" max="3585" width="10.5703125" customWidth="1"/>
    <col min="3586" max="3586" width="78.140625" customWidth="1"/>
    <col min="3587" max="3587" width="21.140625" customWidth="1"/>
    <col min="3588" max="3588" width="18.7109375" customWidth="1"/>
    <col min="3589" max="3589" width="22.28515625" customWidth="1"/>
    <col min="3841" max="3841" width="10.5703125" customWidth="1"/>
    <col min="3842" max="3842" width="78.140625" customWidth="1"/>
    <col min="3843" max="3843" width="21.140625" customWidth="1"/>
    <col min="3844" max="3844" width="18.7109375" customWidth="1"/>
    <col min="3845" max="3845" width="22.28515625" customWidth="1"/>
    <col min="4097" max="4097" width="10.5703125" customWidth="1"/>
    <col min="4098" max="4098" width="78.140625" customWidth="1"/>
    <col min="4099" max="4099" width="21.140625" customWidth="1"/>
    <col min="4100" max="4100" width="18.7109375" customWidth="1"/>
    <col min="4101" max="4101" width="22.28515625" customWidth="1"/>
    <col min="4353" max="4353" width="10.5703125" customWidth="1"/>
    <col min="4354" max="4354" width="78.140625" customWidth="1"/>
    <col min="4355" max="4355" width="21.140625" customWidth="1"/>
    <col min="4356" max="4356" width="18.7109375" customWidth="1"/>
    <col min="4357" max="4357" width="22.28515625" customWidth="1"/>
    <col min="4609" max="4609" width="10.5703125" customWidth="1"/>
    <col min="4610" max="4610" width="78.140625" customWidth="1"/>
    <col min="4611" max="4611" width="21.140625" customWidth="1"/>
    <col min="4612" max="4612" width="18.7109375" customWidth="1"/>
    <col min="4613" max="4613" width="22.28515625" customWidth="1"/>
    <col min="4865" max="4865" width="10.5703125" customWidth="1"/>
    <col min="4866" max="4866" width="78.140625" customWidth="1"/>
    <col min="4867" max="4867" width="21.140625" customWidth="1"/>
    <col min="4868" max="4868" width="18.7109375" customWidth="1"/>
    <col min="4869" max="4869" width="22.28515625" customWidth="1"/>
    <col min="5121" max="5121" width="10.5703125" customWidth="1"/>
    <col min="5122" max="5122" width="78.140625" customWidth="1"/>
    <col min="5123" max="5123" width="21.140625" customWidth="1"/>
    <col min="5124" max="5124" width="18.7109375" customWidth="1"/>
    <col min="5125" max="5125" width="22.28515625" customWidth="1"/>
    <col min="5377" max="5377" width="10.5703125" customWidth="1"/>
    <col min="5378" max="5378" width="78.140625" customWidth="1"/>
    <col min="5379" max="5379" width="21.140625" customWidth="1"/>
    <col min="5380" max="5380" width="18.7109375" customWidth="1"/>
    <col min="5381" max="5381" width="22.28515625" customWidth="1"/>
    <col min="5633" max="5633" width="10.5703125" customWidth="1"/>
    <col min="5634" max="5634" width="78.140625" customWidth="1"/>
    <col min="5635" max="5635" width="21.140625" customWidth="1"/>
    <col min="5636" max="5636" width="18.7109375" customWidth="1"/>
    <col min="5637" max="5637" width="22.28515625" customWidth="1"/>
    <col min="5889" max="5889" width="10.5703125" customWidth="1"/>
    <col min="5890" max="5890" width="78.140625" customWidth="1"/>
    <col min="5891" max="5891" width="21.140625" customWidth="1"/>
    <col min="5892" max="5892" width="18.7109375" customWidth="1"/>
    <col min="5893" max="5893" width="22.28515625" customWidth="1"/>
    <col min="6145" max="6145" width="10.5703125" customWidth="1"/>
    <col min="6146" max="6146" width="78.140625" customWidth="1"/>
    <col min="6147" max="6147" width="21.140625" customWidth="1"/>
    <col min="6148" max="6148" width="18.7109375" customWidth="1"/>
    <col min="6149" max="6149" width="22.28515625" customWidth="1"/>
    <col min="6401" max="6401" width="10.5703125" customWidth="1"/>
    <col min="6402" max="6402" width="78.140625" customWidth="1"/>
    <col min="6403" max="6403" width="21.140625" customWidth="1"/>
    <col min="6404" max="6404" width="18.7109375" customWidth="1"/>
    <col min="6405" max="6405" width="22.28515625" customWidth="1"/>
    <col min="6657" max="6657" width="10.5703125" customWidth="1"/>
    <col min="6658" max="6658" width="78.140625" customWidth="1"/>
    <col min="6659" max="6659" width="21.140625" customWidth="1"/>
    <col min="6660" max="6660" width="18.7109375" customWidth="1"/>
    <col min="6661" max="6661" width="22.28515625" customWidth="1"/>
    <col min="6913" max="6913" width="10.5703125" customWidth="1"/>
    <col min="6914" max="6914" width="78.140625" customWidth="1"/>
    <col min="6915" max="6915" width="21.140625" customWidth="1"/>
    <col min="6916" max="6916" width="18.7109375" customWidth="1"/>
    <col min="6917" max="6917" width="22.28515625" customWidth="1"/>
    <col min="7169" max="7169" width="10.5703125" customWidth="1"/>
    <col min="7170" max="7170" width="78.140625" customWidth="1"/>
    <col min="7171" max="7171" width="21.140625" customWidth="1"/>
    <col min="7172" max="7172" width="18.7109375" customWidth="1"/>
    <col min="7173" max="7173" width="22.28515625" customWidth="1"/>
    <col min="7425" max="7425" width="10.5703125" customWidth="1"/>
    <col min="7426" max="7426" width="78.140625" customWidth="1"/>
    <col min="7427" max="7427" width="21.140625" customWidth="1"/>
    <col min="7428" max="7428" width="18.7109375" customWidth="1"/>
    <col min="7429" max="7429" width="22.28515625" customWidth="1"/>
    <col min="7681" max="7681" width="10.5703125" customWidth="1"/>
    <col min="7682" max="7682" width="78.140625" customWidth="1"/>
    <col min="7683" max="7683" width="21.140625" customWidth="1"/>
    <col min="7684" max="7684" width="18.7109375" customWidth="1"/>
    <col min="7685" max="7685" width="22.28515625" customWidth="1"/>
    <col min="7937" max="7937" width="10.5703125" customWidth="1"/>
    <col min="7938" max="7938" width="78.140625" customWidth="1"/>
    <col min="7939" max="7939" width="21.140625" customWidth="1"/>
    <col min="7940" max="7940" width="18.7109375" customWidth="1"/>
    <col min="7941" max="7941" width="22.28515625" customWidth="1"/>
    <col min="8193" max="8193" width="10.5703125" customWidth="1"/>
    <col min="8194" max="8194" width="78.140625" customWidth="1"/>
    <col min="8195" max="8195" width="21.140625" customWidth="1"/>
    <col min="8196" max="8196" width="18.7109375" customWidth="1"/>
    <col min="8197" max="8197" width="22.28515625" customWidth="1"/>
    <col min="8449" max="8449" width="10.5703125" customWidth="1"/>
    <col min="8450" max="8450" width="78.140625" customWidth="1"/>
    <col min="8451" max="8451" width="21.140625" customWidth="1"/>
    <col min="8452" max="8452" width="18.7109375" customWidth="1"/>
    <col min="8453" max="8453" width="22.28515625" customWidth="1"/>
    <col min="8705" max="8705" width="10.5703125" customWidth="1"/>
    <col min="8706" max="8706" width="78.140625" customWidth="1"/>
    <col min="8707" max="8707" width="21.140625" customWidth="1"/>
    <col min="8708" max="8708" width="18.7109375" customWidth="1"/>
    <col min="8709" max="8709" width="22.28515625" customWidth="1"/>
    <col min="8961" max="8961" width="10.5703125" customWidth="1"/>
    <col min="8962" max="8962" width="78.140625" customWidth="1"/>
    <col min="8963" max="8963" width="21.140625" customWidth="1"/>
    <col min="8964" max="8964" width="18.7109375" customWidth="1"/>
    <col min="8965" max="8965" width="22.28515625" customWidth="1"/>
    <col min="9217" max="9217" width="10.5703125" customWidth="1"/>
    <col min="9218" max="9218" width="78.140625" customWidth="1"/>
    <col min="9219" max="9219" width="21.140625" customWidth="1"/>
    <col min="9220" max="9220" width="18.7109375" customWidth="1"/>
    <col min="9221" max="9221" width="22.28515625" customWidth="1"/>
    <col min="9473" max="9473" width="10.5703125" customWidth="1"/>
    <col min="9474" max="9474" width="78.140625" customWidth="1"/>
    <col min="9475" max="9475" width="21.140625" customWidth="1"/>
    <col min="9476" max="9476" width="18.7109375" customWidth="1"/>
    <col min="9477" max="9477" width="22.28515625" customWidth="1"/>
    <col min="9729" max="9729" width="10.5703125" customWidth="1"/>
    <col min="9730" max="9730" width="78.140625" customWidth="1"/>
    <col min="9731" max="9731" width="21.140625" customWidth="1"/>
    <col min="9732" max="9732" width="18.7109375" customWidth="1"/>
    <col min="9733" max="9733" width="22.28515625" customWidth="1"/>
    <col min="9985" max="9985" width="10.5703125" customWidth="1"/>
    <col min="9986" max="9986" width="78.140625" customWidth="1"/>
    <col min="9987" max="9987" width="21.140625" customWidth="1"/>
    <col min="9988" max="9988" width="18.7109375" customWidth="1"/>
    <col min="9989" max="9989" width="22.28515625" customWidth="1"/>
    <col min="10241" max="10241" width="10.5703125" customWidth="1"/>
    <col min="10242" max="10242" width="78.140625" customWidth="1"/>
    <col min="10243" max="10243" width="21.140625" customWidth="1"/>
    <col min="10244" max="10244" width="18.7109375" customWidth="1"/>
    <col min="10245" max="10245" width="22.28515625" customWidth="1"/>
    <col min="10497" max="10497" width="10.5703125" customWidth="1"/>
    <col min="10498" max="10498" width="78.140625" customWidth="1"/>
    <col min="10499" max="10499" width="21.140625" customWidth="1"/>
    <col min="10500" max="10500" width="18.7109375" customWidth="1"/>
    <col min="10501" max="10501" width="22.28515625" customWidth="1"/>
    <col min="10753" max="10753" width="10.5703125" customWidth="1"/>
    <col min="10754" max="10754" width="78.140625" customWidth="1"/>
    <col min="10755" max="10755" width="21.140625" customWidth="1"/>
    <col min="10756" max="10756" width="18.7109375" customWidth="1"/>
    <col min="10757" max="10757" width="22.28515625" customWidth="1"/>
    <col min="11009" max="11009" width="10.5703125" customWidth="1"/>
    <col min="11010" max="11010" width="78.140625" customWidth="1"/>
    <col min="11011" max="11011" width="21.140625" customWidth="1"/>
    <col min="11012" max="11012" width="18.7109375" customWidth="1"/>
    <col min="11013" max="11013" width="22.28515625" customWidth="1"/>
    <col min="11265" max="11265" width="10.5703125" customWidth="1"/>
    <col min="11266" max="11266" width="78.140625" customWidth="1"/>
    <col min="11267" max="11267" width="21.140625" customWidth="1"/>
    <col min="11268" max="11268" width="18.7109375" customWidth="1"/>
    <col min="11269" max="11269" width="22.28515625" customWidth="1"/>
    <col min="11521" max="11521" width="10.5703125" customWidth="1"/>
    <col min="11522" max="11522" width="78.140625" customWidth="1"/>
    <col min="11523" max="11523" width="21.140625" customWidth="1"/>
    <col min="11524" max="11524" width="18.7109375" customWidth="1"/>
    <col min="11525" max="11525" width="22.28515625" customWidth="1"/>
    <col min="11777" max="11777" width="10.5703125" customWidth="1"/>
    <col min="11778" max="11778" width="78.140625" customWidth="1"/>
    <col min="11779" max="11779" width="21.140625" customWidth="1"/>
    <col min="11780" max="11780" width="18.7109375" customWidth="1"/>
    <col min="11781" max="11781" width="22.28515625" customWidth="1"/>
    <col min="12033" max="12033" width="10.5703125" customWidth="1"/>
    <col min="12034" max="12034" width="78.140625" customWidth="1"/>
    <col min="12035" max="12035" width="21.140625" customWidth="1"/>
    <col min="12036" max="12036" width="18.7109375" customWidth="1"/>
    <col min="12037" max="12037" width="22.28515625" customWidth="1"/>
    <col min="12289" max="12289" width="10.5703125" customWidth="1"/>
    <col min="12290" max="12290" width="78.140625" customWidth="1"/>
    <col min="12291" max="12291" width="21.140625" customWidth="1"/>
    <col min="12292" max="12292" width="18.7109375" customWidth="1"/>
    <col min="12293" max="12293" width="22.28515625" customWidth="1"/>
    <col min="12545" max="12545" width="10.5703125" customWidth="1"/>
    <col min="12546" max="12546" width="78.140625" customWidth="1"/>
    <col min="12547" max="12547" width="21.140625" customWidth="1"/>
    <col min="12548" max="12548" width="18.7109375" customWidth="1"/>
    <col min="12549" max="12549" width="22.28515625" customWidth="1"/>
    <col min="12801" max="12801" width="10.5703125" customWidth="1"/>
    <col min="12802" max="12802" width="78.140625" customWidth="1"/>
    <col min="12803" max="12803" width="21.140625" customWidth="1"/>
    <col min="12804" max="12804" width="18.7109375" customWidth="1"/>
    <col min="12805" max="12805" width="22.28515625" customWidth="1"/>
    <col min="13057" max="13057" width="10.5703125" customWidth="1"/>
    <col min="13058" max="13058" width="78.140625" customWidth="1"/>
    <col min="13059" max="13059" width="21.140625" customWidth="1"/>
    <col min="13060" max="13060" width="18.7109375" customWidth="1"/>
    <col min="13061" max="13061" width="22.28515625" customWidth="1"/>
    <col min="13313" max="13313" width="10.5703125" customWidth="1"/>
    <col min="13314" max="13314" width="78.140625" customWidth="1"/>
    <col min="13315" max="13315" width="21.140625" customWidth="1"/>
    <col min="13316" max="13316" width="18.7109375" customWidth="1"/>
    <col min="13317" max="13317" width="22.28515625" customWidth="1"/>
    <col min="13569" max="13569" width="10.5703125" customWidth="1"/>
    <col min="13570" max="13570" width="78.140625" customWidth="1"/>
    <col min="13571" max="13571" width="21.140625" customWidth="1"/>
    <col min="13572" max="13572" width="18.7109375" customWidth="1"/>
    <col min="13573" max="13573" width="22.28515625" customWidth="1"/>
    <col min="13825" max="13825" width="10.5703125" customWidth="1"/>
    <col min="13826" max="13826" width="78.140625" customWidth="1"/>
    <col min="13827" max="13827" width="21.140625" customWidth="1"/>
    <col min="13828" max="13828" width="18.7109375" customWidth="1"/>
    <col min="13829" max="13829" width="22.28515625" customWidth="1"/>
    <col min="14081" max="14081" width="10.5703125" customWidth="1"/>
    <col min="14082" max="14082" width="78.140625" customWidth="1"/>
    <col min="14083" max="14083" width="21.140625" customWidth="1"/>
    <col min="14084" max="14084" width="18.7109375" customWidth="1"/>
    <col min="14085" max="14085" width="22.28515625" customWidth="1"/>
    <col min="14337" max="14337" width="10.5703125" customWidth="1"/>
    <col min="14338" max="14338" width="78.140625" customWidth="1"/>
    <col min="14339" max="14339" width="21.140625" customWidth="1"/>
    <col min="14340" max="14340" width="18.7109375" customWidth="1"/>
    <col min="14341" max="14341" width="22.28515625" customWidth="1"/>
    <col min="14593" max="14593" width="10.5703125" customWidth="1"/>
    <col min="14594" max="14594" width="78.140625" customWidth="1"/>
    <col min="14595" max="14595" width="21.140625" customWidth="1"/>
    <col min="14596" max="14596" width="18.7109375" customWidth="1"/>
    <col min="14597" max="14597" width="22.28515625" customWidth="1"/>
    <col min="14849" max="14849" width="10.5703125" customWidth="1"/>
    <col min="14850" max="14850" width="78.140625" customWidth="1"/>
    <col min="14851" max="14851" width="21.140625" customWidth="1"/>
    <col min="14852" max="14852" width="18.7109375" customWidth="1"/>
    <col min="14853" max="14853" width="22.28515625" customWidth="1"/>
    <col min="15105" max="15105" width="10.5703125" customWidth="1"/>
    <col min="15106" max="15106" width="78.140625" customWidth="1"/>
    <col min="15107" max="15107" width="21.140625" customWidth="1"/>
    <col min="15108" max="15108" width="18.7109375" customWidth="1"/>
    <col min="15109" max="15109" width="22.28515625" customWidth="1"/>
    <col min="15361" max="15361" width="10.5703125" customWidth="1"/>
    <col min="15362" max="15362" width="78.140625" customWidth="1"/>
    <col min="15363" max="15363" width="21.140625" customWidth="1"/>
    <col min="15364" max="15364" width="18.7109375" customWidth="1"/>
    <col min="15365" max="15365" width="22.28515625" customWidth="1"/>
    <col min="15617" max="15617" width="10.5703125" customWidth="1"/>
    <col min="15618" max="15618" width="78.140625" customWidth="1"/>
    <col min="15619" max="15619" width="21.140625" customWidth="1"/>
    <col min="15620" max="15620" width="18.7109375" customWidth="1"/>
    <col min="15621" max="15621" width="22.28515625" customWidth="1"/>
    <col min="15873" max="15873" width="10.5703125" customWidth="1"/>
    <col min="15874" max="15874" width="78.140625" customWidth="1"/>
    <col min="15875" max="15875" width="21.140625" customWidth="1"/>
    <col min="15876" max="15876" width="18.7109375" customWidth="1"/>
    <col min="15877" max="15877" width="22.28515625" customWidth="1"/>
    <col min="16129" max="16129" width="10.5703125" customWidth="1"/>
    <col min="16130" max="16130" width="78.140625" customWidth="1"/>
    <col min="16131" max="16131" width="21.140625" customWidth="1"/>
    <col min="16132" max="16132" width="18.7109375" customWidth="1"/>
    <col min="16133" max="16133" width="22.28515625" customWidth="1"/>
  </cols>
  <sheetData>
    <row r="1" spans="1:5">
      <c r="A1" t="s">
        <v>1434</v>
      </c>
    </row>
    <row r="2" spans="1:5">
      <c r="A2" t="s">
        <v>473</v>
      </c>
    </row>
    <row r="3" spans="1:5">
      <c r="A3" t="s">
        <v>7935</v>
      </c>
    </row>
    <row r="4" spans="1:5">
      <c r="A4" t="s">
        <v>474</v>
      </c>
    </row>
    <row r="5" spans="1:5">
      <c r="A5" t="s">
        <v>1435</v>
      </c>
    </row>
    <row r="6" spans="1:5">
      <c r="A6" t="s">
        <v>473</v>
      </c>
    </row>
    <row r="7" spans="1:5">
      <c r="A7" t="s">
        <v>475</v>
      </c>
      <c r="B7" t="s">
        <v>476</v>
      </c>
      <c r="C7" t="s">
        <v>1436</v>
      </c>
      <c r="D7" t="s">
        <v>477</v>
      </c>
      <c r="E7" t="s">
        <v>1437</v>
      </c>
    </row>
    <row r="8" spans="1:5">
      <c r="A8">
        <v>2418</v>
      </c>
      <c r="B8" t="s">
        <v>1438</v>
      </c>
      <c r="C8" t="s">
        <v>478</v>
      </c>
      <c r="D8" t="s">
        <v>484</v>
      </c>
      <c r="E8" s="264" t="s">
        <v>7936</v>
      </c>
    </row>
    <row r="9" spans="1:5">
      <c r="A9">
        <v>3378</v>
      </c>
      <c r="B9" t="s">
        <v>1439</v>
      </c>
      <c r="C9" t="s">
        <v>478</v>
      </c>
      <c r="D9" t="s">
        <v>481</v>
      </c>
      <c r="E9" s="264" t="s">
        <v>7937</v>
      </c>
    </row>
    <row r="10" spans="1:5">
      <c r="A10">
        <v>3380</v>
      </c>
      <c r="B10" t="s">
        <v>1440</v>
      </c>
      <c r="C10" t="s">
        <v>478</v>
      </c>
      <c r="D10" t="s">
        <v>481</v>
      </c>
      <c r="E10" s="264" t="s">
        <v>1303</v>
      </c>
    </row>
    <row r="11" spans="1:5">
      <c r="A11">
        <v>3379</v>
      </c>
      <c r="B11" t="s">
        <v>1441</v>
      </c>
      <c r="C11" t="s">
        <v>478</v>
      </c>
      <c r="D11" t="s">
        <v>481</v>
      </c>
      <c r="E11" s="264" t="s">
        <v>7938</v>
      </c>
    </row>
    <row r="12" spans="1:5">
      <c r="A12">
        <v>615</v>
      </c>
      <c r="B12" t="s">
        <v>1442</v>
      </c>
      <c r="C12" t="s">
        <v>480</v>
      </c>
      <c r="D12" t="s">
        <v>481</v>
      </c>
      <c r="E12" s="264" t="s">
        <v>6872</v>
      </c>
    </row>
    <row r="13" spans="1:5">
      <c r="A13">
        <v>606</v>
      </c>
      <c r="B13" t="s">
        <v>1443</v>
      </c>
      <c r="C13" t="s">
        <v>480</v>
      </c>
      <c r="D13" t="s">
        <v>481</v>
      </c>
      <c r="E13" s="264" t="s">
        <v>6873</v>
      </c>
    </row>
    <row r="14" spans="1:5">
      <c r="A14">
        <v>13382</v>
      </c>
      <c r="B14" t="s">
        <v>1444</v>
      </c>
      <c r="C14" t="s">
        <v>478</v>
      </c>
      <c r="D14" t="s">
        <v>481</v>
      </c>
      <c r="E14" s="264" t="s">
        <v>7939</v>
      </c>
    </row>
    <row r="15" spans="1:5">
      <c r="A15">
        <v>11199</v>
      </c>
      <c r="B15" t="s">
        <v>1445</v>
      </c>
      <c r="C15" t="s">
        <v>478</v>
      </c>
      <c r="D15" t="s">
        <v>481</v>
      </c>
      <c r="E15" s="264" t="s">
        <v>6874</v>
      </c>
    </row>
    <row r="16" spans="1:5">
      <c r="A16">
        <v>21136</v>
      </c>
      <c r="B16" t="s">
        <v>1446</v>
      </c>
      <c r="C16" t="s">
        <v>485</v>
      </c>
      <c r="D16" t="s">
        <v>481</v>
      </c>
      <c r="E16" s="264" t="s">
        <v>7195</v>
      </c>
    </row>
    <row r="17" spans="1:5">
      <c r="A17">
        <v>21128</v>
      </c>
      <c r="B17" t="s">
        <v>1447</v>
      </c>
      <c r="C17" t="s">
        <v>485</v>
      </c>
      <c r="D17" t="s">
        <v>481</v>
      </c>
      <c r="E17" s="264" t="s">
        <v>6886</v>
      </c>
    </row>
    <row r="18" spans="1:5">
      <c r="A18">
        <v>21130</v>
      </c>
      <c r="B18" t="s">
        <v>1448</v>
      </c>
      <c r="C18" t="s">
        <v>485</v>
      </c>
      <c r="D18" t="s">
        <v>481</v>
      </c>
      <c r="E18" s="264" t="s">
        <v>1343</v>
      </c>
    </row>
    <row r="19" spans="1:5">
      <c r="A19">
        <v>21135</v>
      </c>
      <c r="B19" t="s">
        <v>1449</v>
      </c>
      <c r="C19" t="s">
        <v>485</v>
      </c>
      <c r="D19" t="s">
        <v>481</v>
      </c>
      <c r="E19" s="264" t="s">
        <v>7940</v>
      </c>
    </row>
    <row r="20" spans="1:5">
      <c r="A20">
        <v>38605</v>
      </c>
      <c r="B20" t="s">
        <v>1450</v>
      </c>
      <c r="C20" t="s">
        <v>478</v>
      </c>
      <c r="D20" t="s">
        <v>481</v>
      </c>
      <c r="E20" s="264" t="s">
        <v>7941</v>
      </c>
    </row>
    <row r="21" spans="1:5">
      <c r="A21">
        <v>11270</v>
      </c>
      <c r="B21" t="s">
        <v>1451</v>
      </c>
      <c r="C21" t="s">
        <v>478</v>
      </c>
      <c r="D21" t="s">
        <v>479</v>
      </c>
      <c r="E21" s="264" t="s">
        <v>923</v>
      </c>
    </row>
    <row r="22" spans="1:5">
      <c r="A22">
        <v>412</v>
      </c>
      <c r="B22" t="s">
        <v>1452</v>
      </c>
      <c r="C22" t="s">
        <v>478</v>
      </c>
      <c r="D22" t="s">
        <v>479</v>
      </c>
      <c r="E22" s="264" t="s">
        <v>7305</v>
      </c>
    </row>
    <row r="23" spans="1:5">
      <c r="A23">
        <v>414</v>
      </c>
      <c r="B23" t="s">
        <v>1453</v>
      </c>
      <c r="C23" t="s">
        <v>478</v>
      </c>
      <c r="D23" t="s">
        <v>479</v>
      </c>
      <c r="E23" s="264" t="s">
        <v>926</v>
      </c>
    </row>
    <row r="24" spans="1:5">
      <c r="A24">
        <v>410</v>
      </c>
      <c r="B24" t="s">
        <v>1454</v>
      </c>
      <c r="C24" t="s">
        <v>478</v>
      </c>
      <c r="D24" t="s">
        <v>479</v>
      </c>
      <c r="E24" s="264" t="s">
        <v>7306</v>
      </c>
    </row>
    <row r="25" spans="1:5">
      <c r="A25">
        <v>411</v>
      </c>
      <c r="B25" t="s">
        <v>1455</v>
      </c>
      <c r="C25" t="s">
        <v>478</v>
      </c>
      <c r="D25" t="s">
        <v>484</v>
      </c>
      <c r="E25" s="264" t="s">
        <v>928</v>
      </c>
    </row>
    <row r="26" spans="1:5">
      <c r="A26">
        <v>408</v>
      </c>
      <c r="B26" t="s">
        <v>1457</v>
      </c>
      <c r="C26" t="s">
        <v>478</v>
      </c>
      <c r="D26" t="s">
        <v>479</v>
      </c>
      <c r="E26" s="264" t="s">
        <v>1069</v>
      </c>
    </row>
    <row r="27" spans="1:5">
      <c r="A27">
        <v>39131</v>
      </c>
      <c r="B27" t="s">
        <v>1459</v>
      </c>
      <c r="C27" t="s">
        <v>478</v>
      </c>
      <c r="D27" t="s">
        <v>479</v>
      </c>
      <c r="E27" s="264" t="s">
        <v>810</v>
      </c>
    </row>
    <row r="28" spans="1:5">
      <c r="A28">
        <v>394</v>
      </c>
      <c r="B28" t="s">
        <v>182</v>
      </c>
      <c r="C28" t="s">
        <v>478</v>
      </c>
      <c r="D28" t="s">
        <v>479</v>
      </c>
      <c r="E28" s="264" t="s">
        <v>1051</v>
      </c>
    </row>
    <row r="29" spans="1:5">
      <c r="A29">
        <v>39130</v>
      </c>
      <c r="B29" t="s">
        <v>1460</v>
      </c>
      <c r="C29" t="s">
        <v>478</v>
      </c>
      <c r="D29" t="s">
        <v>479</v>
      </c>
      <c r="E29" s="264" t="s">
        <v>836</v>
      </c>
    </row>
    <row r="30" spans="1:5">
      <c r="A30">
        <v>395</v>
      </c>
      <c r="B30" t="s">
        <v>1461</v>
      </c>
      <c r="C30" t="s">
        <v>478</v>
      </c>
      <c r="D30" t="s">
        <v>479</v>
      </c>
      <c r="E30" s="264" t="s">
        <v>6929</v>
      </c>
    </row>
    <row r="31" spans="1:5">
      <c r="A31">
        <v>39127</v>
      </c>
      <c r="B31" t="s">
        <v>1462</v>
      </c>
      <c r="C31" t="s">
        <v>478</v>
      </c>
      <c r="D31" t="s">
        <v>479</v>
      </c>
      <c r="E31" s="264" t="s">
        <v>1126</v>
      </c>
    </row>
    <row r="32" spans="1:5">
      <c r="A32">
        <v>392</v>
      </c>
      <c r="B32" t="s">
        <v>1463</v>
      </c>
      <c r="C32" t="s">
        <v>478</v>
      </c>
      <c r="D32" t="s">
        <v>479</v>
      </c>
      <c r="E32" s="264" t="s">
        <v>1172</v>
      </c>
    </row>
    <row r="33" spans="1:5">
      <c r="A33">
        <v>39129</v>
      </c>
      <c r="B33" t="s">
        <v>1464</v>
      </c>
      <c r="C33" t="s">
        <v>478</v>
      </c>
      <c r="D33" t="s">
        <v>479</v>
      </c>
      <c r="E33" s="264" t="s">
        <v>977</v>
      </c>
    </row>
    <row r="34" spans="1:5">
      <c r="A34">
        <v>393</v>
      </c>
      <c r="B34" t="s">
        <v>1465</v>
      </c>
      <c r="C34" t="s">
        <v>478</v>
      </c>
      <c r="D34" t="s">
        <v>484</v>
      </c>
      <c r="E34" s="264" t="s">
        <v>3404</v>
      </c>
    </row>
    <row r="35" spans="1:5">
      <c r="A35">
        <v>39133</v>
      </c>
      <c r="B35" t="s">
        <v>1466</v>
      </c>
      <c r="C35" t="s">
        <v>478</v>
      </c>
      <c r="D35" t="s">
        <v>479</v>
      </c>
      <c r="E35" s="264" t="s">
        <v>7942</v>
      </c>
    </row>
    <row r="36" spans="1:5">
      <c r="A36">
        <v>397</v>
      </c>
      <c r="B36" t="s">
        <v>1467</v>
      </c>
      <c r="C36" t="s">
        <v>478</v>
      </c>
      <c r="D36" t="s">
        <v>479</v>
      </c>
      <c r="E36" s="264" t="s">
        <v>1169</v>
      </c>
    </row>
    <row r="37" spans="1:5">
      <c r="A37">
        <v>39132</v>
      </c>
      <c r="B37" t="s">
        <v>1468</v>
      </c>
      <c r="C37" t="s">
        <v>478</v>
      </c>
      <c r="D37" t="s">
        <v>479</v>
      </c>
      <c r="E37" s="264" t="s">
        <v>1976</v>
      </c>
    </row>
    <row r="38" spans="1:5">
      <c r="A38">
        <v>396</v>
      </c>
      <c r="B38" t="s">
        <v>1469</v>
      </c>
      <c r="C38" t="s">
        <v>478</v>
      </c>
      <c r="D38" t="s">
        <v>479</v>
      </c>
      <c r="E38" s="264" t="s">
        <v>7943</v>
      </c>
    </row>
    <row r="39" spans="1:5">
      <c r="A39">
        <v>39135</v>
      </c>
      <c r="B39" t="s">
        <v>1470</v>
      </c>
      <c r="C39" t="s">
        <v>478</v>
      </c>
      <c r="D39" t="s">
        <v>479</v>
      </c>
      <c r="E39" s="264" t="s">
        <v>7944</v>
      </c>
    </row>
    <row r="40" spans="1:5">
      <c r="A40">
        <v>39128</v>
      </c>
      <c r="B40" t="s">
        <v>1471</v>
      </c>
      <c r="C40" t="s">
        <v>478</v>
      </c>
      <c r="D40" t="s">
        <v>479</v>
      </c>
      <c r="E40" s="264" t="s">
        <v>833</v>
      </c>
    </row>
    <row r="41" spans="1:5">
      <c r="A41">
        <v>400</v>
      </c>
      <c r="B41" t="s">
        <v>1472</v>
      </c>
      <c r="C41" t="s">
        <v>478</v>
      </c>
      <c r="D41" t="s">
        <v>479</v>
      </c>
      <c r="E41" s="264" t="s">
        <v>1127</v>
      </c>
    </row>
    <row r="42" spans="1:5">
      <c r="A42">
        <v>39125</v>
      </c>
      <c r="B42" t="s">
        <v>1473</v>
      </c>
      <c r="C42" t="s">
        <v>478</v>
      </c>
      <c r="D42" t="s">
        <v>479</v>
      </c>
      <c r="E42" s="264" t="s">
        <v>833</v>
      </c>
    </row>
    <row r="43" spans="1:5">
      <c r="A43">
        <v>39134</v>
      </c>
      <c r="B43" t="s">
        <v>1474</v>
      </c>
      <c r="C43" t="s">
        <v>478</v>
      </c>
      <c r="D43" t="s">
        <v>479</v>
      </c>
      <c r="E43" s="264" t="s">
        <v>7945</v>
      </c>
    </row>
    <row r="44" spans="1:5">
      <c r="A44">
        <v>398</v>
      </c>
      <c r="B44" t="s">
        <v>1475</v>
      </c>
      <c r="C44" t="s">
        <v>478</v>
      </c>
      <c r="D44" t="s">
        <v>479</v>
      </c>
      <c r="E44" s="264" t="s">
        <v>1035</v>
      </c>
    </row>
    <row r="45" spans="1:5">
      <c r="A45">
        <v>39126</v>
      </c>
      <c r="B45" t="s">
        <v>1477</v>
      </c>
      <c r="C45" t="s">
        <v>478</v>
      </c>
      <c r="D45" t="s">
        <v>479</v>
      </c>
      <c r="E45" s="264" t="s">
        <v>7946</v>
      </c>
    </row>
    <row r="46" spans="1:5">
      <c r="A46">
        <v>399</v>
      </c>
      <c r="B46" t="s">
        <v>1478</v>
      </c>
      <c r="C46" t="s">
        <v>478</v>
      </c>
      <c r="D46" t="s">
        <v>479</v>
      </c>
      <c r="E46" s="264" t="s">
        <v>7841</v>
      </c>
    </row>
    <row r="47" spans="1:5">
      <c r="A47">
        <v>39158</v>
      </c>
      <c r="B47" t="s">
        <v>1479</v>
      </c>
      <c r="C47" t="s">
        <v>478</v>
      </c>
      <c r="D47" t="s">
        <v>479</v>
      </c>
      <c r="E47" s="264" t="s">
        <v>7947</v>
      </c>
    </row>
    <row r="48" spans="1:5">
      <c r="A48">
        <v>39141</v>
      </c>
      <c r="B48" t="s">
        <v>1480</v>
      </c>
      <c r="C48" t="s">
        <v>478</v>
      </c>
      <c r="D48" t="s">
        <v>479</v>
      </c>
      <c r="E48" s="264" t="s">
        <v>2341</v>
      </c>
    </row>
    <row r="49" spans="1:5">
      <c r="A49">
        <v>39140</v>
      </c>
      <c r="B49" t="s">
        <v>1482</v>
      </c>
      <c r="C49" t="s">
        <v>478</v>
      </c>
      <c r="D49" t="s">
        <v>479</v>
      </c>
      <c r="E49" s="264" t="s">
        <v>7948</v>
      </c>
    </row>
    <row r="50" spans="1:5">
      <c r="A50">
        <v>39137</v>
      </c>
      <c r="B50" t="s">
        <v>1483</v>
      </c>
      <c r="C50" t="s">
        <v>478</v>
      </c>
      <c r="D50" t="s">
        <v>479</v>
      </c>
      <c r="E50" s="264" t="s">
        <v>803</v>
      </c>
    </row>
    <row r="51" spans="1:5">
      <c r="A51">
        <v>39139</v>
      </c>
      <c r="B51" t="s">
        <v>1484</v>
      </c>
      <c r="C51" t="s">
        <v>478</v>
      </c>
      <c r="D51" t="s">
        <v>479</v>
      </c>
      <c r="E51" s="264" t="s">
        <v>1102</v>
      </c>
    </row>
    <row r="52" spans="1:5">
      <c r="A52">
        <v>39143</v>
      </c>
      <c r="B52" t="s">
        <v>1485</v>
      </c>
      <c r="C52" t="s">
        <v>478</v>
      </c>
      <c r="D52" t="s">
        <v>479</v>
      </c>
      <c r="E52" s="264" t="s">
        <v>7760</v>
      </c>
    </row>
    <row r="53" spans="1:5">
      <c r="A53">
        <v>39142</v>
      </c>
      <c r="B53" t="s">
        <v>1486</v>
      </c>
      <c r="C53" t="s">
        <v>478</v>
      </c>
      <c r="D53" t="s">
        <v>479</v>
      </c>
      <c r="E53" s="264" t="s">
        <v>7949</v>
      </c>
    </row>
    <row r="54" spans="1:5">
      <c r="A54">
        <v>39138</v>
      </c>
      <c r="B54" t="s">
        <v>1487</v>
      </c>
      <c r="C54" t="s">
        <v>478</v>
      </c>
      <c r="D54" t="s">
        <v>479</v>
      </c>
      <c r="E54" s="264" t="s">
        <v>6915</v>
      </c>
    </row>
    <row r="55" spans="1:5">
      <c r="A55">
        <v>39136</v>
      </c>
      <c r="B55" t="s">
        <v>1488</v>
      </c>
      <c r="C55" t="s">
        <v>478</v>
      </c>
      <c r="D55" t="s">
        <v>479</v>
      </c>
      <c r="E55" s="264" t="s">
        <v>946</v>
      </c>
    </row>
    <row r="56" spans="1:5">
      <c r="A56">
        <v>39144</v>
      </c>
      <c r="B56" t="s">
        <v>1489</v>
      </c>
      <c r="C56" t="s">
        <v>478</v>
      </c>
      <c r="D56" t="s">
        <v>479</v>
      </c>
      <c r="E56" s="264" t="s">
        <v>6929</v>
      </c>
    </row>
    <row r="57" spans="1:5">
      <c r="A57">
        <v>39145</v>
      </c>
      <c r="B57" t="s">
        <v>1490</v>
      </c>
      <c r="C57" t="s">
        <v>478</v>
      </c>
      <c r="D57" t="s">
        <v>479</v>
      </c>
      <c r="E57" s="264" t="s">
        <v>7950</v>
      </c>
    </row>
    <row r="58" spans="1:5">
      <c r="A58">
        <v>12615</v>
      </c>
      <c r="B58" t="s">
        <v>1491</v>
      </c>
      <c r="C58" t="s">
        <v>478</v>
      </c>
      <c r="D58" t="s">
        <v>481</v>
      </c>
      <c r="E58" s="264" t="s">
        <v>1976</v>
      </c>
    </row>
    <row r="59" spans="1:5">
      <c r="A59">
        <v>11927</v>
      </c>
      <c r="B59" t="s">
        <v>1493</v>
      </c>
      <c r="C59" t="s">
        <v>478</v>
      </c>
      <c r="D59" t="s">
        <v>479</v>
      </c>
      <c r="E59" s="264" t="s">
        <v>7643</v>
      </c>
    </row>
    <row r="60" spans="1:5">
      <c r="A60">
        <v>11928</v>
      </c>
      <c r="B60" t="s">
        <v>1494</v>
      </c>
      <c r="C60" t="s">
        <v>478</v>
      </c>
      <c r="D60" t="s">
        <v>479</v>
      </c>
      <c r="E60" s="264" t="s">
        <v>7386</v>
      </c>
    </row>
    <row r="61" spans="1:5">
      <c r="A61">
        <v>11929</v>
      </c>
      <c r="B61" t="s">
        <v>1495</v>
      </c>
      <c r="C61" t="s">
        <v>478</v>
      </c>
      <c r="D61" t="s">
        <v>479</v>
      </c>
      <c r="E61" s="264" t="s">
        <v>7951</v>
      </c>
    </row>
    <row r="62" spans="1:5">
      <c r="A62">
        <v>36801</v>
      </c>
      <c r="B62" t="s">
        <v>1496</v>
      </c>
      <c r="C62" t="s">
        <v>478</v>
      </c>
      <c r="D62" t="s">
        <v>479</v>
      </c>
      <c r="E62" s="264" t="s">
        <v>7952</v>
      </c>
    </row>
    <row r="63" spans="1:5">
      <c r="A63">
        <v>36246</v>
      </c>
      <c r="B63" t="s">
        <v>1497</v>
      </c>
      <c r="C63" t="s">
        <v>485</v>
      </c>
      <c r="D63" t="s">
        <v>481</v>
      </c>
      <c r="E63" s="264" t="s">
        <v>7061</v>
      </c>
    </row>
    <row r="64" spans="1:5">
      <c r="A64">
        <v>37600</v>
      </c>
      <c r="B64" t="s">
        <v>1498</v>
      </c>
      <c r="C64" t="s">
        <v>478</v>
      </c>
      <c r="D64" t="s">
        <v>481</v>
      </c>
      <c r="E64" s="264" t="s">
        <v>7953</v>
      </c>
    </row>
    <row r="65" spans="1:5">
      <c r="A65">
        <v>37599</v>
      </c>
      <c r="B65" t="s">
        <v>1499</v>
      </c>
      <c r="C65" t="s">
        <v>478</v>
      </c>
      <c r="D65" t="s">
        <v>481</v>
      </c>
      <c r="E65" s="264" t="s">
        <v>7954</v>
      </c>
    </row>
    <row r="66" spans="1:5">
      <c r="A66">
        <v>1</v>
      </c>
      <c r="B66" t="s">
        <v>6880</v>
      </c>
      <c r="C66" t="s">
        <v>486</v>
      </c>
      <c r="D66" t="s">
        <v>484</v>
      </c>
      <c r="E66" s="264" t="s">
        <v>7241</v>
      </c>
    </row>
    <row r="67" spans="1:5">
      <c r="A67">
        <v>3</v>
      </c>
      <c r="B67" t="s">
        <v>1500</v>
      </c>
      <c r="C67" t="s">
        <v>487</v>
      </c>
      <c r="D67" t="s">
        <v>479</v>
      </c>
      <c r="E67" s="264" t="s">
        <v>7955</v>
      </c>
    </row>
    <row r="68" spans="1:5">
      <c r="A68">
        <v>43054</v>
      </c>
      <c r="B68" t="s">
        <v>1501</v>
      </c>
      <c r="C68" t="s">
        <v>486</v>
      </c>
      <c r="D68" t="s">
        <v>479</v>
      </c>
      <c r="E68" s="264" t="s">
        <v>7956</v>
      </c>
    </row>
    <row r="69" spans="1:5">
      <c r="A69">
        <v>42402</v>
      </c>
      <c r="B69" t="s">
        <v>1502</v>
      </c>
      <c r="C69" t="s">
        <v>486</v>
      </c>
      <c r="D69" t="s">
        <v>479</v>
      </c>
      <c r="E69" s="264" t="s">
        <v>7473</v>
      </c>
    </row>
    <row r="70" spans="1:5">
      <c r="A70">
        <v>42403</v>
      </c>
      <c r="B70" t="s">
        <v>1503</v>
      </c>
      <c r="C70" t="s">
        <v>486</v>
      </c>
      <c r="D70" t="s">
        <v>479</v>
      </c>
      <c r="E70" s="264" t="s">
        <v>7957</v>
      </c>
    </row>
    <row r="71" spans="1:5">
      <c r="A71">
        <v>42404</v>
      </c>
      <c r="B71" t="s">
        <v>1504</v>
      </c>
      <c r="C71" t="s">
        <v>486</v>
      </c>
      <c r="D71" t="s">
        <v>479</v>
      </c>
      <c r="E71" s="264" t="s">
        <v>7958</v>
      </c>
    </row>
    <row r="72" spans="1:5">
      <c r="A72">
        <v>42405</v>
      </c>
      <c r="B72" t="s">
        <v>1505</v>
      </c>
      <c r="C72" t="s">
        <v>486</v>
      </c>
      <c r="D72" t="s">
        <v>479</v>
      </c>
      <c r="E72" s="264" t="s">
        <v>7959</v>
      </c>
    </row>
    <row r="73" spans="1:5">
      <c r="A73">
        <v>34341</v>
      </c>
      <c r="B73" t="s">
        <v>1506</v>
      </c>
      <c r="C73" t="s">
        <v>486</v>
      </c>
      <c r="D73" t="s">
        <v>479</v>
      </c>
      <c r="E73" s="264" t="s">
        <v>1086</v>
      </c>
    </row>
    <row r="74" spans="1:5">
      <c r="A74">
        <v>43053</v>
      </c>
      <c r="B74" t="s">
        <v>1507</v>
      </c>
      <c r="C74" t="s">
        <v>486</v>
      </c>
      <c r="D74" t="s">
        <v>479</v>
      </c>
      <c r="E74" s="264" t="s">
        <v>7727</v>
      </c>
    </row>
    <row r="75" spans="1:5">
      <c r="A75">
        <v>43058</v>
      </c>
      <c r="B75" t="s">
        <v>1508</v>
      </c>
      <c r="C75" t="s">
        <v>486</v>
      </c>
      <c r="D75" t="s">
        <v>479</v>
      </c>
      <c r="E75" s="264" t="s">
        <v>7960</v>
      </c>
    </row>
    <row r="76" spans="1:5">
      <c r="A76">
        <v>34</v>
      </c>
      <c r="B76" t="s">
        <v>1509</v>
      </c>
      <c r="C76" t="s">
        <v>486</v>
      </c>
      <c r="D76" t="s">
        <v>479</v>
      </c>
      <c r="E76" s="264" t="s">
        <v>7961</v>
      </c>
    </row>
    <row r="77" spans="1:5">
      <c r="A77">
        <v>43055</v>
      </c>
      <c r="B77" t="s">
        <v>1510</v>
      </c>
      <c r="C77" t="s">
        <v>486</v>
      </c>
      <c r="D77" t="s">
        <v>484</v>
      </c>
      <c r="E77" s="264" t="s">
        <v>7962</v>
      </c>
    </row>
    <row r="78" spans="1:5">
      <c r="A78">
        <v>43056</v>
      </c>
      <c r="B78" t="s">
        <v>1511</v>
      </c>
      <c r="C78" t="s">
        <v>486</v>
      </c>
      <c r="D78" t="s">
        <v>479</v>
      </c>
      <c r="E78" s="264" t="s">
        <v>7643</v>
      </c>
    </row>
    <row r="79" spans="1:5">
      <c r="A79">
        <v>43057</v>
      </c>
      <c r="B79" t="s">
        <v>1512</v>
      </c>
      <c r="C79" t="s">
        <v>486</v>
      </c>
      <c r="D79" t="s">
        <v>479</v>
      </c>
      <c r="E79" s="264" t="s">
        <v>7963</v>
      </c>
    </row>
    <row r="80" spans="1:5">
      <c r="A80">
        <v>34449</v>
      </c>
      <c r="B80" t="s">
        <v>1513</v>
      </c>
      <c r="C80" t="s">
        <v>486</v>
      </c>
      <c r="D80" t="s">
        <v>479</v>
      </c>
      <c r="E80" s="264" t="s">
        <v>7964</v>
      </c>
    </row>
    <row r="81" spans="1:5">
      <c r="A81">
        <v>32</v>
      </c>
      <c r="B81" t="s">
        <v>1514</v>
      </c>
      <c r="C81" t="s">
        <v>486</v>
      </c>
      <c r="D81" t="s">
        <v>479</v>
      </c>
      <c r="E81" s="264" t="s">
        <v>1014</v>
      </c>
    </row>
    <row r="82" spans="1:5">
      <c r="A82">
        <v>33</v>
      </c>
      <c r="B82" t="s">
        <v>1515</v>
      </c>
      <c r="C82" t="s">
        <v>486</v>
      </c>
      <c r="D82" t="s">
        <v>479</v>
      </c>
      <c r="E82" s="264" t="s">
        <v>7965</v>
      </c>
    </row>
    <row r="83" spans="1:5">
      <c r="A83">
        <v>43061</v>
      </c>
      <c r="B83" t="s">
        <v>1516</v>
      </c>
      <c r="C83" t="s">
        <v>486</v>
      </c>
      <c r="D83" t="s">
        <v>479</v>
      </c>
      <c r="E83" s="264" t="s">
        <v>7966</v>
      </c>
    </row>
    <row r="84" spans="1:5">
      <c r="A84">
        <v>43059</v>
      </c>
      <c r="B84" t="s">
        <v>1517</v>
      </c>
      <c r="C84" t="s">
        <v>486</v>
      </c>
      <c r="D84" t="s">
        <v>479</v>
      </c>
      <c r="E84" s="264" t="s">
        <v>7702</v>
      </c>
    </row>
    <row r="85" spans="1:5">
      <c r="A85">
        <v>43062</v>
      </c>
      <c r="B85" t="s">
        <v>1518</v>
      </c>
      <c r="C85" t="s">
        <v>486</v>
      </c>
      <c r="D85" t="s">
        <v>479</v>
      </c>
      <c r="E85" s="264" t="s">
        <v>7967</v>
      </c>
    </row>
    <row r="86" spans="1:5">
      <c r="A86">
        <v>43060</v>
      </c>
      <c r="B86" t="s">
        <v>1519</v>
      </c>
      <c r="C86" t="s">
        <v>486</v>
      </c>
      <c r="D86" t="s">
        <v>479</v>
      </c>
      <c r="E86" s="264" t="s">
        <v>7968</v>
      </c>
    </row>
    <row r="87" spans="1:5">
      <c r="A87">
        <v>20063</v>
      </c>
      <c r="B87" t="s">
        <v>1520</v>
      </c>
      <c r="C87" t="s">
        <v>478</v>
      </c>
      <c r="D87" t="s">
        <v>481</v>
      </c>
      <c r="E87" s="264" t="s">
        <v>920</v>
      </c>
    </row>
    <row r="88" spans="1:5">
      <c r="A88">
        <v>40410</v>
      </c>
      <c r="B88" t="s">
        <v>1522</v>
      </c>
      <c r="C88" t="s">
        <v>478</v>
      </c>
      <c r="D88" t="s">
        <v>481</v>
      </c>
      <c r="E88" s="264" t="s">
        <v>7325</v>
      </c>
    </row>
    <row r="89" spans="1:5">
      <c r="A89">
        <v>40411</v>
      </c>
      <c r="B89" t="s">
        <v>1523</v>
      </c>
      <c r="C89" t="s">
        <v>478</v>
      </c>
      <c r="D89" t="s">
        <v>481</v>
      </c>
      <c r="E89" s="264" t="s">
        <v>7969</v>
      </c>
    </row>
    <row r="90" spans="1:5">
      <c r="A90">
        <v>40412</v>
      </c>
      <c r="B90" t="s">
        <v>1524</v>
      </c>
      <c r="C90" t="s">
        <v>478</v>
      </c>
      <c r="D90" t="s">
        <v>481</v>
      </c>
      <c r="E90" s="264" t="s">
        <v>7970</v>
      </c>
    </row>
    <row r="91" spans="1:5">
      <c r="A91">
        <v>38838</v>
      </c>
      <c r="B91" t="s">
        <v>1525</v>
      </c>
      <c r="C91" t="s">
        <v>478</v>
      </c>
      <c r="D91" t="s">
        <v>481</v>
      </c>
      <c r="E91" s="264" t="s">
        <v>7971</v>
      </c>
    </row>
    <row r="92" spans="1:5">
      <c r="A92">
        <v>38839</v>
      </c>
      <c r="B92" t="s">
        <v>1526</v>
      </c>
      <c r="C92" t="s">
        <v>478</v>
      </c>
      <c r="D92" t="s">
        <v>481</v>
      </c>
      <c r="E92" s="264" t="s">
        <v>7972</v>
      </c>
    </row>
    <row r="93" spans="1:5">
      <c r="A93">
        <v>55</v>
      </c>
      <c r="B93" t="s">
        <v>1527</v>
      </c>
      <c r="C93" t="s">
        <v>478</v>
      </c>
      <c r="D93" t="s">
        <v>481</v>
      </c>
      <c r="E93" s="264" t="s">
        <v>1246</v>
      </c>
    </row>
    <row r="94" spans="1:5">
      <c r="A94">
        <v>61</v>
      </c>
      <c r="B94" t="s">
        <v>1528</v>
      </c>
      <c r="C94" t="s">
        <v>478</v>
      </c>
      <c r="D94" t="s">
        <v>481</v>
      </c>
      <c r="E94" s="264" t="s">
        <v>1011</v>
      </c>
    </row>
    <row r="95" spans="1:5">
      <c r="A95">
        <v>62</v>
      </c>
      <c r="B95" t="s">
        <v>1529</v>
      </c>
      <c r="C95" t="s">
        <v>478</v>
      </c>
      <c r="D95" t="s">
        <v>481</v>
      </c>
      <c r="E95" s="264" t="s">
        <v>1141</v>
      </c>
    </row>
    <row r="96" spans="1:5">
      <c r="A96">
        <v>77</v>
      </c>
      <c r="B96" t="s">
        <v>1530</v>
      </c>
      <c r="C96" t="s">
        <v>478</v>
      </c>
      <c r="D96" t="s">
        <v>479</v>
      </c>
      <c r="E96" s="264" t="s">
        <v>1095</v>
      </c>
    </row>
    <row r="97" spans="1:5">
      <c r="A97">
        <v>76</v>
      </c>
      <c r="B97" t="s">
        <v>1531</v>
      </c>
      <c r="C97" t="s">
        <v>478</v>
      </c>
      <c r="D97" t="s">
        <v>479</v>
      </c>
      <c r="E97" s="264" t="s">
        <v>800</v>
      </c>
    </row>
    <row r="98" spans="1:5">
      <c r="A98">
        <v>67</v>
      </c>
      <c r="B98" t="s">
        <v>1532</v>
      </c>
      <c r="C98" t="s">
        <v>478</v>
      </c>
      <c r="D98" t="s">
        <v>479</v>
      </c>
      <c r="E98" s="264" t="s">
        <v>7973</v>
      </c>
    </row>
    <row r="99" spans="1:5">
      <c r="A99">
        <v>71</v>
      </c>
      <c r="B99" t="s">
        <v>1533</v>
      </c>
      <c r="C99" t="s">
        <v>478</v>
      </c>
      <c r="D99" t="s">
        <v>479</v>
      </c>
      <c r="E99" s="264" t="s">
        <v>5377</v>
      </c>
    </row>
    <row r="100" spans="1:5">
      <c r="A100">
        <v>73</v>
      </c>
      <c r="B100" t="s">
        <v>1534</v>
      </c>
      <c r="C100" t="s">
        <v>478</v>
      </c>
      <c r="D100" t="s">
        <v>479</v>
      </c>
      <c r="E100" s="264" t="s">
        <v>1134</v>
      </c>
    </row>
    <row r="101" spans="1:5">
      <c r="A101">
        <v>103</v>
      </c>
      <c r="B101" t="s">
        <v>1535</v>
      </c>
      <c r="C101" t="s">
        <v>478</v>
      </c>
      <c r="D101" t="s">
        <v>479</v>
      </c>
      <c r="E101" s="264" t="s">
        <v>7974</v>
      </c>
    </row>
    <row r="102" spans="1:5">
      <c r="A102">
        <v>107</v>
      </c>
      <c r="B102" t="s">
        <v>1536</v>
      </c>
      <c r="C102" t="s">
        <v>478</v>
      </c>
      <c r="D102" t="s">
        <v>479</v>
      </c>
      <c r="E102" s="264" t="s">
        <v>884</v>
      </c>
    </row>
    <row r="103" spans="1:5">
      <c r="A103">
        <v>65</v>
      </c>
      <c r="B103" t="s">
        <v>1537</v>
      </c>
      <c r="C103" t="s">
        <v>478</v>
      </c>
      <c r="D103" t="s">
        <v>479</v>
      </c>
      <c r="E103" s="264" t="s">
        <v>845</v>
      </c>
    </row>
    <row r="104" spans="1:5">
      <c r="A104">
        <v>108</v>
      </c>
      <c r="B104" t="s">
        <v>1538</v>
      </c>
      <c r="C104" t="s">
        <v>478</v>
      </c>
      <c r="D104" t="s">
        <v>479</v>
      </c>
      <c r="E104" s="264" t="s">
        <v>943</v>
      </c>
    </row>
    <row r="105" spans="1:5">
      <c r="A105">
        <v>110</v>
      </c>
      <c r="B105" t="s">
        <v>1539</v>
      </c>
      <c r="C105" t="s">
        <v>478</v>
      </c>
      <c r="D105" t="s">
        <v>479</v>
      </c>
      <c r="E105" s="264" t="s">
        <v>7975</v>
      </c>
    </row>
    <row r="106" spans="1:5">
      <c r="A106">
        <v>109</v>
      </c>
      <c r="B106" t="s">
        <v>1540</v>
      </c>
      <c r="C106" t="s">
        <v>478</v>
      </c>
      <c r="D106" t="s">
        <v>479</v>
      </c>
      <c r="E106" s="264" t="s">
        <v>809</v>
      </c>
    </row>
    <row r="107" spans="1:5">
      <c r="A107">
        <v>111</v>
      </c>
      <c r="B107" t="s">
        <v>1541</v>
      </c>
      <c r="C107" t="s">
        <v>478</v>
      </c>
      <c r="D107" t="s">
        <v>479</v>
      </c>
      <c r="E107" s="264" t="s">
        <v>6998</v>
      </c>
    </row>
    <row r="108" spans="1:5">
      <c r="A108">
        <v>112</v>
      </c>
      <c r="B108" t="s">
        <v>1542</v>
      </c>
      <c r="C108" t="s">
        <v>478</v>
      </c>
      <c r="D108" t="s">
        <v>479</v>
      </c>
      <c r="E108" s="264" t="s">
        <v>7976</v>
      </c>
    </row>
    <row r="109" spans="1:5">
      <c r="A109">
        <v>113</v>
      </c>
      <c r="B109" t="s">
        <v>1543</v>
      </c>
      <c r="C109" t="s">
        <v>478</v>
      </c>
      <c r="D109" t="s">
        <v>479</v>
      </c>
      <c r="E109" s="264" t="s">
        <v>7977</v>
      </c>
    </row>
    <row r="110" spans="1:5">
      <c r="A110">
        <v>104</v>
      </c>
      <c r="B110" t="s">
        <v>1544</v>
      </c>
      <c r="C110" t="s">
        <v>478</v>
      </c>
      <c r="D110" t="s">
        <v>479</v>
      </c>
      <c r="E110" s="264" t="s">
        <v>7800</v>
      </c>
    </row>
    <row r="111" spans="1:5">
      <c r="A111">
        <v>102</v>
      </c>
      <c r="B111" t="s">
        <v>1545</v>
      </c>
      <c r="C111" t="s">
        <v>478</v>
      </c>
      <c r="D111" t="s">
        <v>479</v>
      </c>
      <c r="E111" s="264" t="s">
        <v>7676</v>
      </c>
    </row>
    <row r="112" spans="1:5">
      <c r="A112">
        <v>95</v>
      </c>
      <c r="B112" t="s">
        <v>1546</v>
      </c>
      <c r="C112" t="s">
        <v>478</v>
      </c>
      <c r="D112" t="s">
        <v>479</v>
      </c>
      <c r="E112" s="264" t="s">
        <v>828</v>
      </c>
    </row>
    <row r="113" spans="1:5">
      <c r="A113">
        <v>96</v>
      </c>
      <c r="B113" t="s">
        <v>1547</v>
      </c>
      <c r="C113" t="s">
        <v>478</v>
      </c>
      <c r="D113" t="s">
        <v>479</v>
      </c>
      <c r="E113" s="264" t="s">
        <v>7978</v>
      </c>
    </row>
    <row r="114" spans="1:5">
      <c r="A114">
        <v>97</v>
      </c>
      <c r="B114" t="s">
        <v>1548</v>
      </c>
      <c r="C114" t="s">
        <v>478</v>
      </c>
      <c r="D114" t="s">
        <v>479</v>
      </c>
      <c r="E114" s="264" t="s">
        <v>7979</v>
      </c>
    </row>
    <row r="115" spans="1:5">
      <c r="A115">
        <v>98</v>
      </c>
      <c r="B115" t="s">
        <v>1549</v>
      </c>
      <c r="C115" t="s">
        <v>478</v>
      </c>
      <c r="D115" t="s">
        <v>479</v>
      </c>
      <c r="E115" s="264" t="s">
        <v>7980</v>
      </c>
    </row>
    <row r="116" spans="1:5">
      <c r="A116">
        <v>99</v>
      </c>
      <c r="B116" t="s">
        <v>1550</v>
      </c>
      <c r="C116" t="s">
        <v>478</v>
      </c>
      <c r="D116" t="s">
        <v>479</v>
      </c>
      <c r="E116" s="264" t="s">
        <v>7662</v>
      </c>
    </row>
    <row r="117" spans="1:5">
      <c r="A117">
        <v>100</v>
      </c>
      <c r="B117" t="s">
        <v>1551</v>
      </c>
      <c r="C117" t="s">
        <v>478</v>
      </c>
      <c r="D117" t="s">
        <v>479</v>
      </c>
      <c r="E117" s="264" t="s">
        <v>7482</v>
      </c>
    </row>
    <row r="118" spans="1:5">
      <c r="A118">
        <v>75</v>
      </c>
      <c r="B118" t="s">
        <v>1552</v>
      </c>
      <c r="C118" t="s">
        <v>478</v>
      </c>
      <c r="D118" t="s">
        <v>479</v>
      </c>
      <c r="E118" s="264" t="s">
        <v>7981</v>
      </c>
    </row>
    <row r="119" spans="1:5">
      <c r="A119">
        <v>114</v>
      </c>
      <c r="B119" t="s">
        <v>1553</v>
      </c>
      <c r="C119" t="s">
        <v>478</v>
      </c>
      <c r="D119" t="s">
        <v>479</v>
      </c>
      <c r="E119" s="264" t="s">
        <v>1281</v>
      </c>
    </row>
    <row r="120" spans="1:5">
      <c r="A120">
        <v>68</v>
      </c>
      <c r="B120" t="s">
        <v>1554</v>
      </c>
      <c r="C120" t="s">
        <v>478</v>
      </c>
      <c r="D120" t="s">
        <v>479</v>
      </c>
      <c r="E120" s="264" t="s">
        <v>1285</v>
      </c>
    </row>
    <row r="121" spans="1:5">
      <c r="A121">
        <v>86</v>
      </c>
      <c r="B121" t="s">
        <v>1555</v>
      </c>
      <c r="C121" t="s">
        <v>478</v>
      </c>
      <c r="D121" t="s">
        <v>479</v>
      </c>
      <c r="E121" s="264" t="s">
        <v>7982</v>
      </c>
    </row>
    <row r="122" spans="1:5">
      <c r="A122">
        <v>66</v>
      </c>
      <c r="B122" t="s">
        <v>1556</v>
      </c>
      <c r="C122" t="s">
        <v>478</v>
      </c>
      <c r="D122" t="s">
        <v>479</v>
      </c>
      <c r="E122" s="264" t="s">
        <v>7983</v>
      </c>
    </row>
    <row r="123" spans="1:5">
      <c r="A123">
        <v>69</v>
      </c>
      <c r="B123" t="s">
        <v>1557</v>
      </c>
      <c r="C123" t="s">
        <v>478</v>
      </c>
      <c r="D123" t="s">
        <v>479</v>
      </c>
      <c r="E123" s="264" t="s">
        <v>7984</v>
      </c>
    </row>
    <row r="124" spans="1:5">
      <c r="A124">
        <v>83</v>
      </c>
      <c r="B124" t="s">
        <v>1558</v>
      </c>
      <c r="C124" t="s">
        <v>478</v>
      </c>
      <c r="D124" t="s">
        <v>479</v>
      </c>
      <c r="E124" s="264" t="s">
        <v>7985</v>
      </c>
    </row>
    <row r="125" spans="1:5">
      <c r="A125">
        <v>74</v>
      </c>
      <c r="B125" t="s">
        <v>1559</v>
      </c>
      <c r="C125" t="s">
        <v>478</v>
      </c>
      <c r="D125" t="s">
        <v>479</v>
      </c>
      <c r="E125" s="264" t="s">
        <v>7986</v>
      </c>
    </row>
    <row r="126" spans="1:5">
      <c r="A126">
        <v>106</v>
      </c>
      <c r="B126" t="s">
        <v>1560</v>
      </c>
      <c r="C126" t="s">
        <v>478</v>
      </c>
      <c r="D126" t="s">
        <v>479</v>
      </c>
      <c r="E126" s="264" t="s">
        <v>7987</v>
      </c>
    </row>
    <row r="127" spans="1:5">
      <c r="A127">
        <v>87</v>
      </c>
      <c r="B127" t="s">
        <v>1561</v>
      </c>
      <c r="C127" t="s">
        <v>478</v>
      </c>
      <c r="D127" t="s">
        <v>479</v>
      </c>
      <c r="E127" s="264" t="s">
        <v>7988</v>
      </c>
    </row>
    <row r="128" spans="1:5">
      <c r="A128">
        <v>88</v>
      </c>
      <c r="B128" t="s">
        <v>1562</v>
      </c>
      <c r="C128" t="s">
        <v>478</v>
      </c>
      <c r="D128" t="s">
        <v>479</v>
      </c>
      <c r="E128" s="264" t="s">
        <v>7989</v>
      </c>
    </row>
    <row r="129" spans="1:5">
      <c r="A129">
        <v>89</v>
      </c>
      <c r="B129" t="s">
        <v>1563</v>
      </c>
      <c r="C129" t="s">
        <v>478</v>
      </c>
      <c r="D129" t="s">
        <v>479</v>
      </c>
      <c r="E129" s="264" t="s">
        <v>1106</v>
      </c>
    </row>
    <row r="130" spans="1:5">
      <c r="A130">
        <v>90</v>
      </c>
      <c r="B130" t="s">
        <v>1564</v>
      </c>
      <c r="C130" t="s">
        <v>478</v>
      </c>
      <c r="D130" t="s">
        <v>479</v>
      </c>
      <c r="E130" s="264" t="s">
        <v>7990</v>
      </c>
    </row>
    <row r="131" spans="1:5">
      <c r="A131">
        <v>81</v>
      </c>
      <c r="B131" t="s">
        <v>1565</v>
      </c>
      <c r="C131" t="s">
        <v>478</v>
      </c>
      <c r="D131" t="s">
        <v>479</v>
      </c>
      <c r="E131" s="264" t="s">
        <v>7991</v>
      </c>
    </row>
    <row r="132" spans="1:5">
      <c r="A132">
        <v>82</v>
      </c>
      <c r="B132" t="s">
        <v>1566</v>
      </c>
      <c r="C132" t="s">
        <v>478</v>
      </c>
      <c r="D132" t="s">
        <v>479</v>
      </c>
      <c r="E132" s="264" t="s">
        <v>7992</v>
      </c>
    </row>
    <row r="133" spans="1:5">
      <c r="A133">
        <v>105</v>
      </c>
      <c r="B133" t="s">
        <v>1567</v>
      </c>
      <c r="C133" t="s">
        <v>478</v>
      </c>
      <c r="D133" t="s">
        <v>479</v>
      </c>
      <c r="E133" s="264" t="s">
        <v>7993</v>
      </c>
    </row>
    <row r="134" spans="1:5">
      <c r="A134">
        <v>60</v>
      </c>
      <c r="B134" t="s">
        <v>1568</v>
      </c>
      <c r="C134" t="s">
        <v>478</v>
      </c>
      <c r="D134" t="s">
        <v>481</v>
      </c>
      <c r="E134" s="264" t="s">
        <v>1569</v>
      </c>
    </row>
    <row r="135" spans="1:5">
      <c r="A135">
        <v>72</v>
      </c>
      <c r="B135" t="s">
        <v>1570</v>
      </c>
      <c r="C135" t="s">
        <v>478</v>
      </c>
      <c r="D135" t="s">
        <v>479</v>
      </c>
      <c r="E135" s="264" t="s">
        <v>7994</v>
      </c>
    </row>
    <row r="136" spans="1:5">
      <c r="A136">
        <v>70</v>
      </c>
      <c r="B136" t="s">
        <v>1571</v>
      </c>
      <c r="C136" t="s">
        <v>478</v>
      </c>
      <c r="D136" t="s">
        <v>479</v>
      </c>
      <c r="E136" s="264" t="s">
        <v>7995</v>
      </c>
    </row>
    <row r="137" spans="1:5">
      <c r="A137">
        <v>85</v>
      </c>
      <c r="B137" t="s">
        <v>1572</v>
      </c>
      <c r="C137" t="s">
        <v>478</v>
      </c>
      <c r="D137" t="s">
        <v>479</v>
      </c>
      <c r="E137" s="264" t="s">
        <v>7996</v>
      </c>
    </row>
    <row r="138" spans="1:5">
      <c r="A138">
        <v>84</v>
      </c>
      <c r="B138" t="s">
        <v>1573</v>
      </c>
      <c r="C138" t="s">
        <v>478</v>
      </c>
      <c r="D138" t="s">
        <v>479</v>
      </c>
      <c r="E138" s="264" t="s">
        <v>946</v>
      </c>
    </row>
    <row r="139" spans="1:5">
      <c r="A139">
        <v>37997</v>
      </c>
      <c r="B139" t="s">
        <v>1574</v>
      </c>
      <c r="C139" t="s">
        <v>478</v>
      </c>
      <c r="D139" t="s">
        <v>481</v>
      </c>
      <c r="E139" s="264" t="s">
        <v>835</v>
      </c>
    </row>
    <row r="140" spans="1:5">
      <c r="A140">
        <v>37998</v>
      </c>
      <c r="B140" t="s">
        <v>1575</v>
      </c>
      <c r="C140" t="s">
        <v>478</v>
      </c>
      <c r="D140" t="s">
        <v>481</v>
      </c>
      <c r="E140" s="264" t="s">
        <v>6889</v>
      </c>
    </row>
    <row r="141" spans="1:5">
      <c r="A141">
        <v>10899</v>
      </c>
      <c r="B141" t="s">
        <v>1576</v>
      </c>
      <c r="C141" t="s">
        <v>478</v>
      </c>
      <c r="D141" t="s">
        <v>479</v>
      </c>
      <c r="E141" s="264" t="s">
        <v>7320</v>
      </c>
    </row>
    <row r="142" spans="1:5">
      <c r="A142">
        <v>10900</v>
      </c>
      <c r="B142" t="s">
        <v>1577</v>
      </c>
      <c r="C142" t="s">
        <v>478</v>
      </c>
      <c r="D142" t="s">
        <v>479</v>
      </c>
      <c r="E142" s="264" t="s">
        <v>7321</v>
      </c>
    </row>
    <row r="143" spans="1:5">
      <c r="A143">
        <v>46</v>
      </c>
      <c r="B143" t="s">
        <v>1578</v>
      </c>
      <c r="C143" t="s">
        <v>478</v>
      </c>
      <c r="D143" t="s">
        <v>481</v>
      </c>
      <c r="E143" s="264" t="s">
        <v>7997</v>
      </c>
    </row>
    <row r="144" spans="1:5">
      <c r="A144">
        <v>51</v>
      </c>
      <c r="B144" t="s">
        <v>1579</v>
      </c>
      <c r="C144" t="s">
        <v>478</v>
      </c>
      <c r="D144" t="s">
        <v>481</v>
      </c>
      <c r="E144" s="264" t="s">
        <v>6890</v>
      </c>
    </row>
    <row r="145" spans="1:5">
      <c r="A145">
        <v>12863</v>
      </c>
      <c r="B145" t="s">
        <v>1580</v>
      </c>
      <c r="C145" t="s">
        <v>478</v>
      </c>
      <c r="D145" t="s">
        <v>481</v>
      </c>
      <c r="E145" s="264" t="s">
        <v>7998</v>
      </c>
    </row>
    <row r="146" spans="1:5">
      <c r="A146">
        <v>50</v>
      </c>
      <c r="B146" t="s">
        <v>1581</v>
      </c>
      <c r="C146" t="s">
        <v>478</v>
      </c>
      <c r="D146" t="s">
        <v>481</v>
      </c>
      <c r="E146" s="264" t="s">
        <v>4255</v>
      </c>
    </row>
    <row r="147" spans="1:5">
      <c r="A147">
        <v>47</v>
      </c>
      <c r="B147" t="s">
        <v>1582</v>
      </c>
      <c r="C147" t="s">
        <v>478</v>
      </c>
      <c r="D147" t="s">
        <v>481</v>
      </c>
      <c r="E147" s="264" t="s">
        <v>967</v>
      </c>
    </row>
    <row r="148" spans="1:5">
      <c r="A148">
        <v>48</v>
      </c>
      <c r="B148" t="s">
        <v>1583</v>
      </c>
      <c r="C148" t="s">
        <v>478</v>
      </c>
      <c r="D148" t="s">
        <v>481</v>
      </c>
      <c r="E148" s="264" t="s">
        <v>7999</v>
      </c>
    </row>
    <row r="149" spans="1:5">
      <c r="A149">
        <v>52</v>
      </c>
      <c r="B149" t="s">
        <v>1584</v>
      </c>
      <c r="C149" t="s">
        <v>478</v>
      </c>
      <c r="D149" t="s">
        <v>481</v>
      </c>
      <c r="E149" s="264" t="s">
        <v>8000</v>
      </c>
    </row>
    <row r="150" spans="1:5">
      <c r="A150">
        <v>43</v>
      </c>
      <c r="B150" t="s">
        <v>1585</v>
      </c>
      <c r="C150" t="s">
        <v>478</v>
      </c>
      <c r="D150" t="s">
        <v>481</v>
      </c>
      <c r="E150" s="264" t="s">
        <v>8001</v>
      </c>
    </row>
    <row r="151" spans="1:5">
      <c r="A151">
        <v>39719</v>
      </c>
      <c r="B151" t="s">
        <v>1586</v>
      </c>
      <c r="C151" t="s">
        <v>487</v>
      </c>
      <c r="D151" t="s">
        <v>479</v>
      </c>
      <c r="E151" s="264" t="s">
        <v>8002</v>
      </c>
    </row>
    <row r="152" spans="1:5">
      <c r="A152">
        <v>3410</v>
      </c>
      <c r="B152" t="s">
        <v>1587</v>
      </c>
      <c r="C152" t="s">
        <v>486</v>
      </c>
      <c r="D152" t="s">
        <v>479</v>
      </c>
      <c r="E152" s="264" t="s">
        <v>7795</v>
      </c>
    </row>
    <row r="153" spans="1:5">
      <c r="A153">
        <v>4791</v>
      </c>
      <c r="B153" t="s">
        <v>1588</v>
      </c>
      <c r="C153" t="s">
        <v>486</v>
      </c>
      <c r="D153" t="s">
        <v>479</v>
      </c>
      <c r="E153" s="264" t="s">
        <v>6891</v>
      </c>
    </row>
    <row r="154" spans="1:5">
      <c r="A154">
        <v>157</v>
      </c>
      <c r="B154" t="s">
        <v>1589</v>
      </c>
      <c r="C154" t="s">
        <v>486</v>
      </c>
      <c r="D154" t="s">
        <v>479</v>
      </c>
      <c r="E154" s="264" t="s">
        <v>8003</v>
      </c>
    </row>
    <row r="155" spans="1:5">
      <c r="A155">
        <v>156</v>
      </c>
      <c r="B155" t="s">
        <v>1590</v>
      </c>
      <c r="C155" t="s">
        <v>486</v>
      </c>
      <c r="D155" t="s">
        <v>479</v>
      </c>
      <c r="E155" s="264" t="s">
        <v>8004</v>
      </c>
    </row>
    <row r="156" spans="1:5">
      <c r="A156">
        <v>131</v>
      </c>
      <c r="B156" t="s">
        <v>1591</v>
      </c>
      <c r="C156" t="s">
        <v>486</v>
      </c>
      <c r="D156" t="s">
        <v>479</v>
      </c>
      <c r="E156" s="264" t="s">
        <v>8005</v>
      </c>
    </row>
    <row r="157" spans="1:5">
      <c r="A157">
        <v>21114</v>
      </c>
      <c r="B157" t="s">
        <v>1592</v>
      </c>
      <c r="C157" t="s">
        <v>478</v>
      </c>
      <c r="D157" t="s">
        <v>479</v>
      </c>
      <c r="E157" s="264" t="s">
        <v>8006</v>
      </c>
    </row>
    <row r="158" spans="1:5">
      <c r="A158">
        <v>119</v>
      </c>
      <c r="B158" t="s">
        <v>1593</v>
      </c>
      <c r="C158" t="s">
        <v>478</v>
      </c>
      <c r="D158" t="s">
        <v>484</v>
      </c>
      <c r="E158" s="264" t="s">
        <v>8007</v>
      </c>
    </row>
    <row r="159" spans="1:5">
      <c r="A159">
        <v>122</v>
      </c>
      <c r="B159" t="s">
        <v>1594</v>
      </c>
      <c r="C159" t="s">
        <v>478</v>
      </c>
      <c r="D159" t="s">
        <v>479</v>
      </c>
      <c r="E159" s="264" t="s">
        <v>7263</v>
      </c>
    </row>
    <row r="160" spans="1:5">
      <c r="A160">
        <v>20080</v>
      </c>
      <c r="B160" t="s">
        <v>1595</v>
      </c>
      <c r="C160" t="s">
        <v>478</v>
      </c>
      <c r="D160" t="s">
        <v>479</v>
      </c>
      <c r="E160" s="264" t="s">
        <v>7843</v>
      </c>
    </row>
    <row r="161" spans="1:5">
      <c r="A161">
        <v>124</v>
      </c>
      <c r="B161" t="s">
        <v>1596</v>
      </c>
      <c r="C161" t="s">
        <v>487</v>
      </c>
      <c r="D161" t="s">
        <v>479</v>
      </c>
      <c r="E161" s="264" t="s">
        <v>7612</v>
      </c>
    </row>
    <row r="162" spans="1:5">
      <c r="A162">
        <v>7334</v>
      </c>
      <c r="B162" t="s">
        <v>1597</v>
      </c>
      <c r="C162" t="s">
        <v>487</v>
      </c>
      <c r="D162" t="s">
        <v>481</v>
      </c>
      <c r="E162" s="264" t="s">
        <v>8008</v>
      </c>
    </row>
    <row r="163" spans="1:5">
      <c r="A163">
        <v>123</v>
      </c>
      <c r="B163" t="s">
        <v>1598</v>
      </c>
      <c r="C163" t="s">
        <v>487</v>
      </c>
      <c r="D163" t="s">
        <v>484</v>
      </c>
      <c r="E163" s="264" t="s">
        <v>8009</v>
      </c>
    </row>
    <row r="164" spans="1:5">
      <c r="A164">
        <v>127</v>
      </c>
      <c r="B164" t="s">
        <v>1600</v>
      </c>
      <c r="C164" t="s">
        <v>487</v>
      </c>
      <c r="D164" t="s">
        <v>479</v>
      </c>
      <c r="E164" s="264" t="s">
        <v>7268</v>
      </c>
    </row>
    <row r="165" spans="1:5">
      <c r="A165">
        <v>41373</v>
      </c>
      <c r="B165" t="s">
        <v>1601</v>
      </c>
      <c r="C165" t="s">
        <v>487</v>
      </c>
      <c r="D165" t="s">
        <v>479</v>
      </c>
      <c r="E165" s="264" t="s">
        <v>8010</v>
      </c>
    </row>
    <row r="166" spans="1:5">
      <c r="A166">
        <v>133</v>
      </c>
      <c r="B166" t="s">
        <v>1602</v>
      </c>
      <c r="C166" t="s">
        <v>487</v>
      </c>
      <c r="D166" t="s">
        <v>479</v>
      </c>
      <c r="E166" s="264" t="s">
        <v>8011</v>
      </c>
    </row>
    <row r="167" spans="1:5">
      <c r="A167">
        <v>43617</v>
      </c>
      <c r="B167" t="s">
        <v>1603</v>
      </c>
      <c r="C167" t="s">
        <v>487</v>
      </c>
      <c r="D167" t="s">
        <v>479</v>
      </c>
      <c r="E167" s="264" t="s">
        <v>8012</v>
      </c>
    </row>
    <row r="168" spans="1:5">
      <c r="A168">
        <v>132</v>
      </c>
      <c r="B168" t="s">
        <v>1604</v>
      </c>
      <c r="C168" t="s">
        <v>487</v>
      </c>
      <c r="D168" t="s">
        <v>479</v>
      </c>
      <c r="E168" s="264" t="s">
        <v>8013</v>
      </c>
    </row>
    <row r="169" spans="1:5">
      <c r="A169">
        <v>43618</v>
      </c>
      <c r="B169" t="s">
        <v>1605</v>
      </c>
      <c r="C169" t="s">
        <v>486</v>
      </c>
      <c r="D169" t="s">
        <v>479</v>
      </c>
      <c r="E169" s="264" t="s">
        <v>8014</v>
      </c>
    </row>
    <row r="170" spans="1:5">
      <c r="A170">
        <v>37476</v>
      </c>
      <c r="B170" t="s">
        <v>1606</v>
      </c>
      <c r="C170" t="s">
        <v>478</v>
      </c>
      <c r="D170" t="s">
        <v>481</v>
      </c>
      <c r="E170" s="264" t="s">
        <v>819</v>
      </c>
    </row>
    <row r="171" spans="1:5">
      <c r="A171">
        <v>37478</v>
      </c>
      <c r="B171" t="s">
        <v>1607</v>
      </c>
      <c r="C171" t="s">
        <v>478</v>
      </c>
      <c r="D171" t="s">
        <v>481</v>
      </c>
      <c r="E171" s="264" t="s">
        <v>820</v>
      </c>
    </row>
    <row r="172" spans="1:5">
      <c r="A172">
        <v>37477</v>
      </c>
      <c r="B172" t="s">
        <v>1608</v>
      </c>
      <c r="C172" t="s">
        <v>478</v>
      </c>
      <c r="D172" t="s">
        <v>481</v>
      </c>
      <c r="E172" s="264" t="s">
        <v>821</v>
      </c>
    </row>
    <row r="173" spans="1:5">
      <c r="A173">
        <v>37479</v>
      </c>
      <c r="B173" t="s">
        <v>1609</v>
      </c>
      <c r="C173" t="s">
        <v>478</v>
      </c>
      <c r="D173" t="s">
        <v>481</v>
      </c>
      <c r="E173" s="264" t="s">
        <v>822</v>
      </c>
    </row>
    <row r="174" spans="1:5">
      <c r="A174">
        <v>4319</v>
      </c>
      <c r="B174" t="s">
        <v>1610</v>
      </c>
      <c r="C174" t="s">
        <v>478</v>
      </c>
      <c r="D174" t="s">
        <v>479</v>
      </c>
      <c r="E174" s="264" t="s">
        <v>8015</v>
      </c>
    </row>
    <row r="175" spans="1:5">
      <c r="A175">
        <v>42409</v>
      </c>
      <c r="B175" t="s">
        <v>1611</v>
      </c>
      <c r="C175" t="s">
        <v>486</v>
      </c>
      <c r="D175" t="s">
        <v>479</v>
      </c>
      <c r="E175" s="264" t="s">
        <v>6987</v>
      </c>
    </row>
    <row r="176" spans="1:5">
      <c r="A176">
        <v>40553</v>
      </c>
      <c r="B176" t="s">
        <v>1612</v>
      </c>
      <c r="C176" t="s">
        <v>483</v>
      </c>
      <c r="D176" t="s">
        <v>481</v>
      </c>
      <c r="E176" s="264" t="s">
        <v>8016</v>
      </c>
    </row>
    <row r="177" spans="1:5">
      <c r="A177">
        <v>6114</v>
      </c>
      <c r="B177" t="s">
        <v>1613</v>
      </c>
      <c r="C177" t="s">
        <v>482</v>
      </c>
      <c r="D177" t="s">
        <v>479</v>
      </c>
      <c r="E177" s="264" t="s">
        <v>1133</v>
      </c>
    </row>
    <row r="178" spans="1:5">
      <c r="A178">
        <v>40912</v>
      </c>
      <c r="B178" t="s">
        <v>1614</v>
      </c>
      <c r="C178" t="s">
        <v>488</v>
      </c>
      <c r="D178" t="s">
        <v>479</v>
      </c>
      <c r="E178" s="264" t="s">
        <v>1615</v>
      </c>
    </row>
    <row r="179" spans="1:5">
      <c r="A179">
        <v>247</v>
      </c>
      <c r="B179" t="s">
        <v>7328</v>
      </c>
      <c r="C179" t="s">
        <v>482</v>
      </c>
      <c r="D179" t="s">
        <v>479</v>
      </c>
      <c r="E179" s="264" t="s">
        <v>889</v>
      </c>
    </row>
    <row r="180" spans="1:5">
      <c r="A180">
        <v>40919</v>
      </c>
      <c r="B180" t="s">
        <v>1616</v>
      </c>
      <c r="C180" t="s">
        <v>488</v>
      </c>
      <c r="D180" t="s">
        <v>479</v>
      </c>
      <c r="E180" s="264" t="s">
        <v>1626</v>
      </c>
    </row>
    <row r="181" spans="1:5">
      <c r="A181">
        <v>40984</v>
      </c>
      <c r="B181" t="s">
        <v>1617</v>
      </c>
      <c r="C181" t="s">
        <v>488</v>
      </c>
      <c r="D181" t="s">
        <v>479</v>
      </c>
      <c r="E181" s="264" t="s">
        <v>824</v>
      </c>
    </row>
    <row r="182" spans="1:5">
      <c r="A182">
        <v>44499</v>
      </c>
      <c r="B182" t="s">
        <v>1618</v>
      </c>
      <c r="C182" t="s">
        <v>482</v>
      </c>
      <c r="D182" t="s">
        <v>479</v>
      </c>
      <c r="E182" s="264" t="s">
        <v>825</v>
      </c>
    </row>
    <row r="183" spans="1:5">
      <c r="A183">
        <v>248</v>
      </c>
      <c r="B183" t="s">
        <v>1619</v>
      </c>
      <c r="C183" t="s">
        <v>482</v>
      </c>
      <c r="D183" t="s">
        <v>479</v>
      </c>
      <c r="E183" s="264" t="s">
        <v>1620</v>
      </c>
    </row>
    <row r="184" spans="1:5">
      <c r="A184">
        <v>41086</v>
      </c>
      <c r="B184" t="s">
        <v>1621</v>
      </c>
      <c r="C184" t="s">
        <v>488</v>
      </c>
      <c r="D184" t="s">
        <v>479</v>
      </c>
      <c r="E184" s="264" t="s">
        <v>1622</v>
      </c>
    </row>
    <row r="185" spans="1:5">
      <c r="A185">
        <v>34466</v>
      </c>
      <c r="B185" t="s">
        <v>6893</v>
      </c>
      <c r="C185" t="s">
        <v>482</v>
      </c>
      <c r="D185" t="s">
        <v>479</v>
      </c>
      <c r="E185" s="264" t="s">
        <v>889</v>
      </c>
    </row>
    <row r="186" spans="1:5">
      <c r="A186">
        <v>41083</v>
      </c>
      <c r="B186" t="s">
        <v>1623</v>
      </c>
      <c r="C186" t="s">
        <v>488</v>
      </c>
      <c r="D186" t="s">
        <v>479</v>
      </c>
      <c r="E186" s="264" t="s">
        <v>1626</v>
      </c>
    </row>
    <row r="187" spans="1:5">
      <c r="A187">
        <v>252</v>
      </c>
      <c r="B187" t="s">
        <v>1624</v>
      </c>
      <c r="C187" t="s">
        <v>482</v>
      </c>
      <c r="D187" t="s">
        <v>479</v>
      </c>
      <c r="E187" s="264" t="s">
        <v>889</v>
      </c>
    </row>
    <row r="188" spans="1:5">
      <c r="A188">
        <v>40909</v>
      </c>
      <c r="B188" t="s">
        <v>1625</v>
      </c>
      <c r="C188" t="s">
        <v>488</v>
      </c>
      <c r="D188" t="s">
        <v>479</v>
      </c>
      <c r="E188" s="264" t="s">
        <v>1626</v>
      </c>
    </row>
    <row r="189" spans="1:5">
      <c r="A189">
        <v>242</v>
      </c>
      <c r="B189" t="s">
        <v>1627</v>
      </c>
      <c r="C189" t="s">
        <v>482</v>
      </c>
      <c r="D189" t="s">
        <v>479</v>
      </c>
      <c r="E189" s="264" t="s">
        <v>1628</v>
      </c>
    </row>
    <row r="190" spans="1:5">
      <c r="A190">
        <v>41085</v>
      </c>
      <c r="B190" t="s">
        <v>1629</v>
      </c>
      <c r="C190" t="s">
        <v>488</v>
      </c>
      <c r="D190" t="s">
        <v>479</v>
      </c>
      <c r="E190" s="264" t="s">
        <v>1630</v>
      </c>
    </row>
    <row r="191" spans="1:5">
      <c r="A191">
        <v>427</v>
      </c>
      <c r="B191" t="s">
        <v>1631</v>
      </c>
      <c r="C191" t="s">
        <v>478</v>
      </c>
      <c r="D191" t="s">
        <v>481</v>
      </c>
      <c r="E191" s="264" t="s">
        <v>6938</v>
      </c>
    </row>
    <row r="192" spans="1:5">
      <c r="A192">
        <v>417</v>
      </c>
      <c r="B192" t="s">
        <v>1632</v>
      </c>
      <c r="C192" t="s">
        <v>478</v>
      </c>
      <c r="D192" t="s">
        <v>481</v>
      </c>
      <c r="E192" s="264" t="s">
        <v>7584</v>
      </c>
    </row>
    <row r="193" spans="1:5">
      <c r="A193">
        <v>11273</v>
      </c>
      <c r="B193" t="s">
        <v>1633</v>
      </c>
      <c r="C193" t="s">
        <v>478</v>
      </c>
      <c r="D193" t="s">
        <v>481</v>
      </c>
      <c r="E193" s="264" t="s">
        <v>8017</v>
      </c>
    </row>
    <row r="194" spans="1:5">
      <c r="A194">
        <v>11272</v>
      </c>
      <c r="B194" t="s">
        <v>1634</v>
      </c>
      <c r="C194" t="s">
        <v>478</v>
      </c>
      <c r="D194" t="s">
        <v>481</v>
      </c>
      <c r="E194" s="264" t="s">
        <v>7961</v>
      </c>
    </row>
    <row r="195" spans="1:5">
      <c r="A195">
        <v>11275</v>
      </c>
      <c r="B195" t="s">
        <v>1635</v>
      </c>
      <c r="C195" t="s">
        <v>478</v>
      </c>
      <c r="D195" t="s">
        <v>481</v>
      </c>
      <c r="E195" s="264" t="s">
        <v>8018</v>
      </c>
    </row>
    <row r="196" spans="1:5">
      <c r="A196">
        <v>11274</v>
      </c>
      <c r="B196" t="s">
        <v>1636</v>
      </c>
      <c r="C196" t="s">
        <v>478</v>
      </c>
      <c r="D196" t="s">
        <v>481</v>
      </c>
      <c r="E196" s="264" t="s">
        <v>2499</v>
      </c>
    </row>
    <row r="197" spans="1:5">
      <c r="A197">
        <v>38470</v>
      </c>
      <c r="B197" t="s">
        <v>1637</v>
      </c>
      <c r="C197" t="s">
        <v>478</v>
      </c>
      <c r="D197" t="s">
        <v>484</v>
      </c>
      <c r="E197" s="264" t="s">
        <v>8019</v>
      </c>
    </row>
    <row r="198" spans="1:5">
      <c r="A198">
        <v>38547</v>
      </c>
      <c r="B198" t="s">
        <v>1638</v>
      </c>
      <c r="C198" t="s">
        <v>478</v>
      </c>
      <c r="D198" t="s">
        <v>479</v>
      </c>
      <c r="E198" s="264" t="s">
        <v>8020</v>
      </c>
    </row>
    <row r="199" spans="1:5">
      <c r="A199">
        <v>38469</v>
      </c>
      <c r="B199" t="s">
        <v>1639</v>
      </c>
      <c r="C199" t="s">
        <v>478</v>
      </c>
      <c r="D199" t="s">
        <v>479</v>
      </c>
      <c r="E199" s="264" t="s">
        <v>8021</v>
      </c>
    </row>
    <row r="200" spans="1:5">
      <c r="A200">
        <v>38467</v>
      </c>
      <c r="B200" t="s">
        <v>1640</v>
      </c>
      <c r="C200" t="s">
        <v>478</v>
      </c>
      <c r="D200" t="s">
        <v>479</v>
      </c>
      <c r="E200" s="264" t="s">
        <v>8022</v>
      </c>
    </row>
    <row r="201" spans="1:5">
      <c r="A201">
        <v>38468</v>
      </c>
      <c r="B201" t="s">
        <v>1641</v>
      </c>
      <c r="C201" t="s">
        <v>478</v>
      </c>
      <c r="D201" t="s">
        <v>479</v>
      </c>
      <c r="E201" s="264" t="s">
        <v>8023</v>
      </c>
    </row>
    <row r="202" spans="1:5">
      <c r="A202">
        <v>38471</v>
      </c>
      <c r="B202" t="s">
        <v>1642</v>
      </c>
      <c r="C202" t="s">
        <v>478</v>
      </c>
      <c r="D202" t="s">
        <v>479</v>
      </c>
      <c r="E202" s="264" t="s">
        <v>8024</v>
      </c>
    </row>
    <row r="203" spans="1:5">
      <c r="A203">
        <v>37370</v>
      </c>
      <c r="B203" t="s">
        <v>1643</v>
      </c>
      <c r="C203" t="s">
        <v>482</v>
      </c>
      <c r="D203" t="s">
        <v>484</v>
      </c>
      <c r="E203" s="264" t="s">
        <v>829</v>
      </c>
    </row>
    <row r="204" spans="1:5">
      <c r="A204">
        <v>40862</v>
      </c>
      <c r="B204" t="s">
        <v>1644</v>
      </c>
      <c r="C204" t="s">
        <v>488</v>
      </c>
      <c r="D204" t="s">
        <v>484</v>
      </c>
      <c r="E204" s="264" t="s">
        <v>830</v>
      </c>
    </row>
    <row r="205" spans="1:5">
      <c r="A205">
        <v>10658</v>
      </c>
      <c r="B205" t="s">
        <v>1645</v>
      </c>
      <c r="C205" t="s">
        <v>478</v>
      </c>
      <c r="D205" t="s">
        <v>481</v>
      </c>
      <c r="E205" s="264" t="s">
        <v>8025</v>
      </c>
    </row>
    <row r="206" spans="1:5">
      <c r="A206">
        <v>253</v>
      </c>
      <c r="B206" t="s">
        <v>8026</v>
      </c>
      <c r="C206" t="s">
        <v>482</v>
      </c>
      <c r="D206" t="s">
        <v>484</v>
      </c>
      <c r="E206" s="264" t="s">
        <v>831</v>
      </c>
    </row>
    <row r="207" spans="1:5">
      <c r="A207">
        <v>40809</v>
      </c>
      <c r="B207" t="s">
        <v>1646</v>
      </c>
      <c r="C207" t="s">
        <v>488</v>
      </c>
      <c r="D207" t="s">
        <v>479</v>
      </c>
      <c r="E207" s="264" t="s">
        <v>832</v>
      </c>
    </row>
    <row r="208" spans="1:5">
      <c r="A208">
        <v>42428</v>
      </c>
      <c r="B208" t="s">
        <v>1647</v>
      </c>
      <c r="C208" t="s">
        <v>478</v>
      </c>
      <c r="D208" t="s">
        <v>481</v>
      </c>
      <c r="E208" s="264" t="s">
        <v>6895</v>
      </c>
    </row>
    <row r="209" spans="1:5">
      <c r="A209">
        <v>583</v>
      </c>
      <c r="B209" t="s">
        <v>1648</v>
      </c>
      <c r="C209" t="s">
        <v>486</v>
      </c>
      <c r="D209" t="s">
        <v>481</v>
      </c>
      <c r="E209" s="264" t="s">
        <v>8027</v>
      </c>
    </row>
    <row r="210" spans="1:5">
      <c r="A210">
        <v>301</v>
      </c>
      <c r="B210" t="s">
        <v>1649</v>
      </c>
      <c r="C210" t="s">
        <v>478</v>
      </c>
      <c r="D210" t="s">
        <v>484</v>
      </c>
      <c r="E210" s="264" t="s">
        <v>1146</v>
      </c>
    </row>
    <row r="211" spans="1:5">
      <c r="A211">
        <v>296</v>
      </c>
      <c r="B211" t="s">
        <v>1650</v>
      </c>
      <c r="C211" t="s">
        <v>478</v>
      </c>
      <c r="D211" t="s">
        <v>479</v>
      </c>
      <c r="E211" s="264" t="s">
        <v>2861</v>
      </c>
    </row>
    <row r="212" spans="1:5">
      <c r="A212">
        <v>297</v>
      </c>
      <c r="B212" t="s">
        <v>1651</v>
      </c>
      <c r="C212" t="s">
        <v>478</v>
      </c>
      <c r="D212" t="s">
        <v>479</v>
      </c>
      <c r="E212" s="264" t="s">
        <v>1277</v>
      </c>
    </row>
    <row r="213" spans="1:5">
      <c r="A213">
        <v>299</v>
      </c>
      <c r="B213" t="s">
        <v>1652</v>
      </c>
      <c r="C213" t="s">
        <v>478</v>
      </c>
      <c r="D213" t="s">
        <v>479</v>
      </c>
      <c r="E213" s="264" t="s">
        <v>7518</v>
      </c>
    </row>
    <row r="214" spans="1:5">
      <c r="A214">
        <v>300</v>
      </c>
      <c r="B214" t="s">
        <v>1653</v>
      </c>
      <c r="C214" t="s">
        <v>478</v>
      </c>
      <c r="D214" t="s">
        <v>479</v>
      </c>
      <c r="E214" s="264" t="s">
        <v>8028</v>
      </c>
    </row>
    <row r="215" spans="1:5">
      <c r="A215">
        <v>20085</v>
      </c>
      <c r="B215" t="s">
        <v>1654</v>
      </c>
      <c r="C215" t="s">
        <v>478</v>
      </c>
      <c r="D215" t="s">
        <v>479</v>
      </c>
      <c r="E215" s="264" t="s">
        <v>916</v>
      </c>
    </row>
    <row r="216" spans="1:5">
      <c r="A216">
        <v>298</v>
      </c>
      <c r="B216" t="s">
        <v>1655</v>
      </c>
      <c r="C216" t="s">
        <v>478</v>
      </c>
      <c r="D216" t="s">
        <v>479</v>
      </c>
      <c r="E216" s="264" t="s">
        <v>8029</v>
      </c>
    </row>
    <row r="217" spans="1:5">
      <c r="A217">
        <v>311</v>
      </c>
      <c r="B217" t="s">
        <v>1656</v>
      </c>
      <c r="C217" t="s">
        <v>478</v>
      </c>
      <c r="D217" t="s">
        <v>479</v>
      </c>
      <c r="E217" s="264" t="s">
        <v>8030</v>
      </c>
    </row>
    <row r="218" spans="1:5">
      <c r="A218">
        <v>318</v>
      </c>
      <c r="B218" t="s">
        <v>1657</v>
      </c>
      <c r="C218" t="s">
        <v>478</v>
      </c>
      <c r="D218" t="s">
        <v>479</v>
      </c>
      <c r="E218" s="264" t="s">
        <v>8031</v>
      </c>
    </row>
    <row r="219" spans="1:5">
      <c r="A219">
        <v>319</v>
      </c>
      <c r="B219" t="s">
        <v>1658</v>
      </c>
      <c r="C219" t="s">
        <v>478</v>
      </c>
      <c r="D219" t="s">
        <v>479</v>
      </c>
      <c r="E219" s="264" t="s">
        <v>8032</v>
      </c>
    </row>
    <row r="220" spans="1:5">
      <c r="A220">
        <v>303</v>
      </c>
      <c r="B220" t="s">
        <v>1659</v>
      </c>
      <c r="C220" t="s">
        <v>478</v>
      </c>
      <c r="D220" t="s">
        <v>479</v>
      </c>
      <c r="E220" s="264" t="s">
        <v>1158</v>
      </c>
    </row>
    <row r="221" spans="1:5">
      <c r="A221">
        <v>305</v>
      </c>
      <c r="B221" t="s">
        <v>1660</v>
      </c>
      <c r="C221" t="s">
        <v>478</v>
      </c>
      <c r="D221" t="s">
        <v>479</v>
      </c>
      <c r="E221" s="264" t="s">
        <v>8033</v>
      </c>
    </row>
    <row r="222" spans="1:5">
      <c r="A222">
        <v>306</v>
      </c>
      <c r="B222" t="s">
        <v>1661</v>
      </c>
      <c r="C222" t="s">
        <v>478</v>
      </c>
      <c r="D222" t="s">
        <v>479</v>
      </c>
      <c r="E222" s="264" t="s">
        <v>8034</v>
      </c>
    </row>
    <row r="223" spans="1:5">
      <c r="A223">
        <v>307</v>
      </c>
      <c r="B223" t="s">
        <v>1662</v>
      </c>
      <c r="C223" t="s">
        <v>478</v>
      </c>
      <c r="D223" t="s">
        <v>479</v>
      </c>
      <c r="E223" s="264" t="s">
        <v>8035</v>
      </c>
    </row>
    <row r="224" spans="1:5">
      <c r="A224">
        <v>309</v>
      </c>
      <c r="B224" t="s">
        <v>1663</v>
      </c>
      <c r="C224" t="s">
        <v>478</v>
      </c>
      <c r="D224" t="s">
        <v>479</v>
      </c>
      <c r="E224" s="264" t="s">
        <v>8036</v>
      </c>
    </row>
    <row r="225" spans="1:5">
      <c r="A225">
        <v>310</v>
      </c>
      <c r="B225" t="s">
        <v>1664</v>
      </c>
      <c r="C225" t="s">
        <v>478</v>
      </c>
      <c r="D225" t="s">
        <v>479</v>
      </c>
      <c r="E225" s="264" t="s">
        <v>8037</v>
      </c>
    </row>
    <row r="226" spans="1:5">
      <c r="A226">
        <v>328</v>
      </c>
      <c r="B226" t="s">
        <v>1665</v>
      </c>
      <c r="C226" t="s">
        <v>478</v>
      </c>
      <c r="D226" t="s">
        <v>479</v>
      </c>
      <c r="E226" s="264" t="s">
        <v>7967</v>
      </c>
    </row>
    <row r="227" spans="1:5">
      <c r="A227">
        <v>325</v>
      </c>
      <c r="B227" t="s">
        <v>1666</v>
      </c>
      <c r="C227" t="s">
        <v>478</v>
      </c>
      <c r="D227" t="s">
        <v>479</v>
      </c>
      <c r="E227" s="264" t="s">
        <v>7127</v>
      </c>
    </row>
    <row r="228" spans="1:5">
      <c r="A228">
        <v>20326</v>
      </c>
      <c r="B228" t="s">
        <v>1667</v>
      </c>
      <c r="C228" t="s">
        <v>478</v>
      </c>
      <c r="D228" t="s">
        <v>479</v>
      </c>
      <c r="E228" s="264" t="s">
        <v>7942</v>
      </c>
    </row>
    <row r="229" spans="1:5">
      <c r="A229">
        <v>329</v>
      </c>
      <c r="B229" t="s">
        <v>1668</v>
      </c>
      <c r="C229" t="s">
        <v>478</v>
      </c>
      <c r="D229" t="s">
        <v>479</v>
      </c>
      <c r="E229" s="264" t="s">
        <v>7491</v>
      </c>
    </row>
    <row r="230" spans="1:5">
      <c r="A230">
        <v>308</v>
      </c>
      <c r="B230" t="s">
        <v>1669</v>
      </c>
      <c r="C230" t="s">
        <v>478</v>
      </c>
      <c r="D230" t="s">
        <v>479</v>
      </c>
      <c r="E230" s="264" t="s">
        <v>8038</v>
      </c>
    </row>
    <row r="231" spans="1:5">
      <c r="A231">
        <v>39642</v>
      </c>
      <c r="B231" t="s">
        <v>1670</v>
      </c>
      <c r="C231" t="s">
        <v>478</v>
      </c>
      <c r="D231" t="s">
        <v>479</v>
      </c>
      <c r="E231" s="264" t="s">
        <v>8039</v>
      </c>
    </row>
    <row r="232" spans="1:5">
      <c r="A232">
        <v>39641</v>
      </c>
      <c r="B232" t="s">
        <v>1671</v>
      </c>
      <c r="C232" t="s">
        <v>478</v>
      </c>
      <c r="D232" t="s">
        <v>479</v>
      </c>
      <c r="E232" s="264" t="s">
        <v>1105</v>
      </c>
    </row>
    <row r="233" spans="1:5">
      <c r="A233">
        <v>39643</v>
      </c>
      <c r="B233" t="s">
        <v>1672</v>
      </c>
      <c r="C233" t="s">
        <v>478</v>
      </c>
      <c r="D233" t="s">
        <v>479</v>
      </c>
      <c r="E233" s="264" t="s">
        <v>809</v>
      </c>
    </row>
    <row r="234" spans="1:5">
      <c r="A234">
        <v>39644</v>
      </c>
      <c r="B234" t="s">
        <v>1673</v>
      </c>
      <c r="C234" t="s">
        <v>478</v>
      </c>
      <c r="D234" t="s">
        <v>479</v>
      </c>
      <c r="E234" s="264" t="s">
        <v>8040</v>
      </c>
    </row>
    <row r="235" spans="1:5">
      <c r="A235">
        <v>39645</v>
      </c>
      <c r="B235" t="s">
        <v>1674</v>
      </c>
      <c r="C235" t="s">
        <v>478</v>
      </c>
      <c r="D235" t="s">
        <v>479</v>
      </c>
      <c r="E235" s="264" t="s">
        <v>7757</v>
      </c>
    </row>
    <row r="236" spans="1:5">
      <c r="A236">
        <v>41610</v>
      </c>
      <c r="B236" t="s">
        <v>1675</v>
      </c>
      <c r="C236" t="s">
        <v>478</v>
      </c>
      <c r="D236" t="s">
        <v>481</v>
      </c>
      <c r="E236" s="264" t="s">
        <v>839</v>
      </c>
    </row>
    <row r="237" spans="1:5">
      <c r="A237">
        <v>41611</v>
      </c>
      <c r="B237" t="s">
        <v>1676</v>
      </c>
      <c r="C237" t="s">
        <v>478</v>
      </c>
      <c r="D237" t="s">
        <v>481</v>
      </c>
      <c r="E237" s="264" t="s">
        <v>840</v>
      </c>
    </row>
    <row r="238" spans="1:5">
      <c r="A238">
        <v>41612</v>
      </c>
      <c r="B238" t="s">
        <v>1677</v>
      </c>
      <c r="C238" t="s">
        <v>478</v>
      </c>
      <c r="D238" t="s">
        <v>481</v>
      </c>
      <c r="E238" s="264" t="s">
        <v>841</v>
      </c>
    </row>
    <row r="239" spans="1:5">
      <c r="A239">
        <v>41637</v>
      </c>
      <c r="B239" t="s">
        <v>1678</v>
      </c>
      <c r="C239" t="s">
        <v>478</v>
      </c>
      <c r="D239" t="s">
        <v>481</v>
      </c>
      <c r="E239" s="264" t="s">
        <v>842</v>
      </c>
    </row>
    <row r="240" spans="1:5">
      <c r="A240">
        <v>41638</v>
      </c>
      <c r="B240" t="s">
        <v>1679</v>
      </c>
      <c r="C240" t="s">
        <v>478</v>
      </c>
      <c r="D240" t="s">
        <v>481</v>
      </c>
      <c r="E240" s="264" t="s">
        <v>843</v>
      </c>
    </row>
    <row r="241" spans="1:5">
      <c r="A241">
        <v>41639</v>
      </c>
      <c r="B241" t="s">
        <v>1680</v>
      </c>
      <c r="C241" t="s">
        <v>478</v>
      </c>
      <c r="D241" t="s">
        <v>481</v>
      </c>
      <c r="E241" s="264" t="s">
        <v>844</v>
      </c>
    </row>
    <row r="242" spans="1:5">
      <c r="A242">
        <v>11789</v>
      </c>
      <c r="B242" t="s">
        <v>1681</v>
      </c>
      <c r="C242" t="s">
        <v>478</v>
      </c>
      <c r="D242" t="s">
        <v>481</v>
      </c>
      <c r="E242" s="264" t="s">
        <v>873</v>
      </c>
    </row>
    <row r="243" spans="1:5">
      <c r="A243">
        <v>20975</v>
      </c>
      <c r="B243" t="s">
        <v>1682</v>
      </c>
      <c r="C243" t="s">
        <v>478</v>
      </c>
      <c r="D243" t="s">
        <v>479</v>
      </c>
      <c r="E243" s="264" t="s">
        <v>7331</v>
      </c>
    </row>
    <row r="244" spans="1:5">
      <c r="A244">
        <v>20976</v>
      </c>
      <c r="B244" t="s">
        <v>1683</v>
      </c>
      <c r="C244" t="s">
        <v>478</v>
      </c>
      <c r="D244" t="s">
        <v>479</v>
      </c>
      <c r="E244" s="264" t="s">
        <v>7332</v>
      </c>
    </row>
    <row r="245" spans="1:5">
      <c r="A245">
        <v>40340</v>
      </c>
      <c r="B245" t="s">
        <v>1684</v>
      </c>
      <c r="C245" t="s">
        <v>478</v>
      </c>
      <c r="D245" t="s">
        <v>479</v>
      </c>
      <c r="E245" s="264" t="s">
        <v>8041</v>
      </c>
    </row>
    <row r="246" spans="1:5">
      <c r="A246">
        <v>40341</v>
      </c>
      <c r="B246" t="s">
        <v>1685</v>
      </c>
      <c r="C246" t="s">
        <v>478</v>
      </c>
      <c r="D246" t="s">
        <v>479</v>
      </c>
      <c r="E246" s="264" t="s">
        <v>8042</v>
      </c>
    </row>
    <row r="247" spans="1:5">
      <c r="A247">
        <v>40342</v>
      </c>
      <c r="B247" t="s">
        <v>1686</v>
      </c>
      <c r="C247" t="s">
        <v>478</v>
      </c>
      <c r="D247" t="s">
        <v>479</v>
      </c>
      <c r="E247" s="264" t="s">
        <v>8043</v>
      </c>
    </row>
    <row r="248" spans="1:5">
      <c r="A248">
        <v>40343</v>
      </c>
      <c r="B248" t="s">
        <v>1687</v>
      </c>
      <c r="C248" t="s">
        <v>478</v>
      </c>
      <c r="D248" t="s">
        <v>479</v>
      </c>
      <c r="E248" s="264" t="s">
        <v>8044</v>
      </c>
    </row>
    <row r="249" spans="1:5">
      <c r="A249">
        <v>40344</v>
      </c>
      <c r="B249" t="s">
        <v>1688</v>
      </c>
      <c r="C249" t="s">
        <v>478</v>
      </c>
      <c r="D249" t="s">
        <v>479</v>
      </c>
      <c r="E249" s="264" t="s">
        <v>8045</v>
      </c>
    </row>
    <row r="250" spans="1:5">
      <c r="A250">
        <v>40345</v>
      </c>
      <c r="B250" t="s">
        <v>1689</v>
      </c>
      <c r="C250" t="s">
        <v>478</v>
      </c>
      <c r="D250" t="s">
        <v>479</v>
      </c>
      <c r="E250" s="264" t="s">
        <v>8046</v>
      </c>
    </row>
    <row r="251" spans="1:5">
      <c r="A251">
        <v>40346</v>
      </c>
      <c r="B251" t="s">
        <v>1690</v>
      </c>
      <c r="C251" t="s">
        <v>478</v>
      </c>
      <c r="D251" t="s">
        <v>479</v>
      </c>
      <c r="E251" s="264" t="s">
        <v>7718</v>
      </c>
    </row>
    <row r="252" spans="1:5">
      <c r="A252">
        <v>40347</v>
      </c>
      <c r="B252" t="s">
        <v>1691</v>
      </c>
      <c r="C252" t="s">
        <v>478</v>
      </c>
      <c r="D252" t="s">
        <v>479</v>
      </c>
      <c r="E252" s="264" t="s">
        <v>8047</v>
      </c>
    </row>
    <row r="253" spans="1:5">
      <c r="A253">
        <v>6138</v>
      </c>
      <c r="B253" t="s">
        <v>1692</v>
      </c>
      <c r="C253" t="s">
        <v>478</v>
      </c>
      <c r="D253" t="s">
        <v>479</v>
      </c>
      <c r="E253" s="264" t="s">
        <v>6881</v>
      </c>
    </row>
    <row r="254" spans="1:5">
      <c r="A254">
        <v>38840</v>
      </c>
      <c r="B254" t="s">
        <v>1693</v>
      </c>
      <c r="C254" t="s">
        <v>478</v>
      </c>
      <c r="D254" t="s">
        <v>481</v>
      </c>
      <c r="E254" s="264" t="s">
        <v>8048</v>
      </c>
    </row>
    <row r="255" spans="1:5">
      <c r="A255">
        <v>38841</v>
      </c>
      <c r="B255" t="s">
        <v>1694</v>
      </c>
      <c r="C255" t="s">
        <v>478</v>
      </c>
      <c r="D255" t="s">
        <v>481</v>
      </c>
      <c r="E255" s="264" t="s">
        <v>8049</v>
      </c>
    </row>
    <row r="256" spans="1:5">
      <c r="A256">
        <v>38842</v>
      </c>
      <c r="B256" t="s">
        <v>1695</v>
      </c>
      <c r="C256" t="s">
        <v>478</v>
      </c>
      <c r="D256" t="s">
        <v>481</v>
      </c>
      <c r="E256" s="264" t="s">
        <v>8050</v>
      </c>
    </row>
    <row r="257" spans="1:5">
      <c r="A257">
        <v>38843</v>
      </c>
      <c r="B257" t="s">
        <v>1696</v>
      </c>
      <c r="C257" t="s">
        <v>478</v>
      </c>
      <c r="D257" t="s">
        <v>481</v>
      </c>
      <c r="E257" s="264" t="s">
        <v>823</v>
      </c>
    </row>
    <row r="258" spans="1:5">
      <c r="A258">
        <v>43424</v>
      </c>
      <c r="B258" t="s">
        <v>1697</v>
      </c>
      <c r="C258" t="s">
        <v>478</v>
      </c>
      <c r="D258" t="s">
        <v>481</v>
      </c>
      <c r="E258" s="264" t="s">
        <v>846</v>
      </c>
    </row>
    <row r="259" spans="1:5">
      <c r="A259">
        <v>43426</v>
      </c>
      <c r="B259" t="s">
        <v>1698</v>
      </c>
      <c r="C259" t="s">
        <v>478</v>
      </c>
      <c r="D259" t="s">
        <v>481</v>
      </c>
      <c r="E259" s="264" t="s">
        <v>847</v>
      </c>
    </row>
    <row r="260" spans="1:5">
      <c r="A260">
        <v>12565</v>
      </c>
      <c r="B260" t="s">
        <v>1699</v>
      </c>
      <c r="C260" t="s">
        <v>478</v>
      </c>
      <c r="D260" t="s">
        <v>481</v>
      </c>
      <c r="E260" s="264" t="s">
        <v>848</v>
      </c>
    </row>
    <row r="261" spans="1:5">
      <c r="A261">
        <v>12567</v>
      </c>
      <c r="B261" t="s">
        <v>1700</v>
      </c>
      <c r="C261" t="s">
        <v>478</v>
      </c>
      <c r="D261" t="s">
        <v>481</v>
      </c>
      <c r="E261" s="264" t="s">
        <v>849</v>
      </c>
    </row>
    <row r="262" spans="1:5">
      <c r="A262">
        <v>12568</v>
      </c>
      <c r="B262" t="s">
        <v>1701</v>
      </c>
      <c r="C262" t="s">
        <v>478</v>
      </c>
      <c r="D262" t="s">
        <v>481</v>
      </c>
      <c r="E262" s="264" t="s">
        <v>850</v>
      </c>
    </row>
    <row r="263" spans="1:5">
      <c r="A263">
        <v>43441</v>
      </c>
      <c r="B263" t="s">
        <v>1702</v>
      </c>
      <c r="C263" t="s">
        <v>478</v>
      </c>
      <c r="D263" t="s">
        <v>481</v>
      </c>
      <c r="E263" s="264" t="s">
        <v>851</v>
      </c>
    </row>
    <row r="264" spans="1:5">
      <c r="A264">
        <v>43423</v>
      </c>
      <c r="B264" t="s">
        <v>1703</v>
      </c>
      <c r="C264" t="s">
        <v>478</v>
      </c>
      <c r="D264" t="s">
        <v>481</v>
      </c>
      <c r="E264" s="264" t="s">
        <v>852</v>
      </c>
    </row>
    <row r="265" spans="1:5">
      <c r="A265">
        <v>12532</v>
      </c>
      <c r="B265" t="s">
        <v>1704</v>
      </c>
      <c r="C265" t="s">
        <v>478</v>
      </c>
      <c r="D265" t="s">
        <v>481</v>
      </c>
      <c r="E265" s="264" t="s">
        <v>853</v>
      </c>
    </row>
    <row r="266" spans="1:5">
      <c r="A266">
        <v>43444</v>
      </c>
      <c r="B266" t="s">
        <v>1705</v>
      </c>
      <c r="C266" t="s">
        <v>478</v>
      </c>
      <c r="D266" t="s">
        <v>481</v>
      </c>
      <c r="E266" s="264" t="s">
        <v>854</v>
      </c>
    </row>
    <row r="267" spans="1:5">
      <c r="A267">
        <v>12551</v>
      </c>
      <c r="B267" t="s">
        <v>1706</v>
      </c>
      <c r="C267" t="s">
        <v>478</v>
      </c>
      <c r="D267" t="s">
        <v>481</v>
      </c>
      <c r="E267" s="264" t="s">
        <v>855</v>
      </c>
    </row>
    <row r="268" spans="1:5">
      <c r="A268">
        <v>43442</v>
      </c>
      <c r="B268" t="s">
        <v>1707</v>
      </c>
      <c r="C268" t="s">
        <v>478</v>
      </c>
      <c r="D268" t="s">
        <v>481</v>
      </c>
      <c r="E268" s="264" t="s">
        <v>856</v>
      </c>
    </row>
    <row r="269" spans="1:5">
      <c r="A269">
        <v>43443</v>
      </c>
      <c r="B269" t="s">
        <v>1708</v>
      </c>
      <c r="C269" t="s">
        <v>478</v>
      </c>
      <c r="D269" t="s">
        <v>481</v>
      </c>
      <c r="E269" s="264" t="s">
        <v>857</v>
      </c>
    </row>
    <row r="270" spans="1:5">
      <c r="A270">
        <v>12544</v>
      </c>
      <c r="B270" t="s">
        <v>1709</v>
      </c>
      <c r="C270" t="s">
        <v>478</v>
      </c>
      <c r="D270" t="s">
        <v>481</v>
      </c>
      <c r="E270" s="264" t="s">
        <v>858</v>
      </c>
    </row>
    <row r="271" spans="1:5">
      <c r="A271">
        <v>12547</v>
      </c>
      <c r="B271" t="s">
        <v>1710</v>
      </c>
      <c r="C271" t="s">
        <v>478</v>
      </c>
      <c r="D271" t="s">
        <v>481</v>
      </c>
      <c r="E271" s="264" t="s">
        <v>859</v>
      </c>
    </row>
    <row r="272" spans="1:5">
      <c r="A272">
        <v>43445</v>
      </c>
      <c r="B272" t="s">
        <v>1711</v>
      </c>
      <c r="C272" t="s">
        <v>478</v>
      </c>
      <c r="D272" t="s">
        <v>481</v>
      </c>
      <c r="E272" s="264" t="s">
        <v>860</v>
      </c>
    </row>
    <row r="273" spans="1:5">
      <c r="A273">
        <v>12563</v>
      </c>
      <c r="B273" t="s">
        <v>1712</v>
      </c>
      <c r="C273" t="s">
        <v>478</v>
      </c>
      <c r="D273" t="s">
        <v>481</v>
      </c>
      <c r="E273" s="264" t="s">
        <v>861</v>
      </c>
    </row>
    <row r="274" spans="1:5">
      <c r="A274">
        <v>43425</v>
      </c>
      <c r="B274" t="s">
        <v>1713</v>
      </c>
      <c r="C274" t="s">
        <v>478</v>
      </c>
      <c r="D274" t="s">
        <v>481</v>
      </c>
      <c r="E274" s="264" t="s">
        <v>862</v>
      </c>
    </row>
    <row r="275" spans="1:5">
      <c r="A275">
        <v>43446</v>
      </c>
      <c r="B275" t="s">
        <v>1714</v>
      </c>
      <c r="C275" t="s">
        <v>478</v>
      </c>
      <c r="D275" t="s">
        <v>481</v>
      </c>
      <c r="E275" s="264" t="s">
        <v>863</v>
      </c>
    </row>
    <row r="276" spans="1:5">
      <c r="A276">
        <v>43447</v>
      </c>
      <c r="B276" t="s">
        <v>1715</v>
      </c>
      <c r="C276" t="s">
        <v>478</v>
      </c>
      <c r="D276" t="s">
        <v>481</v>
      </c>
      <c r="E276" s="264" t="s">
        <v>864</v>
      </c>
    </row>
    <row r="277" spans="1:5">
      <c r="A277">
        <v>43448</v>
      </c>
      <c r="B277" t="s">
        <v>1716</v>
      </c>
      <c r="C277" t="s">
        <v>478</v>
      </c>
      <c r="D277" t="s">
        <v>481</v>
      </c>
      <c r="E277" s="264" t="s">
        <v>865</v>
      </c>
    </row>
    <row r="278" spans="1:5">
      <c r="A278">
        <v>13761</v>
      </c>
      <c r="B278" t="s">
        <v>1717</v>
      </c>
      <c r="C278" t="s">
        <v>478</v>
      </c>
      <c r="D278" t="s">
        <v>479</v>
      </c>
      <c r="E278" s="264" t="s">
        <v>8051</v>
      </c>
    </row>
    <row r="279" spans="1:5">
      <c r="A279">
        <v>4814</v>
      </c>
      <c r="B279" t="s">
        <v>1718</v>
      </c>
      <c r="C279" t="s">
        <v>478</v>
      </c>
      <c r="D279" t="s">
        <v>479</v>
      </c>
      <c r="E279" s="264" t="s">
        <v>8052</v>
      </c>
    </row>
    <row r="280" spans="1:5">
      <c r="A280">
        <v>44473</v>
      </c>
      <c r="B280" t="s">
        <v>1719</v>
      </c>
      <c r="C280" t="s">
        <v>478</v>
      </c>
      <c r="D280" t="s">
        <v>481</v>
      </c>
      <c r="E280" s="264" t="s">
        <v>8053</v>
      </c>
    </row>
    <row r="281" spans="1:5">
      <c r="A281">
        <v>6122</v>
      </c>
      <c r="B281" t="s">
        <v>8054</v>
      </c>
      <c r="C281" t="s">
        <v>482</v>
      </c>
      <c r="D281" t="s">
        <v>479</v>
      </c>
      <c r="E281" s="264" t="s">
        <v>6999</v>
      </c>
    </row>
    <row r="282" spans="1:5">
      <c r="A282">
        <v>40810</v>
      </c>
      <c r="B282" t="s">
        <v>1720</v>
      </c>
      <c r="C282" t="s">
        <v>488</v>
      </c>
      <c r="D282" t="s">
        <v>479</v>
      </c>
      <c r="E282" s="264" t="s">
        <v>8055</v>
      </c>
    </row>
    <row r="283" spans="1:5">
      <c r="A283">
        <v>21100</v>
      </c>
      <c r="B283" t="s">
        <v>1721</v>
      </c>
      <c r="C283" t="s">
        <v>478</v>
      </c>
      <c r="D283" t="s">
        <v>481</v>
      </c>
      <c r="E283" s="264" t="s">
        <v>866</v>
      </c>
    </row>
    <row r="284" spans="1:5">
      <c r="A284">
        <v>11816</v>
      </c>
      <c r="B284" t="s">
        <v>1722</v>
      </c>
      <c r="C284" t="s">
        <v>478</v>
      </c>
      <c r="D284" t="s">
        <v>481</v>
      </c>
      <c r="E284" s="264" t="s">
        <v>867</v>
      </c>
    </row>
    <row r="285" spans="1:5">
      <c r="A285">
        <v>11814</v>
      </c>
      <c r="B285" t="s">
        <v>1723</v>
      </c>
      <c r="C285" t="s">
        <v>478</v>
      </c>
      <c r="D285" t="s">
        <v>481</v>
      </c>
      <c r="E285" s="264" t="s">
        <v>868</v>
      </c>
    </row>
    <row r="286" spans="1:5">
      <c r="A286">
        <v>14186</v>
      </c>
      <c r="B286" t="s">
        <v>1724</v>
      </c>
      <c r="C286" t="s">
        <v>478</v>
      </c>
      <c r="D286" t="s">
        <v>481</v>
      </c>
      <c r="E286" s="264" t="s">
        <v>869</v>
      </c>
    </row>
    <row r="287" spans="1:5">
      <c r="A287">
        <v>14185</v>
      </c>
      <c r="B287" t="s">
        <v>1725</v>
      </c>
      <c r="C287" t="s">
        <v>478</v>
      </c>
      <c r="D287" t="s">
        <v>481</v>
      </c>
      <c r="E287" s="264" t="s">
        <v>870</v>
      </c>
    </row>
    <row r="288" spans="1:5">
      <c r="A288">
        <v>11811</v>
      </c>
      <c r="B288" t="s">
        <v>1726</v>
      </c>
      <c r="C288" t="s">
        <v>478</v>
      </c>
      <c r="D288" t="s">
        <v>481</v>
      </c>
      <c r="E288" s="264" t="s">
        <v>871</v>
      </c>
    </row>
    <row r="289" spans="1:5">
      <c r="A289">
        <v>44498</v>
      </c>
      <c r="B289" t="s">
        <v>1727</v>
      </c>
      <c r="C289" t="s">
        <v>478</v>
      </c>
      <c r="D289" t="s">
        <v>481</v>
      </c>
      <c r="E289" s="264" t="s">
        <v>8056</v>
      </c>
    </row>
    <row r="290" spans="1:5">
      <c r="A290">
        <v>34469</v>
      </c>
      <c r="B290" t="s">
        <v>1728</v>
      </c>
      <c r="C290" t="s">
        <v>478</v>
      </c>
      <c r="D290" t="s">
        <v>481</v>
      </c>
      <c r="E290" s="264" t="s">
        <v>8057</v>
      </c>
    </row>
    <row r="291" spans="1:5">
      <c r="A291">
        <v>34476</v>
      </c>
      <c r="B291" t="s">
        <v>1729</v>
      </c>
      <c r="C291" t="s">
        <v>478</v>
      </c>
      <c r="D291" t="s">
        <v>481</v>
      </c>
      <c r="E291" s="264" t="s">
        <v>8058</v>
      </c>
    </row>
    <row r="292" spans="1:5">
      <c r="A292">
        <v>34477</v>
      </c>
      <c r="B292" t="s">
        <v>1730</v>
      </c>
      <c r="C292" t="s">
        <v>478</v>
      </c>
      <c r="D292" t="s">
        <v>481</v>
      </c>
      <c r="E292" s="264" t="s">
        <v>8059</v>
      </c>
    </row>
    <row r="293" spans="1:5">
      <c r="A293">
        <v>34482</v>
      </c>
      <c r="B293" t="s">
        <v>1731</v>
      </c>
      <c r="C293" t="s">
        <v>478</v>
      </c>
      <c r="D293" t="s">
        <v>481</v>
      </c>
      <c r="E293" s="264" t="s">
        <v>8060</v>
      </c>
    </row>
    <row r="294" spans="1:5">
      <c r="A294">
        <v>34472</v>
      </c>
      <c r="B294" t="s">
        <v>1732</v>
      </c>
      <c r="C294" t="s">
        <v>478</v>
      </c>
      <c r="D294" t="s">
        <v>481</v>
      </c>
      <c r="E294" s="264" t="s">
        <v>8061</v>
      </c>
    </row>
    <row r="295" spans="1:5">
      <c r="A295">
        <v>42425</v>
      </c>
      <c r="B295" t="s">
        <v>1733</v>
      </c>
      <c r="C295" t="s">
        <v>478</v>
      </c>
      <c r="D295" t="s">
        <v>479</v>
      </c>
      <c r="E295" s="264" t="s">
        <v>8062</v>
      </c>
    </row>
    <row r="296" spans="1:5">
      <c r="A296">
        <v>42422</v>
      </c>
      <c r="B296" t="s">
        <v>1734</v>
      </c>
      <c r="C296" t="s">
        <v>478</v>
      </c>
      <c r="D296" t="s">
        <v>484</v>
      </c>
      <c r="E296" s="264" t="s">
        <v>8063</v>
      </c>
    </row>
    <row r="297" spans="1:5">
      <c r="A297">
        <v>43184</v>
      </c>
      <c r="B297" t="s">
        <v>1735</v>
      </c>
      <c r="C297" t="s">
        <v>478</v>
      </c>
      <c r="D297" t="s">
        <v>479</v>
      </c>
      <c r="E297" s="264" t="s">
        <v>8064</v>
      </c>
    </row>
    <row r="298" spans="1:5">
      <c r="A298">
        <v>42424</v>
      </c>
      <c r="B298" t="s">
        <v>1736</v>
      </c>
      <c r="C298" t="s">
        <v>478</v>
      </c>
      <c r="D298" t="s">
        <v>479</v>
      </c>
      <c r="E298" s="264" t="s">
        <v>8065</v>
      </c>
    </row>
    <row r="299" spans="1:5">
      <c r="A299">
        <v>42421</v>
      </c>
      <c r="B299" t="s">
        <v>1737</v>
      </c>
      <c r="C299" t="s">
        <v>478</v>
      </c>
      <c r="D299" t="s">
        <v>479</v>
      </c>
      <c r="E299" s="264" t="s">
        <v>8066</v>
      </c>
    </row>
    <row r="300" spans="1:5">
      <c r="A300">
        <v>42416</v>
      </c>
      <c r="B300" t="s">
        <v>1738</v>
      </c>
      <c r="C300" t="s">
        <v>478</v>
      </c>
      <c r="D300" t="s">
        <v>479</v>
      </c>
      <c r="E300" s="264" t="s">
        <v>8067</v>
      </c>
    </row>
    <row r="301" spans="1:5">
      <c r="A301">
        <v>42417</v>
      </c>
      <c r="B301" t="s">
        <v>1739</v>
      </c>
      <c r="C301" t="s">
        <v>478</v>
      </c>
      <c r="D301" t="s">
        <v>479</v>
      </c>
      <c r="E301" s="264" t="s">
        <v>8068</v>
      </c>
    </row>
    <row r="302" spans="1:5">
      <c r="A302">
        <v>42419</v>
      </c>
      <c r="B302" t="s">
        <v>1740</v>
      </c>
      <c r="C302" t="s">
        <v>478</v>
      </c>
      <c r="D302" t="s">
        <v>479</v>
      </c>
      <c r="E302" s="264" t="s">
        <v>8069</v>
      </c>
    </row>
    <row r="303" spans="1:5">
      <c r="A303">
        <v>42420</v>
      </c>
      <c r="B303" t="s">
        <v>1741</v>
      </c>
      <c r="C303" t="s">
        <v>478</v>
      </c>
      <c r="D303" t="s">
        <v>479</v>
      </c>
      <c r="E303" s="264" t="s">
        <v>8070</v>
      </c>
    </row>
    <row r="304" spans="1:5">
      <c r="A304">
        <v>43195</v>
      </c>
      <c r="B304" t="s">
        <v>1742</v>
      </c>
      <c r="C304" t="s">
        <v>478</v>
      </c>
      <c r="D304" t="s">
        <v>479</v>
      </c>
      <c r="E304" s="264" t="s">
        <v>8071</v>
      </c>
    </row>
    <row r="305" spans="1:5">
      <c r="A305">
        <v>43196</v>
      </c>
      <c r="B305" t="s">
        <v>1743</v>
      </c>
      <c r="C305" t="s">
        <v>478</v>
      </c>
      <c r="D305" t="s">
        <v>479</v>
      </c>
      <c r="E305" s="264" t="s">
        <v>8072</v>
      </c>
    </row>
    <row r="306" spans="1:5">
      <c r="A306">
        <v>43198</v>
      </c>
      <c r="B306" t="s">
        <v>1744</v>
      </c>
      <c r="C306" t="s">
        <v>478</v>
      </c>
      <c r="D306" t="s">
        <v>479</v>
      </c>
      <c r="E306" s="264" t="s">
        <v>8073</v>
      </c>
    </row>
    <row r="307" spans="1:5">
      <c r="A307">
        <v>43199</v>
      </c>
      <c r="B307" t="s">
        <v>1745</v>
      </c>
      <c r="C307" t="s">
        <v>478</v>
      </c>
      <c r="D307" t="s">
        <v>479</v>
      </c>
      <c r="E307" s="264" t="s">
        <v>8074</v>
      </c>
    </row>
    <row r="308" spans="1:5">
      <c r="A308">
        <v>43200</v>
      </c>
      <c r="B308" t="s">
        <v>1746</v>
      </c>
      <c r="C308" t="s">
        <v>478</v>
      </c>
      <c r="D308" t="s">
        <v>479</v>
      </c>
      <c r="E308" s="264" t="s">
        <v>8075</v>
      </c>
    </row>
    <row r="309" spans="1:5">
      <c r="A309">
        <v>39556</v>
      </c>
      <c r="B309" t="s">
        <v>1747</v>
      </c>
      <c r="C309" t="s">
        <v>478</v>
      </c>
      <c r="D309" t="s">
        <v>479</v>
      </c>
      <c r="E309" s="264" t="s">
        <v>8076</v>
      </c>
    </row>
    <row r="310" spans="1:5">
      <c r="A310">
        <v>39557</v>
      </c>
      <c r="B310" t="s">
        <v>1748</v>
      </c>
      <c r="C310" t="s">
        <v>478</v>
      </c>
      <c r="D310" t="s">
        <v>479</v>
      </c>
      <c r="E310" s="264" t="s">
        <v>8077</v>
      </c>
    </row>
    <row r="311" spans="1:5">
      <c r="A311">
        <v>39559</v>
      </c>
      <c r="B311" t="s">
        <v>1749</v>
      </c>
      <c r="C311" t="s">
        <v>478</v>
      </c>
      <c r="D311" t="s">
        <v>479</v>
      </c>
      <c r="E311" s="264" t="s">
        <v>8078</v>
      </c>
    </row>
    <row r="312" spans="1:5">
      <c r="A312">
        <v>39560</v>
      </c>
      <c r="B312" t="s">
        <v>1750</v>
      </c>
      <c r="C312" t="s">
        <v>478</v>
      </c>
      <c r="D312" t="s">
        <v>479</v>
      </c>
      <c r="E312" s="264" t="s">
        <v>8079</v>
      </c>
    </row>
    <row r="313" spans="1:5">
      <c r="A313">
        <v>39561</v>
      </c>
      <c r="B313" t="s">
        <v>1751</v>
      </c>
      <c r="C313" t="s">
        <v>478</v>
      </c>
      <c r="D313" t="s">
        <v>479</v>
      </c>
      <c r="E313" s="264" t="s">
        <v>8080</v>
      </c>
    </row>
    <row r="314" spans="1:5">
      <c r="A314">
        <v>43190</v>
      </c>
      <c r="B314" t="s">
        <v>1752</v>
      </c>
      <c r="C314" t="s">
        <v>478</v>
      </c>
      <c r="D314" t="s">
        <v>479</v>
      </c>
      <c r="E314" s="264" t="s">
        <v>8081</v>
      </c>
    </row>
    <row r="315" spans="1:5">
      <c r="A315">
        <v>39555</v>
      </c>
      <c r="B315" t="s">
        <v>1753</v>
      </c>
      <c r="C315" t="s">
        <v>478</v>
      </c>
      <c r="D315" t="s">
        <v>479</v>
      </c>
      <c r="E315" s="264" t="s">
        <v>8082</v>
      </c>
    </row>
    <row r="316" spans="1:5">
      <c r="A316">
        <v>43191</v>
      </c>
      <c r="B316" t="s">
        <v>1754</v>
      </c>
      <c r="C316" t="s">
        <v>478</v>
      </c>
      <c r="D316" t="s">
        <v>479</v>
      </c>
      <c r="E316" s="264" t="s">
        <v>8083</v>
      </c>
    </row>
    <row r="317" spans="1:5">
      <c r="A317">
        <v>39548</v>
      </c>
      <c r="B317" t="s">
        <v>1755</v>
      </c>
      <c r="C317" t="s">
        <v>478</v>
      </c>
      <c r="D317" t="s">
        <v>479</v>
      </c>
      <c r="E317" s="264" t="s">
        <v>8084</v>
      </c>
    </row>
    <row r="318" spans="1:5">
      <c r="A318">
        <v>43192</v>
      </c>
      <c r="B318" t="s">
        <v>1756</v>
      </c>
      <c r="C318" t="s">
        <v>478</v>
      </c>
      <c r="D318" t="s">
        <v>479</v>
      </c>
      <c r="E318" s="264" t="s">
        <v>8085</v>
      </c>
    </row>
    <row r="319" spans="1:5">
      <c r="A319">
        <v>39554</v>
      </c>
      <c r="B319" t="s">
        <v>1757</v>
      </c>
      <c r="C319" t="s">
        <v>478</v>
      </c>
      <c r="D319" t="s">
        <v>479</v>
      </c>
      <c r="E319" s="264" t="s">
        <v>8086</v>
      </c>
    </row>
    <row r="320" spans="1:5">
      <c r="A320">
        <v>43194</v>
      </c>
      <c r="B320" t="s">
        <v>1758</v>
      </c>
      <c r="C320" t="s">
        <v>478</v>
      </c>
      <c r="D320" t="s">
        <v>479</v>
      </c>
      <c r="E320" s="264" t="s">
        <v>8087</v>
      </c>
    </row>
    <row r="321" spans="1:5">
      <c r="A321">
        <v>39551</v>
      </c>
      <c r="B321" t="s">
        <v>1759</v>
      </c>
      <c r="C321" t="s">
        <v>478</v>
      </c>
      <c r="D321" t="s">
        <v>479</v>
      </c>
      <c r="E321" s="264" t="s">
        <v>8088</v>
      </c>
    </row>
    <row r="322" spans="1:5">
      <c r="A322">
        <v>43185</v>
      </c>
      <c r="B322" t="s">
        <v>1760</v>
      </c>
      <c r="C322" t="s">
        <v>478</v>
      </c>
      <c r="D322" t="s">
        <v>479</v>
      </c>
      <c r="E322" s="264" t="s">
        <v>8089</v>
      </c>
    </row>
    <row r="323" spans="1:5">
      <c r="A323">
        <v>43186</v>
      </c>
      <c r="B323" t="s">
        <v>1761</v>
      </c>
      <c r="C323" t="s">
        <v>478</v>
      </c>
      <c r="D323" t="s">
        <v>479</v>
      </c>
      <c r="E323" s="264" t="s">
        <v>8090</v>
      </c>
    </row>
    <row r="324" spans="1:5">
      <c r="A324">
        <v>43187</v>
      </c>
      <c r="B324" t="s">
        <v>1762</v>
      </c>
      <c r="C324" t="s">
        <v>478</v>
      </c>
      <c r="D324" t="s">
        <v>479</v>
      </c>
      <c r="E324" s="264" t="s">
        <v>8091</v>
      </c>
    </row>
    <row r="325" spans="1:5">
      <c r="A325">
        <v>43188</v>
      </c>
      <c r="B325" t="s">
        <v>1763</v>
      </c>
      <c r="C325" t="s">
        <v>478</v>
      </c>
      <c r="D325" t="s">
        <v>479</v>
      </c>
      <c r="E325" s="264" t="s">
        <v>8092</v>
      </c>
    </row>
    <row r="326" spans="1:5">
      <c r="A326">
        <v>43189</v>
      </c>
      <c r="B326" t="s">
        <v>1764</v>
      </c>
      <c r="C326" t="s">
        <v>478</v>
      </c>
      <c r="D326" t="s">
        <v>479</v>
      </c>
      <c r="E326" s="264" t="s">
        <v>8093</v>
      </c>
    </row>
    <row r="327" spans="1:5">
      <c r="A327">
        <v>39580</v>
      </c>
      <c r="B327" t="s">
        <v>1765</v>
      </c>
      <c r="C327" t="s">
        <v>478</v>
      </c>
      <c r="D327" t="s">
        <v>479</v>
      </c>
      <c r="E327" s="264" t="s">
        <v>8094</v>
      </c>
    </row>
    <row r="328" spans="1:5">
      <c r="A328">
        <v>39577</v>
      </c>
      <c r="B328" t="s">
        <v>1766</v>
      </c>
      <c r="C328" t="s">
        <v>478</v>
      </c>
      <c r="D328" t="s">
        <v>479</v>
      </c>
      <c r="E328" s="264" t="s">
        <v>8095</v>
      </c>
    </row>
    <row r="329" spans="1:5">
      <c r="A329">
        <v>39578</v>
      </c>
      <c r="B329" t="s">
        <v>1767</v>
      </c>
      <c r="C329" t="s">
        <v>478</v>
      </c>
      <c r="D329" t="s">
        <v>479</v>
      </c>
      <c r="E329" s="264" t="s">
        <v>8096</v>
      </c>
    </row>
    <row r="330" spans="1:5">
      <c r="A330">
        <v>39579</v>
      </c>
      <c r="B330" t="s">
        <v>1768</v>
      </c>
      <c r="C330" t="s">
        <v>478</v>
      </c>
      <c r="D330" t="s">
        <v>479</v>
      </c>
      <c r="E330" s="264" t="s">
        <v>8097</v>
      </c>
    </row>
    <row r="331" spans="1:5">
      <c r="A331">
        <v>39826</v>
      </c>
      <c r="B331" t="s">
        <v>1769</v>
      </c>
      <c r="C331" t="s">
        <v>478</v>
      </c>
      <c r="D331" t="s">
        <v>479</v>
      </c>
      <c r="E331" s="264" t="s">
        <v>8098</v>
      </c>
    </row>
    <row r="332" spans="1:5">
      <c r="A332">
        <v>10700</v>
      </c>
      <c r="B332" t="s">
        <v>1770</v>
      </c>
      <c r="C332" t="s">
        <v>478</v>
      </c>
      <c r="D332" t="s">
        <v>481</v>
      </c>
      <c r="E332" s="264" t="s">
        <v>8099</v>
      </c>
    </row>
    <row r="333" spans="1:5">
      <c r="A333">
        <v>346</v>
      </c>
      <c r="B333" t="s">
        <v>1771</v>
      </c>
      <c r="C333" t="s">
        <v>486</v>
      </c>
      <c r="D333" t="s">
        <v>479</v>
      </c>
      <c r="E333" s="264" t="s">
        <v>980</v>
      </c>
    </row>
    <row r="334" spans="1:5">
      <c r="A334">
        <v>3312</v>
      </c>
      <c r="B334" t="s">
        <v>1772</v>
      </c>
      <c r="C334" t="s">
        <v>486</v>
      </c>
      <c r="D334" t="s">
        <v>479</v>
      </c>
      <c r="E334" s="264" t="s">
        <v>8100</v>
      </c>
    </row>
    <row r="335" spans="1:5">
      <c r="A335">
        <v>339</v>
      </c>
      <c r="B335" t="s">
        <v>1773</v>
      </c>
      <c r="C335" t="s">
        <v>485</v>
      </c>
      <c r="D335" t="s">
        <v>479</v>
      </c>
      <c r="E335" s="264" t="s">
        <v>811</v>
      </c>
    </row>
    <row r="336" spans="1:5">
      <c r="A336">
        <v>340</v>
      </c>
      <c r="B336" t="s">
        <v>1774</v>
      </c>
      <c r="C336" t="s">
        <v>485</v>
      </c>
      <c r="D336" t="s">
        <v>479</v>
      </c>
      <c r="E336" s="264" t="s">
        <v>4156</v>
      </c>
    </row>
    <row r="337" spans="1:5">
      <c r="A337">
        <v>43130</v>
      </c>
      <c r="B337" t="s">
        <v>1775</v>
      </c>
      <c r="C337" t="s">
        <v>486</v>
      </c>
      <c r="D337" t="s">
        <v>484</v>
      </c>
      <c r="E337" s="264" t="s">
        <v>3307</v>
      </c>
    </row>
    <row r="338" spans="1:5">
      <c r="A338">
        <v>344</v>
      </c>
      <c r="B338" t="s">
        <v>1776</v>
      </c>
      <c r="C338" t="s">
        <v>486</v>
      </c>
      <c r="D338" t="s">
        <v>479</v>
      </c>
      <c r="E338" s="264" t="s">
        <v>7001</v>
      </c>
    </row>
    <row r="339" spans="1:5">
      <c r="A339">
        <v>345</v>
      </c>
      <c r="B339" t="s">
        <v>1778</v>
      </c>
      <c r="C339" t="s">
        <v>486</v>
      </c>
      <c r="D339" t="s">
        <v>479</v>
      </c>
      <c r="E339" s="264" t="s">
        <v>8101</v>
      </c>
    </row>
    <row r="340" spans="1:5">
      <c r="A340">
        <v>43131</v>
      </c>
      <c r="B340" t="s">
        <v>1779</v>
      </c>
      <c r="C340" t="s">
        <v>486</v>
      </c>
      <c r="D340" t="s">
        <v>479</v>
      </c>
      <c r="E340" s="264" t="s">
        <v>8102</v>
      </c>
    </row>
    <row r="341" spans="1:5">
      <c r="A341">
        <v>3313</v>
      </c>
      <c r="B341" t="s">
        <v>1780</v>
      </c>
      <c r="C341" t="s">
        <v>486</v>
      </c>
      <c r="D341" t="s">
        <v>479</v>
      </c>
      <c r="E341" s="264" t="s">
        <v>8103</v>
      </c>
    </row>
    <row r="342" spans="1:5">
      <c r="A342">
        <v>43132</v>
      </c>
      <c r="B342" t="s">
        <v>1781</v>
      </c>
      <c r="C342" t="s">
        <v>486</v>
      </c>
      <c r="D342" t="s">
        <v>479</v>
      </c>
      <c r="E342" s="264" t="s">
        <v>3307</v>
      </c>
    </row>
    <row r="343" spans="1:5">
      <c r="A343">
        <v>366</v>
      </c>
      <c r="B343" t="s">
        <v>1782</v>
      </c>
      <c r="C343" t="s">
        <v>483</v>
      </c>
      <c r="D343" t="s">
        <v>484</v>
      </c>
      <c r="E343" s="264" t="s">
        <v>8104</v>
      </c>
    </row>
    <row r="344" spans="1:5">
      <c r="A344">
        <v>367</v>
      </c>
      <c r="B344" t="s">
        <v>1783</v>
      </c>
      <c r="C344" t="s">
        <v>483</v>
      </c>
      <c r="D344" t="s">
        <v>479</v>
      </c>
      <c r="E344" s="264" t="s">
        <v>8105</v>
      </c>
    </row>
    <row r="345" spans="1:5">
      <c r="A345">
        <v>370</v>
      </c>
      <c r="B345" t="s">
        <v>1785</v>
      </c>
      <c r="C345" t="s">
        <v>483</v>
      </c>
      <c r="D345" t="s">
        <v>479</v>
      </c>
      <c r="E345" s="264" t="s">
        <v>8104</v>
      </c>
    </row>
    <row r="346" spans="1:5">
      <c r="A346">
        <v>368</v>
      </c>
      <c r="B346" t="s">
        <v>1786</v>
      </c>
      <c r="C346" t="s">
        <v>483</v>
      </c>
      <c r="D346" t="s">
        <v>479</v>
      </c>
      <c r="E346" s="264" t="s">
        <v>7746</v>
      </c>
    </row>
    <row r="347" spans="1:5">
      <c r="A347">
        <v>11075</v>
      </c>
      <c r="B347" t="s">
        <v>1787</v>
      </c>
      <c r="C347" t="s">
        <v>483</v>
      </c>
      <c r="D347" t="s">
        <v>479</v>
      </c>
      <c r="E347" s="264" t="s">
        <v>8106</v>
      </c>
    </row>
    <row r="348" spans="1:5">
      <c r="A348">
        <v>1381</v>
      </c>
      <c r="B348" t="s">
        <v>1788</v>
      </c>
      <c r="C348" t="s">
        <v>486</v>
      </c>
      <c r="D348" t="s">
        <v>484</v>
      </c>
      <c r="E348" s="264" t="s">
        <v>1094</v>
      </c>
    </row>
    <row r="349" spans="1:5">
      <c r="A349">
        <v>34353</v>
      </c>
      <c r="B349" t="s">
        <v>1789</v>
      </c>
      <c r="C349" t="s">
        <v>486</v>
      </c>
      <c r="D349" t="s">
        <v>479</v>
      </c>
      <c r="E349" s="264" t="s">
        <v>970</v>
      </c>
    </row>
    <row r="350" spans="1:5">
      <c r="A350">
        <v>37595</v>
      </c>
      <c r="B350" t="s">
        <v>1790</v>
      </c>
      <c r="C350" t="s">
        <v>486</v>
      </c>
      <c r="D350" t="s">
        <v>479</v>
      </c>
      <c r="E350" s="264" t="s">
        <v>1101</v>
      </c>
    </row>
    <row r="351" spans="1:5">
      <c r="A351">
        <v>37596</v>
      </c>
      <c r="B351" t="s">
        <v>1791</v>
      </c>
      <c r="C351" t="s">
        <v>486</v>
      </c>
      <c r="D351" t="s">
        <v>479</v>
      </c>
      <c r="E351" s="264" t="s">
        <v>7799</v>
      </c>
    </row>
    <row r="352" spans="1:5">
      <c r="A352">
        <v>371</v>
      </c>
      <c r="B352" t="s">
        <v>1792</v>
      </c>
      <c r="C352" t="s">
        <v>486</v>
      </c>
      <c r="D352" t="s">
        <v>479</v>
      </c>
      <c r="E352" s="264" t="s">
        <v>872</v>
      </c>
    </row>
    <row r="353" spans="1:5">
      <c r="A353">
        <v>37553</v>
      </c>
      <c r="B353" t="s">
        <v>1793</v>
      </c>
      <c r="C353" t="s">
        <v>486</v>
      </c>
      <c r="D353" t="s">
        <v>479</v>
      </c>
      <c r="E353" s="264" t="s">
        <v>8107</v>
      </c>
    </row>
    <row r="354" spans="1:5">
      <c r="A354">
        <v>37552</v>
      </c>
      <c r="B354" t="s">
        <v>1794</v>
      </c>
      <c r="C354" t="s">
        <v>486</v>
      </c>
      <c r="D354" t="s">
        <v>479</v>
      </c>
      <c r="E354" s="264" t="s">
        <v>966</v>
      </c>
    </row>
    <row r="355" spans="1:5">
      <c r="A355">
        <v>36880</v>
      </c>
      <c r="B355" t="s">
        <v>1795</v>
      </c>
      <c r="C355" t="s">
        <v>486</v>
      </c>
      <c r="D355" t="s">
        <v>479</v>
      </c>
      <c r="E355" s="264" t="s">
        <v>1128</v>
      </c>
    </row>
    <row r="356" spans="1:5">
      <c r="A356">
        <v>34355</v>
      </c>
      <c r="B356" t="s">
        <v>1796</v>
      </c>
      <c r="C356" t="s">
        <v>486</v>
      </c>
      <c r="D356" t="s">
        <v>479</v>
      </c>
      <c r="E356" s="264" t="s">
        <v>1143</v>
      </c>
    </row>
    <row r="357" spans="1:5">
      <c r="A357">
        <v>130</v>
      </c>
      <c r="B357" t="s">
        <v>1797</v>
      </c>
      <c r="C357" t="s">
        <v>486</v>
      </c>
      <c r="D357" t="s">
        <v>479</v>
      </c>
      <c r="E357" s="264" t="s">
        <v>1231</v>
      </c>
    </row>
    <row r="358" spans="1:5">
      <c r="A358">
        <v>135</v>
      </c>
      <c r="B358" t="s">
        <v>1798</v>
      </c>
      <c r="C358" t="s">
        <v>486</v>
      </c>
      <c r="D358" t="s">
        <v>479</v>
      </c>
      <c r="E358" s="264" t="s">
        <v>1278</v>
      </c>
    </row>
    <row r="359" spans="1:5">
      <c r="A359">
        <v>36886</v>
      </c>
      <c r="B359" t="s">
        <v>1799</v>
      </c>
      <c r="C359" t="s">
        <v>486</v>
      </c>
      <c r="D359" t="s">
        <v>479</v>
      </c>
      <c r="E359" s="264" t="s">
        <v>1073</v>
      </c>
    </row>
    <row r="360" spans="1:5">
      <c r="A360">
        <v>38546</v>
      </c>
      <c r="B360" t="s">
        <v>1800</v>
      </c>
      <c r="C360" t="s">
        <v>483</v>
      </c>
      <c r="D360" t="s">
        <v>479</v>
      </c>
      <c r="E360" s="264" t="s">
        <v>8108</v>
      </c>
    </row>
    <row r="361" spans="1:5">
      <c r="A361">
        <v>34549</v>
      </c>
      <c r="B361" t="s">
        <v>1801</v>
      </c>
      <c r="C361" t="s">
        <v>483</v>
      </c>
      <c r="D361" t="s">
        <v>479</v>
      </c>
      <c r="E361" s="264" t="s">
        <v>8109</v>
      </c>
    </row>
    <row r="362" spans="1:5">
      <c r="A362">
        <v>6081</v>
      </c>
      <c r="B362" t="s">
        <v>1802</v>
      </c>
      <c r="C362" t="s">
        <v>483</v>
      </c>
      <c r="D362" t="s">
        <v>479</v>
      </c>
      <c r="E362" s="264" t="s">
        <v>8110</v>
      </c>
    </row>
    <row r="363" spans="1:5">
      <c r="A363">
        <v>6077</v>
      </c>
      <c r="B363" t="s">
        <v>1803</v>
      </c>
      <c r="C363" t="s">
        <v>483</v>
      </c>
      <c r="D363" t="s">
        <v>479</v>
      </c>
      <c r="E363" s="264" t="s">
        <v>8111</v>
      </c>
    </row>
    <row r="364" spans="1:5">
      <c r="A364">
        <v>6079</v>
      </c>
      <c r="B364" t="s">
        <v>1804</v>
      </c>
      <c r="C364" t="s">
        <v>483</v>
      </c>
      <c r="D364" t="s">
        <v>479</v>
      </c>
      <c r="E364" s="264" t="s">
        <v>8111</v>
      </c>
    </row>
    <row r="365" spans="1:5">
      <c r="A365">
        <v>1091</v>
      </c>
      <c r="B365" t="s">
        <v>1805</v>
      </c>
      <c r="C365" t="s">
        <v>478</v>
      </c>
      <c r="D365" t="s">
        <v>481</v>
      </c>
      <c r="E365" s="264" t="s">
        <v>8112</v>
      </c>
    </row>
    <row r="366" spans="1:5">
      <c r="A366">
        <v>1094</v>
      </c>
      <c r="B366" t="s">
        <v>1806</v>
      </c>
      <c r="C366" t="s">
        <v>478</v>
      </c>
      <c r="D366" t="s">
        <v>481</v>
      </c>
      <c r="E366" s="264" t="s">
        <v>8113</v>
      </c>
    </row>
    <row r="367" spans="1:5">
      <c r="A367">
        <v>1095</v>
      </c>
      <c r="B367" t="s">
        <v>1807</v>
      </c>
      <c r="C367" t="s">
        <v>478</v>
      </c>
      <c r="D367" t="s">
        <v>481</v>
      </c>
      <c r="E367" s="264" t="s">
        <v>5494</v>
      </c>
    </row>
    <row r="368" spans="1:5">
      <c r="A368">
        <v>1092</v>
      </c>
      <c r="B368" t="s">
        <v>1808</v>
      </c>
      <c r="C368" t="s">
        <v>478</v>
      </c>
      <c r="D368" t="s">
        <v>481</v>
      </c>
      <c r="E368" s="264" t="s">
        <v>8114</v>
      </c>
    </row>
    <row r="369" spans="1:5">
      <c r="A369">
        <v>1093</v>
      </c>
      <c r="B369" t="s">
        <v>1809</v>
      </c>
      <c r="C369" t="s">
        <v>478</v>
      </c>
      <c r="D369" t="s">
        <v>481</v>
      </c>
      <c r="E369" s="264" t="s">
        <v>8115</v>
      </c>
    </row>
    <row r="370" spans="1:5">
      <c r="A370">
        <v>1090</v>
      </c>
      <c r="B370" t="s">
        <v>1810</v>
      </c>
      <c r="C370" t="s">
        <v>478</v>
      </c>
      <c r="D370" t="s">
        <v>481</v>
      </c>
      <c r="E370" s="264" t="s">
        <v>8116</v>
      </c>
    </row>
    <row r="371" spans="1:5">
      <c r="A371">
        <v>1096</v>
      </c>
      <c r="B371" t="s">
        <v>1811</v>
      </c>
      <c r="C371" t="s">
        <v>478</v>
      </c>
      <c r="D371" t="s">
        <v>481</v>
      </c>
      <c r="E371" s="264" t="s">
        <v>8117</v>
      </c>
    </row>
    <row r="372" spans="1:5">
      <c r="A372">
        <v>1097</v>
      </c>
      <c r="B372" t="s">
        <v>1812</v>
      </c>
      <c r="C372" t="s">
        <v>478</v>
      </c>
      <c r="D372" t="s">
        <v>481</v>
      </c>
      <c r="E372" s="264" t="s">
        <v>8118</v>
      </c>
    </row>
    <row r="373" spans="1:5">
      <c r="A373">
        <v>378</v>
      </c>
      <c r="B373" t="s">
        <v>1813</v>
      </c>
      <c r="C373" t="s">
        <v>482</v>
      </c>
      <c r="D373" t="s">
        <v>479</v>
      </c>
      <c r="E373" s="264" t="s">
        <v>1258</v>
      </c>
    </row>
    <row r="374" spans="1:5">
      <c r="A374">
        <v>40911</v>
      </c>
      <c r="B374" t="s">
        <v>1814</v>
      </c>
      <c r="C374" t="s">
        <v>488</v>
      </c>
      <c r="D374" t="s">
        <v>479</v>
      </c>
      <c r="E374" s="264" t="s">
        <v>1815</v>
      </c>
    </row>
    <row r="375" spans="1:5">
      <c r="A375">
        <v>33939</v>
      </c>
      <c r="B375" t="s">
        <v>1816</v>
      </c>
      <c r="C375" t="s">
        <v>482</v>
      </c>
      <c r="D375" t="s">
        <v>479</v>
      </c>
      <c r="E375" s="264" t="s">
        <v>877</v>
      </c>
    </row>
    <row r="376" spans="1:5">
      <c r="A376">
        <v>40815</v>
      </c>
      <c r="B376" t="s">
        <v>1817</v>
      </c>
      <c r="C376" t="s">
        <v>488</v>
      </c>
      <c r="D376" t="s">
        <v>479</v>
      </c>
      <c r="E376" s="264" t="s">
        <v>878</v>
      </c>
    </row>
    <row r="377" spans="1:5">
      <c r="A377">
        <v>34760</v>
      </c>
      <c r="B377" t="s">
        <v>1818</v>
      </c>
      <c r="C377" t="s">
        <v>482</v>
      </c>
      <c r="D377" t="s">
        <v>479</v>
      </c>
      <c r="E377" s="264" t="s">
        <v>877</v>
      </c>
    </row>
    <row r="378" spans="1:5">
      <c r="A378">
        <v>40935</v>
      </c>
      <c r="B378" t="s">
        <v>1819</v>
      </c>
      <c r="C378" t="s">
        <v>488</v>
      </c>
      <c r="D378" t="s">
        <v>479</v>
      </c>
      <c r="E378" s="264" t="s">
        <v>879</v>
      </c>
    </row>
    <row r="379" spans="1:5">
      <c r="A379">
        <v>33952</v>
      </c>
      <c r="B379" t="s">
        <v>1820</v>
      </c>
      <c r="C379" t="s">
        <v>482</v>
      </c>
      <c r="D379" t="s">
        <v>479</v>
      </c>
      <c r="E379" s="264" t="s">
        <v>880</v>
      </c>
    </row>
    <row r="380" spans="1:5">
      <c r="A380">
        <v>40816</v>
      </c>
      <c r="B380" t="s">
        <v>1821</v>
      </c>
      <c r="C380" t="s">
        <v>488</v>
      </c>
      <c r="D380" t="s">
        <v>479</v>
      </c>
      <c r="E380" s="264" t="s">
        <v>881</v>
      </c>
    </row>
    <row r="381" spans="1:5">
      <c r="A381">
        <v>33953</v>
      </c>
      <c r="B381" t="s">
        <v>1822</v>
      </c>
      <c r="C381" t="s">
        <v>482</v>
      </c>
      <c r="D381" t="s">
        <v>479</v>
      </c>
      <c r="E381" s="264" t="s">
        <v>882</v>
      </c>
    </row>
    <row r="382" spans="1:5">
      <c r="A382">
        <v>40817</v>
      </c>
      <c r="B382" t="s">
        <v>1823</v>
      </c>
      <c r="C382" t="s">
        <v>488</v>
      </c>
      <c r="D382" t="s">
        <v>479</v>
      </c>
      <c r="E382" s="264" t="s">
        <v>883</v>
      </c>
    </row>
    <row r="383" spans="1:5">
      <c r="A383">
        <v>13348</v>
      </c>
      <c r="B383" t="s">
        <v>1824</v>
      </c>
      <c r="C383" t="s">
        <v>478</v>
      </c>
      <c r="D383" t="s">
        <v>481</v>
      </c>
      <c r="E383" s="264" t="s">
        <v>4158</v>
      </c>
    </row>
    <row r="384" spans="1:5">
      <c r="A384">
        <v>39211</v>
      </c>
      <c r="B384" t="s">
        <v>1825</v>
      </c>
      <c r="C384" t="s">
        <v>478</v>
      </c>
      <c r="D384" t="s">
        <v>479</v>
      </c>
      <c r="E384" s="264" t="s">
        <v>8119</v>
      </c>
    </row>
    <row r="385" spans="1:5">
      <c r="A385">
        <v>39212</v>
      </c>
      <c r="B385" t="s">
        <v>1826</v>
      </c>
      <c r="C385" t="s">
        <v>478</v>
      </c>
      <c r="D385" t="s">
        <v>479</v>
      </c>
      <c r="E385" s="264" t="s">
        <v>800</v>
      </c>
    </row>
    <row r="386" spans="1:5">
      <c r="A386">
        <v>39208</v>
      </c>
      <c r="B386" t="s">
        <v>1828</v>
      </c>
      <c r="C386" t="s">
        <v>478</v>
      </c>
      <c r="D386" t="s">
        <v>479</v>
      </c>
      <c r="E386" s="264" t="s">
        <v>8120</v>
      </c>
    </row>
    <row r="387" spans="1:5">
      <c r="A387">
        <v>39210</v>
      </c>
      <c r="B387" t="s">
        <v>1829</v>
      </c>
      <c r="C387" t="s">
        <v>478</v>
      </c>
      <c r="D387" t="s">
        <v>479</v>
      </c>
      <c r="E387" s="264" t="s">
        <v>8121</v>
      </c>
    </row>
    <row r="388" spans="1:5">
      <c r="A388">
        <v>39214</v>
      </c>
      <c r="B388" t="s">
        <v>1830</v>
      </c>
      <c r="C388" t="s">
        <v>478</v>
      </c>
      <c r="D388" t="s">
        <v>479</v>
      </c>
      <c r="E388" s="264" t="s">
        <v>7018</v>
      </c>
    </row>
    <row r="389" spans="1:5">
      <c r="A389">
        <v>39213</v>
      </c>
      <c r="B389" t="s">
        <v>1831</v>
      </c>
      <c r="C389" t="s">
        <v>478</v>
      </c>
      <c r="D389" t="s">
        <v>479</v>
      </c>
      <c r="E389" s="264" t="s">
        <v>974</v>
      </c>
    </row>
    <row r="390" spans="1:5">
      <c r="A390">
        <v>39209</v>
      </c>
      <c r="B390" t="s">
        <v>1832</v>
      </c>
      <c r="C390" t="s">
        <v>478</v>
      </c>
      <c r="D390" t="s">
        <v>479</v>
      </c>
      <c r="E390" s="264" t="s">
        <v>8122</v>
      </c>
    </row>
    <row r="391" spans="1:5">
      <c r="A391">
        <v>39207</v>
      </c>
      <c r="B391" t="s">
        <v>1833</v>
      </c>
      <c r="C391" t="s">
        <v>478</v>
      </c>
      <c r="D391" t="s">
        <v>479</v>
      </c>
      <c r="E391" s="264" t="s">
        <v>8121</v>
      </c>
    </row>
    <row r="392" spans="1:5">
      <c r="A392">
        <v>39215</v>
      </c>
      <c r="B392" t="s">
        <v>1834</v>
      </c>
      <c r="C392" t="s">
        <v>478</v>
      </c>
      <c r="D392" t="s">
        <v>479</v>
      </c>
      <c r="E392" s="264" t="s">
        <v>7365</v>
      </c>
    </row>
    <row r="393" spans="1:5">
      <c r="A393">
        <v>39216</v>
      </c>
      <c r="B393" t="s">
        <v>1835</v>
      </c>
      <c r="C393" t="s">
        <v>478</v>
      </c>
      <c r="D393" t="s">
        <v>479</v>
      </c>
      <c r="E393" s="264" t="s">
        <v>8123</v>
      </c>
    </row>
    <row r="394" spans="1:5">
      <c r="A394">
        <v>11267</v>
      </c>
      <c r="B394" t="s">
        <v>1836</v>
      </c>
      <c r="C394" t="s">
        <v>478</v>
      </c>
      <c r="D394" t="s">
        <v>481</v>
      </c>
      <c r="E394" s="264" t="s">
        <v>949</v>
      </c>
    </row>
    <row r="395" spans="1:5">
      <c r="A395">
        <v>379</v>
      </c>
      <c r="B395" t="s">
        <v>1837</v>
      </c>
      <c r="C395" t="s">
        <v>478</v>
      </c>
      <c r="D395" t="s">
        <v>481</v>
      </c>
      <c r="E395" s="264" t="s">
        <v>7305</v>
      </c>
    </row>
    <row r="396" spans="1:5">
      <c r="A396">
        <v>510</v>
      </c>
      <c r="B396" t="s">
        <v>1838</v>
      </c>
      <c r="C396" t="s">
        <v>486</v>
      </c>
      <c r="D396" t="s">
        <v>479</v>
      </c>
      <c r="E396" s="264" t="s">
        <v>8124</v>
      </c>
    </row>
    <row r="397" spans="1:5">
      <c r="A397">
        <v>516</v>
      </c>
      <c r="B397" t="s">
        <v>1839</v>
      </c>
      <c r="C397" t="s">
        <v>486</v>
      </c>
      <c r="D397" t="s">
        <v>479</v>
      </c>
      <c r="E397" s="264" t="s">
        <v>1857</v>
      </c>
    </row>
    <row r="398" spans="1:5">
      <c r="A398">
        <v>509</v>
      </c>
      <c r="B398" t="s">
        <v>1840</v>
      </c>
      <c r="C398" t="s">
        <v>486</v>
      </c>
      <c r="D398" t="s">
        <v>479</v>
      </c>
      <c r="E398" s="264" t="s">
        <v>984</v>
      </c>
    </row>
    <row r="399" spans="1:5">
      <c r="A399">
        <v>40331</v>
      </c>
      <c r="B399" t="s">
        <v>1841</v>
      </c>
      <c r="C399" t="s">
        <v>482</v>
      </c>
      <c r="D399" t="s">
        <v>479</v>
      </c>
      <c r="E399" s="264" t="s">
        <v>887</v>
      </c>
    </row>
    <row r="400" spans="1:5">
      <c r="A400">
        <v>40930</v>
      </c>
      <c r="B400" t="s">
        <v>1842</v>
      </c>
      <c r="C400" t="s">
        <v>488</v>
      </c>
      <c r="D400" t="s">
        <v>479</v>
      </c>
      <c r="E400" s="264" t="s">
        <v>888</v>
      </c>
    </row>
    <row r="401" spans="1:5">
      <c r="A401">
        <v>11761</v>
      </c>
      <c r="B401" t="s">
        <v>1843</v>
      </c>
      <c r="C401" t="s">
        <v>478</v>
      </c>
      <c r="D401" t="s">
        <v>479</v>
      </c>
      <c r="E401" s="264" t="s">
        <v>8125</v>
      </c>
    </row>
    <row r="402" spans="1:5">
      <c r="A402">
        <v>377</v>
      </c>
      <c r="B402" t="s">
        <v>1844</v>
      </c>
      <c r="C402" t="s">
        <v>478</v>
      </c>
      <c r="D402" t="s">
        <v>484</v>
      </c>
      <c r="E402" s="264" t="s">
        <v>8126</v>
      </c>
    </row>
    <row r="403" spans="1:5">
      <c r="A403">
        <v>7588</v>
      </c>
      <c r="B403" t="s">
        <v>1845</v>
      </c>
      <c r="C403" t="s">
        <v>478</v>
      </c>
      <c r="D403" t="s">
        <v>484</v>
      </c>
      <c r="E403" s="264" t="s">
        <v>8127</v>
      </c>
    </row>
    <row r="404" spans="1:5">
      <c r="A404">
        <v>34392</v>
      </c>
      <c r="B404" t="s">
        <v>8128</v>
      </c>
      <c r="C404" t="s">
        <v>482</v>
      </c>
      <c r="D404" t="s">
        <v>479</v>
      </c>
      <c r="E404" s="264" t="s">
        <v>889</v>
      </c>
    </row>
    <row r="405" spans="1:5">
      <c r="A405">
        <v>40908</v>
      </c>
      <c r="B405" t="s">
        <v>1846</v>
      </c>
      <c r="C405" t="s">
        <v>488</v>
      </c>
      <c r="D405" t="s">
        <v>479</v>
      </c>
      <c r="E405" s="264" t="s">
        <v>1626</v>
      </c>
    </row>
    <row r="406" spans="1:5">
      <c r="A406">
        <v>34551</v>
      </c>
      <c r="B406" t="s">
        <v>1847</v>
      </c>
      <c r="C406" t="s">
        <v>482</v>
      </c>
      <c r="D406" t="s">
        <v>479</v>
      </c>
      <c r="E406" s="264" t="s">
        <v>1133</v>
      </c>
    </row>
    <row r="407" spans="1:5">
      <c r="A407">
        <v>41078</v>
      </c>
      <c r="B407" t="s">
        <v>1848</v>
      </c>
      <c r="C407" t="s">
        <v>488</v>
      </c>
      <c r="D407" t="s">
        <v>479</v>
      </c>
      <c r="E407" s="264" t="s">
        <v>1615</v>
      </c>
    </row>
    <row r="408" spans="1:5">
      <c r="A408">
        <v>246</v>
      </c>
      <c r="B408" t="s">
        <v>6906</v>
      </c>
      <c r="C408" t="s">
        <v>482</v>
      </c>
      <c r="D408" t="s">
        <v>479</v>
      </c>
      <c r="E408" s="264" t="s">
        <v>889</v>
      </c>
    </row>
    <row r="409" spans="1:5">
      <c r="A409">
        <v>40927</v>
      </c>
      <c r="B409" t="s">
        <v>1849</v>
      </c>
      <c r="C409" t="s">
        <v>488</v>
      </c>
      <c r="D409" t="s">
        <v>479</v>
      </c>
      <c r="E409" s="264" t="s">
        <v>1626</v>
      </c>
    </row>
    <row r="410" spans="1:5">
      <c r="A410">
        <v>2350</v>
      </c>
      <c r="B410" t="s">
        <v>8129</v>
      </c>
      <c r="C410" t="s">
        <v>482</v>
      </c>
      <c r="D410" t="s">
        <v>479</v>
      </c>
      <c r="E410" s="264" t="s">
        <v>8130</v>
      </c>
    </row>
    <row r="411" spans="1:5">
      <c r="A411">
        <v>40812</v>
      </c>
      <c r="B411" t="s">
        <v>1850</v>
      </c>
      <c r="C411" t="s">
        <v>488</v>
      </c>
      <c r="D411" t="s">
        <v>479</v>
      </c>
      <c r="E411" s="264" t="s">
        <v>8131</v>
      </c>
    </row>
    <row r="412" spans="1:5">
      <c r="A412">
        <v>245</v>
      </c>
      <c r="B412" t="s">
        <v>8132</v>
      </c>
      <c r="C412" t="s">
        <v>482</v>
      </c>
      <c r="D412" t="s">
        <v>479</v>
      </c>
      <c r="E412" s="264" t="s">
        <v>8133</v>
      </c>
    </row>
    <row r="413" spans="1:5">
      <c r="A413">
        <v>41090</v>
      </c>
      <c r="B413" t="s">
        <v>1851</v>
      </c>
      <c r="C413" t="s">
        <v>488</v>
      </c>
      <c r="D413" t="s">
        <v>479</v>
      </c>
      <c r="E413" s="264" t="s">
        <v>8134</v>
      </c>
    </row>
    <row r="414" spans="1:5">
      <c r="A414">
        <v>251</v>
      </c>
      <c r="B414" t="s">
        <v>1852</v>
      </c>
      <c r="C414" t="s">
        <v>482</v>
      </c>
      <c r="D414" t="s">
        <v>479</v>
      </c>
      <c r="E414" s="264" t="s">
        <v>891</v>
      </c>
    </row>
    <row r="415" spans="1:5">
      <c r="A415">
        <v>40975</v>
      </c>
      <c r="B415" t="s">
        <v>1853</v>
      </c>
      <c r="C415" t="s">
        <v>488</v>
      </c>
      <c r="D415" t="s">
        <v>479</v>
      </c>
      <c r="E415" s="264" t="s">
        <v>892</v>
      </c>
    </row>
    <row r="416" spans="1:5">
      <c r="A416">
        <v>6127</v>
      </c>
      <c r="B416" t="s">
        <v>1854</v>
      </c>
      <c r="C416" t="s">
        <v>482</v>
      </c>
      <c r="D416" t="s">
        <v>479</v>
      </c>
      <c r="E416" s="264" t="s">
        <v>1133</v>
      </c>
    </row>
    <row r="417" spans="1:5">
      <c r="A417">
        <v>41072</v>
      </c>
      <c r="B417" t="s">
        <v>1855</v>
      </c>
      <c r="C417" t="s">
        <v>488</v>
      </c>
      <c r="D417" t="s">
        <v>479</v>
      </c>
      <c r="E417" s="264" t="s">
        <v>1615</v>
      </c>
    </row>
    <row r="418" spans="1:5">
      <c r="A418">
        <v>6121</v>
      </c>
      <c r="B418" t="s">
        <v>1856</v>
      </c>
      <c r="C418" t="s">
        <v>482</v>
      </c>
      <c r="D418" t="s">
        <v>479</v>
      </c>
      <c r="E418" s="264" t="s">
        <v>1857</v>
      </c>
    </row>
    <row r="419" spans="1:5">
      <c r="A419">
        <v>41071</v>
      </c>
      <c r="B419" t="s">
        <v>1858</v>
      </c>
      <c r="C419" t="s">
        <v>488</v>
      </c>
      <c r="D419" t="s">
        <v>479</v>
      </c>
      <c r="E419" s="264" t="s">
        <v>1859</v>
      </c>
    </row>
    <row r="420" spans="1:5">
      <c r="A420">
        <v>244</v>
      </c>
      <c r="B420" t="s">
        <v>8135</v>
      </c>
      <c r="C420" t="s">
        <v>482</v>
      </c>
      <c r="D420" t="s">
        <v>479</v>
      </c>
      <c r="E420" s="264" t="s">
        <v>8136</v>
      </c>
    </row>
    <row r="421" spans="1:5">
      <c r="A421">
        <v>41093</v>
      </c>
      <c r="B421" t="s">
        <v>1860</v>
      </c>
      <c r="C421" t="s">
        <v>488</v>
      </c>
      <c r="D421" t="s">
        <v>479</v>
      </c>
      <c r="E421" s="264" t="s">
        <v>8137</v>
      </c>
    </row>
    <row r="422" spans="1:5">
      <c r="A422">
        <v>532</v>
      </c>
      <c r="B422" t="s">
        <v>1861</v>
      </c>
      <c r="C422" t="s">
        <v>482</v>
      </c>
      <c r="D422" t="s">
        <v>479</v>
      </c>
      <c r="E422" s="264" t="s">
        <v>894</v>
      </c>
    </row>
    <row r="423" spans="1:5">
      <c r="A423">
        <v>40931</v>
      </c>
      <c r="B423" t="s">
        <v>1862</v>
      </c>
      <c r="C423" t="s">
        <v>488</v>
      </c>
      <c r="D423" t="s">
        <v>479</v>
      </c>
      <c r="E423" s="264" t="s">
        <v>895</v>
      </c>
    </row>
    <row r="424" spans="1:5">
      <c r="A424">
        <v>36150</v>
      </c>
      <c r="B424" t="s">
        <v>1863</v>
      </c>
      <c r="C424" t="s">
        <v>478</v>
      </c>
      <c r="D424" t="s">
        <v>479</v>
      </c>
      <c r="E424" s="264" t="s">
        <v>7503</v>
      </c>
    </row>
    <row r="425" spans="1:5">
      <c r="A425">
        <v>4760</v>
      </c>
      <c r="B425" t="s">
        <v>1864</v>
      </c>
      <c r="C425" t="s">
        <v>482</v>
      </c>
      <c r="D425" t="s">
        <v>479</v>
      </c>
      <c r="E425" s="264" t="s">
        <v>831</v>
      </c>
    </row>
    <row r="426" spans="1:5">
      <c r="A426">
        <v>41069</v>
      </c>
      <c r="B426" t="s">
        <v>1865</v>
      </c>
      <c r="C426" t="s">
        <v>488</v>
      </c>
      <c r="D426" t="s">
        <v>479</v>
      </c>
      <c r="E426" s="264" t="s">
        <v>832</v>
      </c>
    </row>
    <row r="427" spans="1:5">
      <c r="A427">
        <v>10422</v>
      </c>
      <c r="B427" t="s">
        <v>1866</v>
      </c>
      <c r="C427" t="s">
        <v>478</v>
      </c>
      <c r="D427" t="s">
        <v>479</v>
      </c>
      <c r="E427" s="264" t="s">
        <v>6907</v>
      </c>
    </row>
    <row r="428" spans="1:5">
      <c r="A428">
        <v>44019</v>
      </c>
      <c r="B428" t="s">
        <v>1867</v>
      </c>
      <c r="C428" t="s">
        <v>478</v>
      </c>
      <c r="D428" t="s">
        <v>479</v>
      </c>
      <c r="E428" s="264" t="s">
        <v>6908</v>
      </c>
    </row>
    <row r="429" spans="1:5">
      <c r="A429">
        <v>36520</v>
      </c>
      <c r="B429" t="s">
        <v>1868</v>
      </c>
      <c r="C429" t="s">
        <v>478</v>
      </c>
      <c r="D429" t="s">
        <v>479</v>
      </c>
      <c r="E429" s="264" t="s">
        <v>6909</v>
      </c>
    </row>
    <row r="430" spans="1:5">
      <c r="A430">
        <v>42319</v>
      </c>
      <c r="B430" t="s">
        <v>1869</v>
      </c>
      <c r="C430" t="s">
        <v>478</v>
      </c>
      <c r="D430" t="s">
        <v>479</v>
      </c>
      <c r="E430" s="264" t="s">
        <v>6910</v>
      </c>
    </row>
    <row r="431" spans="1:5">
      <c r="A431">
        <v>10420</v>
      </c>
      <c r="B431" t="s">
        <v>1870</v>
      </c>
      <c r="C431" t="s">
        <v>478</v>
      </c>
      <c r="D431" t="s">
        <v>484</v>
      </c>
      <c r="E431" s="264" t="s">
        <v>6911</v>
      </c>
    </row>
    <row r="432" spans="1:5">
      <c r="A432">
        <v>10421</v>
      </c>
      <c r="B432" t="s">
        <v>1871</v>
      </c>
      <c r="C432" t="s">
        <v>478</v>
      </c>
      <c r="D432" t="s">
        <v>479</v>
      </c>
      <c r="E432" s="264" t="s">
        <v>6912</v>
      </c>
    </row>
    <row r="433" spans="1:5">
      <c r="A433">
        <v>11786</v>
      </c>
      <c r="B433" t="s">
        <v>1872</v>
      </c>
      <c r="C433" t="s">
        <v>478</v>
      </c>
      <c r="D433" t="s">
        <v>479</v>
      </c>
      <c r="E433" s="264" t="s">
        <v>6913</v>
      </c>
    </row>
    <row r="434" spans="1:5">
      <c r="A434">
        <v>10</v>
      </c>
      <c r="B434" t="s">
        <v>1873</v>
      </c>
      <c r="C434" t="s">
        <v>478</v>
      </c>
      <c r="D434" t="s">
        <v>479</v>
      </c>
      <c r="E434" s="264" t="s">
        <v>7358</v>
      </c>
    </row>
    <row r="435" spans="1:5">
      <c r="A435">
        <v>4815</v>
      </c>
      <c r="B435" t="s">
        <v>1874</v>
      </c>
      <c r="C435" t="s">
        <v>478</v>
      </c>
      <c r="D435" t="s">
        <v>479</v>
      </c>
      <c r="E435" s="264" t="s">
        <v>7635</v>
      </c>
    </row>
    <row r="436" spans="1:5">
      <c r="A436">
        <v>541</v>
      </c>
      <c r="B436" t="s">
        <v>1875</v>
      </c>
      <c r="C436" t="s">
        <v>478</v>
      </c>
      <c r="D436" t="s">
        <v>484</v>
      </c>
      <c r="E436" s="264" t="s">
        <v>7341</v>
      </c>
    </row>
    <row r="437" spans="1:5">
      <c r="A437">
        <v>542</v>
      </c>
      <c r="B437" t="s">
        <v>1876</v>
      </c>
      <c r="C437" t="s">
        <v>478</v>
      </c>
      <c r="D437" t="s">
        <v>479</v>
      </c>
      <c r="E437" s="264" t="s">
        <v>7342</v>
      </c>
    </row>
    <row r="438" spans="1:5">
      <c r="A438">
        <v>540</v>
      </c>
      <c r="B438" t="s">
        <v>1877</v>
      </c>
      <c r="C438" t="s">
        <v>478</v>
      </c>
      <c r="D438" t="s">
        <v>479</v>
      </c>
      <c r="E438" s="264" t="s">
        <v>7343</v>
      </c>
    </row>
    <row r="439" spans="1:5">
      <c r="A439">
        <v>38364</v>
      </c>
      <c r="B439" t="s">
        <v>1878</v>
      </c>
      <c r="C439" t="s">
        <v>478</v>
      </c>
      <c r="D439" t="s">
        <v>481</v>
      </c>
      <c r="E439" s="264" t="s">
        <v>8138</v>
      </c>
    </row>
    <row r="440" spans="1:5">
      <c r="A440">
        <v>11692</v>
      </c>
      <c r="B440" t="s">
        <v>1879</v>
      </c>
      <c r="C440" t="s">
        <v>480</v>
      </c>
      <c r="D440" t="s">
        <v>481</v>
      </c>
      <c r="E440" s="264" t="s">
        <v>8139</v>
      </c>
    </row>
    <row r="441" spans="1:5">
      <c r="A441">
        <v>1746</v>
      </c>
      <c r="B441" t="s">
        <v>1880</v>
      </c>
      <c r="C441" t="s">
        <v>478</v>
      </c>
      <c r="D441" t="s">
        <v>484</v>
      </c>
      <c r="E441" s="264" t="s">
        <v>7344</v>
      </c>
    </row>
    <row r="442" spans="1:5">
      <c r="A442">
        <v>1748</v>
      </c>
      <c r="B442" t="s">
        <v>1881</v>
      </c>
      <c r="C442" t="s">
        <v>478</v>
      </c>
      <c r="D442" t="s">
        <v>479</v>
      </c>
      <c r="E442" s="264" t="s">
        <v>7345</v>
      </c>
    </row>
    <row r="443" spans="1:5">
      <c r="A443">
        <v>1749</v>
      </c>
      <c r="B443" t="s">
        <v>1882</v>
      </c>
      <c r="C443" t="s">
        <v>478</v>
      </c>
      <c r="D443" t="s">
        <v>479</v>
      </c>
      <c r="E443" s="264" t="s">
        <v>7346</v>
      </c>
    </row>
    <row r="444" spans="1:5">
      <c r="A444">
        <v>37412</v>
      </c>
      <c r="B444" t="s">
        <v>1883</v>
      </c>
      <c r="C444" t="s">
        <v>478</v>
      </c>
      <c r="D444" t="s">
        <v>479</v>
      </c>
      <c r="E444" s="264" t="s">
        <v>7347</v>
      </c>
    </row>
    <row r="445" spans="1:5">
      <c r="A445">
        <v>1745</v>
      </c>
      <c r="B445" t="s">
        <v>1884</v>
      </c>
      <c r="C445" t="s">
        <v>478</v>
      </c>
      <c r="D445" t="s">
        <v>479</v>
      </c>
      <c r="E445" s="264" t="s">
        <v>7348</v>
      </c>
    </row>
    <row r="446" spans="1:5">
      <c r="A446">
        <v>1750</v>
      </c>
      <c r="B446" t="s">
        <v>1885</v>
      </c>
      <c r="C446" t="s">
        <v>478</v>
      </c>
      <c r="D446" t="s">
        <v>479</v>
      </c>
      <c r="E446" s="264" t="s">
        <v>7349</v>
      </c>
    </row>
    <row r="447" spans="1:5">
      <c r="A447">
        <v>11687</v>
      </c>
      <c r="B447" t="s">
        <v>1886</v>
      </c>
      <c r="C447" t="s">
        <v>485</v>
      </c>
      <c r="D447" t="s">
        <v>479</v>
      </c>
      <c r="E447" s="264" t="s">
        <v>7350</v>
      </c>
    </row>
    <row r="448" spans="1:5">
      <c r="A448">
        <v>11689</v>
      </c>
      <c r="B448" t="s">
        <v>1887</v>
      </c>
      <c r="C448" t="s">
        <v>485</v>
      </c>
      <c r="D448" t="s">
        <v>479</v>
      </c>
      <c r="E448" s="264" t="s">
        <v>7351</v>
      </c>
    </row>
    <row r="449" spans="1:5">
      <c r="A449">
        <v>11693</v>
      </c>
      <c r="B449" t="s">
        <v>1888</v>
      </c>
      <c r="C449" t="s">
        <v>480</v>
      </c>
      <c r="D449" t="s">
        <v>479</v>
      </c>
      <c r="E449" s="264" t="s">
        <v>7352</v>
      </c>
    </row>
    <row r="450" spans="1:5">
      <c r="A450">
        <v>36215</v>
      </c>
      <c r="B450" t="s">
        <v>1889</v>
      </c>
      <c r="C450" t="s">
        <v>478</v>
      </c>
      <c r="D450" t="s">
        <v>479</v>
      </c>
      <c r="E450" s="264" t="s">
        <v>898</v>
      </c>
    </row>
    <row r="451" spans="1:5">
      <c r="A451">
        <v>42439</v>
      </c>
      <c r="B451" t="s">
        <v>1890</v>
      </c>
      <c r="C451" t="s">
        <v>478</v>
      </c>
      <c r="D451" t="s">
        <v>481</v>
      </c>
      <c r="E451" s="264" t="s">
        <v>6914</v>
      </c>
    </row>
    <row r="452" spans="1:5">
      <c r="A452">
        <v>38381</v>
      </c>
      <c r="B452" t="s">
        <v>1891</v>
      </c>
      <c r="C452" t="s">
        <v>478</v>
      </c>
      <c r="D452" t="s">
        <v>479</v>
      </c>
      <c r="E452" s="264" t="s">
        <v>899</v>
      </c>
    </row>
    <row r="453" spans="1:5">
      <c r="A453">
        <v>39621</v>
      </c>
      <c r="B453" t="s">
        <v>1892</v>
      </c>
      <c r="C453" t="s">
        <v>489</v>
      </c>
      <c r="D453" t="s">
        <v>479</v>
      </c>
      <c r="E453" s="264" t="s">
        <v>7353</v>
      </c>
    </row>
    <row r="454" spans="1:5">
      <c r="A454">
        <v>39624</v>
      </c>
      <c r="B454" t="s">
        <v>1893</v>
      </c>
      <c r="C454" t="s">
        <v>489</v>
      </c>
      <c r="D454" t="s">
        <v>479</v>
      </c>
      <c r="E454" s="264" t="s">
        <v>7354</v>
      </c>
    </row>
    <row r="455" spans="1:5">
      <c r="A455">
        <v>39615</v>
      </c>
      <c r="B455" t="s">
        <v>1894</v>
      </c>
      <c r="C455" t="s">
        <v>478</v>
      </c>
      <c r="D455" t="s">
        <v>479</v>
      </c>
      <c r="E455" s="264" t="s">
        <v>7355</v>
      </c>
    </row>
    <row r="456" spans="1:5">
      <c r="A456">
        <v>39620</v>
      </c>
      <c r="B456" t="s">
        <v>1895</v>
      </c>
      <c r="C456" t="s">
        <v>478</v>
      </c>
      <c r="D456" t="s">
        <v>479</v>
      </c>
      <c r="E456" s="264" t="s">
        <v>7356</v>
      </c>
    </row>
    <row r="457" spans="1:5">
      <c r="A457">
        <v>39623</v>
      </c>
      <c r="B457" t="s">
        <v>1896</v>
      </c>
      <c r="C457" t="s">
        <v>478</v>
      </c>
      <c r="D457" t="s">
        <v>479</v>
      </c>
      <c r="E457" s="264" t="s">
        <v>7357</v>
      </c>
    </row>
    <row r="458" spans="1:5">
      <c r="A458">
        <v>36207</v>
      </c>
      <c r="B458" t="s">
        <v>1897</v>
      </c>
      <c r="C458" t="s">
        <v>478</v>
      </c>
      <c r="D458" t="s">
        <v>479</v>
      </c>
      <c r="E458" s="264" t="s">
        <v>900</v>
      </c>
    </row>
    <row r="459" spans="1:5">
      <c r="A459">
        <v>36209</v>
      </c>
      <c r="B459" t="s">
        <v>1898</v>
      </c>
      <c r="C459" t="s">
        <v>478</v>
      </c>
      <c r="D459" t="s">
        <v>479</v>
      </c>
      <c r="E459" s="264" t="s">
        <v>901</v>
      </c>
    </row>
    <row r="460" spans="1:5">
      <c r="A460">
        <v>36210</v>
      </c>
      <c r="B460" t="s">
        <v>1899</v>
      </c>
      <c r="C460" t="s">
        <v>478</v>
      </c>
      <c r="D460" t="s">
        <v>479</v>
      </c>
      <c r="E460" s="264" t="s">
        <v>902</v>
      </c>
    </row>
    <row r="461" spans="1:5">
      <c r="A461">
        <v>36204</v>
      </c>
      <c r="B461" t="s">
        <v>1900</v>
      </c>
      <c r="C461" t="s">
        <v>478</v>
      </c>
      <c r="D461" t="s">
        <v>479</v>
      </c>
      <c r="E461" s="264" t="s">
        <v>903</v>
      </c>
    </row>
    <row r="462" spans="1:5">
      <c r="A462">
        <v>36205</v>
      </c>
      <c r="B462" t="s">
        <v>1901</v>
      </c>
      <c r="C462" t="s">
        <v>478</v>
      </c>
      <c r="D462" t="s">
        <v>479</v>
      </c>
      <c r="E462" s="264" t="s">
        <v>904</v>
      </c>
    </row>
    <row r="463" spans="1:5">
      <c r="A463">
        <v>36081</v>
      </c>
      <c r="B463" t="s">
        <v>1902</v>
      </c>
      <c r="C463" t="s">
        <v>478</v>
      </c>
      <c r="D463" t="s">
        <v>484</v>
      </c>
      <c r="E463" s="264" t="s">
        <v>905</v>
      </c>
    </row>
    <row r="464" spans="1:5">
      <c r="A464">
        <v>36206</v>
      </c>
      <c r="B464" t="s">
        <v>1903</v>
      </c>
      <c r="C464" t="s">
        <v>478</v>
      </c>
      <c r="D464" t="s">
        <v>479</v>
      </c>
      <c r="E464" s="264" t="s">
        <v>906</v>
      </c>
    </row>
    <row r="465" spans="1:5">
      <c r="A465">
        <v>36218</v>
      </c>
      <c r="B465" t="s">
        <v>1904</v>
      </c>
      <c r="C465" t="s">
        <v>478</v>
      </c>
      <c r="D465" t="s">
        <v>481</v>
      </c>
      <c r="E465" s="264" t="s">
        <v>907</v>
      </c>
    </row>
    <row r="466" spans="1:5">
      <c r="A466">
        <v>36220</v>
      </c>
      <c r="B466" t="s">
        <v>1905</v>
      </c>
      <c r="C466" t="s">
        <v>478</v>
      </c>
      <c r="D466" t="s">
        <v>481</v>
      </c>
      <c r="E466" s="264" t="s">
        <v>908</v>
      </c>
    </row>
    <row r="467" spans="1:5">
      <c r="A467">
        <v>36080</v>
      </c>
      <c r="B467" t="s">
        <v>1906</v>
      </c>
      <c r="C467" t="s">
        <v>478</v>
      </c>
      <c r="D467" t="s">
        <v>481</v>
      </c>
      <c r="E467" s="264" t="s">
        <v>909</v>
      </c>
    </row>
    <row r="468" spans="1:5">
      <c r="A468">
        <v>36223</v>
      </c>
      <c r="B468" t="s">
        <v>1907</v>
      </c>
      <c r="C468" t="s">
        <v>478</v>
      </c>
      <c r="D468" t="s">
        <v>481</v>
      </c>
      <c r="E468" s="264" t="s">
        <v>910</v>
      </c>
    </row>
    <row r="469" spans="1:5">
      <c r="A469">
        <v>546</v>
      </c>
      <c r="B469" t="s">
        <v>1908</v>
      </c>
      <c r="C469" t="s">
        <v>486</v>
      </c>
      <c r="D469" t="s">
        <v>484</v>
      </c>
      <c r="E469" s="264" t="s">
        <v>6945</v>
      </c>
    </row>
    <row r="470" spans="1:5">
      <c r="A470">
        <v>566</v>
      </c>
      <c r="B470" t="s">
        <v>1909</v>
      </c>
      <c r="C470" t="s">
        <v>485</v>
      </c>
      <c r="D470" t="s">
        <v>479</v>
      </c>
      <c r="E470" s="264" t="s">
        <v>8140</v>
      </c>
    </row>
    <row r="471" spans="1:5">
      <c r="A471">
        <v>565</v>
      </c>
      <c r="B471" t="s">
        <v>1911</v>
      </c>
      <c r="C471" t="s">
        <v>485</v>
      </c>
      <c r="D471" t="s">
        <v>479</v>
      </c>
      <c r="E471" s="264" t="s">
        <v>7507</v>
      </c>
    </row>
    <row r="472" spans="1:5">
      <c r="A472">
        <v>555</v>
      </c>
      <c r="B472" t="s">
        <v>1912</v>
      </c>
      <c r="C472" t="s">
        <v>485</v>
      </c>
      <c r="D472" t="s">
        <v>479</v>
      </c>
      <c r="E472" s="264" t="s">
        <v>3573</v>
      </c>
    </row>
    <row r="473" spans="1:5">
      <c r="A473">
        <v>557</v>
      </c>
      <c r="B473" t="s">
        <v>1913</v>
      </c>
      <c r="C473" t="s">
        <v>485</v>
      </c>
      <c r="D473" t="s">
        <v>479</v>
      </c>
      <c r="E473" s="264" t="s">
        <v>7318</v>
      </c>
    </row>
    <row r="474" spans="1:5">
      <c r="A474">
        <v>552</v>
      </c>
      <c r="B474" t="s">
        <v>1914</v>
      </c>
      <c r="C474" t="s">
        <v>485</v>
      </c>
      <c r="D474" t="s">
        <v>479</v>
      </c>
      <c r="E474" s="264" t="s">
        <v>8141</v>
      </c>
    </row>
    <row r="475" spans="1:5">
      <c r="A475">
        <v>563</v>
      </c>
      <c r="B475" t="s">
        <v>1915</v>
      </c>
      <c r="C475" t="s">
        <v>485</v>
      </c>
      <c r="D475" t="s">
        <v>479</v>
      </c>
      <c r="E475" s="264" t="s">
        <v>1030</v>
      </c>
    </row>
    <row r="476" spans="1:5">
      <c r="A476">
        <v>549</v>
      </c>
      <c r="B476" t="s">
        <v>1916</v>
      </c>
      <c r="C476" t="s">
        <v>485</v>
      </c>
      <c r="D476" t="s">
        <v>479</v>
      </c>
      <c r="E476" s="264" t="s">
        <v>8142</v>
      </c>
    </row>
    <row r="477" spans="1:5">
      <c r="A477">
        <v>551</v>
      </c>
      <c r="B477" t="s">
        <v>1917</v>
      </c>
      <c r="C477" t="s">
        <v>485</v>
      </c>
      <c r="D477" t="s">
        <v>479</v>
      </c>
      <c r="E477" s="264" t="s">
        <v>8143</v>
      </c>
    </row>
    <row r="478" spans="1:5">
      <c r="A478">
        <v>559</v>
      </c>
      <c r="B478" t="s">
        <v>1918</v>
      </c>
      <c r="C478" t="s">
        <v>485</v>
      </c>
      <c r="D478" t="s">
        <v>479</v>
      </c>
      <c r="E478" s="264" t="s">
        <v>1031</v>
      </c>
    </row>
    <row r="479" spans="1:5">
      <c r="A479">
        <v>560</v>
      </c>
      <c r="B479" t="s">
        <v>1919</v>
      </c>
      <c r="C479" t="s">
        <v>485</v>
      </c>
      <c r="D479" t="s">
        <v>479</v>
      </c>
      <c r="E479" s="264" t="s">
        <v>8144</v>
      </c>
    </row>
    <row r="480" spans="1:5">
      <c r="A480">
        <v>547</v>
      </c>
      <c r="B480" t="s">
        <v>1920</v>
      </c>
      <c r="C480" t="s">
        <v>485</v>
      </c>
      <c r="D480" t="s">
        <v>479</v>
      </c>
      <c r="E480" s="264" t="s">
        <v>8145</v>
      </c>
    </row>
    <row r="481" spans="1:5">
      <c r="A481">
        <v>38127</v>
      </c>
      <c r="B481" t="s">
        <v>1921</v>
      </c>
      <c r="C481" t="s">
        <v>478</v>
      </c>
      <c r="D481" t="s">
        <v>479</v>
      </c>
      <c r="E481" s="264" t="s">
        <v>8146</v>
      </c>
    </row>
    <row r="482" spans="1:5">
      <c r="A482">
        <v>38060</v>
      </c>
      <c r="B482" t="s">
        <v>1922</v>
      </c>
      <c r="C482" t="s">
        <v>478</v>
      </c>
      <c r="D482" t="s">
        <v>481</v>
      </c>
      <c r="E482" s="264" t="s">
        <v>8147</v>
      </c>
    </row>
    <row r="483" spans="1:5">
      <c r="A483">
        <v>10956</v>
      </c>
      <c r="B483" t="s">
        <v>1923</v>
      </c>
      <c r="C483" t="s">
        <v>478</v>
      </c>
      <c r="D483" t="s">
        <v>481</v>
      </c>
      <c r="E483" s="264" t="s">
        <v>8148</v>
      </c>
    </row>
    <row r="484" spans="1:5">
      <c r="A484">
        <v>39380</v>
      </c>
      <c r="B484" t="s">
        <v>1924</v>
      </c>
      <c r="C484" t="s">
        <v>478</v>
      </c>
      <c r="D484" t="s">
        <v>481</v>
      </c>
      <c r="E484" s="264" t="s">
        <v>8149</v>
      </c>
    </row>
    <row r="485" spans="1:5">
      <c r="A485">
        <v>37597</v>
      </c>
      <c r="B485" t="s">
        <v>1925</v>
      </c>
      <c r="C485" t="s">
        <v>478</v>
      </c>
      <c r="D485" t="s">
        <v>481</v>
      </c>
      <c r="E485" s="264" t="s">
        <v>8150</v>
      </c>
    </row>
    <row r="486" spans="1:5">
      <c r="A486">
        <v>183</v>
      </c>
      <c r="B486" t="s">
        <v>1926</v>
      </c>
      <c r="C486" t="s">
        <v>490</v>
      </c>
      <c r="D486" t="s">
        <v>484</v>
      </c>
      <c r="E486" s="264" t="s">
        <v>8151</v>
      </c>
    </row>
    <row r="487" spans="1:5">
      <c r="A487">
        <v>184</v>
      </c>
      <c r="B487" t="s">
        <v>1927</v>
      </c>
      <c r="C487" t="s">
        <v>490</v>
      </c>
      <c r="D487" t="s">
        <v>479</v>
      </c>
      <c r="E487" s="264" t="s">
        <v>8152</v>
      </c>
    </row>
    <row r="488" spans="1:5">
      <c r="A488">
        <v>181</v>
      </c>
      <c r="B488" t="s">
        <v>1928</v>
      </c>
      <c r="C488" t="s">
        <v>490</v>
      </c>
      <c r="D488" t="s">
        <v>479</v>
      </c>
      <c r="E488" s="264" t="s">
        <v>8153</v>
      </c>
    </row>
    <row r="489" spans="1:5">
      <c r="A489">
        <v>20001</v>
      </c>
      <c r="B489" t="s">
        <v>1929</v>
      </c>
      <c r="C489" t="s">
        <v>490</v>
      </c>
      <c r="D489" t="s">
        <v>479</v>
      </c>
      <c r="E489" s="264" t="s">
        <v>8154</v>
      </c>
    </row>
    <row r="490" spans="1:5">
      <c r="A490">
        <v>39837</v>
      </c>
      <c r="B490" t="s">
        <v>1930</v>
      </c>
      <c r="C490" t="s">
        <v>490</v>
      </c>
      <c r="D490" t="s">
        <v>479</v>
      </c>
      <c r="E490" s="264" t="s">
        <v>8155</v>
      </c>
    </row>
    <row r="491" spans="1:5">
      <c r="A491">
        <v>43366</v>
      </c>
      <c r="B491" t="s">
        <v>1931</v>
      </c>
      <c r="C491" t="s">
        <v>486</v>
      </c>
      <c r="D491" t="s">
        <v>479</v>
      </c>
      <c r="E491" s="264" t="s">
        <v>1093</v>
      </c>
    </row>
    <row r="492" spans="1:5">
      <c r="A492">
        <v>10535</v>
      </c>
      <c r="B492" t="s">
        <v>1932</v>
      </c>
      <c r="C492" t="s">
        <v>478</v>
      </c>
      <c r="D492" t="s">
        <v>484</v>
      </c>
      <c r="E492" s="264" t="s">
        <v>1933</v>
      </c>
    </row>
    <row r="493" spans="1:5">
      <c r="A493">
        <v>10537</v>
      </c>
      <c r="B493" t="s">
        <v>1934</v>
      </c>
      <c r="C493" t="s">
        <v>478</v>
      </c>
      <c r="D493" t="s">
        <v>479</v>
      </c>
      <c r="E493" s="264" t="s">
        <v>1935</v>
      </c>
    </row>
    <row r="494" spans="1:5">
      <c r="A494">
        <v>13891</v>
      </c>
      <c r="B494" t="s">
        <v>1936</v>
      </c>
      <c r="C494" t="s">
        <v>478</v>
      </c>
      <c r="D494" t="s">
        <v>479</v>
      </c>
      <c r="E494" s="264" t="s">
        <v>1937</v>
      </c>
    </row>
    <row r="495" spans="1:5">
      <c r="A495">
        <v>44492</v>
      </c>
      <c r="B495" t="s">
        <v>1938</v>
      </c>
      <c r="C495" t="s">
        <v>478</v>
      </c>
      <c r="D495" t="s">
        <v>479</v>
      </c>
      <c r="E495" s="264" t="s">
        <v>1939</v>
      </c>
    </row>
    <row r="496" spans="1:5">
      <c r="A496">
        <v>36396</v>
      </c>
      <c r="B496" t="s">
        <v>1940</v>
      </c>
      <c r="C496" t="s">
        <v>478</v>
      </c>
      <c r="D496" t="s">
        <v>479</v>
      </c>
      <c r="E496" s="264" t="s">
        <v>1941</v>
      </c>
    </row>
    <row r="497" spans="1:5">
      <c r="A497">
        <v>36397</v>
      </c>
      <c r="B497" t="s">
        <v>1942</v>
      </c>
      <c r="C497" t="s">
        <v>478</v>
      </c>
      <c r="D497" t="s">
        <v>479</v>
      </c>
      <c r="E497" s="264" t="s">
        <v>1943</v>
      </c>
    </row>
    <row r="498" spans="1:5">
      <c r="A498">
        <v>36398</v>
      </c>
      <c r="B498" t="s">
        <v>1944</v>
      </c>
      <c r="C498" t="s">
        <v>478</v>
      </c>
      <c r="D498" t="s">
        <v>479</v>
      </c>
      <c r="E498" s="264" t="s">
        <v>1945</v>
      </c>
    </row>
    <row r="499" spans="1:5">
      <c r="A499">
        <v>647</v>
      </c>
      <c r="B499" t="s">
        <v>1946</v>
      </c>
      <c r="C499" t="s">
        <v>482</v>
      </c>
      <c r="D499" t="s">
        <v>479</v>
      </c>
      <c r="E499" s="264" t="s">
        <v>912</v>
      </c>
    </row>
    <row r="500" spans="1:5">
      <c r="A500">
        <v>40920</v>
      </c>
      <c r="B500" t="s">
        <v>1947</v>
      </c>
      <c r="C500" t="s">
        <v>488</v>
      </c>
      <c r="D500" t="s">
        <v>479</v>
      </c>
      <c r="E500" s="264" t="s">
        <v>913</v>
      </c>
    </row>
    <row r="501" spans="1:5">
      <c r="A501">
        <v>715</v>
      </c>
      <c r="B501" t="s">
        <v>1948</v>
      </c>
      <c r="C501" t="s">
        <v>478</v>
      </c>
      <c r="D501" t="s">
        <v>481</v>
      </c>
      <c r="E501" s="264" t="s">
        <v>8156</v>
      </c>
    </row>
    <row r="502" spans="1:5">
      <c r="A502">
        <v>716</v>
      </c>
      <c r="B502" t="s">
        <v>1949</v>
      </c>
      <c r="C502" t="s">
        <v>478</v>
      </c>
      <c r="D502" t="s">
        <v>481</v>
      </c>
      <c r="E502" s="264" t="s">
        <v>7246</v>
      </c>
    </row>
    <row r="503" spans="1:5">
      <c r="A503">
        <v>38783</v>
      </c>
      <c r="B503" t="s">
        <v>1950</v>
      </c>
      <c r="C503" t="s">
        <v>478</v>
      </c>
      <c r="D503" t="s">
        <v>479</v>
      </c>
      <c r="E503" s="264" t="s">
        <v>884</v>
      </c>
    </row>
    <row r="504" spans="1:5">
      <c r="A504">
        <v>37593</v>
      </c>
      <c r="B504" t="s">
        <v>1951</v>
      </c>
      <c r="C504" t="s">
        <v>478</v>
      </c>
      <c r="D504" t="s">
        <v>479</v>
      </c>
      <c r="E504" s="264" t="s">
        <v>1101</v>
      </c>
    </row>
    <row r="505" spans="1:5">
      <c r="A505">
        <v>37594</v>
      </c>
      <c r="B505" t="s">
        <v>1953</v>
      </c>
      <c r="C505" t="s">
        <v>478</v>
      </c>
      <c r="D505" t="s">
        <v>479</v>
      </c>
      <c r="E505" s="264" t="s">
        <v>874</v>
      </c>
    </row>
    <row r="506" spans="1:5">
      <c r="A506">
        <v>37592</v>
      </c>
      <c r="B506" t="s">
        <v>1954</v>
      </c>
      <c r="C506" t="s">
        <v>478</v>
      </c>
      <c r="D506" t="s">
        <v>479</v>
      </c>
      <c r="E506" s="264" t="s">
        <v>7360</v>
      </c>
    </row>
    <row r="507" spans="1:5">
      <c r="A507">
        <v>7270</v>
      </c>
      <c r="B507" t="s">
        <v>1955</v>
      </c>
      <c r="C507" t="s">
        <v>478</v>
      </c>
      <c r="D507" t="s">
        <v>479</v>
      </c>
      <c r="E507" s="264" t="s">
        <v>872</v>
      </c>
    </row>
    <row r="508" spans="1:5">
      <c r="A508">
        <v>7267</v>
      </c>
      <c r="B508" t="s">
        <v>1956</v>
      </c>
      <c r="C508" t="s">
        <v>478</v>
      </c>
      <c r="D508" t="s">
        <v>479</v>
      </c>
      <c r="E508" s="264" t="s">
        <v>802</v>
      </c>
    </row>
    <row r="509" spans="1:5">
      <c r="A509">
        <v>7271</v>
      </c>
      <c r="B509" t="s">
        <v>1957</v>
      </c>
      <c r="C509" t="s">
        <v>478</v>
      </c>
      <c r="D509" t="s">
        <v>484</v>
      </c>
      <c r="E509" s="264" t="s">
        <v>971</v>
      </c>
    </row>
    <row r="510" spans="1:5">
      <c r="A510">
        <v>7268</v>
      </c>
      <c r="B510" t="s">
        <v>1958</v>
      </c>
      <c r="C510" t="s">
        <v>478</v>
      </c>
      <c r="D510" t="s">
        <v>479</v>
      </c>
      <c r="E510" s="264" t="s">
        <v>6915</v>
      </c>
    </row>
    <row r="511" spans="1:5">
      <c r="A511">
        <v>34556</v>
      </c>
      <c r="B511" t="s">
        <v>1959</v>
      </c>
      <c r="C511" t="s">
        <v>478</v>
      </c>
      <c r="D511" t="s">
        <v>479</v>
      </c>
      <c r="E511" s="264" t="s">
        <v>1002</v>
      </c>
    </row>
    <row r="512" spans="1:5">
      <c r="A512">
        <v>37873</v>
      </c>
      <c r="B512" t="s">
        <v>1960</v>
      </c>
      <c r="C512" t="s">
        <v>478</v>
      </c>
      <c r="D512" t="s">
        <v>479</v>
      </c>
      <c r="E512" s="264" t="s">
        <v>8157</v>
      </c>
    </row>
    <row r="513" spans="1:5">
      <c r="A513">
        <v>34564</v>
      </c>
      <c r="B513" t="s">
        <v>1961</v>
      </c>
      <c r="C513" t="s">
        <v>478</v>
      </c>
      <c r="D513" t="s">
        <v>479</v>
      </c>
      <c r="E513" s="264" t="s">
        <v>8158</v>
      </c>
    </row>
    <row r="514" spans="1:5">
      <c r="A514">
        <v>34565</v>
      </c>
      <c r="B514" t="s">
        <v>1962</v>
      </c>
      <c r="C514" t="s">
        <v>478</v>
      </c>
      <c r="D514" t="s">
        <v>479</v>
      </c>
      <c r="E514" s="264" t="s">
        <v>8159</v>
      </c>
    </row>
    <row r="515" spans="1:5">
      <c r="A515">
        <v>38590</v>
      </c>
      <c r="B515" t="s">
        <v>1963</v>
      </c>
      <c r="C515" t="s">
        <v>478</v>
      </c>
      <c r="D515" t="s">
        <v>479</v>
      </c>
      <c r="E515" s="264" t="s">
        <v>3538</v>
      </c>
    </row>
    <row r="516" spans="1:5">
      <c r="A516">
        <v>34566</v>
      </c>
      <c r="B516" t="s">
        <v>1964</v>
      </c>
      <c r="C516" t="s">
        <v>478</v>
      </c>
      <c r="D516" t="s">
        <v>479</v>
      </c>
      <c r="E516" s="264" t="s">
        <v>1967</v>
      </c>
    </row>
    <row r="517" spans="1:5">
      <c r="A517">
        <v>34567</v>
      </c>
      <c r="B517" t="s">
        <v>1965</v>
      </c>
      <c r="C517" t="s">
        <v>478</v>
      </c>
      <c r="D517" t="s">
        <v>479</v>
      </c>
      <c r="E517" s="264" t="s">
        <v>799</v>
      </c>
    </row>
    <row r="518" spans="1:5">
      <c r="A518">
        <v>38591</v>
      </c>
      <c r="B518" t="s">
        <v>1966</v>
      </c>
      <c r="C518" t="s">
        <v>478</v>
      </c>
      <c r="D518" t="s">
        <v>479</v>
      </c>
      <c r="E518" s="264" t="s">
        <v>1256</v>
      </c>
    </row>
    <row r="519" spans="1:5">
      <c r="A519">
        <v>34568</v>
      </c>
      <c r="B519" t="s">
        <v>1968</v>
      </c>
      <c r="C519" t="s">
        <v>478</v>
      </c>
      <c r="D519" t="s">
        <v>479</v>
      </c>
      <c r="E519" s="264" t="s">
        <v>6918</v>
      </c>
    </row>
    <row r="520" spans="1:5">
      <c r="A520">
        <v>34569</v>
      </c>
      <c r="B520" t="s">
        <v>1969</v>
      </c>
      <c r="C520" t="s">
        <v>478</v>
      </c>
      <c r="D520" t="s">
        <v>479</v>
      </c>
      <c r="E520" s="264" t="s">
        <v>8159</v>
      </c>
    </row>
    <row r="521" spans="1:5">
      <c r="A521">
        <v>34570</v>
      </c>
      <c r="B521" t="s">
        <v>1970</v>
      </c>
      <c r="C521" t="s">
        <v>478</v>
      </c>
      <c r="D521" t="s">
        <v>479</v>
      </c>
      <c r="E521" s="264" t="s">
        <v>6919</v>
      </c>
    </row>
    <row r="522" spans="1:5">
      <c r="A522">
        <v>25070</v>
      </c>
      <c r="B522" t="s">
        <v>1972</v>
      </c>
      <c r="C522" t="s">
        <v>478</v>
      </c>
      <c r="D522" t="s">
        <v>479</v>
      </c>
      <c r="E522" s="264" t="s">
        <v>1121</v>
      </c>
    </row>
    <row r="523" spans="1:5">
      <c r="A523">
        <v>34571</v>
      </c>
      <c r="B523" t="s">
        <v>1973</v>
      </c>
      <c r="C523" t="s">
        <v>478</v>
      </c>
      <c r="D523" t="s">
        <v>479</v>
      </c>
      <c r="E523" s="264" t="s">
        <v>4792</v>
      </c>
    </row>
    <row r="524" spans="1:5">
      <c r="A524">
        <v>34573</v>
      </c>
      <c r="B524" t="s">
        <v>1974</v>
      </c>
      <c r="C524" t="s">
        <v>478</v>
      </c>
      <c r="D524" t="s">
        <v>479</v>
      </c>
      <c r="E524" s="264" t="s">
        <v>8160</v>
      </c>
    </row>
    <row r="525" spans="1:5">
      <c r="A525">
        <v>37107</v>
      </c>
      <c r="B525" t="s">
        <v>1975</v>
      </c>
      <c r="C525" t="s">
        <v>478</v>
      </c>
      <c r="D525" t="s">
        <v>479</v>
      </c>
      <c r="E525" s="264" t="s">
        <v>1051</v>
      </c>
    </row>
    <row r="526" spans="1:5">
      <c r="A526">
        <v>34576</v>
      </c>
      <c r="B526" t="s">
        <v>1977</v>
      </c>
      <c r="C526" t="s">
        <v>478</v>
      </c>
      <c r="D526" t="s">
        <v>479</v>
      </c>
      <c r="E526" s="264" t="s">
        <v>6920</v>
      </c>
    </row>
    <row r="527" spans="1:5">
      <c r="A527">
        <v>34577</v>
      </c>
      <c r="B527" t="s">
        <v>1978</v>
      </c>
      <c r="C527" t="s">
        <v>478</v>
      </c>
      <c r="D527" t="s">
        <v>479</v>
      </c>
      <c r="E527" s="264" t="s">
        <v>8161</v>
      </c>
    </row>
    <row r="528" spans="1:5">
      <c r="A528">
        <v>34578</v>
      </c>
      <c r="B528" t="s">
        <v>1979</v>
      </c>
      <c r="C528" t="s">
        <v>478</v>
      </c>
      <c r="D528" t="s">
        <v>479</v>
      </c>
      <c r="E528" s="264" t="s">
        <v>8162</v>
      </c>
    </row>
    <row r="529" spans="1:5">
      <c r="A529">
        <v>34579</v>
      </c>
      <c r="B529" t="s">
        <v>1980</v>
      </c>
      <c r="C529" t="s">
        <v>478</v>
      </c>
      <c r="D529" t="s">
        <v>479</v>
      </c>
      <c r="E529" s="264" t="s">
        <v>7976</v>
      </c>
    </row>
    <row r="530" spans="1:5">
      <c r="A530">
        <v>25067</v>
      </c>
      <c r="B530" t="s">
        <v>1981</v>
      </c>
      <c r="C530" t="s">
        <v>478</v>
      </c>
      <c r="D530" t="s">
        <v>479</v>
      </c>
      <c r="E530" s="264" t="s">
        <v>8039</v>
      </c>
    </row>
    <row r="531" spans="1:5">
      <c r="A531">
        <v>34580</v>
      </c>
      <c r="B531" t="s">
        <v>1982</v>
      </c>
      <c r="C531" t="s">
        <v>478</v>
      </c>
      <c r="D531" t="s">
        <v>479</v>
      </c>
      <c r="E531" s="264" t="s">
        <v>1231</v>
      </c>
    </row>
    <row r="532" spans="1:5">
      <c r="A532">
        <v>25071</v>
      </c>
      <c r="B532" t="s">
        <v>1983</v>
      </c>
      <c r="C532" t="s">
        <v>478</v>
      </c>
      <c r="D532" t="s">
        <v>479</v>
      </c>
      <c r="E532" s="264" t="s">
        <v>8163</v>
      </c>
    </row>
    <row r="533" spans="1:5">
      <c r="A533">
        <v>38395</v>
      </c>
      <c r="B533" t="s">
        <v>1984</v>
      </c>
      <c r="C533" t="s">
        <v>478</v>
      </c>
      <c r="D533" t="s">
        <v>479</v>
      </c>
      <c r="E533" s="264" t="s">
        <v>922</v>
      </c>
    </row>
    <row r="534" spans="1:5">
      <c r="A534">
        <v>34583</v>
      </c>
      <c r="B534" t="s">
        <v>1985</v>
      </c>
      <c r="C534" t="s">
        <v>480</v>
      </c>
      <c r="D534" t="s">
        <v>479</v>
      </c>
      <c r="E534" s="264" t="s">
        <v>8164</v>
      </c>
    </row>
    <row r="535" spans="1:5">
      <c r="A535">
        <v>34584</v>
      </c>
      <c r="B535" t="s">
        <v>1986</v>
      </c>
      <c r="C535" t="s">
        <v>480</v>
      </c>
      <c r="D535" t="s">
        <v>479</v>
      </c>
      <c r="E535" s="264" t="s">
        <v>8165</v>
      </c>
    </row>
    <row r="536" spans="1:5">
      <c r="A536">
        <v>709</v>
      </c>
      <c r="B536" t="s">
        <v>1987</v>
      </c>
      <c r="C536" t="s">
        <v>480</v>
      </c>
      <c r="D536" t="s">
        <v>481</v>
      </c>
      <c r="E536" s="264" t="s">
        <v>1988</v>
      </c>
    </row>
    <row r="537" spans="1:5">
      <c r="A537">
        <v>34599</v>
      </c>
      <c r="B537" t="s">
        <v>1989</v>
      </c>
      <c r="C537" t="s">
        <v>478</v>
      </c>
      <c r="D537" t="s">
        <v>479</v>
      </c>
      <c r="E537" s="264" t="s">
        <v>6921</v>
      </c>
    </row>
    <row r="538" spans="1:5">
      <c r="A538">
        <v>34592</v>
      </c>
      <c r="B538" t="s">
        <v>1990</v>
      </c>
      <c r="C538" t="s">
        <v>478</v>
      </c>
      <c r="D538" t="s">
        <v>479</v>
      </c>
      <c r="E538" s="264" t="s">
        <v>8166</v>
      </c>
    </row>
    <row r="539" spans="1:5">
      <c r="A539">
        <v>37103</v>
      </c>
      <c r="B539" t="s">
        <v>1991</v>
      </c>
      <c r="C539" t="s">
        <v>478</v>
      </c>
      <c r="D539" t="s">
        <v>479</v>
      </c>
      <c r="E539" s="264" t="s">
        <v>1997</v>
      </c>
    </row>
    <row r="540" spans="1:5">
      <c r="A540">
        <v>34555</v>
      </c>
      <c r="B540" t="s">
        <v>1992</v>
      </c>
      <c r="C540" t="s">
        <v>478</v>
      </c>
      <c r="D540" t="s">
        <v>479</v>
      </c>
      <c r="E540" s="264" t="s">
        <v>6875</v>
      </c>
    </row>
    <row r="541" spans="1:5">
      <c r="A541">
        <v>674</v>
      </c>
      <c r="B541" t="s">
        <v>1993</v>
      </c>
      <c r="C541" t="s">
        <v>480</v>
      </c>
      <c r="D541" t="s">
        <v>481</v>
      </c>
      <c r="E541" s="264" t="s">
        <v>7366</v>
      </c>
    </row>
    <row r="542" spans="1:5">
      <c r="A542">
        <v>34600</v>
      </c>
      <c r="B542" t="s">
        <v>1994</v>
      </c>
      <c r="C542" t="s">
        <v>480</v>
      </c>
      <c r="D542" t="s">
        <v>481</v>
      </c>
      <c r="E542" s="264" t="s">
        <v>7367</v>
      </c>
    </row>
    <row r="543" spans="1:5">
      <c r="A543">
        <v>652</v>
      </c>
      <c r="B543" t="s">
        <v>1995</v>
      </c>
      <c r="C543" t="s">
        <v>480</v>
      </c>
      <c r="D543" t="s">
        <v>481</v>
      </c>
      <c r="E543" s="264" t="s">
        <v>7368</v>
      </c>
    </row>
    <row r="544" spans="1:5">
      <c r="A544">
        <v>651</v>
      </c>
      <c r="B544" t="s">
        <v>1996</v>
      </c>
      <c r="C544" t="s">
        <v>478</v>
      </c>
      <c r="D544" t="s">
        <v>479</v>
      </c>
      <c r="E544" s="264" t="s">
        <v>933</v>
      </c>
    </row>
    <row r="545" spans="1:5">
      <c r="A545">
        <v>654</v>
      </c>
      <c r="B545" t="s">
        <v>1998</v>
      </c>
      <c r="C545" t="s">
        <v>478</v>
      </c>
      <c r="D545" t="s">
        <v>479</v>
      </c>
      <c r="E545" s="264" t="s">
        <v>1002</v>
      </c>
    </row>
    <row r="546" spans="1:5">
      <c r="A546">
        <v>650</v>
      </c>
      <c r="B546" t="s">
        <v>1999</v>
      </c>
      <c r="C546" t="s">
        <v>478</v>
      </c>
      <c r="D546" t="s">
        <v>484</v>
      </c>
      <c r="E546" s="264" t="s">
        <v>1032</v>
      </c>
    </row>
    <row r="547" spans="1:5">
      <c r="A547">
        <v>718</v>
      </c>
      <c r="B547" t="s">
        <v>2000</v>
      </c>
      <c r="C547" t="s">
        <v>478</v>
      </c>
      <c r="D547" t="s">
        <v>481</v>
      </c>
      <c r="E547" s="264" t="s">
        <v>1161</v>
      </c>
    </row>
    <row r="548" spans="1:5">
      <c r="A548">
        <v>11981</v>
      </c>
      <c r="B548" t="s">
        <v>2001</v>
      </c>
      <c r="C548" t="s">
        <v>478</v>
      </c>
      <c r="D548" t="s">
        <v>481</v>
      </c>
      <c r="E548" s="264" t="s">
        <v>8167</v>
      </c>
    </row>
    <row r="549" spans="1:5">
      <c r="A549">
        <v>34586</v>
      </c>
      <c r="B549" t="s">
        <v>2002</v>
      </c>
      <c r="C549" t="s">
        <v>478</v>
      </c>
      <c r="D549" t="s">
        <v>479</v>
      </c>
      <c r="E549" s="264" t="s">
        <v>1177</v>
      </c>
    </row>
    <row r="550" spans="1:5">
      <c r="A550">
        <v>38603</v>
      </c>
      <c r="B550" t="s">
        <v>2003</v>
      </c>
      <c r="C550" t="s">
        <v>478</v>
      </c>
      <c r="D550" t="s">
        <v>479</v>
      </c>
      <c r="E550" s="264" t="s">
        <v>2004</v>
      </c>
    </row>
    <row r="551" spans="1:5">
      <c r="A551">
        <v>34588</v>
      </c>
      <c r="B551" t="s">
        <v>2005</v>
      </c>
      <c r="C551" t="s">
        <v>478</v>
      </c>
      <c r="D551" t="s">
        <v>479</v>
      </c>
      <c r="E551" s="264" t="s">
        <v>8168</v>
      </c>
    </row>
    <row r="552" spans="1:5">
      <c r="A552">
        <v>34590</v>
      </c>
      <c r="B552" t="s">
        <v>2006</v>
      </c>
      <c r="C552" t="s">
        <v>478</v>
      </c>
      <c r="D552" t="s">
        <v>479</v>
      </c>
      <c r="E552" s="264" t="s">
        <v>2007</v>
      </c>
    </row>
    <row r="553" spans="1:5">
      <c r="A553">
        <v>34591</v>
      </c>
      <c r="B553" t="s">
        <v>2008</v>
      </c>
      <c r="C553" t="s">
        <v>478</v>
      </c>
      <c r="D553" t="s">
        <v>479</v>
      </c>
      <c r="E553" s="264" t="s">
        <v>947</v>
      </c>
    </row>
    <row r="554" spans="1:5">
      <c r="A554">
        <v>41372</v>
      </c>
      <c r="B554" t="s">
        <v>2009</v>
      </c>
      <c r="C554" t="s">
        <v>480</v>
      </c>
      <c r="D554" t="s">
        <v>481</v>
      </c>
      <c r="E554" s="264" t="s">
        <v>7369</v>
      </c>
    </row>
    <row r="555" spans="1:5">
      <c r="A555">
        <v>41371</v>
      </c>
      <c r="B555" t="s">
        <v>2010</v>
      </c>
      <c r="C555" t="s">
        <v>480</v>
      </c>
      <c r="D555" t="s">
        <v>481</v>
      </c>
      <c r="E555" s="264" t="s">
        <v>7370</v>
      </c>
    </row>
    <row r="556" spans="1:5">
      <c r="A556">
        <v>40517</v>
      </c>
      <c r="B556" t="s">
        <v>2011</v>
      </c>
      <c r="C556" t="s">
        <v>480</v>
      </c>
      <c r="D556" t="s">
        <v>479</v>
      </c>
      <c r="E556" s="264" t="s">
        <v>7371</v>
      </c>
    </row>
    <row r="557" spans="1:5">
      <c r="A557">
        <v>40515</v>
      </c>
      <c r="B557" t="s">
        <v>2012</v>
      </c>
      <c r="C557" t="s">
        <v>480</v>
      </c>
      <c r="D557" t="s">
        <v>479</v>
      </c>
      <c r="E557" s="264" t="s">
        <v>7372</v>
      </c>
    </row>
    <row r="558" spans="1:5">
      <c r="A558">
        <v>40529</v>
      </c>
      <c r="B558" t="s">
        <v>2013</v>
      </c>
      <c r="C558" t="s">
        <v>480</v>
      </c>
      <c r="D558" t="s">
        <v>479</v>
      </c>
      <c r="E558" s="264" t="s">
        <v>7373</v>
      </c>
    </row>
    <row r="559" spans="1:5">
      <c r="A559">
        <v>36170</v>
      </c>
      <c r="B559" t="s">
        <v>2014</v>
      </c>
      <c r="C559" t="s">
        <v>480</v>
      </c>
      <c r="D559" t="s">
        <v>484</v>
      </c>
      <c r="E559" s="264" t="s">
        <v>7374</v>
      </c>
    </row>
    <row r="560" spans="1:5">
      <c r="A560">
        <v>40524</v>
      </c>
      <c r="B560" t="s">
        <v>2015</v>
      </c>
      <c r="C560" t="s">
        <v>480</v>
      </c>
      <c r="D560" t="s">
        <v>479</v>
      </c>
      <c r="E560" s="264" t="s">
        <v>7375</v>
      </c>
    </row>
    <row r="561" spans="1:5">
      <c r="A561">
        <v>36156</v>
      </c>
      <c r="B561" t="s">
        <v>2016</v>
      </c>
      <c r="C561" t="s">
        <v>480</v>
      </c>
      <c r="D561" t="s">
        <v>479</v>
      </c>
      <c r="E561" s="264" t="s">
        <v>7376</v>
      </c>
    </row>
    <row r="562" spans="1:5">
      <c r="A562">
        <v>36155</v>
      </c>
      <c r="B562" t="s">
        <v>2017</v>
      </c>
      <c r="C562" t="s">
        <v>480</v>
      </c>
      <c r="D562" t="s">
        <v>479</v>
      </c>
      <c r="E562" s="264" t="s">
        <v>7377</v>
      </c>
    </row>
    <row r="563" spans="1:5">
      <c r="A563">
        <v>36154</v>
      </c>
      <c r="B563" t="s">
        <v>2018</v>
      </c>
      <c r="C563" t="s">
        <v>480</v>
      </c>
      <c r="D563" t="s">
        <v>479</v>
      </c>
      <c r="E563" s="264" t="s">
        <v>7198</v>
      </c>
    </row>
    <row r="564" spans="1:5">
      <c r="A564">
        <v>695</v>
      </c>
      <c r="B564" t="s">
        <v>2019</v>
      </c>
      <c r="C564" t="s">
        <v>480</v>
      </c>
      <c r="D564" t="s">
        <v>479</v>
      </c>
      <c r="E564" s="264" t="s">
        <v>7378</v>
      </c>
    </row>
    <row r="565" spans="1:5">
      <c r="A565">
        <v>679</v>
      </c>
      <c r="B565" t="s">
        <v>2020</v>
      </c>
      <c r="C565" t="s">
        <v>480</v>
      </c>
      <c r="D565" t="s">
        <v>479</v>
      </c>
      <c r="E565" s="264" t="s">
        <v>7373</v>
      </c>
    </row>
    <row r="566" spans="1:5">
      <c r="A566">
        <v>711</v>
      </c>
      <c r="B566" t="s">
        <v>2021</v>
      </c>
      <c r="C566" t="s">
        <v>480</v>
      </c>
      <c r="D566" t="s">
        <v>479</v>
      </c>
      <c r="E566" s="264" t="s">
        <v>7379</v>
      </c>
    </row>
    <row r="567" spans="1:5">
      <c r="A567">
        <v>712</v>
      </c>
      <c r="B567" t="s">
        <v>2023</v>
      </c>
      <c r="C567" t="s">
        <v>480</v>
      </c>
      <c r="D567" t="s">
        <v>479</v>
      </c>
      <c r="E567" s="264" t="s">
        <v>7380</v>
      </c>
    </row>
    <row r="568" spans="1:5">
      <c r="A568">
        <v>12614</v>
      </c>
      <c r="B568" t="s">
        <v>2024</v>
      </c>
      <c r="C568" t="s">
        <v>478</v>
      </c>
      <c r="D568" t="s">
        <v>481</v>
      </c>
      <c r="E568" s="264" t="s">
        <v>6925</v>
      </c>
    </row>
    <row r="569" spans="1:5">
      <c r="A569">
        <v>6140</v>
      </c>
      <c r="B569" t="s">
        <v>2025</v>
      </c>
      <c r="C569" t="s">
        <v>478</v>
      </c>
      <c r="D569" t="s">
        <v>479</v>
      </c>
      <c r="E569" s="264" t="s">
        <v>6918</v>
      </c>
    </row>
    <row r="570" spans="1:5">
      <c r="A570">
        <v>38399</v>
      </c>
      <c r="B570" t="s">
        <v>2026</v>
      </c>
      <c r="C570" t="s">
        <v>478</v>
      </c>
      <c r="D570" t="s">
        <v>479</v>
      </c>
      <c r="E570" s="264" t="s">
        <v>8169</v>
      </c>
    </row>
    <row r="571" spans="1:5">
      <c r="A571">
        <v>735</v>
      </c>
      <c r="B571" t="s">
        <v>2027</v>
      </c>
      <c r="C571" t="s">
        <v>478</v>
      </c>
      <c r="D571" t="s">
        <v>479</v>
      </c>
      <c r="E571" s="264" t="s">
        <v>8170</v>
      </c>
    </row>
    <row r="572" spans="1:5">
      <c r="A572">
        <v>736</v>
      </c>
      <c r="B572" t="s">
        <v>2028</v>
      </c>
      <c r="C572" t="s">
        <v>478</v>
      </c>
      <c r="D572" t="s">
        <v>479</v>
      </c>
      <c r="E572" s="264" t="s">
        <v>8171</v>
      </c>
    </row>
    <row r="573" spans="1:5">
      <c r="A573">
        <v>729</v>
      </c>
      <c r="B573" t="s">
        <v>2029</v>
      </c>
      <c r="C573" t="s">
        <v>478</v>
      </c>
      <c r="D573" t="s">
        <v>484</v>
      </c>
      <c r="E573" s="264" t="s">
        <v>8172</v>
      </c>
    </row>
    <row r="574" spans="1:5">
      <c r="A574">
        <v>39925</v>
      </c>
      <c r="B574" t="s">
        <v>2030</v>
      </c>
      <c r="C574" t="s">
        <v>478</v>
      </c>
      <c r="D574" t="s">
        <v>479</v>
      </c>
      <c r="E574" s="264" t="s">
        <v>8173</v>
      </c>
    </row>
    <row r="575" spans="1:5">
      <c r="A575">
        <v>731</v>
      </c>
      <c r="B575" t="s">
        <v>2031</v>
      </c>
      <c r="C575" t="s">
        <v>478</v>
      </c>
      <c r="D575" t="s">
        <v>479</v>
      </c>
      <c r="E575" s="264" t="s">
        <v>8174</v>
      </c>
    </row>
    <row r="576" spans="1:5">
      <c r="A576">
        <v>10575</v>
      </c>
      <c r="B576" t="s">
        <v>2032</v>
      </c>
      <c r="C576" t="s">
        <v>478</v>
      </c>
      <c r="D576" t="s">
        <v>479</v>
      </c>
      <c r="E576" s="264" t="s">
        <v>8175</v>
      </c>
    </row>
    <row r="577" spans="1:5">
      <c r="A577">
        <v>733</v>
      </c>
      <c r="B577" t="s">
        <v>2033</v>
      </c>
      <c r="C577" t="s">
        <v>478</v>
      </c>
      <c r="D577" t="s">
        <v>479</v>
      </c>
      <c r="E577" s="264" t="s">
        <v>8176</v>
      </c>
    </row>
    <row r="578" spans="1:5">
      <c r="A578">
        <v>732</v>
      </c>
      <c r="B578" t="s">
        <v>2034</v>
      </c>
      <c r="C578" t="s">
        <v>478</v>
      </c>
      <c r="D578" t="s">
        <v>479</v>
      </c>
      <c r="E578" s="264" t="s">
        <v>8177</v>
      </c>
    </row>
    <row r="579" spans="1:5">
      <c r="A579">
        <v>737</v>
      </c>
      <c r="B579" t="s">
        <v>2035</v>
      </c>
      <c r="C579" t="s">
        <v>478</v>
      </c>
      <c r="D579" t="s">
        <v>479</v>
      </c>
      <c r="E579" s="264" t="s">
        <v>8178</v>
      </c>
    </row>
    <row r="580" spans="1:5">
      <c r="A580">
        <v>738</v>
      </c>
      <c r="B580" t="s">
        <v>2036</v>
      </c>
      <c r="C580" t="s">
        <v>478</v>
      </c>
      <c r="D580" t="s">
        <v>479</v>
      </c>
      <c r="E580" s="264" t="s">
        <v>8179</v>
      </c>
    </row>
    <row r="581" spans="1:5">
      <c r="A581">
        <v>740</v>
      </c>
      <c r="B581" t="s">
        <v>2037</v>
      </c>
      <c r="C581" t="s">
        <v>478</v>
      </c>
      <c r="D581" t="s">
        <v>479</v>
      </c>
      <c r="E581" s="264" t="s">
        <v>8180</v>
      </c>
    </row>
    <row r="582" spans="1:5">
      <c r="A582">
        <v>734</v>
      </c>
      <c r="B582" t="s">
        <v>2038</v>
      </c>
      <c r="C582" t="s">
        <v>478</v>
      </c>
      <c r="D582" t="s">
        <v>479</v>
      </c>
      <c r="E582" s="264" t="s">
        <v>8181</v>
      </c>
    </row>
    <row r="583" spans="1:5">
      <c r="A583">
        <v>39008</v>
      </c>
      <c r="B583" t="s">
        <v>2039</v>
      </c>
      <c r="C583" t="s">
        <v>478</v>
      </c>
      <c r="D583" t="s">
        <v>479</v>
      </c>
      <c r="E583" s="264" t="s">
        <v>2040</v>
      </c>
    </row>
    <row r="584" spans="1:5">
      <c r="A584">
        <v>39009</v>
      </c>
      <c r="B584" t="s">
        <v>2041</v>
      </c>
      <c r="C584" t="s">
        <v>478</v>
      </c>
      <c r="D584" t="s">
        <v>479</v>
      </c>
      <c r="E584" s="264" t="s">
        <v>2042</v>
      </c>
    </row>
    <row r="585" spans="1:5">
      <c r="A585">
        <v>10587</v>
      </c>
      <c r="B585" t="s">
        <v>2043</v>
      </c>
      <c r="C585" t="s">
        <v>478</v>
      </c>
      <c r="D585" t="s">
        <v>481</v>
      </c>
      <c r="E585" s="264" t="s">
        <v>8182</v>
      </c>
    </row>
    <row r="586" spans="1:5">
      <c r="A586">
        <v>759</v>
      </c>
      <c r="B586" t="s">
        <v>2044</v>
      </c>
      <c r="C586" t="s">
        <v>478</v>
      </c>
      <c r="D586" t="s">
        <v>481</v>
      </c>
      <c r="E586" s="264" t="s">
        <v>8183</v>
      </c>
    </row>
    <row r="587" spans="1:5">
      <c r="A587">
        <v>761</v>
      </c>
      <c r="B587" t="s">
        <v>2045</v>
      </c>
      <c r="C587" t="s">
        <v>478</v>
      </c>
      <c r="D587" t="s">
        <v>481</v>
      </c>
      <c r="E587" s="264" t="s">
        <v>8184</v>
      </c>
    </row>
    <row r="588" spans="1:5">
      <c r="A588">
        <v>750</v>
      </c>
      <c r="B588" t="s">
        <v>2046</v>
      </c>
      <c r="C588" t="s">
        <v>478</v>
      </c>
      <c r="D588" t="s">
        <v>481</v>
      </c>
      <c r="E588" s="264" t="s">
        <v>8185</v>
      </c>
    </row>
    <row r="589" spans="1:5">
      <c r="A589">
        <v>755</v>
      </c>
      <c r="B589" t="s">
        <v>2047</v>
      </c>
      <c r="C589" t="s">
        <v>478</v>
      </c>
      <c r="D589" t="s">
        <v>481</v>
      </c>
      <c r="E589" s="264" t="s">
        <v>8186</v>
      </c>
    </row>
    <row r="590" spans="1:5">
      <c r="A590">
        <v>749</v>
      </c>
      <c r="B590" t="s">
        <v>2048</v>
      </c>
      <c r="C590" t="s">
        <v>478</v>
      </c>
      <c r="D590" t="s">
        <v>481</v>
      </c>
      <c r="E590" s="264" t="s">
        <v>8187</v>
      </c>
    </row>
    <row r="591" spans="1:5">
      <c r="A591">
        <v>756</v>
      </c>
      <c r="B591" t="s">
        <v>2049</v>
      </c>
      <c r="C591" t="s">
        <v>478</v>
      </c>
      <c r="D591" t="s">
        <v>481</v>
      </c>
      <c r="E591" s="264" t="s">
        <v>8188</v>
      </c>
    </row>
    <row r="592" spans="1:5">
      <c r="A592">
        <v>757</v>
      </c>
      <c r="B592" t="s">
        <v>2050</v>
      </c>
      <c r="C592" t="s">
        <v>478</v>
      </c>
      <c r="D592" t="s">
        <v>481</v>
      </c>
      <c r="E592" s="264" t="s">
        <v>8189</v>
      </c>
    </row>
    <row r="593" spans="1:5">
      <c r="A593">
        <v>10588</v>
      </c>
      <c r="B593" t="s">
        <v>2051</v>
      </c>
      <c r="C593" t="s">
        <v>478</v>
      </c>
      <c r="D593" t="s">
        <v>481</v>
      </c>
      <c r="E593" s="264" t="s">
        <v>8190</v>
      </c>
    </row>
    <row r="594" spans="1:5">
      <c r="A594">
        <v>10592</v>
      </c>
      <c r="B594" t="s">
        <v>2052</v>
      </c>
      <c r="C594" t="s">
        <v>478</v>
      </c>
      <c r="D594" t="s">
        <v>481</v>
      </c>
      <c r="E594" s="264" t="s">
        <v>8191</v>
      </c>
    </row>
    <row r="595" spans="1:5">
      <c r="A595">
        <v>10589</v>
      </c>
      <c r="B595" t="s">
        <v>2053</v>
      </c>
      <c r="C595" t="s">
        <v>478</v>
      </c>
      <c r="D595" t="s">
        <v>481</v>
      </c>
      <c r="E595" s="264" t="s">
        <v>8192</v>
      </c>
    </row>
    <row r="596" spans="1:5">
      <c r="A596">
        <v>760</v>
      </c>
      <c r="B596" t="s">
        <v>2054</v>
      </c>
      <c r="C596" t="s">
        <v>478</v>
      </c>
      <c r="D596" t="s">
        <v>481</v>
      </c>
      <c r="E596" s="264" t="s">
        <v>8193</v>
      </c>
    </row>
    <row r="597" spans="1:5">
      <c r="A597">
        <v>751</v>
      </c>
      <c r="B597" t="s">
        <v>2055</v>
      </c>
      <c r="C597" t="s">
        <v>478</v>
      </c>
      <c r="D597" t="s">
        <v>481</v>
      </c>
      <c r="E597" s="264" t="s">
        <v>8194</v>
      </c>
    </row>
    <row r="598" spans="1:5">
      <c r="A598">
        <v>754</v>
      </c>
      <c r="B598" t="s">
        <v>2056</v>
      </c>
      <c r="C598" t="s">
        <v>478</v>
      </c>
      <c r="D598" t="s">
        <v>481</v>
      </c>
      <c r="E598" s="264" t="s">
        <v>8195</v>
      </c>
    </row>
    <row r="599" spans="1:5">
      <c r="A599">
        <v>44489</v>
      </c>
      <c r="B599" t="s">
        <v>2057</v>
      </c>
      <c r="C599" t="s">
        <v>478</v>
      </c>
      <c r="D599" t="s">
        <v>479</v>
      </c>
      <c r="E599" s="264" t="s">
        <v>8196</v>
      </c>
    </row>
    <row r="600" spans="1:5">
      <c r="A600">
        <v>39917</v>
      </c>
      <c r="B600" t="s">
        <v>2058</v>
      </c>
      <c r="C600" t="s">
        <v>478</v>
      </c>
      <c r="D600" t="s">
        <v>479</v>
      </c>
      <c r="E600" s="264" t="s">
        <v>2059</v>
      </c>
    </row>
    <row r="601" spans="1:5">
      <c r="A601">
        <v>38167</v>
      </c>
      <c r="B601" t="s">
        <v>2060</v>
      </c>
      <c r="C601" t="s">
        <v>489</v>
      </c>
      <c r="D601" t="s">
        <v>479</v>
      </c>
      <c r="E601" s="264" t="s">
        <v>8197</v>
      </c>
    </row>
    <row r="602" spans="1:5">
      <c r="A602">
        <v>36145</v>
      </c>
      <c r="B602" t="s">
        <v>2061</v>
      </c>
      <c r="C602" t="s">
        <v>489</v>
      </c>
      <c r="D602" t="s">
        <v>479</v>
      </c>
      <c r="E602" s="264" t="s">
        <v>8198</v>
      </c>
    </row>
    <row r="603" spans="1:5">
      <c r="A603">
        <v>12893</v>
      </c>
      <c r="B603" t="s">
        <v>2062</v>
      </c>
      <c r="C603" t="s">
        <v>489</v>
      </c>
      <c r="D603" t="s">
        <v>479</v>
      </c>
      <c r="E603" s="264" t="s">
        <v>7805</v>
      </c>
    </row>
    <row r="604" spans="1:5">
      <c r="A604">
        <v>11685</v>
      </c>
      <c r="B604" t="s">
        <v>2063</v>
      </c>
      <c r="C604" t="s">
        <v>478</v>
      </c>
      <c r="D604" t="s">
        <v>479</v>
      </c>
      <c r="E604" s="264" t="s">
        <v>2064</v>
      </c>
    </row>
    <row r="605" spans="1:5">
      <c r="A605">
        <v>11680</v>
      </c>
      <c r="B605" t="s">
        <v>2065</v>
      </c>
      <c r="C605" t="s">
        <v>478</v>
      </c>
      <c r="D605" t="s">
        <v>479</v>
      </c>
      <c r="E605" s="264" t="s">
        <v>7644</v>
      </c>
    </row>
    <row r="606" spans="1:5">
      <c r="A606">
        <v>11679</v>
      </c>
      <c r="B606" t="s">
        <v>2066</v>
      </c>
      <c r="C606" t="s">
        <v>478</v>
      </c>
      <c r="D606" t="s">
        <v>479</v>
      </c>
      <c r="E606" s="264" t="s">
        <v>1110</v>
      </c>
    </row>
    <row r="607" spans="1:5">
      <c r="A607">
        <v>2512</v>
      </c>
      <c r="B607" t="s">
        <v>2067</v>
      </c>
      <c r="C607" t="s">
        <v>478</v>
      </c>
      <c r="D607" t="s">
        <v>481</v>
      </c>
      <c r="E607" s="264" t="s">
        <v>6939</v>
      </c>
    </row>
    <row r="608" spans="1:5">
      <c r="A608">
        <v>4374</v>
      </c>
      <c r="B608" t="s">
        <v>2068</v>
      </c>
      <c r="C608" t="s">
        <v>478</v>
      </c>
      <c r="D608" t="s">
        <v>479</v>
      </c>
      <c r="E608" s="264" t="s">
        <v>924</v>
      </c>
    </row>
    <row r="609" spans="1:5">
      <c r="A609">
        <v>7568</v>
      </c>
      <c r="B609" t="s">
        <v>2070</v>
      </c>
      <c r="C609" t="s">
        <v>478</v>
      </c>
      <c r="D609" t="s">
        <v>479</v>
      </c>
      <c r="E609" s="264" t="s">
        <v>6975</v>
      </c>
    </row>
    <row r="610" spans="1:5">
      <c r="A610">
        <v>7584</v>
      </c>
      <c r="B610" t="s">
        <v>2071</v>
      </c>
      <c r="C610" t="s">
        <v>478</v>
      </c>
      <c r="D610" t="s">
        <v>479</v>
      </c>
      <c r="E610" s="264" t="s">
        <v>925</v>
      </c>
    </row>
    <row r="611" spans="1:5">
      <c r="A611">
        <v>11945</v>
      </c>
      <c r="B611" t="s">
        <v>2072</v>
      </c>
      <c r="C611" t="s">
        <v>478</v>
      </c>
      <c r="D611" t="s">
        <v>479</v>
      </c>
      <c r="E611" s="264" t="s">
        <v>926</v>
      </c>
    </row>
    <row r="612" spans="1:5">
      <c r="A612">
        <v>11946</v>
      </c>
      <c r="B612" t="s">
        <v>2073</v>
      </c>
      <c r="C612" t="s">
        <v>478</v>
      </c>
      <c r="D612" t="s">
        <v>479</v>
      </c>
      <c r="E612" s="264" t="s">
        <v>926</v>
      </c>
    </row>
    <row r="613" spans="1:5">
      <c r="A613">
        <v>4375</v>
      </c>
      <c r="B613" t="s">
        <v>2074</v>
      </c>
      <c r="C613" t="s">
        <v>478</v>
      </c>
      <c r="D613" t="s">
        <v>484</v>
      </c>
      <c r="E613" s="264" t="s">
        <v>927</v>
      </c>
    </row>
    <row r="614" spans="1:5">
      <c r="A614">
        <v>11950</v>
      </c>
      <c r="B614" t="s">
        <v>2075</v>
      </c>
      <c r="C614" t="s">
        <v>478</v>
      </c>
      <c r="D614" t="s">
        <v>479</v>
      </c>
      <c r="E614" s="264" t="s">
        <v>8199</v>
      </c>
    </row>
    <row r="615" spans="1:5">
      <c r="A615">
        <v>4376</v>
      </c>
      <c r="B615" t="s">
        <v>2076</v>
      </c>
      <c r="C615" t="s">
        <v>478</v>
      </c>
      <c r="D615" t="s">
        <v>479</v>
      </c>
      <c r="E615" s="264" t="s">
        <v>928</v>
      </c>
    </row>
    <row r="616" spans="1:5">
      <c r="A616">
        <v>7583</v>
      </c>
      <c r="B616" t="s">
        <v>2077</v>
      </c>
      <c r="C616" t="s">
        <v>478</v>
      </c>
      <c r="D616" t="s">
        <v>479</v>
      </c>
      <c r="E616" s="264" t="s">
        <v>8120</v>
      </c>
    </row>
    <row r="617" spans="1:5">
      <c r="A617">
        <v>4350</v>
      </c>
      <c r="B617" t="s">
        <v>2078</v>
      </c>
      <c r="C617" t="s">
        <v>478</v>
      </c>
      <c r="D617" t="s">
        <v>479</v>
      </c>
      <c r="E617" s="264" t="s">
        <v>886</v>
      </c>
    </row>
    <row r="618" spans="1:5">
      <c r="A618">
        <v>39886</v>
      </c>
      <c r="B618" t="s">
        <v>2079</v>
      </c>
      <c r="C618" t="s">
        <v>478</v>
      </c>
      <c r="D618" t="s">
        <v>481</v>
      </c>
      <c r="E618" s="264" t="s">
        <v>1223</v>
      </c>
    </row>
    <row r="619" spans="1:5">
      <c r="A619">
        <v>39887</v>
      </c>
      <c r="B619" t="s">
        <v>2080</v>
      </c>
      <c r="C619" t="s">
        <v>478</v>
      </c>
      <c r="D619" t="s">
        <v>481</v>
      </c>
      <c r="E619" s="264" t="s">
        <v>5056</v>
      </c>
    </row>
    <row r="620" spans="1:5">
      <c r="A620">
        <v>39888</v>
      </c>
      <c r="B620" t="s">
        <v>2081</v>
      </c>
      <c r="C620" t="s">
        <v>478</v>
      </c>
      <c r="D620" t="s">
        <v>481</v>
      </c>
      <c r="E620" s="264" t="s">
        <v>7326</v>
      </c>
    </row>
    <row r="621" spans="1:5">
      <c r="A621">
        <v>39890</v>
      </c>
      <c r="B621" t="s">
        <v>2082</v>
      </c>
      <c r="C621" t="s">
        <v>478</v>
      </c>
      <c r="D621" t="s">
        <v>481</v>
      </c>
      <c r="E621" s="264" t="s">
        <v>8200</v>
      </c>
    </row>
    <row r="622" spans="1:5">
      <c r="A622">
        <v>39891</v>
      </c>
      <c r="B622" t="s">
        <v>2083</v>
      </c>
      <c r="C622" t="s">
        <v>478</v>
      </c>
      <c r="D622" t="s">
        <v>481</v>
      </c>
      <c r="E622" s="264" t="s">
        <v>8201</v>
      </c>
    </row>
    <row r="623" spans="1:5">
      <c r="A623">
        <v>39892</v>
      </c>
      <c r="B623" t="s">
        <v>2085</v>
      </c>
      <c r="C623" t="s">
        <v>478</v>
      </c>
      <c r="D623" t="s">
        <v>481</v>
      </c>
      <c r="E623" s="264" t="s">
        <v>8202</v>
      </c>
    </row>
    <row r="624" spans="1:5">
      <c r="A624">
        <v>790</v>
      </c>
      <c r="B624" t="s">
        <v>2086</v>
      </c>
      <c r="C624" t="s">
        <v>478</v>
      </c>
      <c r="D624" t="s">
        <v>481</v>
      </c>
      <c r="E624" s="264" t="s">
        <v>1135</v>
      </c>
    </row>
    <row r="625" spans="1:5">
      <c r="A625">
        <v>766</v>
      </c>
      <c r="B625" t="s">
        <v>2087</v>
      </c>
      <c r="C625" t="s">
        <v>478</v>
      </c>
      <c r="D625" t="s">
        <v>481</v>
      </c>
      <c r="E625" s="264" t="s">
        <v>1135</v>
      </c>
    </row>
    <row r="626" spans="1:5">
      <c r="A626">
        <v>791</v>
      </c>
      <c r="B626" t="s">
        <v>2088</v>
      </c>
      <c r="C626" t="s">
        <v>478</v>
      </c>
      <c r="D626" t="s">
        <v>481</v>
      </c>
      <c r="E626" s="264" t="s">
        <v>1135</v>
      </c>
    </row>
    <row r="627" spans="1:5">
      <c r="A627">
        <v>767</v>
      </c>
      <c r="B627" t="s">
        <v>2089</v>
      </c>
      <c r="C627" t="s">
        <v>478</v>
      </c>
      <c r="D627" t="s">
        <v>481</v>
      </c>
      <c r="E627" s="264" t="s">
        <v>1135</v>
      </c>
    </row>
    <row r="628" spans="1:5">
      <c r="A628">
        <v>768</v>
      </c>
      <c r="B628" t="s">
        <v>2090</v>
      </c>
      <c r="C628" t="s">
        <v>478</v>
      </c>
      <c r="D628" t="s">
        <v>481</v>
      </c>
      <c r="E628" s="264" t="s">
        <v>8203</v>
      </c>
    </row>
    <row r="629" spans="1:5">
      <c r="A629">
        <v>789</v>
      </c>
      <c r="B629" t="s">
        <v>2091</v>
      </c>
      <c r="C629" t="s">
        <v>478</v>
      </c>
      <c r="D629" t="s">
        <v>481</v>
      </c>
      <c r="E629" s="264" t="s">
        <v>8204</v>
      </c>
    </row>
    <row r="630" spans="1:5">
      <c r="A630">
        <v>769</v>
      </c>
      <c r="B630" t="s">
        <v>2092</v>
      </c>
      <c r="C630" t="s">
        <v>478</v>
      </c>
      <c r="D630" t="s">
        <v>481</v>
      </c>
      <c r="E630" s="264" t="s">
        <v>8203</v>
      </c>
    </row>
    <row r="631" spans="1:5">
      <c r="A631">
        <v>770</v>
      </c>
      <c r="B631" t="s">
        <v>2093</v>
      </c>
      <c r="C631" t="s">
        <v>478</v>
      </c>
      <c r="D631" t="s">
        <v>481</v>
      </c>
      <c r="E631" s="264" t="s">
        <v>8205</v>
      </c>
    </row>
    <row r="632" spans="1:5">
      <c r="A632">
        <v>12394</v>
      </c>
      <c r="B632" t="s">
        <v>2094</v>
      </c>
      <c r="C632" t="s">
        <v>478</v>
      </c>
      <c r="D632" t="s">
        <v>481</v>
      </c>
      <c r="E632" s="264" t="s">
        <v>8205</v>
      </c>
    </row>
    <row r="633" spans="1:5">
      <c r="A633">
        <v>764</v>
      </c>
      <c r="B633" t="s">
        <v>2095</v>
      </c>
      <c r="C633" t="s">
        <v>478</v>
      </c>
      <c r="D633" t="s">
        <v>481</v>
      </c>
      <c r="E633" s="264" t="s">
        <v>8206</v>
      </c>
    </row>
    <row r="634" spans="1:5">
      <c r="A634">
        <v>765</v>
      </c>
      <c r="B634" t="s">
        <v>2096</v>
      </c>
      <c r="C634" t="s">
        <v>478</v>
      </c>
      <c r="D634" t="s">
        <v>481</v>
      </c>
      <c r="E634" s="264" t="s">
        <v>8206</v>
      </c>
    </row>
    <row r="635" spans="1:5">
      <c r="A635">
        <v>787</v>
      </c>
      <c r="B635" t="s">
        <v>2097</v>
      </c>
      <c r="C635" t="s">
        <v>478</v>
      </c>
      <c r="D635" t="s">
        <v>481</v>
      </c>
      <c r="E635" s="264" t="s">
        <v>8207</v>
      </c>
    </row>
    <row r="636" spans="1:5">
      <c r="A636">
        <v>774</v>
      </c>
      <c r="B636" t="s">
        <v>2098</v>
      </c>
      <c r="C636" t="s">
        <v>478</v>
      </c>
      <c r="D636" t="s">
        <v>481</v>
      </c>
      <c r="E636" s="264" t="s">
        <v>8207</v>
      </c>
    </row>
    <row r="637" spans="1:5">
      <c r="A637">
        <v>773</v>
      </c>
      <c r="B637" t="s">
        <v>2099</v>
      </c>
      <c r="C637" t="s">
        <v>478</v>
      </c>
      <c r="D637" t="s">
        <v>481</v>
      </c>
      <c r="E637" s="264" t="s">
        <v>8207</v>
      </c>
    </row>
    <row r="638" spans="1:5">
      <c r="A638">
        <v>775</v>
      </c>
      <c r="B638" t="s">
        <v>2100</v>
      </c>
      <c r="C638" t="s">
        <v>478</v>
      </c>
      <c r="D638" t="s">
        <v>481</v>
      </c>
      <c r="E638" s="264" t="s">
        <v>8207</v>
      </c>
    </row>
    <row r="639" spans="1:5">
      <c r="A639">
        <v>788</v>
      </c>
      <c r="B639" t="s">
        <v>2101</v>
      </c>
      <c r="C639" t="s">
        <v>478</v>
      </c>
      <c r="D639" t="s">
        <v>481</v>
      </c>
      <c r="E639" s="264" t="s">
        <v>7267</v>
      </c>
    </row>
    <row r="640" spans="1:5">
      <c r="A640">
        <v>772</v>
      </c>
      <c r="B640" t="s">
        <v>2102</v>
      </c>
      <c r="C640" t="s">
        <v>478</v>
      </c>
      <c r="D640" t="s">
        <v>481</v>
      </c>
      <c r="E640" s="264" t="s">
        <v>7267</v>
      </c>
    </row>
    <row r="641" spans="1:5">
      <c r="A641">
        <v>771</v>
      </c>
      <c r="B641" t="s">
        <v>2103</v>
      </c>
      <c r="C641" t="s">
        <v>478</v>
      </c>
      <c r="D641" t="s">
        <v>481</v>
      </c>
      <c r="E641" s="264" t="s">
        <v>7267</v>
      </c>
    </row>
    <row r="642" spans="1:5">
      <c r="A642">
        <v>779</v>
      </c>
      <c r="B642" t="s">
        <v>2104</v>
      </c>
      <c r="C642" t="s">
        <v>478</v>
      </c>
      <c r="D642" t="s">
        <v>481</v>
      </c>
      <c r="E642" s="264" t="s">
        <v>8208</v>
      </c>
    </row>
    <row r="643" spans="1:5">
      <c r="A643">
        <v>776</v>
      </c>
      <c r="B643" t="s">
        <v>2105</v>
      </c>
      <c r="C643" t="s">
        <v>478</v>
      </c>
      <c r="D643" t="s">
        <v>481</v>
      </c>
      <c r="E643" s="264" t="s">
        <v>8209</v>
      </c>
    </row>
    <row r="644" spans="1:5">
      <c r="A644">
        <v>777</v>
      </c>
      <c r="B644" t="s">
        <v>2106</v>
      </c>
      <c r="C644" t="s">
        <v>478</v>
      </c>
      <c r="D644" t="s">
        <v>481</v>
      </c>
      <c r="E644" s="264" t="s">
        <v>8210</v>
      </c>
    </row>
    <row r="645" spans="1:5">
      <c r="A645">
        <v>780</v>
      </c>
      <c r="B645" t="s">
        <v>2107</v>
      </c>
      <c r="C645" t="s">
        <v>478</v>
      </c>
      <c r="D645" t="s">
        <v>481</v>
      </c>
      <c r="E645" s="264" t="s">
        <v>8211</v>
      </c>
    </row>
    <row r="646" spans="1:5">
      <c r="A646">
        <v>778</v>
      </c>
      <c r="B646" t="s">
        <v>2108</v>
      </c>
      <c r="C646" t="s">
        <v>478</v>
      </c>
      <c r="D646" t="s">
        <v>481</v>
      </c>
      <c r="E646" s="264" t="s">
        <v>8209</v>
      </c>
    </row>
    <row r="647" spans="1:5">
      <c r="A647">
        <v>781</v>
      </c>
      <c r="B647" t="s">
        <v>2109</v>
      </c>
      <c r="C647" t="s">
        <v>478</v>
      </c>
      <c r="D647" t="s">
        <v>481</v>
      </c>
      <c r="E647" s="264" t="s">
        <v>8212</v>
      </c>
    </row>
    <row r="648" spans="1:5">
      <c r="A648">
        <v>786</v>
      </c>
      <c r="B648" t="s">
        <v>2110</v>
      </c>
      <c r="C648" t="s">
        <v>478</v>
      </c>
      <c r="D648" t="s">
        <v>481</v>
      </c>
      <c r="E648" s="264" t="s">
        <v>8212</v>
      </c>
    </row>
    <row r="649" spans="1:5">
      <c r="A649">
        <v>782</v>
      </c>
      <c r="B649" t="s">
        <v>2111</v>
      </c>
      <c r="C649" t="s">
        <v>478</v>
      </c>
      <c r="D649" t="s">
        <v>481</v>
      </c>
      <c r="E649" s="264" t="s">
        <v>8212</v>
      </c>
    </row>
    <row r="650" spans="1:5">
      <c r="A650">
        <v>783</v>
      </c>
      <c r="B650" t="s">
        <v>2112</v>
      </c>
      <c r="C650" t="s">
        <v>478</v>
      </c>
      <c r="D650" t="s">
        <v>481</v>
      </c>
      <c r="E650" s="264" t="s">
        <v>8213</v>
      </c>
    </row>
    <row r="651" spans="1:5">
      <c r="A651">
        <v>785</v>
      </c>
      <c r="B651" t="s">
        <v>2113</v>
      </c>
      <c r="C651" t="s">
        <v>478</v>
      </c>
      <c r="D651" t="s">
        <v>481</v>
      </c>
      <c r="E651" s="264" t="s">
        <v>8214</v>
      </c>
    </row>
    <row r="652" spans="1:5">
      <c r="A652">
        <v>784</v>
      </c>
      <c r="B652" t="s">
        <v>2114</v>
      </c>
      <c r="C652" t="s">
        <v>478</v>
      </c>
      <c r="D652" t="s">
        <v>481</v>
      </c>
      <c r="E652" s="264" t="s">
        <v>8215</v>
      </c>
    </row>
    <row r="653" spans="1:5">
      <c r="A653">
        <v>831</v>
      </c>
      <c r="B653" t="s">
        <v>2115</v>
      </c>
      <c r="C653" t="s">
        <v>478</v>
      </c>
      <c r="D653" t="s">
        <v>479</v>
      </c>
      <c r="E653" s="264" t="s">
        <v>8216</v>
      </c>
    </row>
    <row r="654" spans="1:5">
      <c r="A654">
        <v>828</v>
      </c>
      <c r="B654" t="s">
        <v>2116</v>
      </c>
      <c r="C654" t="s">
        <v>478</v>
      </c>
      <c r="D654" t="s">
        <v>479</v>
      </c>
      <c r="E654" s="264" t="s">
        <v>994</v>
      </c>
    </row>
    <row r="655" spans="1:5">
      <c r="A655">
        <v>829</v>
      </c>
      <c r="B655" t="s">
        <v>2117</v>
      </c>
      <c r="C655" t="s">
        <v>478</v>
      </c>
      <c r="D655" t="s">
        <v>479</v>
      </c>
      <c r="E655" s="264" t="s">
        <v>8217</v>
      </c>
    </row>
    <row r="656" spans="1:5">
      <c r="A656">
        <v>812</v>
      </c>
      <c r="B656" t="s">
        <v>2118</v>
      </c>
      <c r="C656" t="s">
        <v>478</v>
      </c>
      <c r="D656" t="s">
        <v>479</v>
      </c>
      <c r="E656" s="264" t="s">
        <v>8218</v>
      </c>
    </row>
    <row r="657" spans="1:5">
      <c r="A657">
        <v>819</v>
      </c>
      <c r="B657" t="s">
        <v>2119</v>
      </c>
      <c r="C657" t="s">
        <v>478</v>
      </c>
      <c r="D657" t="s">
        <v>479</v>
      </c>
      <c r="E657" s="264" t="s">
        <v>6887</v>
      </c>
    </row>
    <row r="658" spans="1:5">
      <c r="A658">
        <v>818</v>
      </c>
      <c r="B658" t="s">
        <v>2120</v>
      </c>
      <c r="C658" t="s">
        <v>478</v>
      </c>
      <c r="D658" t="s">
        <v>479</v>
      </c>
      <c r="E658" s="264" t="s">
        <v>7621</v>
      </c>
    </row>
    <row r="659" spans="1:5">
      <c r="A659">
        <v>823</v>
      </c>
      <c r="B659" t="s">
        <v>2121</v>
      </c>
      <c r="C659" t="s">
        <v>478</v>
      </c>
      <c r="D659" t="s">
        <v>479</v>
      </c>
      <c r="E659" s="264" t="s">
        <v>8219</v>
      </c>
    </row>
    <row r="660" spans="1:5">
      <c r="A660">
        <v>830</v>
      </c>
      <c r="B660" t="s">
        <v>2122</v>
      </c>
      <c r="C660" t="s">
        <v>478</v>
      </c>
      <c r="D660" t="s">
        <v>479</v>
      </c>
      <c r="E660" s="264" t="s">
        <v>7951</v>
      </c>
    </row>
    <row r="661" spans="1:5">
      <c r="A661">
        <v>826</v>
      </c>
      <c r="B661" t="s">
        <v>2123</v>
      </c>
      <c r="C661" t="s">
        <v>478</v>
      </c>
      <c r="D661" t="s">
        <v>479</v>
      </c>
      <c r="E661" s="264" t="s">
        <v>8220</v>
      </c>
    </row>
    <row r="662" spans="1:5">
      <c r="A662">
        <v>827</v>
      </c>
      <c r="B662" t="s">
        <v>2124</v>
      </c>
      <c r="C662" t="s">
        <v>478</v>
      </c>
      <c r="D662" t="s">
        <v>479</v>
      </c>
      <c r="E662" s="264" t="s">
        <v>8221</v>
      </c>
    </row>
    <row r="663" spans="1:5">
      <c r="A663">
        <v>832</v>
      </c>
      <c r="B663" t="s">
        <v>2125</v>
      </c>
      <c r="C663" t="s">
        <v>478</v>
      </c>
      <c r="D663" t="s">
        <v>479</v>
      </c>
      <c r="E663" s="264" t="s">
        <v>915</v>
      </c>
    </row>
    <row r="664" spans="1:5">
      <c r="A664">
        <v>833</v>
      </c>
      <c r="B664" t="s">
        <v>2126</v>
      </c>
      <c r="C664" t="s">
        <v>478</v>
      </c>
      <c r="D664" t="s">
        <v>479</v>
      </c>
      <c r="E664" s="264" t="s">
        <v>809</v>
      </c>
    </row>
    <row r="665" spans="1:5">
      <c r="A665">
        <v>834</v>
      </c>
      <c r="B665" t="s">
        <v>2127</v>
      </c>
      <c r="C665" t="s">
        <v>478</v>
      </c>
      <c r="D665" t="s">
        <v>479</v>
      </c>
      <c r="E665" s="264" t="s">
        <v>8222</v>
      </c>
    </row>
    <row r="666" spans="1:5">
      <c r="A666">
        <v>825</v>
      </c>
      <c r="B666" t="s">
        <v>2128</v>
      </c>
      <c r="C666" t="s">
        <v>478</v>
      </c>
      <c r="D666" t="s">
        <v>479</v>
      </c>
      <c r="E666" s="264" t="s">
        <v>2193</v>
      </c>
    </row>
    <row r="667" spans="1:5">
      <c r="A667">
        <v>813</v>
      </c>
      <c r="B667" t="s">
        <v>2129</v>
      </c>
      <c r="C667" t="s">
        <v>478</v>
      </c>
      <c r="D667" t="s">
        <v>479</v>
      </c>
      <c r="E667" s="264" t="s">
        <v>3447</v>
      </c>
    </row>
    <row r="668" spans="1:5">
      <c r="A668">
        <v>820</v>
      </c>
      <c r="B668" t="s">
        <v>2130</v>
      </c>
      <c r="C668" t="s">
        <v>478</v>
      </c>
      <c r="D668" t="s">
        <v>479</v>
      </c>
      <c r="E668" s="264" t="s">
        <v>1114</v>
      </c>
    </row>
    <row r="669" spans="1:5">
      <c r="A669">
        <v>816</v>
      </c>
      <c r="B669" t="s">
        <v>2131</v>
      </c>
      <c r="C669" t="s">
        <v>478</v>
      </c>
      <c r="D669" t="s">
        <v>479</v>
      </c>
      <c r="E669" s="264" t="s">
        <v>1004</v>
      </c>
    </row>
    <row r="670" spans="1:5">
      <c r="A670">
        <v>814</v>
      </c>
      <c r="B670" t="s">
        <v>2132</v>
      </c>
      <c r="C670" t="s">
        <v>478</v>
      </c>
      <c r="D670" t="s">
        <v>479</v>
      </c>
      <c r="E670" s="264" t="s">
        <v>8223</v>
      </c>
    </row>
    <row r="671" spans="1:5">
      <c r="A671">
        <v>815</v>
      </c>
      <c r="B671" t="s">
        <v>2133</v>
      </c>
      <c r="C671" t="s">
        <v>478</v>
      </c>
      <c r="D671" t="s">
        <v>479</v>
      </c>
      <c r="E671" s="264" t="s">
        <v>1003</v>
      </c>
    </row>
    <row r="672" spans="1:5">
      <c r="A672">
        <v>822</v>
      </c>
      <c r="B672" t="s">
        <v>2134</v>
      </c>
      <c r="C672" t="s">
        <v>478</v>
      </c>
      <c r="D672" t="s">
        <v>479</v>
      </c>
      <c r="E672" s="264" t="s">
        <v>7592</v>
      </c>
    </row>
    <row r="673" spans="1:5">
      <c r="A673">
        <v>821</v>
      </c>
      <c r="B673" t="s">
        <v>2135</v>
      </c>
      <c r="C673" t="s">
        <v>478</v>
      </c>
      <c r="D673" t="s">
        <v>479</v>
      </c>
      <c r="E673" s="264" t="s">
        <v>8224</v>
      </c>
    </row>
    <row r="674" spans="1:5">
      <c r="A674">
        <v>817</v>
      </c>
      <c r="B674" t="s">
        <v>2136</v>
      </c>
      <c r="C674" t="s">
        <v>478</v>
      </c>
      <c r="D674" t="s">
        <v>479</v>
      </c>
      <c r="E674" s="264" t="s">
        <v>1346</v>
      </c>
    </row>
    <row r="675" spans="1:5">
      <c r="A675">
        <v>20086</v>
      </c>
      <c r="B675" t="s">
        <v>2137</v>
      </c>
      <c r="C675" t="s">
        <v>478</v>
      </c>
      <c r="D675" t="s">
        <v>479</v>
      </c>
      <c r="E675" s="264" t="s">
        <v>7017</v>
      </c>
    </row>
    <row r="676" spans="1:5">
      <c r="A676">
        <v>39191</v>
      </c>
      <c r="B676" t="s">
        <v>2138</v>
      </c>
      <c r="C676" t="s">
        <v>478</v>
      </c>
      <c r="D676" t="s">
        <v>479</v>
      </c>
      <c r="E676" s="264" t="s">
        <v>1170</v>
      </c>
    </row>
    <row r="677" spans="1:5">
      <c r="A677">
        <v>39190</v>
      </c>
      <c r="B677" t="s">
        <v>2139</v>
      </c>
      <c r="C677" t="s">
        <v>478</v>
      </c>
      <c r="D677" t="s">
        <v>479</v>
      </c>
      <c r="E677" s="264" t="s">
        <v>8225</v>
      </c>
    </row>
    <row r="678" spans="1:5">
      <c r="A678">
        <v>39189</v>
      </c>
      <c r="B678" t="s">
        <v>2140</v>
      </c>
      <c r="C678" t="s">
        <v>478</v>
      </c>
      <c r="D678" t="s">
        <v>479</v>
      </c>
      <c r="E678" s="264" t="s">
        <v>8226</v>
      </c>
    </row>
    <row r="679" spans="1:5">
      <c r="A679">
        <v>39186</v>
      </c>
      <c r="B679" t="s">
        <v>2141</v>
      </c>
      <c r="C679" t="s">
        <v>478</v>
      </c>
      <c r="D679" t="s">
        <v>479</v>
      </c>
      <c r="E679" s="264" t="s">
        <v>7837</v>
      </c>
    </row>
    <row r="680" spans="1:5">
      <c r="A680">
        <v>39188</v>
      </c>
      <c r="B680" t="s">
        <v>2142</v>
      </c>
      <c r="C680" t="s">
        <v>478</v>
      </c>
      <c r="D680" t="s">
        <v>479</v>
      </c>
      <c r="E680" s="264" t="s">
        <v>8227</v>
      </c>
    </row>
    <row r="681" spans="1:5">
      <c r="A681">
        <v>39187</v>
      </c>
      <c r="B681" t="s">
        <v>2143</v>
      </c>
      <c r="C681" t="s">
        <v>478</v>
      </c>
      <c r="D681" t="s">
        <v>479</v>
      </c>
      <c r="E681" s="264" t="s">
        <v>8228</v>
      </c>
    </row>
    <row r="682" spans="1:5">
      <c r="A682">
        <v>39184</v>
      </c>
      <c r="B682" t="s">
        <v>2145</v>
      </c>
      <c r="C682" t="s">
        <v>478</v>
      </c>
      <c r="D682" t="s">
        <v>479</v>
      </c>
      <c r="E682" s="264" t="s">
        <v>7365</v>
      </c>
    </row>
    <row r="683" spans="1:5">
      <c r="A683">
        <v>39185</v>
      </c>
      <c r="B683" t="s">
        <v>2146</v>
      </c>
      <c r="C683" t="s">
        <v>478</v>
      </c>
      <c r="D683" t="s">
        <v>479</v>
      </c>
      <c r="E683" s="264" t="s">
        <v>7759</v>
      </c>
    </row>
    <row r="684" spans="1:5">
      <c r="A684">
        <v>39198</v>
      </c>
      <c r="B684" t="s">
        <v>2147</v>
      </c>
      <c r="C684" t="s">
        <v>478</v>
      </c>
      <c r="D684" t="s">
        <v>479</v>
      </c>
      <c r="E684" s="264" t="s">
        <v>7697</v>
      </c>
    </row>
    <row r="685" spans="1:5">
      <c r="A685">
        <v>39197</v>
      </c>
      <c r="B685" t="s">
        <v>2148</v>
      </c>
      <c r="C685" t="s">
        <v>478</v>
      </c>
      <c r="D685" t="s">
        <v>479</v>
      </c>
      <c r="E685" s="264" t="s">
        <v>8229</v>
      </c>
    </row>
    <row r="686" spans="1:5">
      <c r="A686">
        <v>39196</v>
      </c>
      <c r="B686" t="s">
        <v>2149</v>
      </c>
      <c r="C686" t="s">
        <v>478</v>
      </c>
      <c r="D686" t="s">
        <v>479</v>
      </c>
      <c r="E686" s="264" t="s">
        <v>8230</v>
      </c>
    </row>
    <row r="687" spans="1:5">
      <c r="A687">
        <v>39199</v>
      </c>
      <c r="B687" t="s">
        <v>2150</v>
      </c>
      <c r="C687" t="s">
        <v>478</v>
      </c>
      <c r="D687" t="s">
        <v>479</v>
      </c>
      <c r="E687" s="264" t="s">
        <v>8231</v>
      </c>
    </row>
    <row r="688" spans="1:5">
      <c r="A688">
        <v>39195</v>
      </c>
      <c r="B688" t="s">
        <v>2151</v>
      </c>
      <c r="C688" t="s">
        <v>478</v>
      </c>
      <c r="D688" t="s">
        <v>479</v>
      </c>
      <c r="E688" s="264" t="s">
        <v>8232</v>
      </c>
    </row>
    <row r="689" spans="1:5">
      <c r="A689">
        <v>39194</v>
      </c>
      <c r="B689" t="s">
        <v>2152</v>
      </c>
      <c r="C689" t="s">
        <v>478</v>
      </c>
      <c r="D689" t="s">
        <v>479</v>
      </c>
      <c r="E689" s="264" t="s">
        <v>8233</v>
      </c>
    </row>
    <row r="690" spans="1:5">
      <c r="A690">
        <v>39193</v>
      </c>
      <c r="B690" t="s">
        <v>2153</v>
      </c>
      <c r="C690" t="s">
        <v>478</v>
      </c>
      <c r="D690" t="s">
        <v>479</v>
      </c>
      <c r="E690" s="264" t="s">
        <v>8234</v>
      </c>
    </row>
    <row r="691" spans="1:5">
      <c r="A691">
        <v>39192</v>
      </c>
      <c r="B691" t="s">
        <v>2154</v>
      </c>
      <c r="C691" t="s">
        <v>478</v>
      </c>
      <c r="D691" t="s">
        <v>479</v>
      </c>
      <c r="E691" s="264" t="s">
        <v>7819</v>
      </c>
    </row>
    <row r="692" spans="1:5">
      <c r="A692">
        <v>39920</v>
      </c>
      <c r="B692" t="s">
        <v>2155</v>
      </c>
      <c r="C692" t="s">
        <v>478</v>
      </c>
      <c r="D692" t="s">
        <v>479</v>
      </c>
      <c r="E692" s="264" t="s">
        <v>798</v>
      </c>
    </row>
    <row r="693" spans="1:5">
      <c r="A693">
        <v>39201</v>
      </c>
      <c r="B693" t="s">
        <v>2156</v>
      </c>
      <c r="C693" t="s">
        <v>478</v>
      </c>
      <c r="D693" t="s">
        <v>479</v>
      </c>
      <c r="E693" s="264" t="s">
        <v>8235</v>
      </c>
    </row>
    <row r="694" spans="1:5">
      <c r="A694">
        <v>39200</v>
      </c>
      <c r="B694" t="s">
        <v>2157</v>
      </c>
      <c r="C694" t="s">
        <v>478</v>
      </c>
      <c r="D694" t="s">
        <v>479</v>
      </c>
      <c r="E694" s="264" t="s">
        <v>8236</v>
      </c>
    </row>
    <row r="695" spans="1:5">
      <c r="A695">
        <v>39203</v>
      </c>
      <c r="B695" t="s">
        <v>2158</v>
      </c>
      <c r="C695" t="s">
        <v>478</v>
      </c>
      <c r="D695" t="s">
        <v>479</v>
      </c>
      <c r="E695" s="264" t="s">
        <v>8237</v>
      </c>
    </row>
    <row r="696" spans="1:5">
      <c r="A696">
        <v>39202</v>
      </c>
      <c r="B696" t="s">
        <v>2159</v>
      </c>
      <c r="C696" t="s">
        <v>478</v>
      </c>
      <c r="D696" t="s">
        <v>479</v>
      </c>
      <c r="E696" s="264" t="s">
        <v>8238</v>
      </c>
    </row>
    <row r="697" spans="1:5">
      <c r="A697">
        <v>39205</v>
      </c>
      <c r="B697" t="s">
        <v>2160</v>
      </c>
      <c r="C697" t="s">
        <v>478</v>
      </c>
      <c r="D697" t="s">
        <v>479</v>
      </c>
      <c r="E697" s="264" t="s">
        <v>7763</v>
      </c>
    </row>
    <row r="698" spans="1:5">
      <c r="A698">
        <v>39204</v>
      </c>
      <c r="B698" t="s">
        <v>2161</v>
      </c>
      <c r="C698" t="s">
        <v>478</v>
      </c>
      <c r="D698" t="s">
        <v>479</v>
      </c>
      <c r="E698" s="264" t="s">
        <v>8239</v>
      </c>
    </row>
    <row r="699" spans="1:5">
      <c r="A699">
        <v>39206</v>
      </c>
      <c r="B699" t="s">
        <v>2162</v>
      </c>
      <c r="C699" t="s">
        <v>478</v>
      </c>
      <c r="D699" t="s">
        <v>479</v>
      </c>
      <c r="E699" s="264" t="s">
        <v>8240</v>
      </c>
    </row>
    <row r="700" spans="1:5">
      <c r="A700">
        <v>797</v>
      </c>
      <c r="B700" t="s">
        <v>2163</v>
      </c>
      <c r="C700" t="s">
        <v>478</v>
      </c>
      <c r="D700" t="s">
        <v>479</v>
      </c>
      <c r="E700" s="264" t="s">
        <v>1857</v>
      </c>
    </row>
    <row r="701" spans="1:5">
      <c r="A701">
        <v>798</v>
      </c>
      <c r="B701" t="s">
        <v>2164</v>
      </c>
      <c r="C701" t="s">
        <v>478</v>
      </c>
      <c r="D701" t="s">
        <v>479</v>
      </c>
      <c r="E701" s="264" t="s">
        <v>7335</v>
      </c>
    </row>
    <row r="702" spans="1:5">
      <c r="A702">
        <v>796</v>
      </c>
      <c r="B702" t="s">
        <v>2165</v>
      </c>
      <c r="C702" t="s">
        <v>478</v>
      </c>
      <c r="D702" t="s">
        <v>479</v>
      </c>
      <c r="E702" s="264" t="s">
        <v>7030</v>
      </c>
    </row>
    <row r="703" spans="1:5">
      <c r="A703">
        <v>799</v>
      </c>
      <c r="B703" t="s">
        <v>2166</v>
      </c>
      <c r="C703" t="s">
        <v>478</v>
      </c>
      <c r="D703" t="s">
        <v>479</v>
      </c>
      <c r="E703" s="264" t="s">
        <v>837</v>
      </c>
    </row>
    <row r="704" spans="1:5">
      <c r="A704">
        <v>792</v>
      </c>
      <c r="B704" t="s">
        <v>2167</v>
      </c>
      <c r="C704" t="s">
        <v>478</v>
      </c>
      <c r="D704" t="s">
        <v>479</v>
      </c>
      <c r="E704" s="264" t="s">
        <v>7759</v>
      </c>
    </row>
    <row r="705" spans="1:5">
      <c r="A705">
        <v>804</v>
      </c>
      <c r="B705" t="s">
        <v>2168</v>
      </c>
      <c r="C705" t="s">
        <v>478</v>
      </c>
      <c r="D705" t="s">
        <v>479</v>
      </c>
      <c r="E705" s="264" t="s">
        <v>8241</v>
      </c>
    </row>
    <row r="706" spans="1:5">
      <c r="A706">
        <v>793</v>
      </c>
      <c r="B706" t="s">
        <v>2169</v>
      </c>
      <c r="C706" t="s">
        <v>478</v>
      </c>
      <c r="D706" t="s">
        <v>479</v>
      </c>
      <c r="E706" s="264" t="s">
        <v>7643</v>
      </c>
    </row>
    <row r="707" spans="1:5">
      <c r="A707">
        <v>801</v>
      </c>
      <c r="B707" t="s">
        <v>2170</v>
      </c>
      <c r="C707" t="s">
        <v>478</v>
      </c>
      <c r="D707" t="s">
        <v>479</v>
      </c>
      <c r="E707" s="264" t="s">
        <v>7621</v>
      </c>
    </row>
    <row r="708" spans="1:5">
      <c r="A708">
        <v>794</v>
      </c>
      <c r="B708" t="s">
        <v>2171</v>
      </c>
      <c r="C708" t="s">
        <v>478</v>
      </c>
      <c r="D708" t="s">
        <v>479</v>
      </c>
      <c r="E708" s="264" t="s">
        <v>7823</v>
      </c>
    </row>
    <row r="709" spans="1:5">
      <c r="A709">
        <v>802</v>
      </c>
      <c r="B709" t="s">
        <v>2172</v>
      </c>
      <c r="C709" t="s">
        <v>478</v>
      </c>
      <c r="D709" t="s">
        <v>479</v>
      </c>
      <c r="E709" s="264" t="s">
        <v>8242</v>
      </c>
    </row>
    <row r="710" spans="1:5">
      <c r="A710">
        <v>803</v>
      </c>
      <c r="B710" t="s">
        <v>2173</v>
      </c>
      <c r="C710" t="s">
        <v>478</v>
      </c>
      <c r="D710" t="s">
        <v>479</v>
      </c>
      <c r="E710" s="264" t="s">
        <v>8243</v>
      </c>
    </row>
    <row r="711" spans="1:5">
      <c r="A711">
        <v>38001</v>
      </c>
      <c r="B711" t="s">
        <v>2174</v>
      </c>
      <c r="C711" t="s">
        <v>478</v>
      </c>
      <c r="D711" t="s">
        <v>481</v>
      </c>
      <c r="E711" s="264" t="s">
        <v>925</v>
      </c>
    </row>
    <row r="712" spans="1:5">
      <c r="A712">
        <v>38002</v>
      </c>
      <c r="B712" t="s">
        <v>2175</v>
      </c>
      <c r="C712" t="s">
        <v>478</v>
      </c>
      <c r="D712" t="s">
        <v>481</v>
      </c>
      <c r="E712" s="264" t="s">
        <v>2341</v>
      </c>
    </row>
    <row r="713" spans="1:5">
      <c r="A713">
        <v>38003</v>
      </c>
      <c r="B713" t="s">
        <v>2176</v>
      </c>
      <c r="C713" t="s">
        <v>478</v>
      </c>
      <c r="D713" t="s">
        <v>481</v>
      </c>
      <c r="E713" s="264" t="s">
        <v>6934</v>
      </c>
    </row>
    <row r="714" spans="1:5">
      <c r="A714">
        <v>38004</v>
      </c>
      <c r="B714" t="s">
        <v>2177</v>
      </c>
      <c r="C714" t="s">
        <v>478</v>
      </c>
      <c r="D714" t="s">
        <v>481</v>
      </c>
      <c r="E714" s="264" t="s">
        <v>2212</v>
      </c>
    </row>
    <row r="715" spans="1:5">
      <c r="A715">
        <v>36327</v>
      </c>
      <c r="B715" t="s">
        <v>2178</v>
      </c>
      <c r="C715" t="s">
        <v>478</v>
      </c>
      <c r="D715" t="s">
        <v>479</v>
      </c>
      <c r="E715" s="264" t="s">
        <v>1121</v>
      </c>
    </row>
    <row r="716" spans="1:5">
      <c r="A716">
        <v>38992</v>
      </c>
      <c r="B716" t="s">
        <v>2179</v>
      </c>
      <c r="C716" t="s">
        <v>478</v>
      </c>
      <c r="D716" t="s">
        <v>479</v>
      </c>
      <c r="E716" s="264" t="s">
        <v>7025</v>
      </c>
    </row>
    <row r="717" spans="1:5">
      <c r="A717">
        <v>38993</v>
      </c>
      <c r="B717" t="s">
        <v>2180</v>
      </c>
      <c r="C717" t="s">
        <v>478</v>
      </c>
      <c r="D717" t="s">
        <v>479</v>
      </c>
      <c r="E717" s="264" t="s">
        <v>6928</v>
      </c>
    </row>
    <row r="718" spans="1:5">
      <c r="A718">
        <v>38418</v>
      </c>
      <c r="B718" t="s">
        <v>2181</v>
      </c>
      <c r="C718" t="s">
        <v>478</v>
      </c>
      <c r="D718" t="s">
        <v>479</v>
      </c>
      <c r="E718" s="264" t="s">
        <v>8244</v>
      </c>
    </row>
    <row r="719" spans="1:5">
      <c r="A719">
        <v>39178</v>
      </c>
      <c r="B719" t="s">
        <v>2182</v>
      </c>
      <c r="C719" t="s">
        <v>478</v>
      </c>
      <c r="D719" t="s">
        <v>479</v>
      </c>
      <c r="E719" s="264" t="s">
        <v>6947</v>
      </c>
    </row>
    <row r="720" spans="1:5">
      <c r="A720">
        <v>39177</v>
      </c>
      <c r="B720" t="s">
        <v>2183</v>
      </c>
      <c r="C720" t="s">
        <v>478</v>
      </c>
      <c r="D720" t="s">
        <v>479</v>
      </c>
      <c r="E720" s="264" t="s">
        <v>8245</v>
      </c>
    </row>
    <row r="721" spans="1:5">
      <c r="A721">
        <v>39174</v>
      </c>
      <c r="B721" t="s">
        <v>2184</v>
      </c>
      <c r="C721" t="s">
        <v>478</v>
      </c>
      <c r="D721" t="s">
        <v>479</v>
      </c>
      <c r="E721" s="264" t="s">
        <v>7103</v>
      </c>
    </row>
    <row r="722" spans="1:5">
      <c r="A722">
        <v>39176</v>
      </c>
      <c r="B722" t="s">
        <v>2185</v>
      </c>
      <c r="C722" t="s">
        <v>478</v>
      </c>
      <c r="D722" t="s">
        <v>479</v>
      </c>
      <c r="E722" s="264" t="s">
        <v>8246</v>
      </c>
    </row>
    <row r="723" spans="1:5">
      <c r="A723">
        <v>39180</v>
      </c>
      <c r="B723" t="s">
        <v>2186</v>
      </c>
      <c r="C723" t="s">
        <v>478</v>
      </c>
      <c r="D723" t="s">
        <v>479</v>
      </c>
      <c r="E723" s="264" t="s">
        <v>8247</v>
      </c>
    </row>
    <row r="724" spans="1:5">
      <c r="A724">
        <v>39179</v>
      </c>
      <c r="B724" t="s">
        <v>2187</v>
      </c>
      <c r="C724" t="s">
        <v>478</v>
      </c>
      <c r="D724" t="s">
        <v>479</v>
      </c>
      <c r="E724" s="264" t="s">
        <v>8248</v>
      </c>
    </row>
    <row r="725" spans="1:5">
      <c r="A725">
        <v>39175</v>
      </c>
      <c r="B725" t="s">
        <v>2188</v>
      </c>
      <c r="C725" t="s">
        <v>478</v>
      </c>
      <c r="D725" t="s">
        <v>479</v>
      </c>
      <c r="E725" s="264" t="s">
        <v>1069</v>
      </c>
    </row>
    <row r="726" spans="1:5">
      <c r="A726">
        <v>39217</v>
      </c>
      <c r="B726" t="s">
        <v>2189</v>
      </c>
      <c r="C726" t="s">
        <v>478</v>
      </c>
      <c r="D726" t="s">
        <v>479</v>
      </c>
      <c r="E726" s="264" t="s">
        <v>8249</v>
      </c>
    </row>
    <row r="727" spans="1:5">
      <c r="A727">
        <v>39181</v>
      </c>
      <c r="B727" t="s">
        <v>2190</v>
      </c>
      <c r="C727" t="s">
        <v>478</v>
      </c>
      <c r="D727" t="s">
        <v>479</v>
      </c>
      <c r="E727" s="264" t="s">
        <v>1052</v>
      </c>
    </row>
    <row r="728" spans="1:5">
      <c r="A728">
        <v>39182</v>
      </c>
      <c r="B728" t="s">
        <v>2191</v>
      </c>
      <c r="C728" t="s">
        <v>478</v>
      </c>
      <c r="D728" t="s">
        <v>479</v>
      </c>
      <c r="E728" s="264" t="s">
        <v>8250</v>
      </c>
    </row>
    <row r="729" spans="1:5">
      <c r="A729">
        <v>12616</v>
      </c>
      <c r="B729" t="s">
        <v>2192</v>
      </c>
      <c r="C729" t="s">
        <v>478</v>
      </c>
      <c r="D729" t="s">
        <v>481</v>
      </c>
      <c r="E729" s="264" t="s">
        <v>938</v>
      </c>
    </row>
    <row r="730" spans="1:5">
      <c r="A730">
        <v>1049</v>
      </c>
      <c r="B730" t="s">
        <v>2194</v>
      </c>
      <c r="C730" t="s">
        <v>478</v>
      </c>
      <c r="D730" t="s">
        <v>479</v>
      </c>
      <c r="E730" s="264" t="s">
        <v>1104</v>
      </c>
    </row>
    <row r="731" spans="1:5">
      <c r="A731">
        <v>1099</v>
      </c>
      <c r="B731" t="s">
        <v>2195</v>
      </c>
      <c r="C731" t="s">
        <v>478</v>
      </c>
      <c r="D731" t="s">
        <v>479</v>
      </c>
      <c r="E731" s="264" t="s">
        <v>8251</v>
      </c>
    </row>
    <row r="732" spans="1:5">
      <c r="A732">
        <v>39678</v>
      </c>
      <c r="B732" t="s">
        <v>2196</v>
      </c>
      <c r="C732" t="s">
        <v>478</v>
      </c>
      <c r="D732" t="s">
        <v>479</v>
      </c>
      <c r="E732" s="264" t="s">
        <v>1952</v>
      </c>
    </row>
    <row r="733" spans="1:5">
      <c r="A733">
        <v>1050</v>
      </c>
      <c r="B733" t="s">
        <v>2197</v>
      </c>
      <c r="C733" t="s">
        <v>478</v>
      </c>
      <c r="D733" t="s">
        <v>479</v>
      </c>
      <c r="E733" s="264" t="s">
        <v>8039</v>
      </c>
    </row>
    <row r="734" spans="1:5">
      <c r="A734">
        <v>1101</v>
      </c>
      <c r="B734" t="s">
        <v>2198</v>
      </c>
      <c r="C734" t="s">
        <v>478</v>
      </c>
      <c r="D734" t="s">
        <v>479</v>
      </c>
      <c r="E734" s="264" t="s">
        <v>7683</v>
      </c>
    </row>
    <row r="735" spans="1:5">
      <c r="A735">
        <v>1100</v>
      </c>
      <c r="B735" t="s">
        <v>2199</v>
      </c>
      <c r="C735" t="s">
        <v>478</v>
      </c>
      <c r="D735" t="s">
        <v>479</v>
      </c>
      <c r="E735" s="264" t="s">
        <v>8252</v>
      </c>
    </row>
    <row r="736" spans="1:5">
      <c r="A736">
        <v>39679</v>
      </c>
      <c r="B736" t="s">
        <v>2200</v>
      </c>
      <c r="C736" t="s">
        <v>478</v>
      </c>
      <c r="D736" t="s">
        <v>479</v>
      </c>
      <c r="E736" s="264" t="s">
        <v>8253</v>
      </c>
    </row>
    <row r="737" spans="1:5">
      <c r="A737">
        <v>1098</v>
      </c>
      <c r="B737" t="s">
        <v>2201</v>
      </c>
      <c r="C737" t="s">
        <v>478</v>
      </c>
      <c r="D737" t="s">
        <v>479</v>
      </c>
      <c r="E737" s="264" t="s">
        <v>7572</v>
      </c>
    </row>
    <row r="738" spans="1:5">
      <c r="A738">
        <v>1102</v>
      </c>
      <c r="B738" t="s">
        <v>2202</v>
      </c>
      <c r="C738" t="s">
        <v>478</v>
      </c>
      <c r="D738" t="s">
        <v>479</v>
      </c>
      <c r="E738" s="264" t="s">
        <v>8254</v>
      </c>
    </row>
    <row r="739" spans="1:5">
      <c r="A739">
        <v>1051</v>
      </c>
      <c r="B739" t="s">
        <v>2203</v>
      </c>
      <c r="C739" t="s">
        <v>478</v>
      </c>
      <c r="D739" t="s">
        <v>479</v>
      </c>
      <c r="E739" s="264" t="s">
        <v>8255</v>
      </c>
    </row>
    <row r="740" spans="1:5">
      <c r="A740">
        <v>37399</v>
      </c>
      <c r="B740" t="s">
        <v>2204</v>
      </c>
      <c r="C740" t="s">
        <v>478</v>
      </c>
      <c r="D740" t="s">
        <v>479</v>
      </c>
      <c r="E740" s="264" t="s">
        <v>7396</v>
      </c>
    </row>
    <row r="741" spans="1:5">
      <c r="A741">
        <v>41955</v>
      </c>
      <c r="B741" t="s">
        <v>2205</v>
      </c>
      <c r="C741" t="s">
        <v>486</v>
      </c>
      <c r="D741" t="s">
        <v>479</v>
      </c>
      <c r="E741" s="264" t="s">
        <v>8256</v>
      </c>
    </row>
    <row r="742" spans="1:5">
      <c r="A742">
        <v>41953</v>
      </c>
      <c r="B742" t="s">
        <v>2206</v>
      </c>
      <c r="C742" t="s">
        <v>486</v>
      </c>
      <c r="D742" t="s">
        <v>479</v>
      </c>
      <c r="E742" s="264" t="s">
        <v>8257</v>
      </c>
    </row>
    <row r="743" spans="1:5">
      <c r="A743">
        <v>41954</v>
      </c>
      <c r="B743" t="s">
        <v>2207</v>
      </c>
      <c r="C743" t="s">
        <v>486</v>
      </c>
      <c r="D743" t="s">
        <v>479</v>
      </c>
      <c r="E743" s="264" t="s">
        <v>7805</v>
      </c>
    </row>
    <row r="744" spans="1:5">
      <c r="A744">
        <v>25004</v>
      </c>
      <c r="B744" t="s">
        <v>2208</v>
      </c>
      <c r="C744" t="s">
        <v>486</v>
      </c>
      <c r="D744" t="s">
        <v>481</v>
      </c>
      <c r="E744" s="264" t="s">
        <v>5502</v>
      </c>
    </row>
    <row r="745" spans="1:5">
      <c r="A745">
        <v>25002</v>
      </c>
      <c r="B745" t="s">
        <v>2209</v>
      </c>
      <c r="C745" t="s">
        <v>486</v>
      </c>
      <c r="D745" t="s">
        <v>481</v>
      </c>
      <c r="E745" s="264" t="s">
        <v>8258</v>
      </c>
    </row>
    <row r="746" spans="1:5">
      <c r="A746">
        <v>37409</v>
      </c>
      <c r="B746" t="s">
        <v>2210</v>
      </c>
      <c r="C746" t="s">
        <v>486</v>
      </c>
      <c r="D746" t="s">
        <v>481</v>
      </c>
      <c r="E746" s="264" t="s">
        <v>8259</v>
      </c>
    </row>
    <row r="747" spans="1:5">
      <c r="A747">
        <v>841</v>
      </c>
      <c r="B747" t="s">
        <v>2211</v>
      </c>
      <c r="C747" t="s">
        <v>486</v>
      </c>
      <c r="D747" t="s">
        <v>481</v>
      </c>
      <c r="E747" s="264" t="s">
        <v>8260</v>
      </c>
    </row>
    <row r="748" spans="1:5">
      <c r="A748">
        <v>25005</v>
      </c>
      <c r="B748" t="s">
        <v>2213</v>
      </c>
      <c r="C748" t="s">
        <v>486</v>
      </c>
      <c r="D748" t="s">
        <v>481</v>
      </c>
      <c r="E748" s="264" t="s">
        <v>8261</v>
      </c>
    </row>
    <row r="749" spans="1:5">
      <c r="A749">
        <v>25003</v>
      </c>
      <c r="B749" t="s">
        <v>2214</v>
      </c>
      <c r="C749" t="s">
        <v>486</v>
      </c>
      <c r="D749" t="s">
        <v>481</v>
      </c>
      <c r="E749" s="264" t="s">
        <v>8262</v>
      </c>
    </row>
    <row r="750" spans="1:5">
      <c r="A750">
        <v>37410</v>
      </c>
      <c r="B750" t="s">
        <v>2215</v>
      </c>
      <c r="C750" t="s">
        <v>486</v>
      </c>
      <c r="D750" t="s">
        <v>481</v>
      </c>
      <c r="E750" s="264" t="s">
        <v>8261</v>
      </c>
    </row>
    <row r="751" spans="1:5">
      <c r="A751">
        <v>842</v>
      </c>
      <c r="B751" t="s">
        <v>2216</v>
      </c>
      <c r="C751" t="s">
        <v>486</v>
      </c>
      <c r="D751" t="s">
        <v>481</v>
      </c>
      <c r="E751" s="264" t="s">
        <v>7421</v>
      </c>
    </row>
    <row r="752" spans="1:5">
      <c r="A752">
        <v>862</v>
      </c>
      <c r="B752" t="s">
        <v>2217</v>
      </c>
      <c r="C752" t="s">
        <v>485</v>
      </c>
      <c r="D752" t="s">
        <v>479</v>
      </c>
      <c r="E752" s="264" t="s">
        <v>8263</v>
      </c>
    </row>
    <row r="753" spans="1:5">
      <c r="A753">
        <v>866</v>
      </c>
      <c r="B753" t="s">
        <v>2218</v>
      </c>
      <c r="C753" t="s">
        <v>485</v>
      </c>
      <c r="D753" t="s">
        <v>479</v>
      </c>
      <c r="E753" s="264" t="s">
        <v>8264</v>
      </c>
    </row>
    <row r="754" spans="1:5">
      <c r="A754">
        <v>892</v>
      </c>
      <c r="B754" t="s">
        <v>2219</v>
      </c>
      <c r="C754" t="s">
        <v>485</v>
      </c>
      <c r="D754" t="s">
        <v>479</v>
      </c>
      <c r="E754" s="264" t="s">
        <v>8265</v>
      </c>
    </row>
    <row r="755" spans="1:5">
      <c r="A755">
        <v>857</v>
      </c>
      <c r="B755" t="s">
        <v>2220</v>
      </c>
      <c r="C755" t="s">
        <v>485</v>
      </c>
      <c r="D755" t="s">
        <v>484</v>
      </c>
      <c r="E755" s="264" t="s">
        <v>8266</v>
      </c>
    </row>
    <row r="756" spans="1:5">
      <c r="A756">
        <v>37404</v>
      </c>
      <c r="B756" t="s">
        <v>2222</v>
      </c>
      <c r="C756" t="s">
        <v>485</v>
      </c>
      <c r="D756" t="s">
        <v>479</v>
      </c>
      <c r="E756" s="264" t="s">
        <v>8267</v>
      </c>
    </row>
    <row r="757" spans="1:5">
      <c r="A757">
        <v>868</v>
      </c>
      <c r="B757" t="s">
        <v>2223</v>
      </c>
      <c r="C757" t="s">
        <v>485</v>
      </c>
      <c r="D757" t="s">
        <v>479</v>
      </c>
      <c r="E757" s="264" t="s">
        <v>8268</v>
      </c>
    </row>
    <row r="758" spans="1:5">
      <c r="A758">
        <v>870</v>
      </c>
      <c r="B758" t="s">
        <v>2224</v>
      </c>
      <c r="C758" t="s">
        <v>485</v>
      </c>
      <c r="D758" t="s">
        <v>479</v>
      </c>
      <c r="E758" s="264" t="s">
        <v>8269</v>
      </c>
    </row>
    <row r="759" spans="1:5">
      <c r="A759">
        <v>863</v>
      </c>
      <c r="B759" t="s">
        <v>2225</v>
      </c>
      <c r="C759" t="s">
        <v>485</v>
      </c>
      <c r="D759" t="s">
        <v>479</v>
      </c>
      <c r="E759" s="264" t="s">
        <v>8270</v>
      </c>
    </row>
    <row r="760" spans="1:5">
      <c r="A760">
        <v>867</v>
      </c>
      <c r="B760" t="s">
        <v>2226</v>
      </c>
      <c r="C760" t="s">
        <v>485</v>
      </c>
      <c r="D760" t="s">
        <v>479</v>
      </c>
      <c r="E760" s="264" t="s">
        <v>7407</v>
      </c>
    </row>
    <row r="761" spans="1:5">
      <c r="A761">
        <v>891</v>
      </c>
      <c r="B761" t="s">
        <v>2227</v>
      </c>
      <c r="C761" t="s">
        <v>485</v>
      </c>
      <c r="D761" t="s">
        <v>479</v>
      </c>
      <c r="E761" s="264" t="s">
        <v>8271</v>
      </c>
    </row>
    <row r="762" spans="1:5">
      <c r="A762">
        <v>864</v>
      </c>
      <c r="B762" t="s">
        <v>2228</v>
      </c>
      <c r="C762" t="s">
        <v>485</v>
      </c>
      <c r="D762" t="s">
        <v>479</v>
      </c>
      <c r="E762" s="264" t="s">
        <v>8272</v>
      </c>
    </row>
    <row r="763" spans="1:5">
      <c r="A763">
        <v>865</v>
      </c>
      <c r="B763" t="s">
        <v>2229</v>
      </c>
      <c r="C763" t="s">
        <v>485</v>
      </c>
      <c r="D763" t="s">
        <v>479</v>
      </c>
      <c r="E763" s="264" t="s">
        <v>8273</v>
      </c>
    </row>
    <row r="764" spans="1:5">
      <c r="A764">
        <v>1006</v>
      </c>
      <c r="B764" t="s">
        <v>2230</v>
      </c>
      <c r="C764" t="s">
        <v>485</v>
      </c>
      <c r="D764" t="s">
        <v>479</v>
      </c>
      <c r="E764" s="264" t="s">
        <v>8274</v>
      </c>
    </row>
    <row r="765" spans="1:5">
      <c r="A765">
        <v>948</v>
      </c>
      <c r="B765" t="s">
        <v>2231</v>
      </c>
      <c r="C765" t="s">
        <v>485</v>
      </c>
      <c r="D765" t="s">
        <v>479</v>
      </c>
      <c r="E765" s="264" t="s">
        <v>8275</v>
      </c>
    </row>
    <row r="766" spans="1:5">
      <c r="A766">
        <v>947</v>
      </c>
      <c r="B766" t="s">
        <v>2232</v>
      </c>
      <c r="C766" t="s">
        <v>485</v>
      </c>
      <c r="D766" t="s">
        <v>479</v>
      </c>
      <c r="E766" s="264" t="s">
        <v>7708</v>
      </c>
    </row>
    <row r="767" spans="1:5">
      <c r="A767">
        <v>911</v>
      </c>
      <c r="B767" t="s">
        <v>2233</v>
      </c>
      <c r="C767" t="s">
        <v>485</v>
      </c>
      <c r="D767" t="s">
        <v>479</v>
      </c>
      <c r="E767" s="264" t="s">
        <v>8276</v>
      </c>
    </row>
    <row r="768" spans="1:5">
      <c r="A768">
        <v>925</v>
      </c>
      <c r="B768" t="s">
        <v>2234</v>
      </c>
      <c r="C768" t="s">
        <v>485</v>
      </c>
      <c r="D768" t="s">
        <v>479</v>
      </c>
      <c r="E768" s="264" t="s">
        <v>8277</v>
      </c>
    </row>
    <row r="769" spans="1:5">
      <c r="A769">
        <v>954</v>
      </c>
      <c r="B769" t="s">
        <v>2235</v>
      </c>
      <c r="C769" t="s">
        <v>485</v>
      </c>
      <c r="D769" t="s">
        <v>479</v>
      </c>
      <c r="E769" s="264" t="s">
        <v>8278</v>
      </c>
    </row>
    <row r="770" spans="1:5">
      <c r="A770">
        <v>901</v>
      </c>
      <c r="B770" t="s">
        <v>2236</v>
      </c>
      <c r="C770" t="s">
        <v>485</v>
      </c>
      <c r="D770" t="s">
        <v>479</v>
      </c>
      <c r="E770" s="264" t="s">
        <v>8279</v>
      </c>
    </row>
    <row r="771" spans="1:5">
      <c r="A771">
        <v>926</v>
      </c>
      <c r="B771" t="s">
        <v>2237</v>
      </c>
      <c r="C771" t="s">
        <v>485</v>
      </c>
      <c r="D771" t="s">
        <v>479</v>
      </c>
      <c r="E771" s="264" t="s">
        <v>8280</v>
      </c>
    </row>
    <row r="772" spans="1:5">
      <c r="A772">
        <v>912</v>
      </c>
      <c r="B772" t="s">
        <v>2238</v>
      </c>
      <c r="C772" t="s">
        <v>485</v>
      </c>
      <c r="D772" t="s">
        <v>479</v>
      </c>
      <c r="E772" s="264" t="s">
        <v>8281</v>
      </c>
    </row>
    <row r="773" spans="1:5">
      <c r="A773">
        <v>955</v>
      </c>
      <c r="B773" t="s">
        <v>2239</v>
      </c>
      <c r="C773" t="s">
        <v>485</v>
      </c>
      <c r="D773" t="s">
        <v>479</v>
      </c>
      <c r="E773" s="264" t="s">
        <v>8282</v>
      </c>
    </row>
    <row r="774" spans="1:5">
      <c r="A774">
        <v>946</v>
      </c>
      <c r="B774" t="s">
        <v>2240</v>
      </c>
      <c r="C774" t="s">
        <v>485</v>
      </c>
      <c r="D774" t="s">
        <v>479</v>
      </c>
      <c r="E774" s="264" t="s">
        <v>8283</v>
      </c>
    </row>
    <row r="775" spans="1:5">
      <c r="A775">
        <v>953</v>
      </c>
      <c r="B775" t="s">
        <v>2241</v>
      </c>
      <c r="C775" t="s">
        <v>485</v>
      </c>
      <c r="D775" t="s">
        <v>479</v>
      </c>
      <c r="E775" s="264" t="s">
        <v>8284</v>
      </c>
    </row>
    <row r="776" spans="1:5">
      <c r="A776">
        <v>902</v>
      </c>
      <c r="B776" t="s">
        <v>2242</v>
      </c>
      <c r="C776" t="s">
        <v>485</v>
      </c>
      <c r="D776" t="s">
        <v>479</v>
      </c>
      <c r="E776" s="264" t="s">
        <v>8285</v>
      </c>
    </row>
    <row r="777" spans="1:5">
      <c r="A777">
        <v>927</v>
      </c>
      <c r="B777" t="s">
        <v>2243</v>
      </c>
      <c r="C777" t="s">
        <v>485</v>
      </c>
      <c r="D777" t="s">
        <v>479</v>
      </c>
      <c r="E777" s="264" t="s">
        <v>8286</v>
      </c>
    </row>
    <row r="778" spans="1:5">
      <c r="A778">
        <v>913</v>
      </c>
      <c r="B778" t="s">
        <v>2244</v>
      </c>
      <c r="C778" t="s">
        <v>485</v>
      </c>
      <c r="D778" t="s">
        <v>479</v>
      </c>
      <c r="E778" s="264" t="s">
        <v>8287</v>
      </c>
    </row>
    <row r="779" spans="1:5">
      <c r="A779">
        <v>903</v>
      </c>
      <c r="B779" t="s">
        <v>2245</v>
      </c>
      <c r="C779" t="s">
        <v>485</v>
      </c>
      <c r="D779" t="s">
        <v>479</v>
      </c>
      <c r="E779" s="264" t="s">
        <v>8288</v>
      </c>
    </row>
    <row r="780" spans="1:5">
      <c r="A780">
        <v>945</v>
      </c>
      <c r="B780" t="s">
        <v>2246</v>
      </c>
      <c r="C780" t="s">
        <v>485</v>
      </c>
      <c r="D780" t="s">
        <v>479</v>
      </c>
      <c r="E780" s="264" t="s">
        <v>8289</v>
      </c>
    </row>
    <row r="781" spans="1:5">
      <c r="A781">
        <v>914</v>
      </c>
      <c r="B781" t="s">
        <v>2247</v>
      </c>
      <c r="C781" t="s">
        <v>485</v>
      </c>
      <c r="D781" t="s">
        <v>479</v>
      </c>
      <c r="E781" s="264" t="s">
        <v>8290</v>
      </c>
    </row>
    <row r="782" spans="1:5">
      <c r="A782">
        <v>993</v>
      </c>
      <c r="B782" t="s">
        <v>2248</v>
      </c>
      <c r="C782" t="s">
        <v>485</v>
      </c>
      <c r="D782" t="s">
        <v>479</v>
      </c>
      <c r="E782" s="264" t="s">
        <v>7031</v>
      </c>
    </row>
    <row r="783" spans="1:5">
      <c r="A783">
        <v>1020</v>
      </c>
      <c r="B783" t="s">
        <v>2249</v>
      </c>
      <c r="C783" t="s">
        <v>485</v>
      </c>
      <c r="D783" t="s">
        <v>479</v>
      </c>
      <c r="E783" s="264" t="s">
        <v>8263</v>
      </c>
    </row>
    <row r="784" spans="1:5">
      <c r="A784">
        <v>1017</v>
      </c>
      <c r="B784" t="s">
        <v>2250</v>
      </c>
      <c r="C784" t="s">
        <v>485</v>
      </c>
      <c r="D784" t="s">
        <v>479</v>
      </c>
      <c r="E784" s="264" t="s">
        <v>8291</v>
      </c>
    </row>
    <row r="785" spans="1:5">
      <c r="A785">
        <v>999</v>
      </c>
      <c r="B785" t="s">
        <v>2251</v>
      </c>
      <c r="C785" t="s">
        <v>485</v>
      </c>
      <c r="D785" t="s">
        <v>479</v>
      </c>
      <c r="E785" s="264" t="s">
        <v>8292</v>
      </c>
    </row>
    <row r="786" spans="1:5">
      <c r="A786">
        <v>995</v>
      </c>
      <c r="B786" t="s">
        <v>2252</v>
      </c>
      <c r="C786" t="s">
        <v>485</v>
      </c>
      <c r="D786" t="s">
        <v>479</v>
      </c>
      <c r="E786" s="264" t="s">
        <v>1003</v>
      </c>
    </row>
    <row r="787" spans="1:5">
      <c r="A787">
        <v>1000</v>
      </c>
      <c r="B787" t="s">
        <v>2253</v>
      </c>
      <c r="C787" t="s">
        <v>485</v>
      </c>
      <c r="D787" t="s">
        <v>479</v>
      </c>
      <c r="E787" s="264" t="s">
        <v>8293</v>
      </c>
    </row>
    <row r="788" spans="1:5">
      <c r="A788">
        <v>1022</v>
      </c>
      <c r="B788" t="s">
        <v>2254</v>
      </c>
      <c r="C788" t="s">
        <v>485</v>
      </c>
      <c r="D788" t="s">
        <v>479</v>
      </c>
      <c r="E788" s="264" t="s">
        <v>915</v>
      </c>
    </row>
    <row r="789" spans="1:5">
      <c r="A789">
        <v>1015</v>
      </c>
      <c r="B789" t="s">
        <v>2255</v>
      </c>
      <c r="C789" t="s">
        <v>485</v>
      </c>
      <c r="D789" t="s">
        <v>479</v>
      </c>
      <c r="E789" s="264" t="s">
        <v>8294</v>
      </c>
    </row>
    <row r="790" spans="1:5">
      <c r="A790">
        <v>996</v>
      </c>
      <c r="B790" t="s">
        <v>2256</v>
      </c>
      <c r="C790" t="s">
        <v>485</v>
      </c>
      <c r="D790" t="s">
        <v>479</v>
      </c>
      <c r="E790" s="264" t="s">
        <v>1254</v>
      </c>
    </row>
    <row r="791" spans="1:5">
      <c r="A791">
        <v>1001</v>
      </c>
      <c r="B791" t="s">
        <v>2257</v>
      </c>
      <c r="C791" t="s">
        <v>485</v>
      </c>
      <c r="D791" t="s">
        <v>479</v>
      </c>
      <c r="E791" s="264" t="s">
        <v>8295</v>
      </c>
    </row>
    <row r="792" spans="1:5">
      <c r="A792">
        <v>1019</v>
      </c>
      <c r="B792" t="s">
        <v>2258</v>
      </c>
      <c r="C792" t="s">
        <v>485</v>
      </c>
      <c r="D792" t="s">
        <v>479</v>
      </c>
      <c r="E792" s="264" t="s">
        <v>7665</v>
      </c>
    </row>
    <row r="793" spans="1:5">
      <c r="A793">
        <v>1021</v>
      </c>
      <c r="B793" t="s">
        <v>2259</v>
      </c>
      <c r="C793" t="s">
        <v>485</v>
      </c>
      <c r="D793" t="s">
        <v>479</v>
      </c>
      <c r="E793" s="264" t="s">
        <v>837</v>
      </c>
    </row>
    <row r="794" spans="1:5">
      <c r="A794">
        <v>39249</v>
      </c>
      <c r="B794" t="s">
        <v>2260</v>
      </c>
      <c r="C794" t="s">
        <v>485</v>
      </c>
      <c r="D794" t="s">
        <v>479</v>
      </c>
      <c r="E794" s="264" t="s">
        <v>8296</v>
      </c>
    </row>
    <row r="795" spans="1:5">
      <c r="A795">
        <v>1018</v>
      </c>
      <c r="B795" t="s">
        <v>2261</v>
      </c>
      <c r="C795" t="s">
        <v>485</v>
      </c>
      <c r="D795" t="s">
        <v>479</v>
      </c>
      <c r="E795" s="264" t="s">
        <v>8297</v>
      </c>
    </row>
    <row r="796" spans="1:5">
      <c r="A796">
        <v>39250</v>
      </c>
      <c r="B796" t="s">
        <v>2262</v>
      </c>
      <c r="C796" t="s">
        <v>485</v>
      </c>
      <c r="D796" t="s">
        <v>479</v>
      </c>
      <c r="E796" s="264" t="s">
        <v>8298</v>
      </c>
    </row>
    <row r="797" spans="1:5">
      <c r="A797">
        <v>994</v>
      </c>
      <c r="B797" t="s">
        <v>2263</v>
      </c>
      <c r="C797" t="s">
        <v>485</v>
      </c>
      <c r="D797" t="s">
        <v>479</v>
      </c>
      <c r="E797" s="264" t="s">
        <v>8299</v>
      </c>
    </row>
    <row r="798" spans="1:5">
      <c r="A798">
        <v>977</v>
      </c>
      <c r="B798" t="s">
        <v>2264</v>
      </c>
      <c r="C798" t="s">
        <v>485</v>
      </c>
      <c r="D798" t="s">
        <v>479</v>
      </c>
      <c r="E798" s="264" t="s">
        <v>8300</v>
      </c>
    </row>
    <row r="799" spans="1:5">
      <c r="A799">
        <v>998</v>
      </c>
      <c r="B799" t="s">
        <v>2265</v>
      </c>
      <c r="C799" t="s">
        <v>485</v>
      </c>
      <c r="D799" t="s">
        <v>479</v>
      </c>
      <c r="E799" s="264" t="s">
        <v>8301</v>
      </c>
    </row>
    <row r="800" spans="1:5">
      <c r="A800">
        <v>39251</v>
      </c>
      <c r="B800" t="s">
        <v>2266</v>
      </c>
      <c r="C800" t="s">
        <v>485</v>
      </c>
      <c r="D800" t="s">
        <v>479</v>
      </c>
      <c r="E800" s="264" t="s">
        <v>6975</v>
      </c>
    </row>
    <row r="801" spans="1:5">
      <c r="A801">
        <v>1011</v>
      </c>
      <c r="B801" t="s">
        <v>2267</v>
      </c>
      <c r="C801" t="s">
        <v>485</v>
      </c>
      <c r="D801" t="s">
        <v>479</v>
      </c>
      <c r="E801" s="264" t="s">
        <v>1458</v>
      </c>
    </row>
    <row r="802" spans="1:5">
      <c r="A802">
        <v>39252</v>
      </c>
      <c r="B802" t="s">
        <v>2268</v>
      </c>
      <c r="C802" t="s">
        <v>485</v>
      </c>
      <c r="D802" t="s">
        <v>479</v>
      </c>
      <c r="E802" s="264" t="s">
        <v>8246</v>
      </c>
    </row>
    <row r="803" spans="1:5">
      <c r="A803">
        <v>1013</v>
      </c>
      <c r="B803" t="s">
        <v>2269</v>
      </c>
      <c r="C803" t="s">
        <v>485</v>
      </c>
      <c r="D803" t="s">
        <v>479</v>
      </c>
      <c r="E803" s="264" t="s">
        <v>1179</v>
      </c>
    </row>
    <row r="804" spans="1:5">
      <c r="A804">
        <v>980</v>
      </c>
      <c r="B804" t="s">
        <v>2271</v>
      </c>
      <c r="C804" t="s">
        <v>485</v>
      </c>
      <c r="D804" t="s">
        <v>479</v>
      </c>
      <c r="E804" s="264" t="s">
        <v>7329</v>
      </c>
    </row>
    <row r="805" spans="1:5">
      <c r="A805">
        <v>39237</v>
      </c>
      <c r="B805" t="s">
        <v>2272</v>
      </c>
      <c r="C805" t="s">
        <v>485</v>
      </c>
      <c r="D805" t="s">
        <v>479</v>
      </c>
      <c r="E805" s="264" t="s">
        <v>8302</v>
      </c>
    </row>
    <row r="806" spans="1:5">
      <c r="A806">
        <v>39238</v>
      </c>
      <c r="B806" t="s">
        <v>2273</v>
      </c>
      <c r="C806" t="s">
        <v>485</v>
      </c>
      <c r="D806" t="s">
        <v>479</v>
      </c>
      <c r="E806" s="264" t="s">
        <v>8303</v>
      </c>
    </row>
    <row r="807" spans="1:5">
      <c r="A807">
        <v>979</v>
      </c>
      <c r="B807" t="s">
        <v>2274</v>
      </c>
      <c r="C807" t="s">
        <v>485</v>
      </c>
      <c r="D807" t="s">
        <v>479</v>
      </c>
      <c r="E807" s="264" t="s">
        <v>8304</v>
      </c>
    </row>
    <row r="808" spans="1:5">
      <c r="A808">
        <v>39239</v>
      </c>
      <c r="B808" t="s">
        <v>2275</v>
      </c>
      <c r="C808" t="s">
        <v>485</v>
      </c>
      <c r="D808" t="s">
        <v>479</v>
      </c>
      <c r="E808" s="264" t="s">
        <v>8305</v>
      </c>
    </row>
    <row r="809" spans="1:5">
      <c r="A809">
        <v>1014</v>
      </c>
      <c r="B809" t="s">
        <v>2276</v>
      </c>
      <c r="C809" t="s">
        <v>485</v>
      </c>
      <c r="D809" t="s">
        <v>479</v>
      </c>
      <c r="E809" s="264" t="s">
        <v>8163</v>
      </c>
    </row>
    <row r="810" spans="1:5">
      <c r="A810">
        <v>39240</v>
      </c>
      <c r="B810" t="s">
        <v>2277</v>
      </c>
      <c r="C810" t="s">
        <v>485</v>
      </c>
      <c r="D810" t="s">
        <v>479</v>
      </c>
      <c r="E810" s="264" t="s">
        <v>8306</v>
      </c>
    </row>
    <row r="811" spans="1:5">
      <c r="A811">
        <v>39232</v>
      </c>
      <c r="B811" t="s">
        <v>2278</v>
      </c>
      <c r="C811" t="s">
        <v>485</v>
      </c>
      <c r="D811" t="s">
        <v>479</v>
      </c>
      <c r="E811" s="264" t="s">
        <v>7879</v>
      </c>
    </row>
    <row r="812" spans="1:5">
      <c r="A812">
        <v>39233</v>
      </c>
      <c r="B812" t="s">
        <v>2279</v>
      </c>
      <c r="C812" t="s">
        <v>485</v>
      </c>
      <c r="D812" t="s">
        <v>479</v>
      </c>
      <c r="E812" s="264" t="s">
        <v>8307</v>
      </c>
    </row>
    <row r="813" spans="1:5">
      <c r="A813">
        <v>981</v>
      </c>
      <c r="B813" t="s">
        <v>2280</v>
      </c>
      <c r="C813" t="s">
        <v>485</v>
      </c>
      <c r="D813" t="s">
        <v>484</v>
      </c>
      <c r="E813" s="264" t="s">
        <v>7392</v>
      </c>
    </row>
    <row r="814" spans="1:5">
      <c r="A814">
        <v>39234</v>
      </c>
      <c r="B814" t="s">
        <v>2281</v>
      </c>
      <c r="C814" t="s">
        <v>485</v>
      </c>
      <c r="D814" t="s">
        <v>479</v>
      </c>
      <c r="E814" s="264" t="s">
        <v>7647</v>
      </c>
    </row>
    <row r="815" spans="1:5">
      <c r="A815">
        <v>982</v>
      </c>
      <c r="B815" t="s">
        <v>2282</v>
      </c>
      <c r="C815" t="s">
        <v>485</v>
      </c>
      <c r="D815" t="s">
        <v>479</v>
      </c>
      <c r="E815" s="264" t="s">
        <v>7496</v>
      </c>
    </row>
    <row r="816" spans="1:5">
      <c r="A816">
        <v>39235</v>
      </c>
      <c r="B816" t="s">
        <v>2283</v>
      </c>
      <c r="C816" t="s">
        <v>485</v>
      </c>
      <c r="D816" t="s">
        <v>479</v>
      </c>
      <c r="E816" s="264" t="s">
        <v>7359</v>
      </c>
    </row>
    <row r="817" spans="1:5">
      <c r="A817">
        <v>39236</v>
      </c>
      <c r="B817" t="s">
        <v>2284</v>
      </c>
      <c r="C817" t="s">
        <v>485</v>
      </c>
      <c r="D817" t="s">
        <v>479</v>
      </c>
      <c r="E817" s="264" t="s">
        <v>8308</v>
      </c>
    </row>
    <row r="818" spans="1:5">
      <c r="A818">
        <v>876</v>
      </c>
      <c r="B818" t="s">
        <v>2285</v>
      </c>
      <c r="C818" t="s">
        <v>485</v>
      </c>
      <c r="D818" t="s">
        <v>479</v>
      </c>
      <c r="E818" s="264" t="s">
        <v>8309</v>
      </c>
    </row>
    <row r="819" spans="1:5">
      <c r="A819">
        <v>877</v>
      </c>
      <c r="B819" t="s">
        <v>2286</v>
      </c>
      <c r="C819" t="s">
        <v>485</v>
      </c>
      <c r="D819" t="s">
        <v>479</v>
      </c>
      <c r="E819" s="264" t="s">
        <v>8310</v>
      </c>
    </row>
    <row r="820" spans="1:5">
      <c r="A820">
        <v>882</v>
      </c>
      <c r="B820" t="s">
        <v>2287</v>
      </c>
      <c r="C820" t="s">
        <v>485</v>
      </c>
      <c r="D820" t="s">
        <v>479</v>
      </c>
      <c r="E820" s="264" t="s">
        <v>8311</v>
      </c>
    </row>
    <row r="821" spans="1:5">
      <c r="A821">
        <v>878</v>
      </c>
      <c r="B821" t="s">
        <v>2288</v>
      </c>
      <c r="C821" t="s">
        <v>485</v>
      </c>
      <c r="D821" t="s">
        <v>479</v>
      </c>
      <c r="E821" s="264" t="s">
        <v>8312</v>
      </c>
    </row>
    <row r="822" spans="1:5">
      <c r="A822">
        <v>879</v>
      </c>
      <c r="B822" t="s">
        <v>2289</v>
      </c>
      <c r="C822" t="s">
        <v>485</v>
      </c>
      <c r="D822" t="s">
        <v>479</v>
      </c>
      <c r="E822" s="264" t="s">
        <v>8313</v>
      </c>
    </row>
    <row r="823" spans="1:5">
      <c r="A823">
        <v>880</v>
      </c>
      <c r="B823" t="s">
        <v>2290</v>
      </c>
      <c r="C823" t="s">
        <v>485</v>
      </c>
      <c r="D823" t="s">
        <v>479</v>
      </c>
      <c r="E823" s="264" t="s">
        <v>8314</v>
      </c>
    </row>
    <row r="824" spans="1:5">
      <c r="A824">
        <v>873</v>
      </c>
      <c r="B824" t="s">
        <v>2291</v>
      </c>
      <c r="C824" t="s">
        <v>485</v>
      </c>
      <c r="D824" t="s">
        <v>479</v>
      </c>
      <c r="E824" s="264" t="s">
        <v>8315</v>
      </c>
    </row>
    <row r="825" spans="1:5">
      <c r="A825">
        <v>881</v>
      </c>
      <c r="B825" t="s">
        <v>2292</v>
      </c>
      <c r="C825" t="s">
        <v>485</v>
      </c>
      <c r="D825" t="s">
        <v>479</v>
      </c>
      <c r="E825" s="264" t="s">
        <v>8316</v>
      </c>
    </row>
    <row r="826" spans="1:5">
      <c r="A826">
        <v>874</v>
      </c>
      <c r="B826" t="s">
        <v>2293</v>
      </c>
      <c r="C826" t="s">
        <v>485</v>
      </c>
      <c r="D826" t="s">
        <v>479</v>
      </c>
      <c r="E826" s="264" t="s">
        <v>8317</v>
      </c>
    </row>
    <row r="827" spans="1:5">
      <c r="A827">
        <v>875</v>
      </c>
      <c r="B827" t="s">
        <v>2294</v>
      </c>
      <c r="C827" t="s">
        <v>485</v>
      </c>
      <c r="D827" t="s">
        <v>479</v>
      </c>
      <c r="E827" s="264" t="s">
        <v>8318</v>
      </c>
    </row>
    <row r="828" spans="1:5">
      <c r="A828">
        <v>983</v>
      </c>
      <c r="B828" t="s">
        <v>2295</v>
      </c>
      <c r="C828" t="s">
        <v>485</v>
      </c>
      <c r="D828" t="s">
        <v>479</v>
      </c>
      <c r="E828" s="264" t="s">
        <v>8319</v>
      </c>
    </row>
    <row r="829" spans="1:5">
      <c r="A829">
        <v>985</v>
      </c>
      <c r="B829" t="s">
        <v>2296</v>
      </c>
      <c r="C829" t="s">
        <v>485</v>
      </c>
      <c r="D829" t="s">
        <v>479</v>
      </c>
      <c r="E829" s="264" t="s">
        <v>7030</v>
      </c>
    </row>
    <row r="830" spans="1:5">
      <c r="A830">
        <v>990</v>
      </c>
      <c r="B830" t="s">
        <v>2297</v>
      </c>
      <c r="C830" t="s">
        <v>485</v>
      </c>
      <c r="D830" t="s">
        <v>479</v>
      </c>
      <c r="E830" s="264" t="s">
        <v>8320</v>
      </c>
    </row>
    <row r="831" spans="1:5">
      <c r="A831">
        <v>39241</v>
      </c>
      <c r="B831" t="s">
        <v>2298</v>
      </c>
      <c r="C831" t="s">
        <v>485</v>
      </c>
      <c r="D831" t="s">
        <v>479</v>
      </c>
      <c r="E831" s="264" t="s">
        <v>8321</v>
      </c>
    </row>
    <row r="832" spans="1:5">
      <c r="A832">
        <v>1005</v>
      </c>
      <c r="B832" t="s">
        <v>2299</v>
      </c>
      <c r="C832" t="s">
        <v>485</v>
      </c>
      <c r="D832" t="s">
        <v>479</v>
      </c>
      <c r="E832" s="264" t="s">
        <v>8322</v>
      </c>
    </row>
    <row r="833" spans="1:5">
      <c r="A833">
        <v>984</v>
      </c>
      <c r="B833" t="s">
        <v>2300</v>
      </c>
      <c r="C833" t="s">
        <v>485</v>
      </c>
      <c r="D833" t="s">
        <v>479</v>
      </c>
      <c r="E833" s="264" t="s">
        <v>8323</v>
      </c>
    </row>
    <row r="834" spans="1:5">
      <c r="A834">
        <v>991</v>
      </c>
      <c r="B834" t="s">
        <v>2301</v>
      </c>
      <c r="C834" t="s">
        <v>485</v>
      </c>
      <c r="D834" t="s">
        <v>479</v>
      </c>
      <c r="E834" s="264" t="s">
        <v>8324</v>
      </c>
    </row>
    <row r="835" spans="1:5">
      <c r="A835">
        <v>986</v>
      </c>
      <c r="B835" t="s">
        <v>2302</v>
      </c>
      <c r="C835" t="s">
        <v>485</v>
      </c>
      <c r="D835" t="s">
        <v>479</v>
      </c>
      <c r="E835" s="264" t="s">
        <v>7246</v>
      </c>
    </row>
    <row r="836" spans="1:5">
      <c r="A836">
        <v>1024</v>
      </c>
      <c r="B836" t="s">
        <v>2303</v>
      </c>
      <c r="C836" t="s">
        <v>485</v>
      </c>
      <c r="D836" t="s">
        <v>479</v>
      </c>
      <c r="E836" s="264" t="s">
        <v>8325</v>
      </c>
    </row>
    <row r="837" spans="1:5">
      <c r="A837">
        <v>987</v>
      </c>
      <c r="B837" t="s">
        <v>2304</v>
      </c>
      <c r="C837" t="s">
        <v>485</v>
      </c>
      <c r="D837" t="s">
        <v>479</v>
      </c>
      <c r="E837" s="264" t="s">
        <v>8326</v>
      </c>
    </row>
    <row r="838" spans="1:5">
      <c r="A838">
        <v>1003</v>
      </c>
      <c r="B838" t="s">
        <v>2305</v>
      </c>
      <c r="C838" t="s">
        <v>485</v>
      </c>
      <c r="D838" t="s">
        <v>479</v>
      </c>
      <c r="E838" s="264" t="s">
        <v>8327</v>
      </c>
    </row>
    <row r="839" spans="1:5">
      <c r="A839">
        <v>992</v>
      </c>
      <c r="B839" t="s">
        <v>2306</v>
      </c>
      <c r="C839" t="s">
        <v>485</v>
      </c>
      <c r="D839" t="s">
        <v>479</v>
      </c>
      <c r="E839" s="264" t="s">
        <v>8328</v>
      </c>
    </row>
    <row r="840" spans="1:5">
      <c r="A840">
        <v>1007</v>
      </c>
      <c r="B840" t="s">
        <v>2307</v>
      </c>
      <c r="C840" t="s">
        <v>485</v>
      </c>
      <c r="D840" t="s">
        <v>479</v>
      </c>
      <c r="E840" s="264" t="s">
        <v>8329</v>
      </c>
    </row>
    <row r="841" spans="1:5">
      <c r="A841">
        <v>39242</v>
      </c>
      <c r="B841" t="s">
        <v>2308</v>
      </c>
      <c r="C841" t="s">
        <v>485</v>
      </c>
      <c r="D841" t="s">
        <v>479</v>
      </c>
      <c r="E841" s="264" t="s">
        <v>8330</v>
      </c>
    </row>
    <row r="842" spans="1:5">
      <c r="A842">
        <v>1008</v>
      </c>
      <c r="B842" t="s">
        <v>2309</v>
      </c>
      <c r="C842" t="s">
        <v>485</v>
      </c>
      <c r="D842" t="s">
        <v>479</v>
      </c>
      <c r="E842" s="264" t="s">
        <v>7013</v>
      </c>
    </row>
    <row r="843" spans="1:5">
      <c r="A843">
        <v>988</v>
      </c>
      <c r="B843" t="s">
        <v>2310</v>
      </c>
      <c r="C843" t="s">
        <v>485</v>
      </c>
      <c r="D843" t="s">
        <v>479</v>
      </c>
      <c r="E843" s="264" t="s">
        <v>8331</v>
      </c>
    </row>
    <row r="844" spans="1:5">
      <c r="A844">
        <v>989</v>
      </c>
      <c r="B844" t="s">
        <v>2311</v>
      </c>
      <c r="C844" t="s">
        <v>485</v>
      </c>
      <c r="D844" t="s">
        <v>479</v>
      </c>
      <c r="E844" s="264" t="s">
        <v>8332</v>
      </c>
    </row>
    <row r="845" spans="1:5">
      <c r="A845">
        <v>39598</v>
      </c>
      <c r="B845" t="s">
        <v>2312</v>
      </c>
      <c r="C845" t="s">
        <v>485</v>
      </c>
      <c r="D845" t="s">
        <v>481</v>
      </c>
      <c r="E845" s="264" t="s">
        <v>7031</v>
      </c>
    </row>
    <row r="846" spans="1:5">
      <c r="A846">
        <v>39599</v>
      </c>
      <c r="B846" t="s">
        <v>2313</v>
      </c>
      <c r="C846" t="s">
        <v>485</v>
      </c>
      <c r="D846" t="s">
        <v>481</v>
      </c>
      <c r="E846" s="264" t="s">
        <v>6902</v>
      </c>
    </row>
    <row r="847" spans="1:5">
      <c r="A847">
        <v>34602</v>
      </c>
      <c r="B847" t="s">
        <v>2314</v>
      </c>
      <c r="C847" t="s">
        <v>485</v>
      </c>
      <c r="D847" t="s">
        <v>479</v>
      </c>
      <c r="E847" s="264" t="s">
        <v>1476</v>
      </c>
    </row>
    <row r="848" spans="1:5">
      <c r="A848">
        <v>34603</v>
      </c>
      <c r="B848" t="s">
        <v>2315</v>
      </c>
      <c r="C848" t="s">
        <v>485</v>
      </c>
      <c r="D848" t="s">
        <v>479</v>
      </c>
      <c r="E848" s="264" t="s">
        <v>8333</v>
      </c>
    </row>
    <row r="849" spans="1:5">
      <c r="A849">
        <v>34607</v>
      </c>
      <c r="B849" t="s">
        <v>2316</v>
      </c>
      <c r="C849" t="s">
        <v>485</v>
      </c>
      <c r="D849" t="s">
        <v>479</v>
      </c>
      <c r="E849" s="264" t="s">
        <v>6938</v>
      </c>
    </row>
    <row r="850" spans="1:5">
      <c r="A850">
        <v>34609</v>
      </c>
      <c r="B850" t="s">
        <v>2317</v>
      </c>
      <c r="C850" t="s">
        <v>485</v>
      </c>
      <c r="D850" t="s">
        <v>479</v>
      </c>
      <c r="E850" s="264" t="s">
        <v>8334</v>
      </c>
    </row>
    <row r="851" spans="1:5">
      <c r="A851">
        <v>34618</v>
      </c>
      <c r="B851" t="s">
        <v>2319</v>
      </c>
      <c r="C851" t="s">
        <v>485</v>
      </c>
      <c r="D851" t="s">
        <v>479</v>
      </c>
      <c r="E851" s="264" t="s">
        <v>8335</v>
      </c>
    </row>
    <row r="852" spans="1:5">
      <c r="A852">
        <v>34620</v>
      </c>
      <c r="B852" t="s">
        <v>2320</v>
      </c>
      <c r="C852" t="s">
        <v>485</v>
      </c>
      <c r="D852" t="s">
        <v>479</v>
      </c>
      <c r="E852" s="264" t="s">
        <v>8336</v>
      </c>
    </row>
    <row r="853" spans="1:5">
      <c r="A853">
        <v>34621</v>
      </c>
      <c r="B853" t="s">
        <v>2321</v>
      </c>
      <c r="C853" t="s">
        <v>485</v>
      </c>
      <c r="D853" t="s">
        <v>479</v>
      </c>
      <c r="E853" s="264" t="s">
        <v>8337</v>
      </c>
    </row>
    <row r="854" spans="1:5">
      <c r="A854">
        <v>34622</v>
      </c>
      <c r="B854" t="s">
        <v>2322</v>
      </c>
      <c r="C854" t="s">
        <v>485</v>
      </c>
      <c r="D854" t="s">
        <v>479</v>
      </c>
      <c r="E854" s="264" t="s">
        <v>8338</v>
      </c>
    </row>
    <row r="855" spans="1:5">
      <c r="A855">
        <v>34624</v>
      </c>
      <c r="B855" t="s">
        <v>2323</v>
      </c>
      <c r="C855" t="s">
        <v>485</v>
      </c>
      <c r="D855" t="s">
        <v>479</v>
      </c>
      <c r="E855" s="264" t="s">
        <v>7521</v>
      </c>
    </row>
    <row r="856" spans="1:5">
      <c r="A856">
        <v>34626</v>
      </c>
      <c r="B856" t="s">
        <v>2324</v>
      </c>
      <c r="C856" t="s">
        <v>485</v>
      </c>
      <c r="D856" t="s">
        <v>479</v>
      </c>
      <c r="E856" s="264" t="s">
        <v>8339</v>
      </c>
    </row>
    <row r="857" spans="1:5">
      <c r="A857">
        <v>34627</v>
      </c>
      <c r="B857" t="s">
        <v>2325</v>
      </c>
      <c r="C857" t="s">
        <v>485</v>
      </c>
      <c r="D857" t="s">
        <v>479</v>
      </c>
      <c r="E857" s="264" t="s">
        <v>8156</v>
      </c>
    </row>
    <row r="858" spans="1:5">
      <c r="A858">
        <v>34629</v>
      </c>
      <c r="B858" t="s">
        <v>2326</v>
      </c>
      <c r="C858" t="s">
        <v>485</v>
      </c>
      <c r="D858" t="s">
        <v>479</v>
      </c>
      <c r="E858" s="264" t="s">
        <v>8340</v>
      </c>
    </row>
    <row r="859" spans="1:5">
      <c r="A859">
        <v>39257</v>
      </c>
      <c r="B859" t="s">
        <v>2327</v>
      </c>
      <c r="C859" t="s">
        <v>485</v>
      </c>
      <c r="D859" t="s">
        <v>479</v>
      </c>
      <c r="E859" s="264" t="s">
        <v>935</v>
      </c>
    </row>
    <row r="860" spans="1:5">
      <c r="A860">
        <v>39261</v>
      </c>
      <c r="B860" t="s">
        <v>2328</v>
      </c>
      <c r="C860" t="s">
        <v>485</v>
      </c>
      <c r="D860" t="s">
        <v>479</v>
      </c>
      <c r="E860" s="264" t="s">
        <v>8341</v>
      </c>
    </row>
    <row r="861" spans="1:5">
      <c r="A861">
        <v>39268</v>
      </c>
      <c r="B861" t="s">
        <v>2329</v>
      </c>
      <c r="C861" t="s">
        <v>485</v>
      </c>
      <c r="D861" t="s">
        <v>479</v>
      </c>
      <c r="E861" s="264" t="s">
        <v>8342</v>
      </c>
    </row>
    <row r="862" spans="1:5">
      <c r="A862">
        <v>39262</v>
      </c>
      <c r="B862" t="s">
        <v>2330</v>
      </c>
      <c r="C862" t="s">
        <v>485</v>
      </c>
      <c r="D862" t="s">
        <v>479</v>
      </c>
      <c r="E862" s="264" t="s">
        <v>8343</v>
      </c>
    </row>
    <row r="863" spans="1:5">
      <c r="A863">
        <v>39258</v>
      </c>
      <c r="B863" t="s">
        <v>2331</v>
      </c>
      <c r="C863" t="s">
        <v>485</v>
      </c>
      <c r="D863" t="s">
        <v>479</v>
      </c>
      <c r="E863" s="264" t="s">
        <v>7491</v>
      </c>
    </row>
    <row r="864" spans="1:5">
      <c r="A864">
        <v>39263</v>
      </c>
      <c r="B864" t="s">
        <v>2332</v>
      </c>
      <c r="C864" t="s">
        <v>485</v>
      </c>
      <c r="D864" t="s">
        <v>479</v>
      </c>
      <c r="E864" s="264" t="s">
        <v>8344</v>
      </c>
    </row>
    <row r="865" spans="1:5">
      <c r="A865">
        <v>39264</v>
      </c>
      <c r="B865" t="s">
        <v>2333</v>
      </c>
      <c r="C865" t="s">
        <v>485</v>
      </c>
      <c r="D865" t="s">
        <v>479</v>
      </c>
      <c r="E865" s="264" t="s">
        <v>8345</v>
      </c>
    </row>
    <row r="866" spans="1:5">
      <c r="A866">
        <v>39259</v>
      </c>
      <c r="B866" t="s">
        <v>2334</v>
      </c>
      <c r="C866" t="s">
        <v>485</v>
      </c>
      <c r="D866" t="s">
        <v>479</v>
      </c>
      <c r="E866" s="264" t="s">
        <v>8346</v>
      </c>
    </row>
    <row r="867" spans="1:5">
      <c r="A867">
        <v>39265</v>
      </c>
      <c r="B867" t="s">
        <v>2335</v>
      </c>
      <c r="C867" t="s">
        <v>485</v>
      </c>
      <c r="D867" t="s">
        <v>479</v>
      </c>
      <c r="E867" s="264" t="s">
        <v>8347</v>
      </c>
    </row>
    <row r="868" spans="1:5">
      <c r="A868">
        <v>39260</v>
      </c>
      <c r="B868" t="s">
        <v>2336</v>
      </c>
      <c r="C868" t="s">
        <v>485</v>
      </c>
      <c r="D868" t="s">
        <v>479</v>
      </c>
      <c r="E868" s="264" t="s">
        <v>8348</v>
      </c>
    </row>
    <row r="869" spans="1:5">
      <c r="A869">
        <v>39266</v>
      </c>
      <c r="B869" t="s">
        <v>2337</v>
      </c>
      <c r="C869" t="s">
        <v>485</v>
      </c>
      <c r="D869" t="s">
        <v>479</v>
      </c>
      <c r="E869" s="264" t="s">
        <v>8349</v>
      </c>
    </row>
    <row r="870" spans="1:5">
      <c r="A870">
        <v>39267</v>
      </c>
      <c r="B870" t="s">
        <v>2338</v>
      </c>
      <c r="C870" t="s">
        <v>485</v>
      </c>
      <c r="D870" t="s">
        <v>479</v>
      </c>
      <c r="E870" s="264" t="s">
        <v>8350</v>
      </c>
    </row>
    <row r="871" spans="1:5">
      <c r="A871">
        <v>11901</v>
      </c>
      <c r="B871" t="s">
        <v>2339</v>
      </c>
      <c r="C871" t="s">
        <v>485</v>
      </c>
      <c r="D871" t="s">
        <v>481</v>
      </c>
      <c r="E871" s="264" t="s">
        <v>1137</v>
      </c>
    </row>
    <row r="872" spans="1:5">
      <c r="A872">
        <v>11902</v>
      </c>
      <c r="B872" t="s">
        <v>2340</v>
      </c>
      <c r="C872" t="s">
        <v>485</v>
      </c>
      <c r="D872" t="s">
        <v>481</v>
      </c>
      <c r="E872" s="264" t="s">
        <v>6947</v>
      </c>
    </row>
    <row r="873" spans="1:5">
      <c r="A873">
        <v>11903</v>
      </c>
      <c r="B873" t="s">
        <v>2342</v>
      </c>
      <c r="C873" t="s">
        <v>485</v>
      </c>
      <c r="D873" t="s">
        <v>481</v>
      </c>
      <c r="E873" s="264" t="s">
        <v>1033</v>
      </c>
    </row>
    <row r="874" spans="1:5">
      <c r="A874">
        <v>11904</v>
      </c>
      <c r="B874" t="s">
        <v>2343</v>
      </c>
      <c r="C874" t="s">
        <v>485</v>
      </c>
      <c r="D874" t="s">
        <v>481</v>
      </c>
      <c r="E874" s="264" t="s">
        <v>1105</v>
      </c>
    </row>
    <row r="875" spans="1:5">
      <c r="A875">
        <v>11905</v>
      </c>
      <c r="B875" t="s">
        <v>2344</v>
      </c>
      <c r="C875" t="s">
        <v>485</v>
      </c>
      <c r="D875" t="s">
        <v>481</v>
      </c>
      <c r="E875" s="264" t="s">
        <v>1260</v>
      </c>
    </row>
    <row r="876" spans="1:5">
      <c r="A876">
        <v>11906</v>
      </c>
      <c r="B876" t="s">
        <v>2345</v>
      </c>
      <c r="C876" t="s">
        <v>485</v>
      </c>
      <c r="D876" t="s">
        <v>481</v>
      </c>
      <c r="E876" s="264" t="s">
        <v>6948</v>
      </c>
    </row>
    <row r="877" spans="1:5">
      <c r="A877">
        <v>11919</v>
      </c>
      <c r="B877" t="s">
        <v>2346</v>
      </c>
      <c r="C877" t="s">
        <v>485</v>
      </c>
      <c r="D877" t="s">
        <v>481</v>
      </c>
      <c r="E877" s="264" t="s">
        <v>6949</v>
      </c>
    </row>
    <row r="878" spans="1:5">
      <c r="A878">
        <v>11920</v>
      </c>
      <c r="B878" t="s">
        <v>2347</v>
      </c>
      <c r="C878" t="s">
        <v>485</v>
      </c>
      <c r="D878" t="s">
        <v>481</v>
      </c>
      <c r="E878" s="264" t="s">
        <v>6878</v>
      </c>
    </row>
    <row r="879" spans="1:5">
      <c r="A879">
        <v>11924</v>
      </c>
      <c r="B879" t="s">
        <v>2348</v>
      </c>
      <c r="C879" t="s">
        <v>485</v>
      </c>
      <c r="D879" t="s">
        <v>481</v>
      </c>
      <c r="E879" s="264" t="s">
        <v>6950</v>
      </c>
    </row>
    <row r="880" spans="1:5">
      <c r="A880">
        <v>11921</v>
      </c>
      <c r="B880" t="s">
        <v>2349</v>
      </c>
      <c r="C880" t="s">
        <v>485</v>
      </c>
      <c r="D880" t="s">
        <v>481</v>
      </c>
      <c r="E880" s="264" t="s">
        <v>6951</v>
      </c>
    </row>
    <row r="881" spans="1:5">
      <c r="A881">
        <v>11922</v>
      </c>
      <c r="B881" t="s">
        <v>2350</v>
      </c>
      <c r="C881" t="s">
        <v>485</v>
      </c>
      <c r="D881" t="s">
        <v>481</v>
      </c>
      <c r="E881" s="264" t="s">
        <v>6952</v>
      </c>
    </row>
    <row r="882" spans="1:5">
      <c r="A882">
        <v>11923</v>
      </c>
      <c r="B882" t="s">
        <v>2351</v>
      </c>
      <c r="C882" t="s">
        <v>485</v>
      </c>
      <c r="D882" t="s">
        <v>481</v>
      </c>
      <c r="E882" s="264" t="s">
        <v>6953</v>
      </c>
    </row>
    <row r="883" spans="1:5">
      <c r="A883">
        <v>11916</v>
      </c>
      <c r="B883" t="s">
        <v>2352</v>
      </c>
      <c r="C883" t="s">
        <v>485</v>
      </c>
      <c r="D883" t="s">
        <v>481</v>
      </c>
      <c r="E883" s="264" t="s">
        <v>1235</v>
      </c>
    </row>
    <row r="884" spans="1:5">
      <c r="A884">
        <v>11914</v>
      </c>
      <c r="B884" t="s">
        <v>2353</v>
      </c>
      <c r="C884" t="s">
        <v>485</v>
      </c>
      <c r="D884" t="s">
        <v>481</v>
      </c>
      <c r="E884" s="264" t="s">
        <v>6954</v>
      </c>
    </row>
    <row r="885" spans="1:5">
      <c r="A885">
        <v>11917</v>
      </c>
      <c r="B885" t="s">
        <v>2354</v>
      </c>
      <c r="C885" t="s">
        <v>485</v>
      </c>
      <c r="D885" t="s">
        <v>481</v>
      </c>
      <c r="E885" s="264" t="s">
        <v>6955</v>
      </c>
    </row>
    <row r="886" spans="1:5">
      <c r="A886">
        <v>11918</v>
      </c>
      <c r="B886" t="s">
        <v>2355</v>
      </c>
      <c r="C886" t="s">
        <v>485</v>
      </c>
      <c r="D886" t="s">
        <v>481</v>
      </c>
      <c r="E886" s="264" t="s">
        <v>6956</v>
      </c>
    </row>
    <row r="887" spans="1:5">
      <c r="A887">
        <v>37734</v>
      </c>
      <c r="B887" t="s">
        <v>2356</v>
      </c>
      <c r="C887" t="s">
        <v>478</v>
      </c>
      <c r="D887" t="s">
        <v>481</v>
      </c>
      <c r="E887" s="264" t="s">
        <v>7398</v>
      </c>
    </row>
    <row r="888" spans="1:5">
      <c r="A888">
        <v>42251</v>
      </c>
      <c r="B888" t="s">
        <v>2357</v>
      </c>
      <c r="C888" t="s">
        <v>478</v>
      </c>
      <c r="D888" t="s">
        <v>481</v>
      </c>
      <c r="E888" s="264" t="s">
        <v>7399</v>
      </c>
    </row>
    <row r="889" spans="1:5">
      <c r="A889">
        <v>37733</v>
      </c>
      <c r="B889" t="s">
        <v>2358</v>
      </c>
      <c r="C889" t="s">
        <v>478</v>
      </c>
      <c r="D889" t="s">
        <v>481</v>
      </c>
      <c r="E889" s="264" t="s">
        <v>7400</v>
      </c>
    </row>
    <row r="890" spans="1:5">
      <c r="A890">
        <v>37735</v>
      </c>
      <c r="B890" t="s">
        <v>2359</v>
      </c>
      <c r="C890" t="s">
        <v>478</v>
      </c>
      <c r="D890" t="s">
        <v>481</v>
      </c>
      <c r="E890" s="264" t="s">
        <v>7401</v>
      </c>
    </row>
    <row r="891" spans="1:5">
      <c r="A891">
        <v>5090</v>
      </c>
      <c r="B891" t="s">
        <v>2360</v>
      </c>
      <c r="C891" t="s">
        <v>478</v>
      </c>
      <c r="D891" t="s">
        <v>484</v>
      </c>
      <c r="E891" s="264" t="s">
        <v>8351</v>
      </c>
    </row>
    <row r="892" spans="1:5">
      <c r="A892">
        <v>5085</v>
      </c>
      <c r="B892" t="s">
        <v>2361</v>
      </c>
      <c r="C892" t="s">
        <v>478</v>
      </c>
      <c r="D892" t="s">
        <v>479</v>
      </c>
      <c r="E892" s="264" t="s">
        <v>8352</v>
      </c>
    </row>
    <row r="893" spans="1:5">
      <c r="A893">
        <v>43603</v>
      </c>
      <c r="B893" t="s">
        <v>2362</v>
      </c>
      <c r="C893" t="s">
        <v>478</v>
      </c>
      <c r="D893" t="s">
        <v>479</v>
      </c>
      <c r="E893" s="264" t="s">
        <v>8353</v>
      </c>
    </row>
    <row r="894" spans="1:5">
      <c r="A894">
        <v>38374</v>
      </c>
      <c r="B894" t="s">
        <v>2363</v>
      </c>
      <c r="C894" t="s">
        <v>478</v>
      </c>
      <c r="D894" t="s">
        <v>479</v>
      </c>
      <c r="E894" s="264" t="s">
        <v>8354</v>
      </c>
    </row>
    <row r="895" spans="1:5">
      <c r="A895">
        <v>20209</v>
      </c>
      <c r="B895" t="s">
        <v>2364</v>
      </c>
      <c r="C895" t="s">
        <v>485</v>
      </c>
      <c r="D895" t="s">
        <v>479</v>
      </c>
      <c r="E895" s="264" t="s">
        <v>8355</v>
      </c>
    </row>
    <row r="896" spans="1:5">
      <c r="A896">
        <v>20212</v>
      </c>
      <c r="B896" t="s">
        <v>2365</v>
      </c>
      <c r="C896" t="s">
        <v>485</v>
      </c>
      <c r="D896" t="s">
        <v>479</v>
      </c>
      <c r="E896" s="264" t="s">
        <v>8356</v>
      </c>
    </row>
    <row r="897" spans="1:5">
      <c r="A897">
        <v>4433</v>
      </c>
      <c r="B897" t="s">
        <v>2366</v>
      </c>
      <c r="C897" t="s">
        <v>485</v>
      </c>
      <c r="D897" t="s">
        <v>479</v>
      </c>
      <c r="E897" s="264" t="s">
        <v>7594</v>
      </c>
    </row>
    <row r="898" spans="1:5">
      <c r="A898">
        <v>4430</v>
      </c>
      <c r="B898" t="s">
        <v>2367</v>
      </c>
      <c r="C898" t="s">
        <v>485</v>
      </c>
      <c r="D898" t="s">
        <v>484</v>
      </c>
      <c r="E898" s="264" t="s">
        <v>7331</v>
      </c>
    </row>
    <row r="899" spans="1:5">
      <c r="A899">
        <v>4400</v>
      </c>
      <c r="B899" t="s">
        <v>2369</v>
      </c>
      <c r="C899" t="s">
        <v>485</v>
      </c>
      <c r="D899" t="s">
        <v>479</v>
      </c>
      <c r="E899" s="264" t="s">
        <v>969</v>
      </c>
    </row>
    <row r="900" spans="1:5">
      <c r="A900">
        <v>2729</v>
      </c>
      <c r="B900" t="s">
        <v>2370</v>
      </c>
      <c r="C900" t="s">
        <v>478</v>
      </c>
      <c r="D900" t="s">
        <v>481</v>
      </c>
      <c r="E900" s="264" t="s">
        <v>8357</v>
      </c>
    </row>
    <row r="901" spans="1:5">
      <c r="A901">
        <v>4513</v>
      </c>
      <c r="B901" t="s">
        <v>2371</v>
      </c>
      <c r="C901" t="s">
        <v>485</v>
      </c>
      <c r="D901" t="s">
        <v>479</v>
      </c>
      <c r="E901" s="264" t="s">
        <v>7710</v>
      </c>
    </row>
    <row r="902" spans="1:5">
      <c r="A902">
        <v>11871</v>
      </c>
      <c r="B902" t="s">
        <v>2372</v>
      </c>
      <c r="C902" t="s">
        <v>478</v>
      </c>
      <c r="D902" t="s">
        <v>481</v>
      </c>
      <c r="E902" s="264" t="s">
        <v>8358</v>
      </c>
    </row>
    <row r="903" spans="1:5">
      <c r="A903">
        <v>34636</v>
      </c>
      <c r="B903" t="s">
        <v>2373</v>
      </c>
      <c r="C903" t="s">
        <v>478</v>
      </c>
      <c r="D903" t="s">
        <v>484</v>
      </c>
      <c r="E903" s="264" t="s">
        <v>8359</v>
      </c>
    </row>
    <row r="904" spans="1:5">
      <c r="A904">
        <v>34639</v>
      </c>
      <c r="B904" t="s">
        <v>2374</v>
      </c>
      <c r="C904" t="s">
        <v>478</v>
      </c>
      <c r="D904" t="s">
        <v>479</v>
      </c>
      <c r="E904" s="264" t="s">
        <v>8360</v>
      </c>
    </row>
    <row r="905" spans="1:5">
      <c r="A905">
        <v>34640</v>
      </c>
      <c r="B905" t="s">
        <v>2375</v>
      </c>
      <c r="C905" t="s">
        <v>478</v>
      </c>
      <c r="D905" t="s">
        <v>479</v>
      </c>
      <c r="E905" s="264" t="s">
        <v>8361</v>
      </c>
    </row>
    <row r="906" spans="1:5">
      <c r="A906">
        <v>34637</v>
      </c>
      <c r="B906" t="s">
        <v>2376</v>
      </c>
      <c r="C906" t="s">
        <v>478</v>
      </c>
      <c r="D906" t="s">
        <v>479</v>
      </c>
      <c r="E906" s="264" t="s">
        <v>8362</v>
      </c>
    </row>
    <row r="907" spans="1:5">
      <c r="A907">
        <v>34638</v>
      </c>
      <c r="B907" t="s">
        <v>2377</v>
      </c>
      <c r="C907" t="s">
        <v>478</v>
      </c>
      <c r="D907" t="s">
        <v>479</v>
      </c>
      <c r="E907" s="264" t="s">
        <v>8363</v>
      </c>
    </row>
    <row r="908" spans="1:5">
      <c r="A908">
        <v>11868</v>
      </c>
      <c r="B908" t="s">
        <v>2378</v>
      </c>
      <c r="C908" t="s">
        <v>478</v>
      </c>
      <c r="D908" t="s">
        <v>481</v>
      </c>
      <c r="E908" s="264" t="s">
        <v>8364</v>
      </c>
    </row>
    <row r="909" spans="1:5">
      <c r="A909">
        <v>37106</v>
      </c>
      <c r="B909" t="s">
        <v>2379</v>
      </c>
      <c r="C909" t="s">
        <v>478</v>
      </c>
      <c r="D909" t="s">
        <v>481</v>
      </c>
      <c r="E909" s="264" t="s">
        <v>8365</v>
      </c>
    </row>
    <row r="910" spans="1:5">
      <c r="A910">
        <v>11869</v>
      </c>
      <c r="B910" t="s">
        <v>2380</v>
      </c>
      <c r="C910" t="s">
        <v>478</v>
      </c>
      <c r="D910" t="s">
        <v>481</v>
      </c>
      <c r="E910" s="264" t="s">
        <v>8366</v>
      </c>
    </row>
    <row r="911" spans="1:5">
      <c r="A911">
        <v>37104</v>
      </c>
      <c r="B911" t="s">
        <v>2381</v>
      </c>
      <c r="C911" t="s">
        <v>478</v>
      </c>
      <c r="D911" t="s">
        <v>481</v>
      </c>
      <c r="E911" s="264" t="s">
        <v>8367</v>
      </c>
    </row>
    <row r="912" spans="1:5">
      <c r="A912">
        <v>37105</v>
      </c>
      <c r="B912" t="s">
        <v>2382</v>
      </c>
      <c r="C912" t="s">
        <v>478</v>
      </c>
      <c r="D912" t="s">
        <v>481</v>
      </c>
      <c r="E912" s="264" t="s">
        <v>8368</v>
      </c>
    </row>
    <row r="913" spans="1:5">
      <c r="A913">
        <v>34641</v>
      </c>
      <c r="B913" t="s">
        <v>2383</v>
      </c>
      <c r="C913" t="s">
        <v>478</v>
      </c>
      <c r="D913" t="s">
        <v>481</v>
      </c>
      <c r="E913" s="264" t="s">
        <v>953</v>
      </c>
    </row>
    <row r="914" spans="1:5">
      <c r="A914">
        <v>43434</v>
      </c>
      <c r="B914" t="s">
        <v>2384</v>
      </c>
      <c r="C914" t="s">
        <v>478</v>
      </c>
      <c r="D914" t="s">
        <v>481</v>
      </c>
      <c r="E914" s="264" t="s">
        <v>942</v>
      </c>
    </row>
    <row r="915" spans="1:5">
      <c r="A915">
        <v>43435</v>
      </c>
      <c r="B915" t="s">
        <v>2385</v>
      </c>
      <c r="C915" t="s">
        <v>478</v>
      </c>
      <c r="D915" t="s">
        <v>481</v>
      </c>
      <c r="E915" s="264" t="s">
        <v>954</v>
      </c>
    </row>
    <row r="916" spans="1:5">
      <c r="A916">
        <v>43436</v>
      </c>
      <c r="B916" t="s">
        <v>2386</v>
      </c>
      <c r="C916" t="s">
        <v>478</v>
      </c>
      <c r="D916" t="s">
        <v>481</v>
      </c>
      <c r="E916" s="264" t="s">
        <v>955</v>
      </c>
    </row>
    <row r="917" spans="1:5">
      <c r="A917">
        <v>43437</v>
      </c>
      <c r="B917" t="s">
        <v>2387</v>
      </c>
      <c r="C917" t="s">
        <v>478</v>
      </c>
      <c r="D917" t="s">
        <v>481</v>
      </c>
      <c r="E917" s="264" t="s">
        <v>956</v>
      </c>
    </row>
    <row r="918" spans="1:5">
      <c r="A918">
        <v>43438</v>
      </c>
      <c r="B918" t="s">
        <v>2388</v>
      </c>
      <c r="C918" t="s">
        <v>478</v>
      </c>
      <c r="D918" t="s">
        <v>481</v>
      </c>
      <c r="E918" s="264" t="s">
        <v>957</v>
      </c>
    </row>
    <row r="919" spans="1:5">
      <c r="A919">
        <v>41627</v>
      </c>
      <c r="B919" t="s">
        <v>2389</v>
      </c>
      <c r="C919" t="s">
        <v>478</v>
      </c>
      <c r="D919" t="s">
        <v>481</v>
      </c>
      <c r="E919" s="264" t="s">
        <v>958</v>
      </c>
    </row>
    <row r="920" spans="1:5">
      <c r="A920">
        <v>41628</v>
      </c>
      <c r="B920" t="s">
        <v>2390</v>
      </c>
      <c r="C920" t="s">
        <v>478</v>
      </c>
      <c r="D920" t="s">
        <v>481</v>
      </c>
      <c r="E920" s="264" t="s">
        <v>959</v>
      </c>
    </row>
    <row r="921" spans="1:5">
      <c r="A921">
        <v>41629</v>
      </c>
      <c r="B921" t="s">
        <v>2391</v>
      </c>
      <c r="C921" t="s">
        <v>478</v>
      </c>
      <c r="D921" t="s">
        <v>481</v>
      </c>
      <c r="E921" s="264" t="s">
        <v>960</v>
      </c>
    </row>
    <row r="922" spans="1:5">
      <c r="A922">
        <v>43429</v>
      </c>
      <c r="B922" t="s">
        <v>2392</v>
      </c>
      <c r="C922" t="s">
        <v>478</v>
      </c>
      <c r="D922" t="s">
        <v>481</v>
      </c>
      <c r="E922" s="264" t="s">
        <v>961</v>
      </c>
    </row>
    <row r="923" spans="1:5">
      <c r="A923">
        <v>43430</v>
      </c>
      <c r="B923" t="s">
        <v>2393</v>
      </c>
      <c r="C923" t="s">
        <v>478</v>
      </c>
      <c r="D923" t="s">
        <v>481</v>
      </c>
      <c r="E923" s="264" t="s">
        <v>962</v>
      </c>
    </row>
    <row r="924" spans="1:5">
      <c r="A924">
        <v>43431</v>
      </c>
      <c r="B924" t="s">
        <v>2394</v>
      </c>
      <c r="C924" t="s">
        <v>478</v>
      </c>
      <c r="D924" t="s">
        <v>481</v>
      </c>
      <c r="E924" s="264" t="s">
        <v>963</v>
      </c>
    </row>
    <row r="925" spans="1:5">
      <c r="A925">
        <v>43432</v>
      </c>
      <c r="B925" t="s">
        <v>2395</v>
      </c>
      <c r="C925" t="s">
        <v>478</v>
      </c>
      <c r="D925" t="s">
        <v>481</v>
      </c>
      <c r="E925" s="264" t="s">
        <v>964</v>
      </c>
    </row>
    <row r="926" spans="1:5">
      <c r="A926">
        <v>43433</v>
      </c>
      <c r="B926" t="s">
        <v>2396</v>
      </c>
      <c r="C926" t="s">
        <v>478</v>
      </c>
      <c r="D926" t="s">
        <v>481</v>
      </c>
      <c r="E926" s="264" t="s">
        <v>965</v>
      </c>
    </row>
    <row r="927" spans="1:5">
      <c r="A927">
        <v>43094</v>
      </c>
      <c r="B927" t="s">
        <v>2397</v>
      </c>
      <c r="C927" t="s">
        <v>478</v>
      </c>
      <c r="D927" t="s">
        <v>479</v>
      </c>
      <c r="E927" s="264" t="s">
        <v>8369</v>
      </c>
    </row>
    <row r="928" spans="1:5">
      <c r="A928">
        <v>43093</v>
      </c>
      <c r="B928" t="s">
        <v>2398</v>
      </c>
      <c r="C928" t="s">
        <v>478</v>
      </c>
      <c r="D928" t="s">
        <v>479</v>
      </c>
      <c r="E928" s="264" t="s">
        <v>8370</v>
      </c>
    </row>
    <row r="929" spans="1:5">
      <c r="A929">
        <v>1030</v>
      </c>
      <c r="B929" t="s">
        <v>2399</v>
      </c>
      <c r="C929" t="s">
        <v>478</v>
      </c>
      <c r="D929" t="s">
        <v>484</v>
      </c>
      <c r="E929" s="264" t="s">
        <v>7204</v>
      </c>
    </row>
    <row r="930" spans="1:5">
      <c r="A930">
        <v>11694</v>
      </c>
      <c r="B930" t="s">
        <v>2400</v>
      </c>
      <c r="C930" t="s">
        <v>478</v>
      </c>
      <c r="D930" t="s">
        <v>479</v>
      </c>
      <c r="E930" s="264" t="s">
        <v>8371</v>
      </c>
    </row>
    <row r="931" spans="1:5">
      <c r="A931">
        <v>11881</v>
      </c>
      <c r="B931" t="s">
        <v>2401</v>
      </c>
      <c r="C931" t="s">
        <v>478</v>
      </c>
      <c r="D931" t="s">
        <v>481</v>
      </c>
      <c r="E931" s="264" t="s">
        <v>858</v>
      </c>
    </row>
    <row r="932" spans="1:5">
      <c r="A932">
        <v>35277</v>
      </c>
      <c r="B932" t="s">
        <v>2402</v>
      </c>
      <c r="C932" t="s">
        <v>478</v>
      </c>
      <c r="D932" t="s">
        <v>479</v>
      </c>
      <c r="E932" s="264" t="s">
        <v>8372</v>
      </c>
    </row>
    <row r="933" spans="1:5">
      <c r="A933">
        <v>10521</v>
      </c>
      <c r="B933" t="s">
        <v>2403</v>
      </c>
      <c r="C933" t="s">
        <v>478</v>
      </c>
      <c r="D933" t="s">
        <v>479</v>
      </c>
      <c r="E933" s="264" t="s">
        <v>7402</v>
      </c>
    </row>
    <row r="934" spans="1:5">
      <c r="A934">
        <v>10885</v>
      </c>
      <c r="B934" t="s">
        <v>2404</v>
      </c>
      <c r="C934" t="s">
        <v>478</v>
      </c>
      <c r="D934" t="s">
        <v>479</v>
      </c>
      <c r="E934" s="264" t="s">
        <v>7403</v>
      </c>
    </row>
    <row r="935" spans="1:5">
      <c r="A935">
        <v>20962</v>
      </c>
      <c r="B935" t="s">
        <v>2405</v>
      </c>
      <c r="C935" t="s">
        <v>478</v>
      </c>
      <c r="D935" t="s">
        <v>484</v>
      </c>
      <c r="E935" s="264" t="s">
        <v>7404</v>
      </c>
    </row>
    <row r="936" spans="1:5">
      <c r="A936">
        <v>20963</v>
      </c>
      <c r="B936" t="s">
        <v>2406</v>
      </c>
      <c r="C936" t="s">
        <v>478</v>
      </c>
      <c r="D936" t="s">
        <v>479</v>
      </c>
      <c r="E936" s="264" t="s">
        <v>7405</v>
      </c>
    </row>
    <row r="937" spans="1:5">
      <c r="A937">
        <v>34643</v>
      </c>
      <c r="B937" t="s">
        <v>2407</v>
      </c>
      <c r="C937" t="s">
        <v>478</v>
      </c>
      <c r="D937" t="s">
        <v>479</v>
      </c>
      <c r="E937" s="264" t="s">
        <v>7696</v>
      </c>
    </row>
    <row r="938" spans="1:5">
      <c r="A938">
        <v>41480</v>
      </c>
      <c r="B938" t="s">
        <v>2408</v>
      </c>
      <c r="C938" t="s">
        <v>478</v>
      </c>
      <c r="D938" t="s">
        <v>479</v>
      </c>
      <c r="E938" s="264" t="s">
        <v>8373</v>
      </c>
    </row>
    <row r="939" spans="1:5">
      <c r="A939">
        <v>41474</v>
      </c>
      <c r="B939" t="s">
        <v>2409</v>
      </c>
      <c r="C939" t="s">
        <v>478</v>
      </c>
      <c r="D939" t="s">
        <v>479</v>
      </c>
      <c r="E939" s="264" t="s">
        <v>8374</v>
      </c>
    </row>
    <row r="940" spans="1:5">
      <c r="A940">
        <v>41475</v>
      </c>
      <c r="B940" t="s">
        <v>2410</v>
      </c>
      <c r="C940" t="s">
        <v>478</v>
      </c>
      <c r="D940" t="s">
        <v>479</v>
      </c>
      <c r="E940" s="264" t="s">
        <v>8375</v>
      </c>
    </row>
    <row r="941" spans="1:5">
      <c r="A941">
        <v>41476</v>
      </c>
      <c r="B941" t="s">
        <v>2411</v>
      </c>
      <c r="C941" t="s">
        <v>478</v>
      </c>
      <c r="D941" t="s">
        <v>479</v>
      </c>
      <c r="E941" s="264" t="s">
        <v>8376</v>
      </c>
    </row>
    <row r="942" spans="1:5">
      <c r="A942">
        <v>2555</v>
      </c>
      <c r="B942" t="s">
        <v>2412</v>
      </c>
      <c r="C942" t="s">
        <v>478</v>
      </c>
      <c r="D942" t="s">
        <v>479</v>
      </c>
      <c r="E942" s="264" t="s">
        <v>3540</v>
      </c>
    </row>
    <row r="943" spans="1:5">
      <c r="A943">
        <v>2556</v>
      </c>
      <c r="B943" t="s">
        <v>2413</v>
      </c>
      <c r="C943" t="s">
        <v>478</v>
      </c>
      <c r="D943" t="s">
        <v>479</v>
      </c>
      <c r="E943" s="264" t="s">
        <v>8015</v>
      </c>
    </row>
    <row r="944" spans="1:5">
      <c r="A944">
        <v>2557</v>
      </c>
      <c r="B944" t="s">
        <v>2414</v>
      </c>
      <c r="C944" t="s">
        <v>478</v>
      </c>
      <c r="D944" t="s">
        <v>479</v>
      </c>
      <c r="E944" s="264" t="s">
        <v>919</v>
      </c>
    </row>
    <row r="945" spans="1:5">
      <c r="A945">
        <v>10569</v>
      </c>
      <c r="B945" t="s">
        <v>2415</v>
      </c>
      <c r="C945" t="s">
        <v>478</v>
      </c>
      <c r="D945" t="s">
        <v>479</v>
      </c>
      <c r="E945" s="264" t="s">
        <v>919</v>
      </c>
    </row>
    <row r="946" spans="1:5">
      <c r="A946">
        <v>39810</v>
      </c>
      <c r="B946" t="s">
        <v>2416</v>
      </c>
      <c r="C946" t="s">
        <v>478</v>
      </c>
      <c r="D946" t="s">
        <v>479</v>
      </c>
      <c r="E946" s="264" t="s">
        <v>8377</v>
      </c>
    </row>
    <row r="947" spans="1:5">
      <c r="A947">
        <v>39811</v>
      </c>
      <c r="B947" t="s">
        <v>2417</v>
      </c>
      <c r="C947" t="s">
        <v>478</v>
      </c>
      <c r="D947" t="s">
        <v>479</v>
      </c>
      <c r="E947" s="264" t="s">
        <v>8378</v>
      </c>
    </row>
    <row r="948" spans="1:5">
      <c r="A948">
        <v>39812</v>
      </c>
      <c r="B948" t="s">
        <v>2418</v>
      </c>
      <c r="C948" t="s">
        <v>478</v>
      </c>
      <c r="D948" t="s">
        <v>479</v>
      </c>
      <c r="E948" s="264" t="s">
        <v>8379</v>
      </c>
    </row>
    <row r="949" spans="1:5">
      <c r="A949">
        <v>43096</v>
      </c>
      <c r="B949" t="s">
        <v>2419</v>
      </c>
      <c r="C949" t="s">
        <v>478</v>
      </c>
      <c r="D949" t="s">
        <v>479</v>
      </c>
      <c r="E949" s="264" t="s">
        <v>8380</v>
      </c>
    </row>
    <row r="950" spans="1:5">
      <c r="A950">
        <v>43102</v>
      </c>
      <c r="B950" t="s">
        <v>2420</v>
      </c>
      <c r="C950" t="s">
        <v>478</v>
      </c>
      <c r="D950" t="s">
        <v>479</v>
      </c>
      <c r="E950" s="264" t="s">
        <v>8381</v>
      </c>
    </row>
    <row r="951" spans="1:5">
      <c r="A951">
        <v>43103</v>
      </c>
      <c r="B951" t="s">
        <v>2421</v>
      </c>
      <c r="C951" t="s">
        <v>478</v>
      </c>
      <c r="D951" t="s">
        <v>479</v>
      </c>
      <c r="E951" s="264" t="s">
        <v>8382</v>
      </c>
    </row>
    <row r="952" spans="1:5">
      <c r="A952">
        <v>43098</v>
      </c>
      <c r="B952" t="s">
        <v>2422</v>
      </c>
      <c r="C952" t="s">
        <v>478</v>
      </c>
      <c r="D952" t="s">
        <v>479</v>
      </c>
      <c r="E952" s="264" t="s">
        <v>7617</v>
      </c>
    </row>
    <row r="953" spans="1:5">
      <c r="A953">
        <v>43097</v>
      </c>
      <c r="B953" t="s">
        <v>2423</v>
      </c>
      <c r="C953" t="s">
        <v>478</v>
      </c>
      <c r="D953" t="s">
        <v>479</v>
      </c>
      <c r="E953" s="264" t="s">
        <v>8383</v>
      </c>
    </row>
    <row r="954" spans="1:5">
      <c r="A954">
        <v>43104</v>
      </c>
      <c r="B954" t="s">
        <v>2424</v>
      </c>
      <c r="C954" t="s">
        <v>478</v>
      </c>
      <c r="D954" t="s">
        <v>479</v>
      </c>
      <c r="E954" s="264" t="s">
        <v>8384</v>
      </c>
    </row>
    <row r="955" spans="1:5">
      <c r="A955">
        <v>39771</v>
      </c>
      <c r="B955" t="s">
        <v>2425</v>
      </c>
      <c r="C955" t="s">
        <v>478</v>
      </c>
      <c r="D955" t="s">
        <v>479</v>
      </c>
      <c r="E955" s="264" t="s">
        <v>7687</v>
      </c>
    </row>
    <row r="956" spans="1:5">
      <c r="A956">
        <v>39772</v>
      </c>
      <c r="B956" t="s">
        <v>2426</v>
      </c>
      <c r="C956" t="s">
        <v>478</v>
      </c>
      <c r="D956" t="s">
        <v>479</v>
      </c>
      <c r="E956" s="264" t="s">
        <v>6043</v>
      </c>
    </row>
    <row r="957" spans="1:5">
      <c r="A957">
        <v>39773</v>
      </c>
      <c r="B957" t="s">
        <v>2427</v>
      </c>
      <c r="C957" t="s">
        <v>478</v>
      </c>
      <c r="D957" t="s">
        <v>479</v>
      </c>
      <c r="E957" s="264" t="s">
        <v>8385</v>
      </c>
    </row>
    <row r="958" spans="1:5">
      <c r="A958">
        <v>39774</v>
      </c>
      <c r="B958" t="s">
        <v>2428</v>
      </c>
      <c r="C958" t="s">
        <v>478</v>
      </c>
      <c r="D958" t="s">
        <v>479</v>
      </c>
      <c r="E958" s="264" t="s">
        <v>8386</v>
      </c>
    </row>
    <row r="959" spans="1:5">
      <c r="A959">
        <v>39775</v>
      </c>
      <c r="B959" t="s">
        <v>2429</v>
      </c>
      <c r="C959" t="s">
        <v>478</v>
      </c>
      <c r="D959" t="s">
        <v>479</v>
      </c>
      <c r="E959" s="264" t="s">
        <v>8387</v>
      </c>
    </row>
    <row r="960" spans="1:5">
      <c r="A960">
        <v>39776</v>
      </c>
      <c r="B960" t="s">
        <v>2430</v>
      </c>
      <c r="C960" t="s">
        <v>478</v>
      </c>
      <c r="D960" t="s">
        <v>479</v>
      </c>
      <c r="E960" s="264" t="s">
        <v>8388</v>
      </c>
    </row>
    <row r="961" spans="1:5">
      <c r="A961">
        <v>39777</v>
      </c>
      <c r="B961" t="s">
        <v>2431</v>
      </c>
      <c r="C961" t="s">
        <v>478</v>
      </c>
      <c r="D961" t="s">
        <v>479</v>
      </c>
      <c r="E961" s="264" t="s">
        <v>8389</v>
      </c>
    </row>
    <row r="962" spans="1:5">
      <c r="A962">
        <v>20254</v>
      </c>
      <c r="B962" t="s">
        <v>2432</v>
      </c>
      <c r="C962" t="s">
        <v>478</v>
      </c>
      <c r="D962" t="s">
        <v>479</v>
      </c>
      <c r="E962" s="264" t="s">
        <v>8390</v>
      </c>
    </row>
    <row r="963" spans="1:5">
      <c r="A963">
        <v>20253</v>
      </c>
      <c r="B963" t="s">
        <v>2433</v>
      </c>
      <c r="C963" t="s">
        <v>478</v>
      </c>
      <c r="D963" t="s">
        <v>479</v>
      </c>
      <c r="E963" s="264" t="s">
        <v>8391</v>
      </c>
    </row>
    <row r="964" spans="1:5">
      <c r="A964">
        <v>11247</v>
      </c>
      <c r="B964" t="s">
        <v>2434</v>
      </c>
      <c r="C964" t="s">
        <v>478</v>
      </c>
      <c r="D964" t="s">
        <v>479</v>
      </c>
      <c r="E964" s="264" t="s">
        <v>8392</v>
      </c>
    </row>
    <row r="965" spans="1:5">
      <c r="A965">
        <v>11250</v>
      </c>
      <c r="B965" t="s">
        <v>2435</v>
      </c>
      <c r="C965" t="s">
        <v>478</v>
      </c>
      <c r="D965" t="s">
        <v>479</v>
      </c>
      <c r="E965" s="264" t="s">
        <v>8393</v>
      </c>
    </row>
    <row r="966" spans="1:5">
      <c r="A966">
        <v>11249</v>
      </c>
      <c r="B966" t="s">
        <v>2436</v>
      </c>
      <c r="C966" t="s">
        <v>478</v>
      </c>
      <c r="D966" t="s">
        <v>479</v>
      </c>
      <c r="E966" s="264" t="s">
        <v>8394</v>
      </c>
    </row>
    <row r="967" spans="1:5">
      <c r="A967">
        <v>11251</v>
      </c>
      <c r="B967" t="s">
        <v>2437</v>
      </c>
      <c r="C967" t="s">
        <v>478</v>
      </c>
      <c r="D967" t="s">
        <v>479</v>
      </c>
      <c r="E967" s="264" t="s">
        <v>8395</v>
      </c>
    </row>
    <row r="968" spans="1:5">
      <c r="A968">
        <v>11253</v>
      </c>
      <c r="B968" t="s">
        <v>2438</v>
      </c>
      <c r="C968" t="s">
        <v>478</v>
      </c>
      <c r="D968" t="s">
        <v>479</v>
      </c>
      <c r="E968" s="264" t="s">
        <v>8396</v>
      </c>
    </row>
    <row r="969" spans="1:5">
      <c r="A969">
        <v>11255</v>
      </c>
      <c r="B969" t="s">
        <v>2439</v>
      </c>
      <c r="C969" t="s">
        <v>478</v>
      </c>
      <c r="D969" t="s">
        <v>479</v>
      </c>
      <c r="E969" s="264" t="s">
        <v>8397</v>
      </c>
    </row>
    <row r="970" spans="1:5">
      <c r="A970">
        <v>14055</v>
      </c>
      <c r="B970" t="s">
        <v>2440</v>
      </c>
      <c r="C970" t="s">
        <v>478</v>
      </c>
      <c r="D970" t="s">
        <v>479</v>
      </c>
      <c r="E970" s="264" t="s">
        <v>8398</v>
      </c>
    </row>
    <row r="971" spans="1:5">
      <c r="A971">
        <v>11256</v>
      </c>
      <c r="B971" t="s">
        <v>2441</v>
      </c>
      <c r="C971" t="s">
        <v>478</v>
      </c>
      <c r="D971" t="s">
        <v>479</v>
      </c>
      <c r="E971" s="264" t="s">
        <v>8399</v>
      </c>
    </row>
    <row r="972" spans="1:5">
      <c r="A972">
        <v>1872</v>
      </c>
      <c r="B972" t="s">
        <v>2442</v>
      </c>
      <c r="C972" t="s">
        <v>478</v>
      </c>
      <c r="D972" t="s">
        <v>479</v>
      </c>
      <c r="E972" s="264" t="s">
        <v>1045</v>
      </c>
    </row>
    <row r="973" spans="1:5">
      <c r="A973">
        <v>1873</v>
      </c>
      <c r="B973" t="s">
        <v>2443</v>
      </c>
      <c r="C973" t="s">
        <v>478</v>
      </c>
      <c r="D973" t="s">
        <v>479</v>
      </c>
      <c r="E973" s="264" t="s">
        <v>7748</v>
      </c>
    </row>
    <row r="974" spans="1:5">
      <c r="A974">
        <v>39693</v>
      </c>
      <c r="B974" t="s">
        <v>2444</v>
      </c>
      <c r="C974" t="s">
        <v>478</v>
      </c>
      <c r="D974" t="s">
        <v>479</v>
      </c>
      <c r="E974" s="264" t="s">
        <v>8400</v>
      </c>
    </row>
    <row r="975" spans="1:5">
      <c r="A975">
        <v>39692</v>
      </c>
      <c r="B975" t="s">
        <v>2445</v>
      </c>
      <c r="C975" t="s">
        <v>478</v>
      </c>
      <c r="D975" t="s">
        <v>479</v>
      </c>
      <c r="E975" s="264" t="s">
        <v>8401</v>
      </c>
    </row>
    <row r="976" spans="1:5">
      <c r="A976">
        <v>1062</v>
      </c>
      <c r="B976" t="s">
        <v>2446</v>
      </c>
      <c r="C976" t="s">
        <v>478</v>
      </c>
      <c r="D976" t="s">
        <v>479</v>
      </c>
      <c r="E976" s="264" t="s">
        <v>8402</v>
      </c>
    </row>
    <row r="977" spans="1:5">
      <c r="A977">
        <v>39686</v>
      </c>
      <c r="B977" t="s">
        <v>2447</v>
      </c>
      <c r="C977" t="s">
        <v>478</v>
      </c>
      <c r="D977" t="s">
        <v>479</v>
      </c>
      <c r="E977" s="264" t="s">
        <v>8403</v>
      </c>
    </row>
    <row r="978" spans="1:5">
      <c r="A978">
        <v>43095</v>
      </c>
      <c r="B978" t="s">
        <v>2448</v>
      </c>
      <c r="C978" t="s">
        <v>478</v>
      </c>
      <c r="D978" t="s">
        <v>479</v>
      </c>
      <c r="E978" s="264" t="s">
        <v>8404</v>
      </c>
    </row>
    <row r="979" spans="1:5">
      <c r="A979">
        <v>1871</v>
      </c>
      <c r="B979" t="s">
        <v>2449</v>
      </c>
      <c r="C979" t="s">
        <v>478</v>
      </c>
      <c r="D979" t="s">
        <v>479</v>
      </c>
      <c r="E979" s="264" t="s">
        <v>8405</v>
      </c>
    </row>
    <row r="980" spans="1:5">
      <c r="A980">
        <v>12001</v>
      </c>
      <c r="B980" t="s">
        <v>2450</v>
      </c>
      <c r="C980" t="s">
        <v>478</v>
      </c>
      <c r="D980" t="s">
        <v>479</v>
      </c>
      <c r="E980" s="264" t="s">
        <v>8406</v>
      </c>
    </row>
    <row r="981" spans="1:5">
      <c r="A981">
        <v>11882</v>
      </c>
      <c r="B981" t="s">
        <v>2451</v>
      </c>
      <c r="C981" t="s">
        <v>478</v>
      </c>
      <c r="D981" t="s">
        <v>481</v>
      </c>
      <c r="E981" s="264" t="s">
        <v>967</v>
      </c>
    </row>
    <row r="982" spans="1:5">
      <c r="A982">
        <v>1068</v>
      </c>
      <c r="B982" t="s">
        <v>2452</v>
      </c>
      <c r="C982" t="s">
        <v>478</v>
      </c>
      <c r="D982" t="s">
        <v>479</v>
      </c>
      <c r="E982" s="264" t="s">
        <v>8407</v>
      </c>
    </row>
    <row r="983" spans="1:5">
      <c r="A983">
        <v>39690</v>
      </c>
      <c r="B983" t="s">
        <v>2453</v>
      </c>
      <c r="C983" t="s">
        <v>478</v>
      </c>
      <c r="D983" t="s">
        <v>479</v>
      </c>
      <c r="E983" s="264" t="s">
        <v>8408</v>
      </c>
    </row>
    <row r="984" spans="1:5">
      <c r="A984">
        <v>39691</v>
      </c>
      <c r="B984" t="s">
        <v>2454</v>
      </c>
      <c r="C984" t="s">
        <v>478</v>
      </c>
      <c r="D984" t="s">
        <v>479</v>
      </c>
      <c r="E984" s="264" t="s">
        <v>8409</v>
      </c>
    </row>
    <row r="985" spans="1:5">
      <c r="A985">
        <v>39808</v>
      </c>
      <c r="B985" t="s">
        <v>2455</v>
      </c>
      <c r="C985" t="s">
        <v>478</v>
      </c>
      <c r="D985" t="s">
        <v>479</v>
      </c>
      <c r="E985" s="264" t="s">
        <v>8410</v>
      </c>
    </row>
    <row r="986" spans="1:5">
      <c r="A986">
        <v>39809</v>
      </c>
      <c r="B986" t="s">
        <v>2456</v>
      </c>
      <c r="C986" t="s">
        <v>478</v>
      </c>
      <c r="D986" t="s">
        <v>479</v>
      </c>
      <c r="E986" s="264" t="s">
        <v>8411</v>
      </c>
    </row>
    <row r="987" spans="1:5">
      <c r="A987">
        <v>43439</v>
      </c>
      <c r="B987" t="s">
        <v>2457</v>
      </c>
      <c r="C987" t="s">
        <v>478</v>
      </c>
      <c r="D987" t="s">
        <v>481</v>
      </c>
      <c r="E987" s="264" t="s">
        <v>968</v>
      </c>
    </row>
    <row r="988" spans="1:5">
      <c r="A988">
        <v>5103</v>
      </c>
      <c r="B988" t="s">
        <v>2458</v>
      </c>
      <c r="C988" t="s">
        <v>478</v>
      </c>
      <c r="D988" t="s">
        <v>479</v>
      </c>
      <c r="E988" s="264" t="s">
        <v>8412</v>
      </c>
    </row>
    <row r="989" spans="1:5">
      <c r="A989">
        <v>11880</v>
      </c>
      <c r="B989" t="s">
        <v>2459</v>
      </c>
      <c r="C989" t="s">
        <v>478</v>
      </c>
      <c r="D989" t="s">
        <v>479</v>
      </c>
      <c r="E989" s="264" t="s">
        <v>8413</v>
      </c>
    </row>
    <row r="990" spans="1:5">
      <c r="A990">
        <v>11714</v>
      </c>
      <c r="B990" t="s">
        <v>2460</v>
      </c>
      <c r="C990" t="s">
        <v>478</v>
      </c>
      <c r="D990" t="s">
        <v>479</v>
      </c>
      <c r="E990" s="264" t="s">
        <v>8414</v>
      </c>
    </row>
    <row r="991" spans="1:5">
      <c r="A991">
        <v>11712</v>
      </c>
      <c r="B991" t="s">
        <v>2461</v>
      </c>
      <c r="C991" t="s">
        <v>478</v>
      </c>
      <c r="D991" t="s">
        <v>484</v>
      </c>
      <c r="E991" s="264" t="s">
        <v>8415</v>
      </c>
    </row>
    <row r="992" spans="1:5">
      <c r="A992">
        <v>11717</v>
      </c>
      <c r="B992" t="s">
        <v>2462</v>
      </c>
      <c r="C992" t="s">
        <v>478</v>
      </c>
      <c r="D992" t="s">
        <v>479</v>
      </c>
      <c r="E992" s="264" t="s">
        <v>8416</v>
      </c>
    </row>
    <row r="993" spans="1:5">
      <c r="A993">
        <v>1106</v>
      </c>
      <c r="B993" t="s">
        <v>2463</v>
      </c>
      <c r="C993" t="s">
        <v>486</v>
      </c>
      <c r="D993" t="s">
        <v>484</v>
      </c>
      <c r="E993" s="264" t="s">
        <v>1157</v>
      </c>
    </row>
    <row r="994" spans="1:5">
      <c r="A994">
        <v>11161</v>
      </c>
      <c r="B994" t="s">
        <v>2464</v>
      </c>
      <c r="C994" t="s">
        <v>486</v>
      </c>
      <c r="D994" t="s">
        <v>479</v>
      </c>
      <c r="E994" s="264" t="s">
        <v>1827</v>
      </c>
    </row>
    <row r="995" spans="1:5">
      <c r="A995">
        <v>1107</v>
      </c>
      <c r="B995" t="s">
        <v>207</v>
      </c>
      <c r="C995" t="s">
        <v>486</v>
      </c>
      <c r="D995" t="s">
        <v>479</v>
      </c>
      <c r="E995" s="264" t="s">
        <v>8249</v>
      </c>
    </row>
    <row r="996" spans="1:5">
      <c r="A996">
        <v>44479</v>
      </c>
      <c r="B996" t="s">
        <v>2465</v>
      </c>
      <c r="C996" t="s">
        <v>486</v>
      </c>
      <c r="D996" t="s">
        <v>479</v>
      </c>
      <c r="E996" s="264" t="s">
        <v>8417</v>
      </c>
    </row>
    <row r="997" spans="1:5">
      <c r="A997">
        <v>41068</v>
      </c>
      <c r="B997" t="s">
        <v>2466</v>
      </c>
      <c r="C997" t="s">
        <v>488</v>
      </c>
      <c r="D997" t="s">
        <v>479</v>
      </c>
      <c r="E997" s="264" t="s">
        <v>832</v>
      </c>
    </row>
    <row r="998" spans="1:5">
      <c r="A998">
        <v>4759</v>
      </c>
      <c r="B998" t="s">
        <v>2467</v>
      </c>
      <c r="C998" t="s">
        <v>482</v>
      </c>
      <c r="D998" t="s">
        <v>479</v>
      </c>
      <c r="E998" s="264" t="s">
        <v>831</v>
      </c>
    </row>
    <row r="999" spans="1:5">
      <c r="A999">
        <v>1108</v>
      </c>
      <c r="B999" t="s">
        <v>2468</v>
      </c>
      <c r="C999" t="s">
        <v>485</v>
      </c>
      <c r="D999" t="s">
        <v>479</v>
      </c>
      <c r="E999" s="264" t="s">
        <v>8418</v>
      </c>
    </row>
    <row r="1000" spans="1:5">
      <c r="A1000">
        <v>1117</v>
      </c>
      <c r="B1000" t="s">
        <v>2469</v>
      </c>
      <c r="C1000" t="s">
        <v>485</v>
      </c>
      <c r="D1000" t="s">
        <v>479</v>
      </c>
      <c r="E1000" s="264" t="s">
        <v>944</v>
      </c>
    </row>
    <row r="1001" spans="1:5">
      <c r="A1001">
        <v>1118</v>
      </c>
      <c r="B1001" t="s">
        <v>2470</v>
      </c>
      <c r="C1001" t="s">
        <v>485</v>
      </c>
      <c r="D1001" t="s">
        <v>479</v>
      </c>
      <c r="E1001" s="264" t="s">
        <v>8419</v>
      </c>
    </row>
    <row r="1002" spans="1:5">
      <c r="A1002">
        <v>1110</v>
      </c>
      <c r="B1002" t="s">
        <v>2471</v>
      </c>
      <c r="C1002" t="s">
        <v>485</v>
      </c>
      <c r="D1002" t="s">
        <v>479</v>
      </c>
      <c r="E1002" s="264" t="s">
        <v>8419</v>
      </c>
    </row>
    <row r="1003" spans="1:5">
      <c r="A1003">
        <v>12618</v>
      </c>
      <c r="B1003" t="s">
        <v>2472</v>
      </c>
      <c r="C1003" t="s">
        <v>478</v>
      </c>
      <c r="D1003" t="s">
        <v>481</v>
      </c>
      <c r="E1003" s="264" t="s">
        <v>8420</v>
      </c>
    </row>
    <row r="1004" spans="1:5">
      <c r="A1004">
        <v>40784</v>
      </c>
      <c r="B1004" t="s">
        <v>2473</v>
      </c>
      <c r="C1004" t="s">
        <v>485</v>
      </c>
      <c r="D1004" t="s">
        <v>479</v>
      </c>
      <c r="E1004" s="264" t="s">
        <v>8421</v>
      </c>
    </row>
    <row r="1005" spans="1:5">
      <c r="A1005">
        <v>40782</v>
      </c>
      <c r="B1005" t="s">
        <v>2474</v>
      </c>
      <c r="C1005" t="s">
        <v>485</v>
      </c>
      <c r="D1005" t="s">
        <v>479</v>
      </c>
      <c r="E1005" s="264" t="s">
        <v>8422</v>
      </c>
    </row>
    <row r="1006" spans="1:5">
      <c r="A1006">
        <v>40783</v>
      </c>
      <c r="B1006" t="s">
        <v>2475</v>
      </c>
      <c r="C1006" t="s">
        <v>485</v>
      </c>
      <c r="D1006" t="s">
        <v>479</v>
      </c>
      <c r="E1006" s="264" t="s">
        <v>8423</v>
      </c>
    </row>
    <row r="1007" spans="1:5">
      <c r="A1007">
        <v>1109</v>
      </c>
      <c r="B1007" t="s">
        <v>2476</v>
      </c>
      <c r="C1007" t="s">
        <v>485</v>
      </c>
      <c r="D1007" t="s">
        <v>479</v>
      </c>
      <c r="E1007" s="264" t="s">
        <v>8418</v>
      </c>
    </row>
    <row r="1008" spans="1:5">
      <c r="A1008">
        <v>1119</v>
      </c>
      <c r="B1008" t="s">
        <v>2477</v>
      </c>
      <c r="C1008" t="s">
        <v>485</v>
      </c>
      <c r="D1008" t="s">
        <v>479</v>
      </c>
      <c r="E1008" s="264" t="s">
        <v>8219</v>
      </c>
    </row>
    <row r="1009" spans="1:5">
      <c r="A1009">
        <v>13115</v>
      </c>
      <c r="B1009" t="s">
        <v>2478</v>
      </c>
      <c r="C1009" t="s">
        <v>485</v>
      </c>
      <c r="D1009" t="s">
        <v>481</v>
      </c>
      <c r="E1009" s="264" t="s">
        <v>6974</v>
      </c>
    </row>
    <row r="1010" spans="1:5">
      <c r="A1010">
        <v>10541</v>
      </c>
      <c r="B1010" t="s">
        <v>2479</v>
      </c>
      <c r="C1010" t="s">
        <v>485</v>
      </c>
      <c r="D1010" t="s">
        <v>481</v>
      </c>
      <c r="E1010" s="264" t="s">
        <v>8424</v>
      </c>
    </row>
    <row r="1011" spans="1:5">
      <c r="A1011">
        <v>10542</v>
      </c>
      <c r="B1011" t="s">
        <v>2480</v>
      </c>
      <c r="C1011" t="s">
        <v>485</v>
      </c>
      <c r="D1011" t="s">
        <v>481</v>
      </c>
      <c r="E1011" s="264" t="s">
        <v>8425</v>
      </c>
    </row>
    <row r="1012" spans="1:5">
      <c r="A1012">
        <v>10543</v>
      </c>
      <c r="B1012" t="s">
        <v>2481</v>
      </c>
      <c r="C1012" t="s">
        <v>485</v>
      </c>
      <c r="D1012" t="s">
        <v>481</v>
      </c>
      <c r="E1012" s="264" t="s">
        <v>8426</v>
      </c>
    </row>
    <row r="1013" spans="1:5">
      <c r="A1013">
        <v>10544</v>
      </c>
      <c r="B1013" t="s">
        <v>2482</v>
      </c>
      <c r="C1013" t="s">
        <v>485</v>
      </c>
      <c r="D1013" t="s">
        <v>481</v>
      </c>
      <c r="E1013" s="264" t="s">
        <v>8427</v>
      </c>
    </row>
    <row r="1014" spans="1:5">
      <c r="A1014">
        <v>10545</v>
      </c>
      <c r="B1014" t="s">
        <v>2483</v>
      </c>
      <c r="C1014" t="s">
        <v>485</v>
      </c>
      <c r="D1014" t="s">
        <v>481</v>
      </c>
      <c r="E1014" s="264" t="s">
        <v>8428</v>
      </c>
    </row>
    <row r="1015" spans="1:5">
      <c r="A1015">
        <v>38365</v>
      </c>
      <c r="B1015" t="s">
        <v>2484</v>
      </c>
      <c r="C1015" t="s">
        <v>480</v>
      </c>
      <c r="D1015" t="s">
        <v>479</v>
      </c>
      <c r="E1015" s="264" t="s">
        <v>1128</v>
      </c>
    </row>
    <row r="1016" spans="1:5">
      <c r="A1016">
        <v>44056</v>
      </c>
      <c r="B1016" t="s">
        <v>8429</v>
      </c>
      <c r="C1016" t="s">
        <v>478</v>
      </c>
      <c r="D1016" t="s">
        <v>481</v>
      </c>
      <c r="E1016" s="264" t="s">
        <v>8430</v>
      </c>
    </row>
    <row r="1017" spans="1:5">
      <c r="A1017">
        <v>44057</v>
      </c>
      <c r="B1017" t="s">
        <v>7410</v>
      </c>
      <c r="C1017" t="s">
        <v>478</v>
      </c>
      <c r="D1017" t="s">
        <v>481</v>
      </c>
      <c r="E1017" s="264" t="s">
        <v>8431</v>
      </c>
    </row>
    <row r="1018" spans="1:5">
      <c r="A1018">
        <v>37754</v>
      </c>
      <c r="B1018" t="s">
        <v>7411</v>
      </c>
      <c r="C1018" t="s">
        <v>478</v>
      </c>
      <c r="D1018" t="s">
        <v>481</v>
      </c>
      <c r="E1018" s="264" t="s">
        <v>8432</v>
      </c>
    </row>
    <row r="1019" spans="1:5">
      <c r="A1019">
        <v>37757</v>
      </c>
      <c r="B1019" t="s">
        <v>7412</v>
      </c>
      <c r="C1019" t="s">
        <v>478</v>
      </c>
      <c r="D1019" t="s">
        <v>481</v>
      </c>
      <c r="E1019" s="264" t="s">
        <v>8433</v>
      </c>
    </row>
    <row r="1020" spans="1:5">
      <c r="A1020">
        <v>44058</v>
      </c>
      <c r="B1020" t="s">
        <v>8434</v>
      </c>
      <c r="C1020" t="s">
        <v>478</v>
      </c>
      <c r="D1020" t="s">
        <v>481</v>
      </c>
      <c r="E1020" s="264" t="s">
        <v>8435</v>
      </c>
    </row>
    <row r="1021" spans="1:5">
      <c r="A1021">
        <v>37752</v>
      </c>
      <c r="B1021" t="s">
        <v>7413</v>
      </c>
      <c r="C1021" t="s">
        <v>478</v>
      </c>
      <c r="D1021" t="s">
        <v>481</v>
      </c>
      <c r="E1021" s="264" t="s">
        <v>8436</v>
      </c>
    </row>
    <row r="1022" spans="1:5">
      <c r="A1022">
        <v>44059</v>
      </c>
      <c r="B1022" t="s">
        <v>8437</v>
      </c>
      <c r="C1022" t="s">
        <v>478</v>
      </c>
      <c r="D1022" t="s">
        <v>481</v>
      </c>
      <c r="E1022" s="264" t="s">
        <v>8438</v>
      </c>
    </row>
    <row r="1023" spans="1:5">
      <c r="A1023">
        <v>37750</v>
      </c>
      <c r="B1023" t="s">
        <v>7414</v>
      </c>
      <c r="C1023" t="s">
        <v>478</v>
      </c>
      <c r="D1023" t="s">
        <v>481</v>
      </c>
      <c r="E1023" s="264" t="s">
        <v>8439</v>
      </c>
    </row>
    <row r="1024" spans="1:5">
      <c r="A1024">
        <v>37758</v>
      </c>
      <c r="B1024" t="s">
        <v>7415</v>
      </c>
      <c r="C1024" t="s">
        <v>478</v>
      </c>
      <c r="D1024" t="s">
        <v>481</v>
      </c>
      <c r="E1024" s="264" t="s">
        <v>8440</v>
      </c>
    </row>
    <row r="1025" spans="1:5">
      <c r="A1025">
        <v>44060</v>
      </c>
      <c r="B1025" t="s">
        <v>8441</v>
      </c>
      <c r="C1025" t="s">
        <v>478</v>
      </c>
      <c r="D1025" t="s">
        <v>481</v>
      </c>
      <c r="E1025" s="264" t="s">
        <v>8442</v>
      </c>
    </row>
    <row r="1026" spans="1:5">
      <c r="A1026">
        <v>37749</v>
      </c>
      <c r="B1026" t="s">
        <v>7416</v>
      </c>
      <c r="C1026" t="s">
        <v>478</v>
      </c>
      <c r="D1026" t="s">
        <v>481</v>
      </c>
      <c r="E1026" s="264" t="s">
        <v>8443</v>
      </c>
    </row>
    <row r="1027" spans="1:5">
      <c r="A1027">
        <v>44061</v>
      </c>
      <c r="B1027" t="s">
        <v>8444</v>
      </c>
      <c r="C1027" t="s">
        <v>478</v>
      </c>
      <c r="D1027" t="s">
        <v>481</v>
      </c>
      <c r="E1027" s="264" t="s">
        <v>8445</v>
      </c>
    </row>
    <row r="1028" spans="1:5">
      <c r="A1028">
        <v>1159</v>
      </c>
      <c r="B1028" t="s">
        <v>2485</v>
      </c>
      <c r="C1028" t="s">
        <v>478</v>
      </c>
      <c r="D1028" t="s">
        <v>484</v>
      </c>
      <c r="E1028" s="264" t="s">
        <v>8446</v>
      </c>
    </row>
    <row r="1029" spans="1:5">
      <c r="A1029">
        <v>12114</v>
      </c>
      <c r="B1029" t="s">
        <v>2486</v>
      </c>
      <c r="C1029" t="s">
        <v>478</v>
      </c>
      <c r="D1029" t="s">
        <v>479</v>
      </c>
      <c r="E1029" s="264" t="s">
        <v>8447</v>
      </c>
    </row>
    <row r="1030" spans="1:5">
      <c r="A1030">
        <v>38106</v>
      </c>
      <c r="B1030" t="s">
        <v>2487</v>
      </c>
      <c r="C1030" t="s">
        <v>478</v>
      </c>
      <c r="D1030" t="s">
        <v>479</v>
      </c>
      <c r="E1030" s="264" t="s">
        <v>8448</v>
      </c>
    </row>
    <row r="1031" spans="1:5">
      <c r="A1031">
        <v>38085</v>
      </c>
      <c r="B1031" t="s">
        <v>2488</v>
      </c>
      <c r="C1031" t="s">
        <v>478</v>
      </c>
      <c r="D1031" t="s">
        <v>479</v>
      </c>
      <c r="E1031" s="264" t="s">
        <v>7388</v>
      </c>
    </row>
    <row r="1032" spans="1:5">
      <c r="A1032">
        <v>38599</v>
      </c>
      <c r="B1032" t="s">
        <v>2489</v>
      </c>
      <c r="C1032" t="s">
        <v>478</v>
      </c>
      <c r="D1032" t="s">
        <v>479</v>
      </c>
      <c r="E1032" s="264" t="s">
        <v>6960</v>
      </c>
    </row>
    <row r="1033" spans="1:5">
      <c r="A1033">
        <v>38596</v>
      </c>
      <c r="B1033" t="s">
        <v>2490</v>
      </c>
      <c r="C1033" t="s">
        <v>478</v>
      </c>
      <c r="D1033" t="s">
        <v>479</v>
      </c>
      <c r="E1033" s="264" t="s">
        <v>6937</v>
      </c>
    </row>
    <row r="1034" spans="1:5">
      <c r="A1034">
        <v>38600</v>
      </c>
      <c r="B1034" t="s">
        <v>2491</v>
      </c>
      <c r="C1034" t="s">
        <v>478</v>
      </c>
      <c r="D1034" t="s">
        <v>479</v>
      </c>
      <c r="E1034" s="264" t="s">
        <v>1023</v>
      </c>
    </row>
    <row r="1035" spans="1:5">
      <c r="A1035">
        <v>38597</v>
      </c>
      <c r="B1035" t="s">
        <v>2492</v>
      </c>
      <c r="C1035" t="s">
        <v>478</v>
      </c>
      <c r="D1035" t="s">
        <v>479</v>
      </c>
      <c r="E1035" s="264" t="s">
        <v>1278</v>
      </c>
    </row>
    <row r="1036" spans="1:5">
      <c r="A1036">
        <v>659</v>
      </c>
      <c r="B1036" t="s">
        <v>2493</v>
      </c>
      <c r="C1036" t="s">
        <v>478</v>
      </c>
      <c r="D1036" t="s">
        <v>479</v>
      </c>
      <c r="E1036" s="264" t="s">
        <v>1019</v>
      </c>
    </row>
    <row r="1037" spans="1:5">
      <c r="A1037">
        <v>660</v>
      </c>
      <c r="B1037" t="s">
        <v>2494</v>
      </c>
      <c r="C1037" t="s">
        <v>478</v>
      </c>
      <c r="D1037" t="s">
        <v>479</v>
      </c>
      <c r="E1037" s="264" t="s">
        <v>914</v>
      </c>
    </row>
    <row r="1038" spans="1:5">
      <c r="A1038">
        <v>658</v>
      </c>
      <c r="B1038" t="s">
        <v>2495</v>
      </c>
      <c r="C1038" t="s">
        <v>478</v>
      </c>
      <c r="D1038" t="s">
        <v>479</v>
      </c>
      <c r="E1038" s="264" t="s">
        <v>1179</v>
      </c>
    </row>
    <row r="1039" spans="1:5">
      <c r="A1039">
        <v>38548</v>
      </c>
      <c r="B1039" t="s">
        <v>2496</v>
      </c>
      <c r="C1039" t="s">
        <v>478</v>
      </c>
      <c r="D1039" t="s">
        <v>479</v>
      </c>
      <c r="E1039" s="264" t="s">
        <v>8449</v>
      </c>
    </row>
    <row r="1040" spans="1:5">
      <c r="A1040">
        <v>34649</v>
      </c>
      <c r="B1040" t="s">
        <v>2497</v>
      </c>
      <c r="C1040" t="s">
        <v>478</v>
      </c>
      <c r="D1040" t="s">
        <v>479</v>
      </c>
      <c r="E1040" s="264" t="s">
        <v>1101</v>
      </c>
    </row>
    <row r="1041" spans="1:5">
      <c r="A1041">
        <v>34655</v>
      </c>
      <c r="B1041" t="s">
        <v>2498</v>
      </c>
      <c r="C1041" t="s">
        <v>478</v>
      </c>
      <c r="D1041" t="s">
        <v>479</v>
      </c>
      <c r="E1041" s="264" t="s">
        <v>1344</v>
      </c>
    </row>
    <row r="1042" spans="1:5">
      <c r="A1042">
        <v>40607</v>
      </c>
      <c r="B1042" t="s">
        <v>2500</v>
      </c>
      <c r="C1042" t="s">
        <v>478</v>
      </c>
      <c r="D1042" t="s">
        <v>479</v>
      </c>
      <c r="E1042" s="264" t="s">
        <v>897</v>
      </c>
    </row>
    <row r="1043" spans="1:5">
      <c r="A1043">
        <v>567</v>
      </c>
      <c r="B1043" t="s">
        <v>2501</v>
      </c>
      <c r="C1043" t="s">
        <v>485</v>
      </c>
      <c r="D1043" t="s">
        <v>479</v>
      </c>
      <c r="E1043" s="264" t="s">
        <v>7675</v>
      </c>
    </row>
    <row r="1044" spans="1:5">
      <c r="A1044">
        <v>574</v>
      </c>
      <c r="B1044" t="s">
        <v>2502</v>
      </c>
      <c r="C1044" t="s">
        <v>485</v>
      </c>
      <c r="D1044" t="s">
        <v>479</v>
      </c>
      <c r="E1044" s="264" t="s">
        <v>8450</v>
      </c>
    </row>
    <row r="1045" spans="1:5">
      <c r="A1045">
        <v>568</v>
      </c>
      <c r="B1045" t="s">
        <v>2503</v>
      </c>
      <c r="C1045" t="s">
        <v>485</v>
      </c>
      <c r="D1045" t="s">
        <v>479</v>
      </c>
      <c r="E1045" s="264" t="s">
        <v>8451</v>
      </c>
    </row>
    <row r="1046" spans="1:5">
      <c r="A1046">
        <v>585</v>
      </c>
      <c r="B1046" t="s">
        <v>2504</v>
      </c>
      <c r="C1046" t="s">
        <v>486</v>
      </c>
      <c r="D1046" t="s">
        <v>481</v>
      </c>
      <c r="E1046" s="264" t="s">
        <v>7504</v>
      </c>
    </row>
    <row r="1047" spans="1:5">
      <c r="A1047">
        <v>4777</v>
      </c>
      <c r="B1047" t="s">
        <v>2505</v>
      </c>
      <c r="C1047" t="s">
        <v>486</v>
      </c>
      <c r="D1047" t="s">
        <v>481</v>
      </c>
      <c r="E1047" s="264" t="s">
        <v>6882</v>
      </c>
    </row>
    <row r="1048" spans="1:5">
      <c r="A1048">
        <v>587</v>
      </c>
      <c r="B1048" t="s">
        <v>2506</v>
      </c>
      <c r="C1048" t="s">
        <v>486</v>
      </c>
      <c r="D1048" t="s">
        <v>481</v>
      </c>
      <c r="E1048" s="264" t="s">
        <v>7436</v>
      </c>
    </row>
    <row r="1049" spans="1:5">
      <c r="A1049">
        <v>590</v>
      </c>
      <c r="B1049" t="s">
        <v>2507</v>
      </c>
      <c r="C1049" t="s">
        <v>486</v>
      </c>
      <c r="D1049" t="s">
        <v>481</v>
      </c>
      <c r="E1049" s="264" t="s">
        <v>8452</v>
      </c>
    </row>
    <row r="1050" spans="1:5">
      <c r="A1050">
        <v>592</v>
      </c>
      <c r="B1050" t="s">
        <v>2508</v>
      </c>
      <c r="C1050" t="s">
        <v>486</v>
      </c>
      <c r="D1050" t="s">
        <v>481</v>
      </c>
      <c r="E1050" s="264" t="s">
        <v>7436</v>
      </c>
    </row>
    <row r="1051" spans="1:5">
      <c r="A1051">
        <v>586</v>
      </c>
      <c r="B1051" t="s">
        <v>2509</v>
      </c>
      <c r="C1051" t="s">
        <v>485</v>
      </c>
      <c r="D1051" t="s">
        <v>481</v>
      </c>
      <c r="E1051" s="264" t="s">
        <v>8453</v>
      </c>
    </row>
    <row r="1052" spans="1:5">
      <c r="A1052">
        <v>591</v>
      </c>
      <c r="B1052" t="s">
        <v>2510</v>
      </c>
      <c r="C1052" t="s">
        <v>486</v>
      </c>
      <c r="D1052" t="s">
        <v>481</v>
      </c>
      <c r="E1052" s="264" t="s">
        <v>7504</v>
      </c>
    </row>
    <row r="1053" spans="1:5">
      <c r="A1053">
        <v>588</v>
      </c>
      <c r="B1053" t="s">
        <v>2511</v>
      </c>
      <c r="C1053" t="s">
        <v>485</v>
      </c>
      <c r="D1053" t="s">
        <v>481</v>
      </c>
      <c r="E1053" s="264" t="s">
        <v>8454</v>
      </c>
    </row>
    <row r="1054" spans="1:5">
      <c r="A1054">
        <v>589</v>
      </c>
      <c r="B1054" t="s">
        <v>2512</v>
      </c>
      <c r="C1054" t="s">
        <v>485</v>
      </c>
      <c r="D1054" t="s">
        <v>481</v>
      </c>
      <c r="E1054" s="264" t="s">
        <v>8455</v>
      </c>
    </row>
    <row r="1055" spans="1:5">
      <c r="A1055">
        <v>584</v>
      </c>
      <c r="B1055" t="s">
        <v>2514</v>
      </c>
      <c r="C1055" t="s">
        <v>485</v>
      </c>
      <c r="D1055" t="s">
        <v>481</v>
      </c>
      <c r="E1055" s="264" t="s">
        <v>8456</v>
      </c>
    </row>
    <row r="1056" spans="1:5">
      <c r="A1056">
        <v>1165</v>
      </c>
      <c r="B1056" t="s">
        <v>2515</v>
      </c>
      <c r="C1056" t="s">
        <v>478</v>
      </c>
      <c r="D1056" t="s">
        <v>481</v>
      </c>
      <c r="E1056" s="264" t="s">
        <v>8457</v>
      </c>
    </row>
    <row r="1057" spans="1:5">
      <c r="A1057">
        <v>1164</v>
      </c>
      <c r="B1057" t="s">
        <v>2516</v>
      </c>
      <c r="C1057" t="s">
        <v>478</v>
      </c>
      <c r="D1057" t="s">
        <v>481</v>
      </c>
      <c r="E1057" s="264" t="s">
        <v>8458</v>
      </c>
    </row>
    <row r="1058" spans="1:5">
      <c r="A1058">
        <v>1162</v>
      </c>
      <c r="B1058" t="s">
        <v>2517</v>
      </c>
      <c r="C1058" t="s">
        <v>478</v>
      </c>
      <c r="D1058" t="s">
        <v>481</v>
      </c>
      <c r="E1058" s="264" t="s">
        <v>7498</v>
      </c>
    </row>
    <row r="1059" spans="1:5">
      <c r="A1059">
        <v>12395</v>
      </c>
      <c r="B1059" t="s">
        <v>2518</v>
      </c>
      <c r="C1059" t="s">
        <v>478</v>
      </c>
      <c r="D1059" t="s">
        <v>481</v>
      </c>
      <c r="E1059" s="264" t="s">
        <v>7613</v>
      </c>
    </row>
    <row r="1060" spans="1:5">
      <c r="A1060">
        <v>1170</v>
      </c>
      <c r="B1060" t="s">
        <v>2519</v>
      </c>
      <c r="C1060" t="s">
        <v>478</v>
      </c>
      <c r="D1060" t="s">
        <v>481</v>
      </c>
      <c r="E1060" s="264" t="s">
        <v>984</v>
      </c>
    </row>
    <row r="1061" spans="1:5">
      <c r="A1061">
        <v>1169</v>
      </c>
      <c r="B1061" t="s">
        <v>2520</v>
      </c>
      <c r="C1061" t="s">
        <v>478</v>
      </c>
      <c r="D1061" t="s">
        <v>481</v>
      </c>
      <c r="E1061" s="264" t="s">
        <v>8459</v>
      </c>
    </row>
    <row r="1062" spans="1:5">
      <c r="A1062">
        <v>1166</v>
      </c>
      <c r="B1062" t="s">
        <v>2521</v>
      </c>
      <c r="C1062" t="s">
        <v>478</v>
      </c>
      <c r="D1062" t="s">
        <v>481</v>
      </c>
      <c r="E1062" s="264" t="s">
        <v>8460</v>
      </c>
    </row>
    <row r="1063" spans="1:5">
      <c r="A1063">
        <v>1163</v>
      </c>
      <c r="B1063" t="s">
        <v>2522</v>
      </c>
      <c r="C1063" t="s">
        <v>478</v>
      </c>
      <c r="D1063" t="s">
        <v>481</v>
      </c>
      <c r="E1063" s="264" t="s">
        <v>7468</v>
      </c>
    </row>
    <row r="1064" spans="1:5">
      <c r="A1064">
        <v>12396</v>
      </c>
      <c r="B1064" t="s">
        <v>2523</v>
      </c>
      <c r="C1064" t="s">
        <v>478</v>
      </c>
      <c r="D1064" t="s">
        <v>481</v>
      </c>
      <c r="E1064" s="264" t="s">
        <v>7613</v>
      </c>
    </row>
    <row r="1065" spans="1:5">
      <c r="A1065">
        <v>1168</v>
      </c>
      <c r="B1065" t="s">
        <v>2524</v>
      </c>
      <c r="C1065" t="s">
        <v>478</v>
      </c>
      <c r="D1065" t="s">
        <v>481</v>
      </c>
      <c r="E1065" s="264" t="s">
        <v>8461</v>
      </c>
    </row>
    <row r="1066" spans="1:5">
      <c r="A1066">
        <v>1167</v>
      </c>
      <c r="B1066" t="s">
        <v>2525</v>
      </c>
      <c r="C1066" t="s">
        <v>478</v>
      </c>
      <c r="D1066" t="s">
        <v>481</v>
      </c>
      <c r="E1066" s="264" t="s">
        <v>8462</v>
      </c>
    </row>
    <row r="1067" spans="1:5">
      <c r="A1067">
        <v>36331</v>
      </c>
      <c r="B1067" t="s">
        <v>2526</v>
      </c>
      <c r="C1067" t="s">
        <v>478</v>
      </c>
      <c r="D1067" t="s">
        <v>479</v>
      </c>
      <c r="E1067" s="264" t="s">
        <v>6923</v>
      </c>
    </row>
    <row r="1068" spans="1:5">
      <c r="A1068">
        <v>36346</v>
      </c>
      <c r="B1068" t="s">
        <v>2527</v>
      </c>
      <c r="C1068" t="s">
        <v>478</v>
      </c>
      <c r="D1068" t="s">
        <v>479</v>
      </c>
      <c r="E1068" s="264" t="s">
        <v>6919</v>
      </c>
    </row>
    <row r="1069" spans="1:5">
      <c r="A1069">
        <v>1210</v>
      </c>
      <c r="B1069" t="s">
        <v>2528</v>
      </c>
      <c r="C1069" t="s">
        <v>478</v>
      </c>
      <c r="D1069" t="s">
        <v>479</v>
      </c>
      <c r="E1069" s="264" t="s">
        <v>7837</v>
      </c>
    </row>
    <row r="1070" spans="1:5">
      <c r="A1070">
        <v>1203</v>
      </c>
      <c r="B1070" t="s">
        <v>2529</v>
      </c>
      <c r="C1070" t="s">
        <v>478</v>
      </c>
      <c r="D1070" t="s">
        <v>479</v>
      </c>
      <c r="E1070" s="264" t="s">
        <v>6535</v>
      </c>
    </row>
    <row r="1071" spans="1:5">
      <c r="A1071">
        <v>1197</v>
      </c>
      <c r="B1071" t="s">
        <v>2530</v>
      </c>
      <c r="C1071" t="s">
        <v>478</v>
      </c>
      <c r="D1071" t="s">
        <v>479</v>
      </c>
      <c r="E1071" s="264" t="s">
        <v>8463</v>
      </c>
    </row>
    <row r="1072" spans="1:5">
      <c r="A1072">
        <v>1202</v>
      </c>
      <c r="B1072" t="s">
        <v>2531</v>
      </c>
      <c r="C1072" t="s">
        <v>478</v>
      </c>
      <c r="D1072" t="s">
        <v>479</v>
      </c>
      <c r="E1072" s="264" t="s">
        <v>1476</v>
      </c>
    </row>
    <row r="1073" spans="1:5">
      <c r="A1073">
        <v>1188</v>
      </c>
      <c r="B1073" t="s">
        <v>2532</v>
      </c>
      <c r="C1073" t="s">
        <v>478</v>
      </c>
      <c r="D1073" t="s">
        <v>479</v>
      </c>
      <c r="E1073" s="264" t="s">
        <v>7969</v>
      </c>
    </row>
    <row r="1074" spans="1:5">
      <c r="A1074">
        <v>1211</v>
      </c>
      <c r="B1074" t="s">
        <v>2533</v>
      </c>
      <c r="C1074" t="s">
        <v>478</v>
      </c>
      <c r="D1074" t="s">
        <v>479</v>
      </c>
      <c r="E1074" s="264" t="s">
        <v>1113</v>
      </c>
    </row>
    <row r="1075" spans="1:5">
      <c r="A1075">
        <v>1198</v>
      </c>
      <c r="B1075" t="s">
        <v>2534</v>
      </c>
      <c r="C1075" t="s">
        <v>478</v>
      </c>
      <c r="D1075" t="s">
        <v>479</v>
      </c>
      <c r="E1075" s="264" t="s">
        <v>7006</v>
      </c>
    </row>
    <row r="1076" spans="1:5">
      <c r="A1076">
        <v>1199</v>
      </c>
      <c r="B1076" t="s">
        <v>2535</v>
      </c>
      <c r="C1076" t="s">
        <v>478</v>
      </c>
      <c r="D1076" t="s">
        <v>479</v>
      </c>
      <c r="E1076" s="264" t="s">
        <v>8464</v>
      </c>
    </row>
    <row r="1077" spans="1:5">
      <c r="A1077">
        <v>20088</v>
      </c>
      <c r="B1077" t="s">
        <v>2536</v>
      </c>
      <c r="C1077" t="s">
        <v>478</v>
      </c>
      <c r="D1077" t="s">
        <v>479</v>
      </c>
      <c r="E1077" s="264" t="s">
        <v>8465</v>
      </c>
    </row>
    <row r="1078" spans="1:5">
      <c r="A1078">
        <v>20089</v>
      </c>
      <c r="B1078" t="s">
        <v>2538</v>
      </c>
      <c r="C1078" t="s">
        <v>478</v>
      </c>
      <c r="D1078" t="s">
        <v>479</v>
      </c>
      <c r="E1078" s="264" t="s">
        <v>8466</v>
      </c>
    </row>
    <row r="1079" spans="1:5">
      <c r="A1079">
        <v>20087</v>
      </c>
      <c r="B1079" t="s">
        <v>2539</v>
      </c>
      <c r="C1079" t="s">
        <v>478</v>
      </c>
      <c r="D1079" t="s">
        <v>479</v>
      </c>
      <c r="E1079" s="264" t="s">
        <v>8467</v>
      </c>
    </row>
    <row r="1080" spans="1:5">
      <c r="A1080">
        <v>1200</v>
      </c>
      <c r="B1080" t="s">
        <v>2541</v>
      </c>
      <c r="C1080" t="s">
        <v>478</v>
      </c>
      <c r="D1080" t="s">
        <v>479</v>
      </c>
      <c r="E1080" s="264" t="s">
        <v>7454</v>
      </c>
    </row>
    <row r="1081" spans="1:5">
      <c r="A1081">
        <v>12909</v>
      </c>
      <c r="B1081" t="s">
        <v>2542</v>
      </c>
      <c r="C1081" t="s">
        <v>478</v>
      </c>
      <c r="D1081" t="s">
        <v>479</v>
      </c>
      <c r="E1081" s="264" t="s">
        <v>8468</v>
      </c>
    </row>
    <row r="1082" spans="1:5">
      <c r="A1082">
        <v>12910</v>
      </c>
      <c r="B1082" t="s">
        <v>2543</v>
      </c>
      <c r="C1082" t="s">
        <v>478</v>
      </c>
      <c r="D1082" t="s">
        <v>479</v>
      </c>
      <c r="E1082" s="264" t="s">
        <v>8469</v>
      </c>
    </row>
    <row r="1083" spans="1:5">
      <c r="A1083">
        <v>1184</v>
      </c>
      <c r="B1083" t="s">
        <v>2544</v>
      </c>
      <c r="C1083" t="s">
        <v>478</v>
      </c>
      <c r="D1083" t="s">
        <v>479</v>
      </c>
      <c r="E1083" s="264" t="s">
        <v>8470</v>
      </c>
    </row>
    <row r="1084" spans="1:5">
      <c r="A1084">
        <v>1191</v>
      </c>
      <c r="B1084" t="s">
        <v>2545</v>
      </c>
      <c r="C1084" t="s">
        <v>478</v>
      </c>
      <c r="D1084" t="s">
        <v>479</v>
      </c>
      <c r="E1084" s="264" t="s">
        <v>797</v>
      </c>
    </row>
    <row r="1085" spans="1:5">
      <c r="A1085">
        <v>1185</v>
      </c>
      <c r="B1085" t="s">
        <v>2546</v>
      </c>
      <c r="C1085" t="s">
        <v>478</v>
      </c>
      <c r="D1085" t="s">
        <v>479</v>
      </c>
      <c r="E1085" s="264" t="s">
        <v>7406</v>
      </c>
    </row>
    <row r="1086" spans="1:5">
      <c r="A1086">
        <v>1189</v>
      </c>
      <c r="B1086" t="s">
        <v>2547</v>
      </c>
      <c r="C1086" t="s">
        <v>478</v>
      </c>
      <c r="D1086" t="s">
        <v>479</v>
      </c>
      <c r="E1086" s="264" t="s">
        <v>1997</v>
      </c>
    </row>
    <row r="1087" spans="1:5">
      <c r="A1087">
        <v>1193</v>
      </c>
      <c r="B1087" t="s">
        <v>2548</v>
      </c>
      <c r="C1087" t="s">
        <v>478</v>
      </c>
      <c r="D1087" t="s">
        <v>479</v>
      </c>
      <c r="E1087" s="264" t="s">
        <v>8471</v>
      </c>
    </row>
    <row r="1088" spans="1:5">
      <c r="A1088">
        <v>1194</v>
      </c>
      <c r="B1088" t="s">
        <v>2549</v>
      </c>
      <c r="C1088" t="s">
        <v>478</v>
      </c>
      <c r="D1088" t="s">
        <v>479</v>
      </c>
      <c r="E1088" s="264" t="s">
        <v>7860</v>
      </c>
    </row>
    <row r="1089" spans="1:5">
      <c r="A1089">
        <v>1195</v>
      </c>
      <c r="B1089" t="s">
        <v>2550</v>
      </c>
      <c r="C1089" t="s">
        <v>478</v>
      </c>
      <c r="D1089" t="s">
        <v>479</v>
      </c>
      <c r="E1089" s="264" t="s">
        <v>1003</v>
      </c>
    </row>
    <row r="1090" spans="1:5">
      <c r="A1090">
        <v>1204</v>
      </c>
      <c r="B1090" t="s">
        <v>2551</v>
      </c>
      <c r="C1090" t="s">
        <v>478</v>
      </c>
      <c r="D1090" t="s">
        <v>479</v>
      </c>
      <c r="E1090" s="264" t="s">
        <v>8472</v>
      </c>
    </row>
    <row r="1091" spans="1:5">
      <c r="A1091">
        <v>1205</v>
      </c>
      <c r="B1091" t="s">
        <v>2552</v>
      </c>
      <c r="C1091" t="s">
        <v>478</v>
      </c>
      <c r="D1091" t="s">
        <v>479</v>
      </c>
      <c r="E1091" s="264" t="s">
        <v>8473</v>
      </c>
    </row>
    <row r="1092" spans="1:5">
      <c r="A1092">
        <v>1207</v>
      </c>
      <c r="B1092" t="s">
        <v>2553</v>
      </c>
      <c r="C1092" t="s">
        <v>478</v>
      </c>
      <c r="D1092" t="s">
        <v>481</v>
      </c>
      <c r="E1092" s="264" t="s">
        <v>8474</v>
      </c>
    </row>
    <row r="1093" spans="1:5">
      <c r="A1093">
        <v>1206</v>
      </c>
      <c r="B1093" t="s">
        <v>2554</v>
      </c>
      <c r="C1093" t="s">
        <v>478</v>
      </c>
      <c r="D1093" t="s">
        <v>481</v>
      </c>
      <c r="E1093" s="264" t="s">
        <v>6962</v>
      </c>
    </row>
    <row r="1094" spans="1:5">
      <c r="A1094">
        <v>1183</v>
      </c>
      <c r="B1094" t="s">
        <v>2555</v>
      </c>
      <c r="C1094" t="s">
        <v>478</v>
      </c>
      <c r="D1094" t="s">
        <v>481</v>
      </c>
      <c r="E1094" s="264" t="s">
        <v>8475</v>
      </c>
    </row>
    <row r="1095" spans="1:5">
      <c r="A1095">
        <v>42685</v>
      </c>
      <c r="B1095" t="s">
        <v>2556</v>
      </c>
      <c r="C1095" t="s">
        <v>478</v>
      </c>
      <c r="D1095" t="s">
        <v>481</v>
      </c>
      <c r="E1095" s="264" t="s">
        <v>8476</v>
      </c>
    </row>
    <row r="1096" spans="1:5">
      <c r="A1096">
        <v>42686</v>
      </c>
      <c r="B1096" t="s">
        <v>2557</v>
      </c>
      <c r="C1096" t="s">
        <v>478</v>
      </c>
      <c r="D1096" t="s">
        <v>481</v>
      </c>
      <c r="E1096" s="264" t="s">
        <v>8477</v>
      </c>
    </row>
    <row r="1097" spans="1:5">
      <c r="A1097">
        <v>12894</v>
      </c>
      <c r="B1097" t="s">
        <v>2558</v>
      </c>
      <c r="C1097" t="s">
        <v>478</v>
      </c>
      <c r="D1097" t="s">
        <v>479</v>
      </c>
      <c r="E1097" s="264" t="s">
        <v>2677</v>
      </c>
    </row>
    <row r="1098" spans="1:5">
      <c r="A1098">
        <v>12895</v>
      </c>
      <c r="B1098" t="s">
        <v>2559</v>
      </c>
      <c r="C1098" t="s">
        <v>478</v>
      </c>
      <c r="D1098" t="s">
        <v>484</v>
      </c>
      <c r="E1098" s="264" t="s">
        <v>7462</v>
      </c>
    </row>
    <row r="1099" spans="1:5">
      <c r="A1099">
        <v>1631</v>
      </c>
      <c r="B1099" t="s">
        <v>2560</v>
      </c>
      <c r="C1099" t="s">
        <v>478</v>
      </c>
      <c r="D1099" t="s">
        <v>481</v>
      </c>
      <c r="E1099" s="264" t="s">
        <v>8478</v>
      </c>
    </row>
    <row r="1100" spans="1:5">
      <c r="A1100">
        <v>1633</v>
      </c>
      <c r="B1100" t="s">
        <v>2561</v>
      </c>
      <c r="C1100" t="s">
        <v>478</v>
      </c>
      <c r="D1100" t="s">
        <v>481</v>
      </c>
      <c r="E1100" s="264" t="s">
        <v>8479</v>
      </c>
    </row>
    <row r="1101" spans="1:5">
      <c r="A1101">
        <v>10818</v>
      </c>
      <c r="B1101" t="s">
        <v>2562</v>
      </c>
      <c r="C1101" t="s">
        <v>486</v>
      </c>
      <c r="D1101" t="s">
        <v>479</v>
      </c>
      <c r="E1101" s="264" t="s">
        <v>7423</v>
      </c>
    </row>
    <row r="1102" spans="1:5">
      <c r="A1102">
        <v>41410</v>
      </c>
      <c r="B1102" t="s">
        <v>2563</v>
      </c>
      <c r="C1102" t="s">
        <v>478</v>
      </c>
      <c r="D1102" t="s">
        <v>481</v>
      </c>
      <c r="E1102" s="264" t="s">
        <v>8480</v>
      </c>
    </row>
    <row r="1103" spans="1:5">
      <c r="A1103">
        <v>41411</v>
      </c>
      <c r="B1103" t="s">
        <v>2564</v>
      </c>
      <c r="C1103" t="s">
        <v>478</v>
      </c>
      <c r="D1103" t="s">
        <v>481</v>
      </c>
      <c r="E1103" s="264" t="s">
        <v>8481</v>
      </c>
    </row>
    <row r="1104" spans="1:5">
      <c r="A1104">
        <v>41412</v>
      </c>
      <c r="B1104" t="s">
        <v>2565</v>
      </c>
      <c r="C1104" t="s">
        <v>478</v>
      </c>
      <c r="D1104" t="s">
        <v>481</v>
      </c>
      <c r="E1104" s="264" t="s">
        <v>8482</v>
      </c>
    </row>
    <row r="1105" spans="1:5">
      <c r="A1105">
        <v>41413</v>
      </c>
      <c r="B1105" t="s">
        <v>2566</v>
      </c>
      <c r="C1105" t="s">
        <v>478</v>
      </c>
      <c r="D1105" t="s">
        <v>481</v>
      </c>
      <c r="E1105" s="264" t="s">
        <v>8483</v>
      </c>
    </row>
    <row r="1106" spans="1:5">
      <c r="A1106">
        <v>39359</v>
      </c>
      <c r="B1106" t="s">
        <v>2567</v>
      </c>
      <c r="C1106" t="s">
        <v>478</v>
      </c>
      <c r="D1106" t="s">
        <v>481</v>
      </c>
      <c r="E1106" s="264" t="s">
        <v>8484</v>
      </c>
    </row>
    <row r="1107" spans="1:5">
      <c r="A1107">
        <v>39360</v>
      </c>
      <c r="B1107" t="s">
        <v>2568</v>
      </c>
      <c r="C1107" t="s">
        <v>478</v>
      </c>
      <c r="D1107" t="s">
        <v>481</v>
      </c>
      <c r="E1107" s="264" t="s">
        <v>7315</v>
      </c>
    </row>
    <row r="1108" spans="1:5">
      <c r="A1108">
        <v>10710</v>
      </c>
      <c r="B1108" t="s">
        <v>2569</v>
      </c>
      <c r="C1108" t="s">
        <v>480</v>
      </c>
      <c r="D1108" t="s">
        <v>481</v>
      </c>
      <c r="E1108" s="264" t="s">
        <v>8485</v>
      </c>
    </row>
    <row r="1109" spans="1:5">
      <c r="A1109">
        <v>10709</v>
      </c>
      <c r="B1109" t="s">
        <v>2570</v>
      </c>
      <c r="C1109" t="s">
        <v>480</v>
      </c>
      <c r="D1109" t="s">
        <v>481</v>
      </c>
      <c r="E1109" s="264" t="s">
        <v>8486</v>
      </c>
    </row>
    <row r="1110" spans="1:5">
      <c r="A1110">
        <v>39636</v>
      </c>
      <c r="B1110" t="s">
        <v>2571</v>
      </c>
      <c r="C1110" t="s">
        <v>480</v>
      </c>
      <c r="D1110" t="s">
        <v>481</v>
      </c>
      <c r="E1110" s="264" t="s">
        <v>8487</v>
      </c>
    </row>
    <row r="1111" spans="1:5">
      <c r="A1111">
        <v>10708</v>
      </c>
      <c r="B1111" t="s">
        <v>2572</v>
      </c>
      <c r="C1111" t="s">
        <v>480</v>
      </c>
      <c r="D1111" t="s">
        <v>481</v>
      </c>
      <c r="E1111" s="264" t="s">
        <v>8488</v>
      </c>
    </row>
    <row r="1112" spans="1:5">
      <c r="A1112">
        <v>39635</v>
      </c>
      <c r="B1112" t="s">
        <v>2573</v>
      </c>
      <c r="C1112" t="s">
        <v>480</v>
      </c>
      <c r="D1112" t="s">
        <v>481</v>
      </c>
      <c r="E1112" s="264" t="s">
        <v>8308</v>
      </c>
    </row>
    <row r="1113" spans="1:5">
      <c r="A1113">
        <v>6117</v>
      </c>
      <c r="B1113" t="s">
        <v>6966</v>
      </c>
      <c r="C1113" t="s">
        <v>482</v>
      </c>
      <c r="D1113" t="s">
        <v>479</v>
      </c>
      <c r="E1113" s="264" t="s">
        <v>889</v>
      </c>
    </row>
    <row r="1114" spans="1:5">
      <c r="A1114">
        <v>40913</v>
      </c>
      <c r="B1114" t="s">
        <v>2574</v>
      </c>
      <c r="C1114" t="s">
        <v>488</v>
      </c>
      <c r="D1114" t="s">
        <v>479</v>
      </c>
      <c r="E1114" s="264" t="s">
        <v>1626</v>
      </c>
    </row>
    <row r="1115" spans="1:5">
      <c r="A1115">
        <v>1214</v>
      </c>
      <c r="B1115" t="s">
        <v>6967</v>
      </c>
      <c r="C1115" t="s">
        <v>482</v>
      </c>
      <c r="D1115" t="s">
        <v>479</v>
      </c>
      <c r="E1115" s="264" t="s">
        <v>6968</v>
      </c>
    </row>
    <row r="1116" spans="1:5">
      <c r="A1116">
        <v>40915</v>
      </c>
      <c r="B1116" t="s">
        <v>2575</v>
      </c>
      <c r="C1116" t="s">
        <v>488</v>
      </c>
      <c r="D1116" t="s">
        <v>479</v>
      </c>
      <c r="E1116" s="264" t="s">
        <v>6969</v>
      </c>
    </row>
    <row r="1117" spans="1:5">
      <c r="A1117">
        <v>1213</v>
      </c>
      <c r="B1117" t="s">
        <v>6970</v>
      </c>
      <c r="C1117" t="s">
        <v>482</v>
      </c>
      <c r="D1117" t="s">
        <v>484</v>
      </c>
      <c r="E1117" s="264" t="s">
        <v>831</v>
      </c>
    </row>
    <row r="1118" spans="1:5">
      <c r="A1118">
        <v>40914</v>
      </c>
      <c r="B1118" t="s">
        <v>2576</v>
      </c>
      <c r="C1118" t="s">
        <v>488</v>
      </c>
      <c r="D1118" t="s">
        <v>479</v>
      </c>
      <c r="E1118" s="264" t="s">
        <v>832</v>
      </c>
    </row>
    <row r="1119" spans="1:5">
      <c r="A1119">
        <v>5091</v>
      </c>
      <c r="B1119" t="s">
        <v>2577</v>
      </c>
      <c r="C1119" t="s">
        <v>478</v>
      </c>
      <c r="D1119" t="s">
        <v>479</v>
      </c>
      <c r="E1119" s="264" t="s">
        <v>8489</v>
      </c>
    </row>
    <row r="1120" spans="1:5">
      <c r="A1120">
        <v>14615</v>
      </c>
      <c r="B1120" t="s">
        <v>2578</v>
      </c>
      <c r="C1120" t="s">
        <v>478</v>
      </c>
      <c r="D1120" t="s">
        <v>481</v>
      </c>
      <c r="E1120" s="264" t="s">
        <v>6971</v>
      </c>
    </row>
    <row r="1121" spans="1:5">
      <c r="A1121">
        <v>2711</v>
      </c>
      <c r="B1121" t="s">
        <v>2579</v>
      </c>
      <c r="C1121" t="s">
        <v>478</v>
      </c>
      <c r="D1121" t="s">
        <v>484</v>
      </c>
      <c r="E1121" s="264" t="s">
        <v>8490</v>
      </c>
    </row>
    <row r="1122" spans="1:5">
      <c r="A1122">
        <v>37727</v>
      </c>
      <c r="B1122" t="s">
        <v>2580</v>
      </c>
      <c r="C1122" t="s">
        <v>478</v>
      </c>
      <c r="D1122" t="s">
        <v>481</v>
      </c>
      <c r="E1122" s="264" t="s">
        <v>7427</v>
      </c>
    </row>
    <row r="1123" spans="1:5">
      <c r="A1123">
        <v>37728</v>
      </c>
      <c r="B1123" t="s">
        <v>2581</v>
      </c>
      <c r="C1123" t="s">
        <v>478</v>
      </c>
      <c r="D1123" t="s">
        <v>481</v>
      </c>
      <c r="E1123" s="264" t="s">
        <v>7428</v>
      </c>
    </row>
    <row r="1124" spans="1:5">
      <c r="A1124">
        <v>37729</v>
      </c>
      <c r="B1124" t="s">
        <v>2582</v>
      </c>
      <c r="C1124" t="s">
        <v>478</v>
      </c>
      <c r="D1124" t="s">
        <v>481</v>
      </c>
      <c r="E1124" s="264" t="s">
        <v>7429</v>
      </c>
    </row>
    <row r="1125" spans="1:5">
      <c r="A1125">
        <v>37730</v>
      </c>
      <c r="B1125" t="s">
        <v>2583</v>
      </c>
      <c r="C1125" t="s">
        <v>478</v>
      </c>
      <c r="D1125" t="s">
        <v>481</v>
      </c>
      <c r="E1125" s="264" t="s">
        <v>7430</v>
      </c>
    </row>
    <row r="1126" spans="1:5">
      <c r="A1126">
        <v>37731</v>
      </c>
      <c r="B1126" t="s">
        <v>2584</v>
      </c>
      <c r="C1126" t="s">
        <v>478</v>
      </c>
      <c r="D1126" t="s">
        <v>481</v>
      </c>
      <c r="E1126" s="264" t="s">
        <v>7431</v>
      </c>
    </row>
    <row r="1127" spans="1:5">
      <c r="A1127">
        <v>37732</v>
      </c>
      <c r="B1127" t="s">
        <v>2585</v>
      </c>
      <c r="C1127" t="s">
        <v>478</v>
      </c>
      <c r="D1127" t="s">
        <v>481</v>
      </c>
      <c r="E1127" s="264" t="s">
        <v>7432</v>
      </c>
    </row>
    <row r="1128" spans="1:5">
      <c r="A1128">
        <v>42256</v>
      </c>
      <c r="B1128" t="s">
        <v>2586</v>
      </c>
      <c r="C1128" t="s">
        <v>486</v>
      </c>
      <c r="D1128" t="s">
        <v>479</v>
      </c>
      <c r="E1128" s="264" t="s">
        <v>7310</v>
      </c>
    </row>
    <row r="1129" spans="1:5">
      <c r="A1129">
        <v>42250</v>
      </c>
      <c r="B1129" t="s">
        <v>2587</v>
      </c>
      <c r="C1129" t="s">
        <v>492</v>
      </c>
      <c r="D1129" t="s">
        <v>479</v>
      </c>
      <c r="E1129" s="264" t="s">
        <v>8491</v>
      </c>
    </row>
    <row r="1130" spans="1:5">
      <c r="A1130">
        <v>4743</v>
      </c>
      <c r="B1130" t="s">
        <v>2588</v>
      </c>
      <c r="C1130" t="s">
        <v>483</v>
      </c>
      <c r="D1130" t="s">
        <v>479</v>
      </c>
      <c r="E1130" s="264" t="s">
        <v>8492</v>
      </c>
    </row>
    <row r="1131" spans="1:5">
      <c r="A1131">
        <v>4744</v>
      </c>
      <c r="B1131" t="s">
        <v>2589</v>
      </c>
      <c r="C1131" t="s">
        <v>483</v>
      </c>
      <c r="D1131" t="s">
        <v>479</v>
      </c>
      <c r="E1131" s="264" t="s">
        <v>8493</v>
      </c>
    </row>
    <row r="1132" spans="1:5">
      <c r="A1132">
        <v>4745</v>
      </c>
      <c r="B1132" t="s">
        <v>2590</v>
      </c>
      <c r="C1132" t="s">
        <v>483</v>
      </c>
      <c r="D1132" t="s">
        <v>479</v>
      </c>
      <c r="E1132" s="264" t="s">
        <v>8494</v>
      </c>
    </row>
    <row r="1133" spans="1:5">
      <c r="A1133">
        <v>36496</v>
      </c>
      <c r="B1133" t="s">
        <v>2591</v>
      </c>
      <c r="C1133" t="s">
        <v>478</v>
      </c>
      <c r="D1133" t="s">
        <v>481</v>
      </c>
      <c r="E1133" s="264" t="s">
        <v>6972</v>
      </c>
    </row>
    <row r="1134" spans="1:5">
      <c r="A1134">
        <v>10630</v>
      </c>
      <c r="B1134" t="s">
        <v>2592</v>
      </c>
      <c r="C1134" t="s">
        <v>478</v>
      </c>
      <c r="D1134" t="s">
        <v>481</v>
      </c>
      <c r="E1134" s="264" t="s">
        <v>8495</v>
      </c>
    </row>
    <row r="1135" spans="1:5">
      <c r="A1135">
        <v>37762</v>
      </c>
      <c r="B1135" t="s">
        <v>2593</v>
      </c>
      <c r="C1135" t="s">
        <v>478</v>
      </c>
      <c r="D1135" t="s">
        <v>481</v>
      </c>
      <c r="E1135" s="264" t="s">
        <v>8496</v>
      </c>
    </row>
    <row r="1136" spans="1:5">
      <c r="A1136">
        <v>37763</v>
      </c>
      <c r="B1136" t="s">
        <v>2594</v>
      </c>
      <c r="C1136" t="s">
        <v>478</v>
      </c>
      <c r="D1136" t="s">
        <v>481</v>
      </c>
      <c r="E1136" s="264" t="s">
        <v>8497</v>
      </c>
    </row>
    <row r="1137" spans="1:5">
      <c r="A1137">
        <v>41992</v>
      </c>
      <c r="B1137" t="s">
        <v>2595</v>
      </c>
      <c r="C1137" t="s">
        <v>478</v>
      </c>
      <c r="D1137" t="s">
        <v>481</v>
      </c>
      <c r="E1137" s="264" t="s">
        <v>8498</v>
      </c>
    </row>
    <row r="1138" spans="1:5">
      <c r="A1138">
        <v>13215</v>
      </c>
      <c r="B1138" t="s">
        <v>2596</v>
      </c>
      <c r="C1138" t="s">
        <v>478</v>
      </c>
      <c r="D1138" t="s">
        <v>481</v>
      </c>
      <c r="E1138" s="264" t="s">
        <v>8499</v>
      </c>
    </row>
    <row r="1139" spans="1:5">
      <c r="A1139">
        <v>4235</v>
      </c>
      <c r="B1139" t="s">
        <v>2597</v>
      </c>
      <c r="C1139" t="s">
        <v>482</v>
      </c>
      <c r="D1139" t="s">
        <v>479</v>
      </c>
      <c r="E1139" s="264" t="s">
        <v>989</v>
      </c>
    </row>
    <row r="1140" spans="1:5">
      <c r="A1140">
        <v>40976</v>
      </c>
      <c r="B1140" t="s">
        <v>2598</v>
      </c>
      <c r="C1140" t="s">
        <v>488</v>
      </c>
      <c r="D1140" t="s">
        <v>479</v>
      </c>
      <c r="E1140" s="264" t="s">
        <v>990</v>
      </c>
    </row>
    <row r="1141" spans="1:5">
      <c r="A1141">
        <v>39013</v>
      </c>
      <c r="B1141" t="s">
        <v>2599</v>
      </c>
      <c r="C1141" t="s">
        <v>478</v>
      </c>
      <c r="D1141" t="s">
        <v>481</v>
      </c>
      <c r="E1141" s="264" t="s">
        <v>1095</v>
      </c>
    </row>
    <row r="1142" spans="1:5">
      <c r="A1142">
        <v>43091</v>
      </c>
      <c r="B1142" t="s">
        <v>2600</v>
      </c>
      <c r="C1142" t="s">
        <v>478</v>
      </c>
      <c r="D1142" t="s">
        <v>479</v>
      </c>
      <c r="E1142" s="264" t="s">
        <v>8500</v>
      </c>
    </row>
    <row r="1143" spans="1:5">
      <c r="A1143">
        <v>43092</v>
      </c>
      <c r="B1143" t="s">
        <v>2601</v>
      </c>
      <c r="C1143" t="s">
        <v>478</v>
      </c>
      <c r="D1143" t="s">
        <v>479</v>
      </c>
      <c r="E1143" s="264" t="s">
        <v>8501</v>
      </c>
    </row>
    <row r="1144" spans="1:5">
      <c r="A1144">
        <v>43089</v>
      </c>
      <c r="B1144" t="s">
        <v>2602</v>
      </c>
      <c r="C1144" t="s">
        <v>478</v>
      </c>
      <c r="D1144" t="s">
        <v>479</v>
      </c>
      <c r="E1144" s="264" t="s">
        <v>8502</v>
      </c>
    </row>
    <row r="1145" spans="1:5">
      <c r="A1145">
        <v>43090</v>
      </c>
      <c r="B1145" t="s">
        <v>2603</v>
      </c>
      <c r="C1145" t="s">
        <v>478</v>
      </c>
      <c r="D1145" t="s">
        <v>479</v>
      </c>
      <c r="E1145" s="264" t="s">
        <v>8503</v>
      </c>
    </row>
    <row r="1146" spans="1:5">
      <c r="A1146">
        <v>41967</v>
      </c>
      <c r="B1146" t="s">
        <v>2604</v>
      </c>
      <c r="C1146" t="s">
        <v>487</v>
      </c>
      <c r="D1146" t="s">
        <v>479</v>
      </c>
      <c r="E1146" s="264" t="s">
        <v>8504</v>
      </c>
    </row>
    <row r="1147" spans="1:5">
      <c r="A1147">
        <v>12760</v>
      </c>
      <c r="B1147" t="s">
        <v>2605</v>
      </c>
      <c r="C1147" t="s">
        <v>480</v>
      </c>
      <c r="D1147" t="s">
        <v>479</v>
      </c>
      <c r="E1147" s="264" t="s">
        <v>7434</v>
      </c>
    </row>
    <row r="1148" spans="1:5">
      <c r="A1148">
        <v>12759</v>
      </c>
      <c r="B1148" t="s">
        <v>2606</v>
      </c>
      <c r="C1148" t="s">
        <v>480</v>
      </c>
      <c r="D1148" t="s">
        <v>479</v>
      </c>
      <c r="E1148" s="264" t="s">
        <v>7435</v>
      </c>
    </row>
    <row r="1149" spans="1:5">
      <c r="A1149">
        <v>43105</v>
      </c>
      <c r="B1149" t="s">
        <v>2607</v>
      </c>
      <c r="C1149" t="s">
        <v>486</v>
      </c>
      <c r="D1149" t="s">
        <v>479</v>
      </c>
      <c r="E1149" s="264" t="s">
        <v>8505</v>
      </c>
    </row>
    <row r="1150" spans="1:5">
      <c r="A1150">
        <v>40424</v>
      </c>
      <c r="B1150" t="s">
        <v>2608</v>
      </c>
      <c r="C1150" t="s">
        <v>486</v>
      </c>
      <c r="D1150" t="s">
        <v>479</v>
      </c>
      <c r="E1150" s="264" t="s">
        <v>8506</v>
      </c>
    </row>
    <row r="1151" spans="1:5">
      <c r="A1151">
        <v>1325</v>
      </c>
      <c r="B1151" t="s">
        <v>2609</v>
      </c>
      <c r="C1151" t="s">
        <v>486</v>
      </c>
      <c r="D1151" t="s">
        <v>479</v>
      </c>
      <c r="E1151" s="264" t="s">
        <v>3664</v>
      </c>
    </row>
    <row r="1152" spans="1:5">
      <c r="A1152">
        <v>1327</v>
      </c>
      <c r="B1152" t="s">
        <v>2610</v>
      </c>
      <c r="C1152" t="s">
        <v>486</v>
      </c>
      <c r="D1152" t="s">
        <v>479</v>
      </c>
      <c r="E1152" s="264" t="s">
        <v>7104</v>
      </c>
    </row>
    <row r="1153" spans="1:5">
      <c r="A1153">
        <v>1328</v>
      </c>
      <c r="B1153" t="s">
        <v>2611</v>
      </c>
      <c r="C1153" t="s">
        <v>486</v>
      </c>
      <c r="D1153" t="s">
        <v>479</v>
      </c>
      <c r="E1153" s="264" t="s">
        <v>1249</v>
      </c>
    </row>
    <row r="1154" spans="1:5">
      <c r="A1154">
        <v>1321</v>
      </c>
      <c r="B1154" t="s">
        <v>2612</v>
      </c>
      <c r="C1154" t="s">
        <v>486</v>
      </c>
      <c r="D1154" t="s">
        <v>479</v>
      </c>
      <c r="E1154" s="264" t="s">
        <v>7437</v>
      </c>
    </row>
    <row r="1155" spans="1:5">
      <c r="A1155">
        <v>1318</v>
      </c>
      <c r="B1155" t="s">
        <v>2613</v>
      </c>
      <c r="C1155" t="s">
        <v>486</v>
      </c>
      <c r="D1155" t="s">
        <v>479</v>
      </c>
      <c r="E1155" s="264" t="s">
        <v>7597</v>
      </c>
    </row>
    <row r="1156" spans="1:5">
      <c r="A1156">
        <v>1322</v>
      </c>
      <c r="B1156" t="s">
        <v>2614</v>
      </c>
      <c r="C1156" t="s">
        <v>486</v>
      </c>
      <c r="D1156" t="s">
        <v>479</v>
      </c>
      <c r="E1156" s="264" t="s">
        <v>7847</v>
      </c>
    </row>
    <row r="1157" spans="1:5">
      <c r="A1157">
        <v>1323</v>
      </c>
      <c r="B1157" t="s">
        <v>2615</v>
      </c>
      <c r="C1157" t="s">
        <v>486</v>
      </c>
      <c r="D1157" t="s">
        <v>479</v>
      </c>
      <c r="E1157" s="264" t="s">
        <v>7847</v>
      </c>
    </row>
    <row r="1158" spans="1:5">
      <c r="A1158">
        <v>1319</v>
      </c>
      <c r="B1158" t="s">
        <v>2616</v>
      </c>
      <c r="C1158" t="s">
        <v>486</v>
      </c>
      <c r="D1158" t="s">
        <v>479</v>
      </c>
      <c r="E1158" s="264" t="s">
        <v>8507</v>
      </c>
    </row>
    <row r="1159" spans="1:5">
      <c r="A1159">
        <v>11026</v>
      </c>
      <c r="B1159" t="s">
        <v>2617</v>
      </c>
      <c r="C1159" t="s">
        <v>486</v>
      </c>
      <c r="D1159" t="s">
        <v>479</v>
      </c>
      <c r="E1159" s="264" t="s">
        <v>8508</v>
      </c>
    </row>
    <row r="1160" spans="1:5">
      <c r="A1160">
        <v>11027</v>
      </c>
      <c r="B1160" t="s">
        <v>2618</v>
      </c>
      <c r="C1160" t="s">
        <v>486</v>
      </c>
      <c r="D1160" t="s">
        <v>479</v>
      </c>
      <c r="E1160" s="264" t="s">
        <v>8509</v>
      </c>
    </row>
    <row r="1161" spans="1:5">
      <c r="A1161">
        <v>11046</v>
      </c>
      <c r="B1161" t="s">
        <v>2619</v>
      </c>
      <c r="C1161" t="s">
        <v>486</v>
      </c>
      <c r="D1161" t="s">
        <v>479</v>
      </c>
      <c r="E1161" s="264" t="s">
        <v>6968</v>
      </c>
    </row>
    <row r="1162" spans="1:5">
      <c r="A1162">
        <v>11047</v>
      </c>
      <c r="B1162" t="s">
        <v>2620</v>
      </c>
      <c r="C1162" t="s">
        <v>486</v>
      </c>
      <c r="D1162" t="s">
        <v>479</v>
      </c>
      <c r="E1162" s="264" t="s">
        <v>8510</v>
      </c>
    </row>
    <row r="1163" spans="1:5">
      <c r="A1163">
        <v>43668</v>
      </c>
      <c r="B1163" t="s">
        <v>2621</v>
      </c>
      <c r="C1163" t="s">
        <v>486</v>
      </c>
      <c r="D1163" t="s">
        <v>479</v>
      </c>
      <c r="E1163" s="264" t="s">
        <v>7331</v>
      </c>
    </row>
    <row r="1164" spans="1:5">
      <c r="A1164">
        <v>11049</v>
      </c>
      <c r="B1164" t="s">
        <v>2622</v>
      </c>
      <c r="C1164" t="s">
        <v>486</v>
      </c>
      <c r="D1164" t="s">
        <v>484</v>
      </c>
      <c r="E1164" s="264" t="s">
        <v>8511</v>
      </c>
    </row>
    <row r="1165" spans="1:5">
      <c r="A1165">
        <v>43106</v>
      </c>
      <c r="B1165" t="s">
        <v>2624</v>
      </c>
      <c r="C1165" t="s">
        <v>486</v>
      </c>
      <c r="D1165" t="s">
        <v>479</v>
      </c>
      <c r="E1165" s="264" t="s">
        <v>8512</v>
      </c>
    </row>
    <row r="1166" spans="1:5">
      <c r="A1166">
        <v>11051</v>
      </c>
      <c r="B1166" t="s">
        <v>2625</v>
      </c>
      <c r="C1166" t="s">
        <v>486</v>
      </c>
      <c r="D1166" t="s">
        <v>479</v>
      </c>
      <c r="E1166" s="264" t="s">
        <v>7675</v>
      </c>
    </row>
    <row r="1167" spans="1:5">
      <c r="A1167">
        <v>11061</v>
      </c>
      <c r="B1167" t="s">
        <v>2626</v>
      </c>
      <c r="C1167" t="s">
        <v>486</v>
      </c>
      <c r="D1167" t="s">
        <v>479</v>
      </c>
      <c r="E1167" s="264" t="s">
        <v>8204</v>
      </c>
    </row>
    <row r="1168" spans="1:5">
      <c r="A1168">
        <v>43667</v>
      </c>
      <c r="B1168" t="s">
        <v>2627</v>
      </c>
      <c r="C1168" t="s">
        <v>486</v>
      </c>
      <c r="D1168" t="s">
        <v>479</v>
      </c>
      <c r="E1168" s="264" t="s">
        <v>8513</v>
      </c>
    </row>
    <row r="1169" spans="1:5">
      <c r="A1169">
        <v>1333</v>
      </c>
      <c r="B1169" t="s">
        <v>2628</v>
      </c>
      <c r="C1169" t="s">
        <v>486</v>
      </c>
      <c r="D1169" t="s">
        <v>479</v>
      </c>
      <c r="E1169" s="264" t="s">
        <v>8514</v>
      </c>
    </row>
    <row r="1170" spans="1:5">
      <c r="A1170">
        <v>1330</v>
      </c>
      <c r="B1170" t="s">
        <v>2630</v>
      </c>
      <c r="C1170" t="s">
        <v>486</v>
      </c>
      <c r="D1170" t="s">
        <v>479</v>
      </c>
      <c r="E1170" s="264" t="s">
        <v>8515</v>
      </c>
    </row>
    <row r="1171" spans="1:5">
      <c r="A1171">
        <v>10957</v>
      </c>
      <c r="B1171" t="s">
        <v>2631</v>
      </c>
      <c r="C1171" t="s">
        <v>486</v>
      </c>
      <c r="D1171" t="s">
        <v>479</v>
      </c>
      <c r="E1171" s="264" t="s">
        <v>6987</v>
      </c>
    </row>
    <row r="1172" spans="1:5">
      <c r="A1172">
        <v>1332</v>
      </c>
      <c r="B1172" t="s">
        <v>2632</v>
      </c>
      <c r="C1172" t="s">
        <v>486</v>
      </c>
      <c r="D1172" t="s">
        <v>479</v>
      </c>
      <c r="E1172" s="264" t="s">
        <v>8516</v>
      </c>
    </row>
    <row r="1173" spans="1:5">
      <c r="A1173">
        <v>1334</v>
      </c>
      <c r="B1173" t="s">
        <v>2633</v>
      </c>
      <c r="C1173" t="s">
        <v>486</v>
      </c>
      <c r="D1173" t="s">
        <v>479</v>
      </c>
      <c r="E1173" s="264" t="s">
        <v>8517</v>
      </c>
    </row>
    <row r="1174" spans="1:5">
      <c r="A1174">
        <v>1335</v>
      </c>
      <c r="B1174" t="s">
        <v>2634</v>
      </c>
      <c r="C1174" t="s">
        <v>486</v>
      </c>
      <c r="D1174" t="s">
        <v>479</v>
      </c>
      <c r="E1174" s="264" t="s">
        <v>8252</v>
      </c>
    </row>
    <row r="1175" spans="1:5">
      <c r="A1175">
        <v>40425</v>
      </c>
      <c r="B1175" t="s">
        <v>2635</v>
      </c>
      <c r="C1175" t="s">
        <v>486</v>
      </c>
      <c r="D1175" t="s">
        <v>479</v>
      </c>
      <c r="E1175" s="264" t="s">
        <v>8518</v>
      </c>
    </row>
    <row r="1176" spans="1:5">
      <c r="A1176">
        <v>1337</v>
      </c>
      <c r="B1176" t="s">
        <v>2636</v>
      </c>
      <c r="C1176" t="s">
        <v>486</v>
      </c>
      <c r="D1176" t="s">
        <v>479</v>
      </c>
      <c r="E1176" s="264" t="s">
        <v>6987</v>
      </c>
    </row>
    <row r="1177" spans="1:5">
      <c r="A1177">
        <v>1338</v>
      </c>
      <c r="B1177" t="s">
        <v>2637</v>
      </c>
      <c r="C1177" t="s">
        <v>480</v>
      </c>
      <c r="D1177" t="s">
        <v>484</v>
      </c>
      <c r="E1177" s="264" t="s">
        <v>8519</v>
      </c>
    </row>
    <row r="1178" spans="1:5">
      <c r="A1178">
        <v>1340</v>
      </c>
      <c r="B1178" t="s">
        <v>2638</v>
      </c>
      <c r="C1178" t="s">
        <v>480</v>
      </c>
      <c r="D1178" t="s">
        <v>479</v>
      </c>
      <c r="E1178" s="264" t="s">
        <v>8520</v>
      </c>
    </row>
    <row r="1179" spans="1:5">
      <c r="A1179">
        <v>1341</v>
      </c>
      <c r="B1179" t="s">
        <v>2639</v>
      </c>
      <c r="C1179" t="s">
        <v>480</v>
      </c>
      <c r="D1179" t="s">
        <v>479</v>
      </c>
      <c r="E1179" s="264" t="s">
        <v>8521</v>
      </c>
    </row>
    <row r="1180" spans="1:5">
      <c r="A1180">
        <v>34659</v>
      </c>
      <c r="B1180" t="s">
        <v>2640</v>
      </c>
      <c r="C1180" t="s">
        <v>480</v>
      </c>
      <c r="D1180" t="s">
        <v>479</v>
      </c>
      <c r="E1180" s="264" t="s">
        <v>8522</v>
      </c>
    </row>
    <row r="1181" spans="1:5">
      <c r="A1181">
        <v>34514</v>
      </c>
      <c r="B1181" t="s">
        <v>2642</v>
      </c>
      <c r="C1181" t="s">
        <v>480</v>
      </c>
      <c r="D1181" t="s">
        <v>484</v>
      </c>
      <c r="E1181" s="264" t="s">
        <v>8523</v>
      </c>
    </row>
    <row r="1182" spans="1:5">
      <c r="A1182">
        <v>34660</v>
      </c>
      <c r="B1182" t="s">
        <v>2643</v>
      </c>
      <c r="C1182" t="s">
        <v>480</v>
      </c>
      <c r="D1182" t="s">
        <v>479</v>
      </c>
      <c r="E1182" s="264" t="s">
        <v>7636</v>
      </c>
    </row>
    <row r="1183" spans="1:5">
      <c r="A1183">
        <v>34661</v>
      </c>
      <c r="B1183" t="s">
        <v>2644</v>
      </c>
      <c r="C1183" t="s">
        <v>480</v>
      </c>
      <c r="D1183" t="s">
        <v>479</v>
      </c>
      <c r="E1183" s="264" t="s">
        <v>7209</v>
      </c>
    </row>
    <row r="1184" spans="1:5">
      <c r="A1184">
        <v>34667</v>
      </c>
      <c r="B1184" t="s">
        <v>2645</v>
      </c>
      <c r="C1184" t="s">
        <v>480</v>
      </c>
      <c r="D1184" t="s">
        <v>479</v>
      </c>
      <c r="E1184" s="264" t="s">
        <v>8259</v>
      </c>
    </row>
    <row r="1185" spans="1:5">
      <c r="A1185">
        <v>34668</v>
      </c>
      <c r="B1185" t="s">
        <v>2646</v>
      </c>
      <c r="C1185" t="s">
        <v>480</v>
      </c>
      <c r="D1185" t="s">
        <v>479</v>
      </c>
      <c r="E1185" s="264" t="s">
        <v>7730</v>
      </c>
    </row>
    <row r="1186" spans="1:5">
      <c r="A1186">
        <v>34741</v>
      </c>
      <c r="B1186" t="s">
        <v>2647</v>
      </c>
      <c r="C1186" t="s">
        <v>480</v>
      </c>
      <c r="D1186" t="s">
        <v>479</v>
      </c>
      <c r="E1186" s="264" t="s">
        <v>8524</v>
      </c>
    </row>
    <row r="1187" spans="1:5">
      <c r="A1187">
        <v>34664</v>
      </c>
      <c r="B1187" t="s">
        <v>2648</v>
      </c>
      <c r="C1187" t="s">
        <v>480</v>
      </c>
      <c r="D1187" t="s">
        <v>479</v>
      </c>
      <c r="E1187" s="264" t="s">
        <v>8525</v>
      </c>
    </row>
    <row r="1188" spans="1:5">
      <c r="A1188">
        <v>34665</v>
      </c>
      <c r="B1188" t="s">
        <v>2649</v>
      </c>
      <c r="C1188" t="s">
        <v>480</v>
      </c>
      <c r="D1188" t="s">
        <v>479</v>
      </c>
      <c r="E1188" s="264" t="s">
        <v>8526</v>
      </c>
    </row>
    <row r="1189" spans="1:5">
      <c r="A1189">
        <v>34666</v>
      </c>
      <c r="B1189" t="s">
        <v>2650</v>
      </c>
      <c r="C1189" t="s">
        <v>480</v>
      </c>
      <c r="D1189" t="s">
        <v>479</v>
      </c>
      <c r="E1189" s="264" t="s">
        <v>8527</v>
      </c>
    </row>
    <row r="1190" spans="1:5">
      <c r="A1190">
        <v>34669</v>
      </c>
      <c r="B1190" t="s">
        <v>2651</v>
      </c>
      <c r="C1190" t="s">
        <v>480</v>
      </c>
      <c r="D1190" t="s">
        <v>479</v>
      </c>
      <c r="E1190" s="264" t="s">
        <v>8418</v>
      </c>
    </row>
    <row r="1191" spans="1:5">
      <c r="A1191">
        <v>34670</v>
      </c>
      <c r="B1191" t="s">
        <v>2652</v>
      </c>
      <c r="C1191" t="s">
        <v>480</v>
      </c>
      <c r="D1191" t="s">
        <v>479</v>
      </c>
      <c r="E1191" s="264" t="s">
        <v>8528</v>
      </c>
    </row>
    <row r="1192" spans="1:5">
      <c r="A1192">
        <v>34671</v>
      </c>
      <c r="B1192" t="s">
        <v>2653</v>
      </c>
      <c r="C1192" t="s">
        <v>480</v>
      </c>
      <c r="D1192" t="s">
        <v>479</v>
      </c>
      <c r="E1192" s="264" t="s">
        <v>8529</v>
      </c>
    </row>
    <row r="1193" spans="1:5">
      <c r="A1193">
        <v>34672</v>
      </c>
      <c r="B1193" t="s">
        <v>2654</v>
      </c>
      <c r="C1193" t="s">
        <v>480</v>
      </c>
      <c r="D1193" t="s">
        <v>479</v>
      </c>
      <c r="E1193" s="264" t="s">
        <v>8530</v>
      </c>
    </row>
    <row r="1194" spans="1:5">
      <c r="A1194">
        <v>34673</v>
      </c>
      <c r="B1194" t="s">
        <v>2655</v>
      </c>
      <c r="C1194" t="s">
        <v>480</v>
      </c>
      <c r="D1194" t="s">
        <v>479</v>
      </c>
      <c r="E1194" s="264" t="s">
        <v>7990</v>
      </c>
    </row>
    <row r="1195" spans="1:5">
      <c r="A1195">
        <v>34674</v>
      </c>
      <c r="B1195" t="s">
        <v>2656</v>
      </c>
      <c r="C1195" t="s">
        <v>480</v>
      </c>
      <c r="D1195" t="s">
        <v>479</v>
      </c>
      <c r="E1195" s="264" t="s">
        <v>8531</v>
      </c>
    </row>
    <row r="1196" spans="1:5">
      <c r="A1196">
        <v>34675</v>
      </c>
      <c r="B1196" t="s">
        <v>2657</v>
      </c>
      <c r="C1196" t="s">
        <v>480</v>
      </c>
      <c r="D1196" t="s">
        <v>479</v>
      </c>
      <c r="E1196" s="264" t="s">
        <v>8532</v>
      </c>
    </row>
    <row r="1197" spans="1:5">
      <c r="A1197">
        <v>34676</v>
      </c>
      <c r="B1197" t="s">
        <v>2658</v>
      </c>
      <c r="C1197" t="s">
        <v>480</v>
      </c>
      <c r="D1197" t="s">
        <v>479</v>
      </c>
      <c r="E1197" s="264" t="s">
        <v>8533</v>
      </c>
    </row>
    <row r="1198" spans="1:5">
      <c r="A1198">
        <v>34677</v>
      </c>
      <c r="B1198" t="s">
        <v>2659</v>
      </c>
      <c r="C1198" t="s">
        <v>480</v>
      </c>
      <c r="D1198" t="s">
        <v>479</v>
      </c>
      <c r="E1198" s="264" t="s">
        <v>7600</v>
      </c>
    </row>
    <row r="1199" spans="1:5">
      <c r="A1199">
        <v>43126</v>
      </c>
      <c r="B1199" t="s">
        <v>2660</v>
      </c>
      <c r="C1199" t="s">
        <v>480</v>
      </c>
      <c r="D1199" t="s">
        <v>481</v>
      </c>
      <c r="E1199" s="264" t="s">
        <v>8534</v>
      </c>
    </row>
    <row r="1200" spans="1:5">
      <c r="A1200">
        <v>43124</v>
      </c>
      <c r="B1200" t="s">
        <v>2661</v>
      </c>
      <c r="C1200" t="s">
        <v>480</v>
      </c>
      <c r="D1200" t="s">
        <v>481</v>
      </c>
      <c r="E1200" s="264" t="s">
        <v>8535</v>
      </c>
    </row>
    <row r="1201" spans="1:5">
      <c r="A1201">
        <v>43125</v>
      </c>
      <c r="B1201" t="s">
        <v>2662</v>
      </c>
      <c r="C1201" t="s">
        <v>480</v>
      </c>
      <c r="D1201" t="s">
        <v>481</v>
      </c>
      <c r="E1201" s="264" t="s">
        <v>8536</v>
      </c>
    </row>
    <row r="1202" spans="1:5">
      <c r="A1202">
        <v>40623</v>
      </c>
      <c r="B1202" t="s">
        <v>2663</v>
      </c>
      <c r="C1202" t="s">
        <v>489</v>
      </c>
      <c r="D1202" t="s">
        <v>479</v>
      </c>
      <c r="E1202" s="264" t="s">
        <v>8537</v>
      </c>
    </row>
    <row r="1203" spans="1:5">
      <c r="A1203">
        <v>43701</v>
      </c>
      <c r="B1203" t="s">
        <v>2664</v>
      </c>
      <c r="C1203" t="s">
        <v>486</v>
      </c>
      <c r="D1203" t="s">
        <v>481</v>
      </c>
      <c r="E1203" s="264" t="s">
        <v>8538</v>
      </c>
    </row>
    <row r="1204" spans="1:5">
      <c r="A1204">
        <v>1345</v>
      </c>
      <c r="B1204" t="s">
        <v>2665</v>
      </c>
      <c r="C1204" t="s">
        <v>480</v>
      </c>
      <c r="D1204" t="s">
        <v>479</v>
      </c>
      <c r="E1204" s="264" t="s">
        <v>8539</v>
      </c>
    </row>
    <row r="1205" spans="1:5">
      <c r="A1205">
        <v>1346</v>
      </c>
      <c r="B1205" t="s">
        <v>2666</v>
      </c>
      <c r="C1205" t="s">
        <v>480</v>
      </c>
      <c r="D1205" t="s">
        <v>479</v>
      </c>
      <c r="E1205" s="264" t="s">
        <v>8540</v>
      </c>
    </row>
    <row r="1206" spans="1:5">
      <c r="A1206">
        <v>1347</v>
      </c>
      <c r="B1206" t="s">
        <v>2667</v>
      </c>
      <c r="C1206" t="s">
        <v>480</v>
      </c>
      <c r="D1206" t="s">
        <v>479</v>
      </c>
      <c r="E1206" s="264" t="s">
        <v>8541</v>
      </c>
    </row>
    <row r="1207" spans="1:5">
      <c r="A1207">
        <v>43678</v>
      </c>
      <c r="B1207" t="s">
        <v>2668</v>
      </c>
      <c r="C1207" t="s">
        <v>480</v>
      </c>
      <c r="D1207" t="s">
        <v>479</v>
      </c>
      <c r="E1207" s="264" t="s">
        <v>7558</v>
      </c>
    </row>
    <row r="1208" spans="1:5">
      <c r="A1208">
        <v>43680</v>
      </c>
      <c r="B1208" t="s">
        <v>2669</v>
      </c>
      <c r="C1208" t="s">
        <v>480</v>
      </c>
      <c r="D1208" t="s">
        <v>479</v>
      </c>
      <c r="E1208" s="264" t="s">
        <v>8542</v>
      </c>
    </row>
    <row r="1209" spans="1:5">
      <c r="A1209">
        <v>43679</v>
      </c>
      <c r="B1209" t="s">
        <v>2670</v>
      </c>
      <c r="C1209" t="s">
        <v>480</v>
      </c>
      <c r="D1209" t="s">
        <v>479</v>
      </c>
      <c r="E1209" s="264" t="s">
        <v>8543</v>
      </c>
    </row>
    <row r="1210" spans="1:5">
      <c r="A1210">
        <v>1355</v>
      </c>
      <c r="B1210" t="s">
        <v>2671</v>
      </c>
      <c r="C1210" t="s">
        <v>480</v>
      </c>
      <c r="D1210" t="s">
        <v>479</v>
      </c>
      <c r="E1210" s="264" t="s">
        <v>8544</v>
      </c>
    </row>
    <row r="1211" spans="1:5">
      <c r="A1211">
        <v>1358</v>
      </c>
      <c r="B1211" t="s">
        <v>2672</v>
      </c>
      <c r="C1211" t="s">
        <v>480</v>
      </c>
      <c r="D1211" t="s">
        <v>479</v>
      </c>
      <c r="E1211" s="264" t="s">
        <v>8545</v>
      </c>
    </row>
    <row r="1212" spans="1:5">
      <c r="A1212">
        <v>43681</v>
      </c>
      <c r="B1212" t="s">
        <v>2673</v>
      </c>
      <c r="C1212" t="s">
        <v>480</v>
      </c>
      <c r="D1212" t="s">
        <v>484</v>
      </c>
      <c r="E1212" s="264" t="s">
        <v>8546</v>
      </c>
    </row>
    <row r="1213" spans="1:5">
      <c r="A1213">
        <v>43677</v>
      </c>
      <c r="B1213" t="s">
        <v>2674</v>
      </c>
      <c r="C1213" t="s">
        <v>480</v>
      </c>
      <c r="D1213" t="s">
        <v>479</v>
      </c>
      <c r="E1213" s="264" t="s">
        <v>8547</v>
      </c>
    </row>
    <row r="1214" spans="1:5">
      <c r="A1214">
        <v>43682</v>
      </c>
      <c r="B1214" t="s">
        <v>2675</v>
      </c>
      <c r="C1214" t="s">
        <v>480</v>
      </c>
      <c r="D1214" t="s">
        <v>479</v>
      </c>
      <c r="E1214" s="264" t="s">
        <v>8548</v>
      </c>
    </row>
    <row r="1215" spans="1:5">
      <c r="A1215">
        <v>20971</v>
      </c>
      <c r="B1215" t="s">
        <v>2676</v>
      </c>
      <c r="C1215" t="s">
        <v>478</v>
      </c>
      <c r="D1215" t="s">
        <v>479</v>
      </c>
      <c r="E1215" s="264" t="s">
        <v>2677</v>
      </c>
    </row>
    <row r="1216" spans="1:5">
      <c r="A1216">
        <v>13279</v>
      </c>
      <c r="B1216" t="s">
        <v>2678</v>
      </c>
      <c r="C1216" t="s">
        <v>486</v>
      </c>
      <c r="D1216" t="s">
        <v>479</v>
      </c>
      <c r="E1216" s="264" t="s">
        <v>8549</v>
      </c>
    </row>
    <row r="1217" spans="1:5">
      <c r="A1217">
        <v>11977</v>
      </c>
      <c r="B1217" t="s">
        <v>2679</v>
      </c>
      <c r="C1217" t="s">
        <v>478</v>
      </c>
      <c r="D1217" t="s">
        <v>479</v>
      </c>
      <c r="E1217" s="264" t="s">
        <v>7387</v>
      </c>
    </row>
    <row r="1218" spans="1:5">
      <c r="A1218">
        <v>11975</v>
      </c>
      <c r="B1218" t="s">
        <v>2680</v>
      </c>
      <c r="C1218" t="s">
        <v>478</v>
      </c>
      <c r="D1218" t="s">
        <v>479</v>
      </c>
      <c r="E1218" s="264" t="s">
        <v>8550</v>
      </c>
    </row>
    <row r="1219" spans="1:5">
      <c r="A1219">
        <v>39746</v>
      </c>
      <c r="B1219" t="s">
        <v>2681</v>
      </c>
      <c r="C1219" t="s">
        <v>478</v>
      </c>
      <c r="D1219" t="s">
        <v>479</v>
      </c>
      <c r="E1219" s="264" t="s">
        <v>8551</v>
      </c>
    </row>
    <row r="1220" spans="1:5">
      <c r="A1220">
        <v>11976</v>
      </c>
      <c r="B1220" t="s">
        <v>2682</v>
      </c>
      <c r="C1220" t="s">
        <v>478</v>
      </c>
      <c r="D1220" t="s">
        <v>479</v>
      </c>
      <c r="E1220" s="264" t="s">
        <v>1178</v>
      </c>
    </row>
    <row r="1221" spans="1:5">
      <c r="A1221">
        <v>1368</v>
      </c>
      <c r="B1221" t="s">
        <v>2683</v>
      </c>
      <c r="C1221" t="s">
        <v>478</v>
      </c>
      <c r="D1221" t="s">
        <v>484</v>
      </c>
      <c r="E1221" s="264" t="s">
        <v>8552</v>
      </c>
    </row>
    <row r="1222" spans="1:5">
      <c r="A1222">
        <v>1367</v>
      </c>
      <c r="B1222" t="s">
        <v>2684</v>
      </c>
      <c r="C1222" t="s">
        <v>478</v>
      </c>
      <c r="D1222" t="s">
        <v>479</v>
      </c>
      <c r="E1222" s="264" t="s">
        <v>8553</v>
      </c>
    </row>
    <row r="1223" spans="1:5">
      <c r="A1223">
        <v>41899</v>
      </c>
      <c r="B1223" t="s">
        <v>2685</v>
      </c>
      <c r="C1223" t="s">
        <v>492</v>
      </c>
      <c r="D1223" t="s">
        <v>484</v>
      </c>
      <c r="E1223" s="264" t="s">
        <v>8554</v>
      </c>
    </row>
    <row r="1224" spans="1:5">
      <c r="A1224">
        <v>1380</v>
      </c>
      <c r="B1224" t="s">
        <v>165</v>
      </c>
      <c r="C1224" t="s">
        <v>486</v>
      </c>
      <c r="D1224" t="s">
        <v>479</v>
      </c>
      <c r="E1224" s="264" t="s">
        <v>804</v>
      </c>
    </row>
    <row r="1225" spans="1:5">
      <c r="A1225">
        <v>1375</v>
      </c>
      <c r="B1225" t="s">
        <v>2686</v>
      </c>
      <c r="C1225" t="s">
        <v>486</v>
      </c>
      <c r="D1225" t="s">
        <v>479</v>
      </c>
      <c r="E1225" s="264" t="s">
        <v>8204</v>
      </c>
    </row>
    <row r="1226" spans="1:5">
      <c r="A1226">
        <v>1379</v>
      </c>
      <c r="B1226" t="s">
        <v>103</v>
      </c>
      <c r="C1226" t="s">
        <v>486</v>
      </c>
      <c r="D1226" t="s">
        <v>484</v>
      </c>
      <c r="E1226" s="264" t="s">
        <v>994</v>
      </c>
    </row>
    <row r="1227" spans="1:5">
      <c r="A1227">
        <v>13284</v>
      </c>
      <c r="B1227" t="s">
        <v>2687</v>
      </c>
      <c r="C1227" t="s">
        <v>486</v>
      </c>
      <c r="D1227" t="s">
        <v>479</v>
      </c>
      <c r="E1227" s="264" t="s">
        <v>994</v>
      </c>
    </row>
    <row r="1228" spans="1:5">
      <c r="A1228">
        <v>44528</v>
      </c>
      <c r="B1228" t="s">
        <v>2688</v>
      </c>
      <c r="C1228" t="s">
        <v>486</v>
      </c>
      <c r="D1228" t="s">
        <v>479</v>
      </c>
      <c r="E1228" s="264" t="s">
        <v>995</v>
      </c>
    </row>
    <row r="1229" spans="1:5">
      <c r="A1229">
        <v>34753</v>
      </c>
      <c r="B1229" t="s">
        <v>2689</v>
      </c>
      <c r="C1229" t="s">
        <v>486</v>
      </c>
      <c r="D1229" t="s">
        <v>479</v>
      </c>
      <c r="E1229" s="264" t="s">
        <v>6975</v>
      </c>
    </row>
    <row r="1230" spans="1:5">
      <c r="A1230">
        <v>420</v>
      </c>
      <c r="B1230" t="s">
        <v>2690</v>
      </c>
      <c r="C1230" t="s">
        <v>478</v>
      </c>
      <c r="D1230" t="s">
        <v>481</v>
      </c>
      <c r="E1230" s="264" t="s">
        <v>8555</v>
      </c>
    </row>
    <row r="1231" spans="1:5">
      <c r="A1231">
        <v>12327</v>
      </c>
      <c r="B1231" t="s">
        <v>2691</v>
      </c>
      <c r="C1231" t="s">
        <v>478</v>
      </c>
      <c r="D1231" t="s">
        <v>481</v>
      </c>
      <c r="E1231" s="264" t="s">
        <v>8556</v>
      </c>
    </row>
    <row r="1232" spans="1:5">
      <c r="A1232">
        <v>36148</v>
      </c>
      <c r="B1232" t="s">
        <v>2692</v>
      </c>
      <c r="C1232" t="s">
        <v>478</v>
      </c>
      <c r="D1232" t="s">
        <v>479</v>
      </c>
      <c r="E1232" s="264" t="s">
        <v>7805</v>
      </c>
    </row>
    <row r="1233" spans="1:5">
      <c r="A1233">
        <v>12329</v>
      </c>
      <c r="B1233" t="s">
        <v>2693</v>
      </c>
      <c r="C1233" t="s">
        <v>486</v>
      </c>
      <c r="D1233" t="s">
        <v>479</v>
      </c>
      <c r="E1233" s="264" t="s">
        <v>8557</v>
      </c>
    </row>
    <row r="1234" spans="1:5">
      <c r="A1234">
        <v>1339</v>
      </c>
      <c r="B1234" t="s">
        <v>2694</v>
      </c>
      <c r="C1234" t="s">
        <v>486</v>
      </c>
      <c r="D1234" t="s">
        <v>479</v>
      </c>
      <c r="E1234" s="264" t="s">
        <v>8558</v>
      </c>
    </row>
    <row r="1235" spans="1:5">
      <c r="A1235">
        <v>44396</v>
      </c>
      <c r="B1235" t="s">
        <v>2695</v>
      </c>
      <c r="C1235" t="s">
        <v>486</v>
      </c>
      <c r="D1235" t="s">
        <v>479</v>
      </c>
      <c r="E1235" s="264" t="s">
        <v>6976</v>
      </c>
    </row>
    <row r="1236" spans="1:5">
      <c r="A1236">
        <v>44327</v>
      </c>
      <c r="B1236" t="s">
        <v>2696</v>
      </c>
      <c r="C1236" t="s">
        <v>487</v>
      </c>
      <c r="D1236" t="s">
        <v>479</v>
      </c>
      <c r="E1236" s="264" t="s">
        <v>6977</v>
      </c>
    </row>
    <row r="1237" spans="1:5">
      <c r="A1237">
        <v>37418</v>
      </c>
      <c r="B1237" t="s">
        <v>2697</v>
      </c>
      <c r="C1237" t="s">
        <v>478</v>
      </c>
      <c r="D1237" t="s">
        <v>481</v>
      </c>
      <c r="E1237" s="264" t="s">
        <v>1134</v>
      </c>
    </row>
    <row r="1238" spans="1:5">
      <c r="A1238">
        <v>37419</v>
      </c>
      <c r="B1238" t="s">
        <v>2698</v>
      </c>
      <c r="C1238" t="s">
        <v>478</v>
      </c>
      <c r="D1238" t="s">
        <v>481</v>
      </c>
      <c r="E1238" s="264" t="s">
        <v>1138</v>
      </c>
    </row>
    <row r="1239" spans="1:5">
      <c r="A1239">
        <v>1427</v>
      </c>
      <c r="B1239" t="s">
        <v>2699</v>
      </c>
      <c r="C1239" t="s">
        <v>478</v>
      </c>
      <c r="D1239" t="s">
        <v>481</v>
      </c>
      <c r="E1239" s="264" t="s">
        <v>8559</v>
      </c>
    </row>
    <row r="1240" spans="1:5">
      <c r="A1240">
        <v>1402</v>
      </c>
      <c r="B1240" t="s">
        <v>2700</v>
      </c>
      <c r="C1240" t="s">
        <v>478</v>
      </c>
      <c r="D1240" t="s">
        <v>481</v>
      </c>
      <c r="E1240" s="264" t="s">
        <v>8012</v>
      </c>
    </row>
    <row r="1241" spans="1:5">
      <c r="A1241">
        <v>1420</v>
      </c>
      <c r="B1241" t="s">
        <v>2701</v>
      </c>
      <c r="C1241" t="s">
        <v>478</v>
      </c>
      <c r="D1241" t="s">
        <v>481</v>
      </c>
      <c r="E1241" s="264" t="s">
        <v>8514</v>
      </c>
    </row>
    <row r="1242" spans="1:5">
      <c r="A1242">
        <v>1419</v>
      </c>
      <c r="B1242" t="s">
        <v>2702</v>
      </c>
      <c r="C1242" t="s">
        <v>478</v>
      </c>
      <c r="D1242" t="s">
        <v>481</v>
      </c>
      <c r="E1242" s="264" t="s">
        <v>2772</v>
      </c>
    </row>
    <row r="1243" spans="1:5">
      <c r="A1243">
        <v>1414</v>
      </c>
      <c r="B1243" t="s">
        <v>2703</v>
      </c>
      <c r="C1243" t="s">
        <v>478</v>
      </c>
      <c r="D1243" t="s">
        <v>481</v>
      </c>
      <c r="E1243" s="264" t="s">
        <v>8560</v>
      </c>
    </row>
    <row r="1244" spans="1:5">
      <c r="A1244">
        <v>1413</v>
      </c>
      <c r="B1244" t="s">
        <v>2704</v>
      </c>
      <c r="C1244" t="s">
        <v>478</v>
      </c>
      <c r="D1244" t="s">
        <v>481</v>
      </c>
      <c r="E1244" s="264" t="s">
        <v>1245</v>
      </c>
    </row>
    <row r="1245" spans="1:5">
      <c r="A1245">
        <v>1412</v>
      </c>
      <c r="B1245" t="s">
        <v>2705</v>
      </c>
      <c r="C1245" t="s">
        <v>478</v>
      </c>
      <c r="D1245" t="s">
        <v>481</v>
      </c>
      <c r="E1245" s="264" t="s">
        <v>8266</v>
      </c>
    </row>
    <row r="1246" spans="1:5">
      <c r="A1246">
        <v>1411</v>
      </c>
      <c r="B1246" t="s">
        <v>2706</v>
      </c>
      <c r="C1246" t="s">
        <v>478</v>
      </c>
      <c r="D1246" t="s">
        <v>481</v>
      </c>
      <c r="E1246" s="264" t="s">
        <v>8232</v>
      </c>
    </row>
    <row r="1247" spans="1:5">
      <c r="A1247">
        <v>1406</v>
      </c>
      <c r="B1247" t="s">
        <v>2707</v>
      </c>
      <c r="C1247" t="s">
        <v>478</v>
      </c>
      <c r="D1247" t="s">
        <v>481</v>
      </c>
      <c r="E1247" s="264" t="s">
        <v>6978</v>
      </c>
    </row>
    <row r="1248" spans="1:5">
      <c r="A1248">
        <v>1407</v>
      </c>
      <c r="B1248" t="s">
        <v>2708</v>
      </c>
      <c r="C1248" t="s">
        <v>478</v>
      </c>
      <c r="D1248" t="s">
        <v>481</v>
      </c>
      <c r="E1248" s="264" t="s">
        <v>8561</v>
      </c>
    </row>
    <row r="1249" spans="1:5">
      <c r="A1249">
        <v>1404</v>
      </c>
      <c r="B1249" t="s">
        <v>2709</v>
      </c>
      <c r="C1249" t="s">
        <v>478</v>
      </c>
      <c r="D1249" t="s">
        <v>481</v>
      </c>
      <c r="E1249" s="264" t="s">
        <v>8562</v>
      </c>
    </row>
    <row r="1250" spans="1:5">
      <c r="A1250">
        <v>11281</v>
      </c>
      <c r="B1250" t="s">
        <v>2710</v>
      </c>
      <c r="C1250" t="s">
        <v>478</v>
      </c>
      <c r="D1250" t="s">
        <v>481</v>
      </c>
      <c r="E1250" s="264" t="s">
        <v>7445</v>
      </c>
    </row>
    <row r="1251" spans="1:5">
      <c r="A1251">
        <v>1442</v>
      </c>
      <c r="B1251" t="s">
        <v>2711</v>
      </c>
      <c r="C1251" t="s">
        <v>478</v>
      </c>
      <c r="D1251" t="s">
        <v>481</v>
      </c>
      <c r="E1251" s="264" t="s">
        <v>7446</v>
      </c>
    </row>
    <row r="1252" spans="1:5">
      <c r="A1252">
        <v>13457</v>
      </c>
      <c r="B1252" t="s">
        <v>2712</v>
      </c>
      <c r="C1252" t="s">
        <v>478</v>
      </c>
      <c r="D1252" t="s">
        <v>481</v>
      </c>
      <c r="E1252" s="264" t="s">
        <v>7447</v>
      </c>
    </row>
    <row r="1253" spans="1:5">
      <c r="A1253">
        <v>40699</v>
      </c>
      <c r="B1253" t="s">
        <v>2713</v>
      </c>
      <c r="C1253" t="s">
        <v>478</v>
      </c>
      <c r="D1253" t="s">
        <v>481</v>
      </c>
      <c r="E1253" s="264" t="s">
        <v>7448</v>
      </c>
    </row>
    <row r="1254" spans="1:5">
      <c r="A1254">
        <v>40701</v>
      </c>
      <c r="B1254" t="s">
        <v>2714</v>
      </c>
      <c r="C1254" t="s">
        <v>478</v>
      </c>
      <c r="D1254" t="s">
        <v>481</v>
      </c>
      <c r="E1254" s="264" t="s">
        <v>7449</v>
      </c>
    </row>
    <row r="1255" spans="1:5">
      <c r="A1255">
        <v>40700</v>
      </c>
      <c r="B1255" t="s">
        <v>2715</v>
      </c>
      <c r="C1255" t="s">
        <v>478</v>
      </c>
      <c r="D1255" t="s">
        <v>481</v>
      </c>
      <c r="E1255" s="264" t="s">
        <v>7450</v>
      </c>
    </row>
    <row r="1256" spans="1:5">
      <c r="A1256">
        <v>13458</v>
      </c>
      <c r="B1256" t="s">
        <v>2716</v>
      </c>
      <c r="C1256" t="s">
        <v>478</v>
      </c>
      <c r="D1256" t="s">
        <v>481</v>
      </c>
      <c r="E1256" s="264" t="s">
        <v>7451</v>
      </c>
    </row>
    <row r="1257" spans="1:5">
      <c r="A1257">
        <v>11134</v>
      </c>
      <c r="B1257" t="s">
        <v>2717</v>
      </c>
      <c r="C1257" t="s">
        <v>480</v>
      </c>
      <c r="D1257" t="s">
        <v>479</v>
      </c>
      <c r="E1257" s="264" t="s">
        <v>8563</v>
      </c>
    </row>
    <row r="1258" spans="1:5">
      <c r="A1258">
        <v>11135</v>
      </c>
      <c r="B1258" t="s">
        <v>2718</v>
      </c>
      <c r="C1258" t="s">
        <v>480</v>
      </c>
      <c r="D1258" t="s">
        <v>479</v>
      </c>
      <c r="E1258" s="264" t="s">
        <v>8564</v>
      </c>
    </row>
    <row r="1259" spans="1:5">
      <c r="A1259">
        <v>11136</v>
      </c>
      <c r="B1259" t="s">
        <v>2719</v>
      </c>
      <c r="C1259" t="s">
        <v>480</v>
      </c>
      <c r="D1259" t="s">
        <v>479</v>
      </c>
      <c r="E1259" s="264" t="s">
        <v>8565</v>
      </c>
    </row>
    <row r="1260" spans="1:5">
      <c r="A1260">
        <v>34743</v>
      </c>
      <c r="B1260" t="s">
        <v>2720</v>
      </c>
      <c r="C1260" t="s">
        <v>480</v>
      </c>
      <c r="D1260" t="s">
        <v>479</v>
      </c>
      <c r="E1260" s="264" t="s">
        <v>8566</v>
      </c>
    </row>
    <row r="1261" spans="1:5">
      <c r="A1261">
        <v>11137</v>
      </c>
      <c r="B1261" t="s">
        <v>2721</v>
      </c>
      <c r="C1261" t="s">
        <v>480</v>
      </c>
      <c r="D1261" t="s">
        <v>479</v>
      </c>
      <c r="E1261" s="264" t="s">
        <v>5526</v>
      </c>
    </row>
    <row r="1262" spans="1:5">
      <c r="A1262">
        <v>34745</v>
      </c>
      <c r="B1262" t="s">
        <v>2722</v>
      </c>
      <c r="C1262" t="s">
        <v>480</v>
      </c>
      <c r="D1262" t="s">
        <v>479</v>
      </c>
      <c r="E1262" s="264" t="s">
        <v>8567</v>
      </c>
    </row>
    <row r="1263" spans="1:5">
      <c r="A1263">
        <v>34746</v>
      </c>
      <c r="B1263" t="s">
        <v>2723</v>
      </c>
      <c r="C1263" t="s">
        <v>480</v>
      </c>
      <c r="D1263" t="s">
        <v>479</v>
      </c>
      <c r="E1263" s="264" t="s">
        <v>8568</v>
      </c>
    </row>
    <row r="1264" spans="1:5">
      <c r="A1264">
        <v>1360</v>
      </c>
      <c r="B1264" t="s">
        <v>2725</v>
      </c>
      <c r="C1264" t="s">
        <v>480</v>
      </c>
      <c r="D1264" t="s">
        <v>479</v>
      </c>
      <c r="E1264" s="264" t="s">
        <v>8569</v>
      </c>
    </row>
    <row r="1265" spans="1:5">
      <c r="A1265">
        <v>36524</v>
      </c>
      <c r="B1265" t="s">
        <v>2726</v>
      </c>
      <c r="C1265" t="s">
        <v>478</v>
      </c>
      <c r="D1265" t="s">
        <v>481</v>
      </c>
      <c r="E1265" s="264" t="s">
        <v>8570</v>
      </c>
    </row>
    <row r="1266" spans="1:5">
      <c r="A1266">
        <v>36526</v>
      </c>
      <c r="B1266" t="s">
        <v>2727</v>
      </c>
      <c r="C1266" t="s">
        <v>478</v>
      </c>
      <c r="D1266" t="s">
        <v>481</v>
      </c>
      <c r="E1266" s="264" t="s">
        <v>8571</v>
      </c>
    </row>
    <row r="1267" spans="1:5">
      <c r="A1267">
        <v>36523</v>
      </c>
      <c r="B1267" t="s">
        <v>2728</v>
      </c>
      <c r="C1267" t="s">
        <v>478</v>
      </c>
      <c r="D1267" t="s">
        <v>481</v>
      </c>
      <c r="E1267" s="264" t="s">
        <v>8572</v>
      </c>
    </row>
    <row r="1268" spans="1:5">
      <c r="A1268">
        <v>36527</v>
      </c>
      <c r="B1268" t="s">
        <v>2729</v>
      </c>
      <c r="C1268" t="s">
        <v>478</v>
      </c>
      <c r="D1268" t="s">
        <v>481</v>
      </c>
      <c r="E1268" s="264" t="s">
        <v>8573</v>
      </c>
    </row>
    <row r="1269" spans="1:5">
      <c r="A1269">
        <v>13803</v>
      </c>
      <c r="B1269" t="s">
        <v>2730</v>
      </c>
      <c r="C1269" t="s">
        <v>478</v>
      </c>
      <c r="D1269" t="s">
        <v>481</v>
      </c>
      <c r="E1269" s="264" t="s">
        <v>8574</v>
      </c>
    </row>
    <row r="1270" spans="1:5">
      <c r="A1270">
        <v>38642</v>
      </c>
      <c r="B1270" t="s">
        <v>2731</v>
      </c>
      <c r="C1270" t="s">
        <v>478</v>
      </c>
      <c r="D1270" t="s">
        <v>481</v>
      </c>
      <c r="E1270" s="264" t="s">
        <v>8575</v>
      </c>
    </row>
    <row r="1271" spans="1:5">
      <c r="A1271">
        <v>36522</v>
      </c>
      <c r="B1271" t="s">
        <v>2732</v>
      </c>
      <c r="C1271" t="s">
        <v>478</v>
      </c>
      <c r="D1271" t="s">
        <v>481</v>
      </c>
      <c r="E1271" s="264" t="s">
        <v>8576</v>
      </c>
    </row>
    <row r="1272" spans="1:5">
      <c r="A1272">
        <v>36525</v>
      </c>
      <c r="B1272" t="s">
        <v>2733</v>
      </c>
      <c r="C1272" t="s">
        <v>478</v>
      </c>
      <c r="D1272" t="s">
        <v>481</v>
      </c>
      <c r="E1272" s="264" t="s">
        <v>8577</v>
      </c>
    </row>
    <row r="1273" spans="1:5">
      <c r="A1273">
        <v>34348</v>
      </c>
      <c r="B1273" t="s">
        <v>2734</v>
      </c>
      <c r="C1273" t="s">
        <v>485</v>
      </c>
      <c r="D1273" t="s">
        <v>479</v>
      </c>
      <c r="E1273" s="264" t="s">
        <v>8578</v>
      </c>
    </row>
    <row r="1274" spans="1:5">
      <c r="A1274">
        <v>34347</v>
      </c>
      <c r="B1274" t="s">
        <v>2735</v>
      </c>
      <c r="C1274" t="s">
        <v>485</v>
      </c>
      <c r="D1274" t="s">
        <v>479</v>
      </c>
      <c r="E1274" s="264" t="s">
        <v>8579</v>
      </c>
    </row>
    <row r="1275" spans="1:5">
      <c r="A1275">
        <v>11146</v>
      </c>
      <c r="B1275" t="s">
        <v>2736</v>
      </c>
      <c r="C1275" t="s">
        <v>483</v>
      </c>
      <c r="D1275" t="s">
        <v>479</v>
      </c>
      <c r="E1275" s="264" t="s">
        <v>8580</v>
      </c>
    </row>
    <row r="1276" spans="1:5">
      <c r="A1276">
        <v>11147</v>
      </c>
      <c r="B1276" t="s">
        <v>2737</v>
      </c>
      <c r="C1276" t="s">
        <v>483</v>
      </c>
      <c r="D1276" t="s">
        <v>479</v>
      </c>
      <c r="E1276" s="264" t="s">
        <v>8581</v>
      </c>
    </row>
    <row r="1277" spans="1:5">
      <c r="A1277">
        <v>34872</v>
      </c>
      <c r="B1277" t="s">
        <v>2738</v>
      </c>
      <c r="C1277" t="s">
        <v>483</v>
      </c>
      <c r="D1277" t="s">
        <v>479</v>
      </c>
      <c r="E1277" s="264" t="s">
        <v>8582</v>
      </c>
    </row>
    <row r="1278" spans="1:5">
      <c r="A1278">
        <v>34491</v>
      </c>
      <c r="B1278" t="s">
        <v>2739</v>
      </c>
      <c r="C1278" t="s">
        <v>483</v>
      </c>
      <c r="D1278" t="s">
        <v>479</v>
      </c>
      <c r="E1278" s="264" t="s">
        <v>8583</v>
      </c>
    </row>
    <row r="1279" spans="1:5">
      <c r="A1279">
        <v>34770</v>
      </c>
      <c r="B1279" t="s">
        <v>2740</v>
      </c>
      <c r="C1279" t="s">
        <v>492</v>
      </c>
      <c r="D1279" t="s">
        <v>481</v>
      </c>
      <c r="E1279" s="264" t="s">
        <v>8584</v>
      </c>
    </row>
    <row r="1280" spans="1:5">
      <c r="A1280">
        <v>1518</v>
      </c>
      <c r="B1280" t="s">
        <v>2741</v>
      </c>
      <c r="C1280" t="s">
        <v>492</v>
      </c>
      <c r="D1280" t="s">
        <v>481</v>
      </c>
      <c r="E1280" s="264" t="s">
        <v>8585</v>
      </c>
    </row>
    <row r="1281" spans="1:5">
      <c r="A1281">
        <v>41965</v>
      </c>
      <c r="B1281" t="s">
        <v>2742</v>
      </c>
      <c r="C1281" t="s">
        <v>492</v>
      </c>
      <c r="D1281" t="s">
        <v>481</v>
      </c>
      <c r="E1281" s="264" t="s">
        <v>8586</v>
      </c>
    </row>
    <row r="1282" spans="1:5">
      <c r="A1282">
        <v>34492</v>
      </c>
      <c r="B1282" t="s">
        <v>2743</v>
      </c>
      <c r="C1282" t="s">
        <v>483</v>
      </c>
      <c r="D1282" t="s">
        <v>484</v>
      </c>
      <c r="E1282" s="264" t="s">
        <v>7699</v>
      </c>
    </row>
    <row r="1283" spans="1:5">
      <c r="A1283">
        <v>1524</v>
      </c>
      <c r="B1283" t="s">
        <v>2744</v>
      </c>
      <c r="C1283" t="s">
        <v>483</v>
      </c>
      <c r="D1283" t="s">
        <v>479</v>
      </c>
      <c r="E1283" s="264" t="s">
        <v>8587</v>
      </c>
    </row>
    <row r="1284" spans="1:5">
      <c r="A1284">
        <v>38404</v>
      </c>
      <c r="B1284" t="s">
        <v>2745</v>
      </c>
      <c r="C1284" t="s">
        <v>483</v>
      </c>
      <c r="D1284" t="s">
        <v>479</v>
      </c>
      <c r="E1284" s="264" t="s">
        <v>8588</v>
      </c>
    </row>
    <row r="1285" spans="1:5">
      <c r="A1285">
        <v>39849</v>
      </c>
      <c r="B1285" t="s">
        <v>2746</v>
      </c>
      <c r="C1285" t="s">
        <v>483</v>
      </c>
      <c r="D1285" t="s">
        <v>479</v>
      </c>
      <c r="E1285" s="264" t="s">
        <v>8589</v>
      </c>
    </row>
    <row r="1286" spans="1:5">
      <c r="A1286">
        <v>38464</v>
      </c>
      <c r="B1286" t="s">
        <v>2747</v>
      </c>
      <c r="C1286" t="s">
        <v>483</v>
      </c>
      <c r="D1286" t="s">
        <v>479</v>
      </c>
      <c r="E1286" s="264" t="s">
        <v>8590</v>
      </c>
    </row>
    <row r="1287" spans="1:5">
      <c r="A1287">
        <v>34493</v>
      </c>
      <c r="B1287" t="s">
        <v>2748</v>
      </c>
      <c r="C1287" t="s">
        <v>483</v>
      </c>
      <c r="D1287" t="s">
        <v>479</v>
      </c>
      <c r="E1287" s="264" t="s">
        <v>8591</v>
      </c>
    </row>
    <row r="1288" spans="1:5">
      <c r="A1288">
        <v>1527</v>
      </c>
      <c r="B1288" t="s">
        <v>2749</v>
      </c>
      <c r="C1288" t="s">
        <v>483</v>
      </c>
      <c r="D1288" t="s">
        <v>479</v>
      </c>
      <c r="E1288" s="264" t="s">
        <v>8592</v>
      </c>
    </row>
    <row r="1289" spans="1:5">
      <c r="A1289">
        <v>38405</v>
      </c>
      <c r="B1289" t="s">
        <v>2750</v>
      </c>
      <c r="C1289" t="s">
        <v>483</v>
      </c>
      <c r="D1289" t="s">
        <v>479</v>
      </c>
      <c r="E1289" s="264" t="s">
        <v>8593</v>
      </c>
    </row>
    <row r="1290" spans="1:5">
      <c r="A1290">
        <v>38408</v>
      </c>
      <c r="B1290" t="s">
        <v>2751</v>
      </c>
      <c r="C1290" t="s">
        <v>483</v>
      </c>
      <c r="D1290" t="s">
        <v>479</v>
      </c>
      <c r="E1290" s="264" t="s">
        <v>8594</v>
      </c>
    </row>
    <row r="1291" spans="1:5">
      <c r="A1291">
        <v>34494</v>
      </c>
      <c r="B1291" t="s">
        <v>2752</v>
      </c>
      <c r="C1291" t="s">
        <v>483</v>
      </c>
      <c r="D1291" t="s">
        <v>479</v>
      </c>
      <c r="E1291" s="264" t="s">
        <v>8595</v>
      </c>
    </row>
    <row r="1292" spans="1:5">
      <c r="A1292">
        <v>1525</v>
      </c>
      <c r="B1292" t="s">
        <v>2753</v>
      </c>
      <c r="C1292" t="s">
        <v>483</v>
      </c>
      <c r="D1292" t="s">
        <v>479</v>
      </c>
      <c r="E1292" s="264" t="s">
        <v>8596</v>
      </c>
    </row>
    <row r="1293" spans="1:5">
      <c r="A1293">
        <v>38406</v>
      </c>
      <c r="B1293" t="s">
        <v>2754</v>
      </c>
      <c r="C1293" t="s">
        <v>483</v>
      </c>
      <c r="D1293" t="s">
        <v>479</v>
      </c>
      <c r="E1293" s="264" t="s">
        <v>8597</v>
      </c>
    </row>
    <row r="1294" spans="1:5">
      <c r="A1294">
        <v>38409</v>
      </c>
      <c r="B1294" t="s">
        <v>2755</v>
      </c>
      <c r="C1294" t="s">
        <v>483</v>
      </c>
      <c r="D1294" t="s">
        <v>479</v>
      </c>
      <c r="E1294" s="264" t="s">
        <v>8598</v>
      </c>
    </row>
    <row r="1295" spans="1:5">
      <c r="A1295">
        <v>43360</v>
      </c>
      <c r="B1295" t="s">
        <v>2756</v>
      </c>
      <c r="C1295" t="s">
        <v>483</v>
      </c>
      <c r="D1295" t="s">
        <v>479</v>
      </c>
      <c r="E1295" s="264" t="s">
        <v>8599</v>
      </c>
    </row>
    <row r="1296" spans="1:5">
      <c r="A1296">
        <v>34495</v>
      </c>
      <c r="B1296" t="s">
        <v>2757</v>
      </c>
      <c r="C1296" t="s">
        <v>483</v>
      </c>
      <c r="D1296" t="s">
        <v>479</v>
      </c>
      <c r="E1296" s="264" t="s">
        <v>8600</v>
      </c>
    </row>
    <row r="1297" spans="1:5">
      <c r="A1297">
        <v>11145</v>
      </c>
      <c r="B1297" t="s">
        <v>2758</v>
      </c>
      <c r="C1297" t="s">
        <v>483</v>
      </c>
      <c r="D1297" t="s">
        <v>479</v>
      </c>
      <c r="E1297" s="264" t="s">
        <v>8582</v>
      </c>
    </row>
    <row r="1298" spans="1:5">
      <c r="A1298">
        <v>34496</v>
      </c>
      <c r="B1298" t="s">
        <v>2759</v>
      </c>
      <c r="C1298" t="s">
        <v>483</v>
      </c>
      <c r="D1298" t="s">
        <v>479</v>
      </c>
      <c r="E1298" s="264" t="s">
        <v>8601</v>
      </c>
    </row>
    <row r="1299" spans="1:5">
      <c r="A1299">
        <v>34479</v>
      </c>
      <c r="B1299" t="s">
        <v>2760</v>
      </c>
      <c r="C1299" t="s">
        <v>483</v>
      </c>
      <c r="D1299" t="s">
        <v>479</v>
      </c>
      <c r="E1299" s="264" t="s">
        <v>8583</v>
      </c>
    </row>
    <row r="1300" spans="1:5">
      <c r="A1300">
        <v>34481</v>
      </c>
      <c r="B1300" t="s">
        <v>2761</v>
      </c>
      <c r="C1300" t="s">
        <v>483</v>
      </c>
      <c r="D1300" t="s">
        <v>479</v>
      </c>
      <c r="E1300" s="264" t="s">
        <v>8602</v>
      </c>
    </row>
    <row r="1301" spans="1:5">
      <c r="A1301">
        <v>34483</v>
      </c>
      <c r="B1301" t="s">
        <v>2762</v>
      </c>
      <c r="C1301" t="s">
        <v>483</v>
      </c>
      <c r="D1301" t="s">
        <v>479</v>
      </c>
      <c r="E1301" s="264" t="s">
        <v>8603</v>
      </c>
    </row>
    <row r="1302" spans="1:5">
      <c r="A1302">
        <v>34485</v>
      </c>
      <c r="B1302" t="s">
        <v>2763</v>
      </c>
      <c r="C1302" t="s">
        <v>483</v>
      </c>
      <c r="D1302" t="s">
        <v>479</v>
      </c>
      <c r="E1302" s="264" t="s">
        <v>8604</v>
      </c>
    </row>
    <row r="1303" spans="1:5">
      <c r="A1303">
        <v>14041</v>
      </c>
      <c r="B1303" t="s">
        <v>2764</v>
      </c>
      <c r="C1303" t="s">
        <v>483</v>
      </c>
      <c r="D1303" t="s">
        <v>479</v>
      </c>
      <c r="E1303" s="264" t="s">
        <v>8605</v>
      </c>
    </row>
    <row r="1304" spans="1:5">
      <c r="A1304">
        <v>1523</v>
      </c>
      <c r="B1304" t="s">
        <v>2765</v>
      </c>
      <c r="C1304" t="s">
        <v>483</v>
      </c>
      <c r="D1304" t="s">
        <v>479</v>
      </c>
      <c r="E1304" s="264" t="s">
        <v>8606</v>
      </c>
    </row>
    <row r="1305" spans="1:5">
      <c r="A1305">
        <v>14052</v>
      </c>
      <c r="B1305" t="s">
        <v>2766</v>
      </c>
      <c r="C1305" t="s">
        <v>478</v>
      </c>
      <c r="D1305" t="s">
        <v>479</v>
      </c>
      <c r="E1305" s="264" t="s">
        <v>8607</v>
      </c>
    </row>
    <row r="1306" spans="1:5">
      <c r="A1306">
        <v>14054</v>
      </c>
      <c r="B1306" t="s">
        <v>2767</v>
      </c>
      <c r="C1306" t="s">
        <v>478</v>
      </c>
      <c r="D1306" t="s">
        <v>479</v>
      </c>
      <c r="E1306" s="264" t="s">
        <v>8346</v>
      </c>
    </row>
    <row r="1307" spans="1:5">
      <c r="A1307">
        <v>14053</v>
      </c>
      <c r="B1307" t="s">
        <v>2768</v>
      </c>
      <c r="C1307" t="s">
        <v>478</v>
      </c>
      <c r="D1307" t="s">
        <v>479</v>
      </c>
      <c r="E1307" s="264" t="s">
        <v>5056</v>
      </c>
    </row>
    <row r="1308" spans="1:5">
      <c r="A1308">
        <v>2558</v>
      </c>
      <c r="B1308" t="s">
        <v>2769</v>
      </c>
      <c r="C1308" t="s">
        <v>478</v>
      </c>
      <c r="D1308" t="s">
        <v>479</v>
      </c>
      <c r="E1308" s="264" t="s">
        <v>838</v>
      </c>
    </row>
    <row r="1309" spans="1:5">
      <c r="A1309">
        <v>2560</v>
      </c>
      <c r="B1309" t="s">
        <v>2771</v>
      </c>
      <c r="C1309" t="s">
        <v>478</v>
      </c>
      <c r="D1309" t="s">
        <v>479</v>
      </c>
      <c r="E1309" s="264" t="s">
        <v>7387</v>
      </c>
    </row>
    <row r="1310" spans="1:5">
      <c r="A1310">
        <v>2559</v>
      </c>
      <c r="B1310" t="s">
        <v>2773</v>
      </c>
      <c r="C1310" t="s">
        <v>478</v>
      </c>
      <c r="D1310" t="s">
        <v>484</v>
      </c>
      <c r="E1310" s="264" t="s">
        <v>8608</v>
      </c>
    </row>
    <row r="1311" spans="1:5">
      <c r="A1311">
        <v>2592</v>
      </c>
      <c r="B1311" t="s">
        <v>2774</v>
      </c>
      <c r="C1311" t="s">
        <v>478</v>
      </c>
      <c r="D1311" t="s">
        <v>479</v>
      </c>
      <c r="E1311" s="264" t="s">
        <v>8609</v>
      </c>
    </row>
    <row r="1312" spans="1:5">
      <c r="A1312">
        <v>2566</v>
      </c>
      <c r="B1312" t="s">
        <v>2775</v>
      </c>
      <c r="C1312" t="s">
        <v>478</v>
      </c>
      <c r="D1312" t="s">
        <v>479</v>
      </c>
      <c r="E1312" s="264" t="s">
        <v>8610</v>
      </c>
    </row>
    <row r="1313" spans="1:5">
      <c r="A1313">
        <v>2589</v>
      </c>
      <c r="B1313" t="s">
        <v>2776</v>
      </c>
      <c r="C1313" t="s">
        <v>478</v>
      </c>
      <c r="D1313" t="s">
        <v>479</v>
      </c>
      <c r="E1313" s="264" t="s">
        <v>8611</v>
      </c>
    </row>
    <row r="1314" spans="1:5">
      <c r="A1314">
        <v>2591</v>
      </c>
      <c r="B1314" t="s">
        <v>2777</v>
      </c>
      <c r="C1314" t="s">
        <v>478</v>
      </c>
      <c r="D1314" t="s">
        <v>479</v>
      </c>
      <c r="E1314" s="264" t="s">
        <v>6905</v>
      </c>
    </row>
    <row r="1315" spans="1:5">
      <c r="A1315">
        <v>2590</v>
      </c>
      <c r="B1315" t="s">
        <v>2778</v>
      </c>
      <c r="C1315" t="s">
        <v>478</v>
      </c>
      <c r="D1315" t="s">
        <v>479</v>
      </c>
      <c r="E1315" s="264" t="s">
        <v>7598</v>
      </c>
    </row>
    <row r="1316" spans="1:5">
      <c r="A1316">
        <v>2567</v>
      </c>
      <c r="B1316" t="s">
        <v>2779</v>
      </c>
      <c r="C1316" t="s">
        <v>478</v>
      </c>
      <c r="D1316" t="s">
        <v>479</v>
      </c>
      <c r="E1316" s="264" t="s">
        <v>8612</v>
      </c>
    </row>
    <row r="1317" spans="1:5">
      <c r="A1317">
        <v>2565</v>
      </c>
      <c r="B1317" t="s">
        <v>2780</v>
      </c>
      <c r="C1317" t="s">
        <v>478</v>
      </c>
      <c r="D1317" t="s">
        <v>479</v>
      </c>
      <c r="E1317" s="264" t="s">
        <v>7521</v>
      </c>
    </row>
    <row r="1318" spans="1:5">
      <c r="A1318">
        <v>2568</v>
      </c>
      <c r="B1318" t="s">
        <v>2781</v>
      </c>
      <c r="C1318" t="s">
        <v>478</v>
      </c>
      <c r="D1318" t="s">
        <v>479</v>
      </c>
      <c r="E1318" s="264" t="s">
        <v>7804</v>
      </c>
    </row>
    <row r="1319" spans="1:5">
      <c r="A1319">
        <v>2594</v>
      </c>
      <c r="B1319" t="s">
        <v>2782</v>
      </c>
      <c r="C1319" t="s">
        <v>478</v>
      </c>
      <c r="D1319" t="s">
        <v>479</v>
      </c>
      <c r="E1319" s="264" t="s">
        <v>8613</v>
      </c>
    </row>
    <row r="1320" spans="1:5">
      <c r="A1320">
        <v>2587</v>
      </c>
      <c r="B1320" t="s">
        <v>2783</v>
      </c>
      <c r="C1320" t="s">
        <v>478</v>
      </c>
      <c r="D1320" t="s">
        <v>479</v>
      </c>
      <c r="E1320" s="264" t="s">
        <v>8614</v>
      </c>
    </row>
    <row r="1321" spans="1:5">
      <c r="A1321">
        <v>2588</v>
      </c>
      <c r="B1321" t="s">
        <v>2784</v>
      </c>
      <c r="C1321" t="s">
        <v>478</v>
      </c>
      <c r="D1321" t="s">
        <v>479</v>
      </c>
      <c r="E1321" s="264" t="s">
        <v>8615</v>
      </c>
    </row>
    <row r="1322" spans="1:5">
      <c r="A1322">
        <v>2569</v>
      </c>
      <c r="B1322" t="s">
        <v>2785</v>
      </c>
      <c r="C1322" t="s">
        <v>478</v>
      </c>
      <c r="D1322" t="s">
        <v>479</v>
      </c>
      <c r="E1322" s="264" t="s">
        <v>996</v>
      </c>
    </row>
    <row r="1323" spans="1:5">
      <c r="A1323">
        <v>2570</v>
      </c>
      <c r="B1323" t="s">
        <v>2786</v>
      </c>
      <c r="C1323" t="s">
        <v>478</v>
      </c>
      <c r="D1323" t="s">
        <v>479</v>
      </c>
      <c r="E1323" s="264" t="s">
        <v>8616</v>
      </c>
    </row>
    <row r="1324" spans="1:5">
      <c r="A1324">
        <v>2571</v>
      </c>
      <c r="B1324" t="s">
        <v>2787</v>
      </c>
      <c r="C1324" t="s">
        <v>478</v>
      </c>
      <c r="D1324" t="s">
        <v>479</v>
      </c>
      <c r="E1324" s="264" t="s">
        <v>8617</v>
      </c>
    </row>
    <row r="1325" spans="1:5">
      <c r="A1325">
        <v>2593</v>
      </c>
      <c r="B1325" t="s">
        <v>2788</v>
      </c>
      <c r="C1325" t="s">
        <v>478</v>
      </c>
      <c r="D1325" t="s">
        <v>479</v>
      </c>
      <c r="E1325" s="264" t="s">
        <v>8618</v>
      </c>
    </row>
    <row r="1326" spans="1:5">
      <c r="A1326">
        <v>2572</v>
      </c>
      <c r="B1326" t="s">
        <v>2789</v>
      </c>
      <c r="C1326" t="s">
        <v>478</v>
      </c>
      <c r="D1326" t="s">
        <v>479</v>
      </c>
      <c r="E1326" s="264" t="s">
        <v>8619</v>
      </c>
    </row>
    <row r="1327" spans="1:5">
      <c r="A1327">
        <v>2595</v>
      </c>
      <c r="B1327" t="s">
        <v>2790</v>
      </c>
      <c r="C1327" t="s">
        <v>478</v>
      </c>
      <c r="D1327" t="s">
        <v>479</v>
      </c>
      <c r="E1327" s="264" t="s">
        <v>8620</v>
      </c>
    </row>
    <row r="1328" spans="1:5">
      <c r="A1328">
        <v>2576</v>
      </c>
      <c r="B1328" t="s">
        <v>2791</v>
      </c>
      <c r="C1328" t="s">
        <v>478</v>
      </c>
      <c r="D1328" t="s">
        <v>479</v>
      </c>
      <c r="E1328" s="264" t="s">
        <v>8621</v>
      </c>
    </row>
    <row r="1329" spans="1:5">
      <c r="A1329">
        <v>2575</v>
      </c>
      <c r="B1329" t="s">
        <v>2792</v>
      </c>
      <c r="C1329" t="s">
        <v>478</v>
      </c>
      <c r="D1329" t="s">
        <v>479</v>
      </c>
      <c r="E1329" s="264" t="s">
        <v>8622</v>
      </c>
    </row>
    <row r="1330" spans="1:5">
      <c r="A1330">
        <v>2573</v>
      </c>
      <c r="B1330" t="s">
        <v>2793</v>
      </c>
      <c r="C1330" t="s">
        <v>478</v>
      </c>
      <c r="D1330" t="s">
        <v>479</v>
      </c>
      <c r="E1330" s="264" t="s">
        <v>8623</v>
      </c>
    </row>
    <row r="1331" spans="1:5">
      <c r="A1331">
        <v>2586</v>
      </c>
      <c r="B1331" t="s">
        <v>2794</v>
      </c>
      <c r="C1331" t="s">
        <v>478</v>
      </c>
      <c r="D1331" t="s">
        <v>479</v>
      </c>
      <c r="E1331" s="264" t="s">
        <v>8624</v>
      </c>
    </row>
    <row r="1332" spans="1:5">
      <c r="A1332">
        <v>2577</v>
      </c>
      <c r="B1332" t="s">
        <v>2795</v>
      </c>
      <c r="C1332" t="s">
        <v>478</v>
      </c>
      <c r="D1332" t="s">
        <v>479</v>
      </c>
      <c r="E1332" s="264" t="s">
        <v>8625</v>
      </c>
    </row>
    <row r="1333" spans="1:5">
      <c r="A1333">
        <v>2574</v>
      </c>
      <c r="B1333" t="s">
        <v>2796</v>
      </c>
      <c r="C1333" t="s">
        <v>478</v>
      </c>
      <c r="D1333" t="s">
        <v>479</v>
      </c>
      <c r="E1333" s="264" t="s">
        <v>6986</v>
      </c>
    </row>
    <row r="1334" spans="1:5">
      <c r="A1334">
        <v>2578</v>
      </c>
      <c r="B1334" t="s">
        <v>2797</v>
      </c>
      <c r="C1334" t="s">
        <v>478</v>
      </c>
      <c r="D1334" t="s">
        <v>479</v>
      </c>
      <c r="E1334" s="264" t="s">
        <v>8626</v>
      </c>
    </row>
    <row r="1335" spans="1:5">
      <c r="A1335">
        <v>2585</v>
      </c>
      <c r="B1335" t="s">
        <v>2798</v>
      </c>
      <c r="C1335" t="s">
        <v>478</v>
      </c>
      <c r="D1335" t="s">
        <v>479</v>
      </c>
      <c r="E1335" s="264" t="s">
        <v>8627</v>
      </c>
    </row>
    <row r="1336" spans="1:5">
      <c r="A1336">
        <v>12008</v>
      </c>
      <c r="B1336" t="s">
        <v>2799</v>
      </c>
      <c r="C1336" t="s">
        <v>478</v>
      </c>
      <c r="D1336" t="s">
        <v>479</v>
      </c>
      <c r="E1336" s="264" t="s">
        <v>8628</v>
      </c>
    </row>
    <row r="1337" spans="1:5">
      <c r="A1337">
        <v>2582</v>
      </c>
      <c r="B1337" t="s">
        <v>2800</v>
      </c>
      <c r="C1337" t="s">
        <v>478</v>
      </c>
      <c r="D1337" t="s">
        <v>479</v>
      </c>
      <c r="E1337" s="264" t="s">
        <v>7424</v>
      </c>
    </row>
    <row r="1338" spans="1:5">
      <c r="A1338">
        <v>2597</v>
      </c>
      <c r="B1338" t="s">
        <v>2801</v>
      </c>
      <c r="C1338" t="s">
        <v>478</v>
      </c>
      <c r="D1338" t="s">
        <v>479</v>
      </c>
      <c r="E1338" s="264" t="s">
        <v>7131</v>
      </c>
    </row>
    <row r="1339" spans="1:5">
      <c r="A1339">
        <v>2579</v>
      </c>
      <c r="B1339" t="s">
        <v>2802</v>
      </c>
      <c r="C1339" t="s">
        <v>478</v>
      </c>
      <c r="D1339" t="s">
        <v>479</v>
      </c>
      <c r="E1339" s="264" t="s">
        <v>7104</v>
      </c>
    </row>
    <row r="1340" spans="1:5">
      <c r="A1340">
        <v>2581</v>
      </c>
      <c r="B1340" t="s">
        <v>2803</v>
      </c>
      <c r="C1340" t="s">
        <v>478</v>
      </c>
      <c r="D1340" t="s">
        <v>479</v>
      </c>
      <c r="E1340" s="264" t="s">
        <v>7264</v>
      </c>
    </row>
    <row r="1341" spans="1:5">
      <c r="A1341">
        <v>2596</v>
      </c>
      <c r="B1341" t="s">
        <v>2804</v>
      </c>
      <c r="C1341" t="s">
        <v>478</v>
      </c>
      <c r="D1341" t="s">
        <v>479</v>
      </c>
      <c r="E1341" s="264" t="s">
        <v>8629</v>
      </c>
    </row>
    <row r="1342" spans="1:5">
      <c r="A1342">
        <v>2580</v>
      </c>
      <c r="B1342" t="s">
        <v>2805</v>
      </c>
      <c r="C1342" t="s">
        <v>478</v>
      </c>
      <c r="D1342" t="s">
        <v>479</v>
      </c>
      <c r="E1342" s="264" t="s">
        <v>8630</v>
      </c>
    </row>
    <row r="1343" spans="1:5">
      <c r="A1343">
        <v>2583</v>
      </c>
      <c r="B1343" t="s">
        <v>2806</v>
      </c>
      <c r="C1343" t="s">
        <v>478</v>
      </c>
      <c r="D1343" t="s">
        <v>479</v>
      </c>
      <c r="E1343" s="264" t="s">
        <v>8631</v>
      </c>
    </row>
    <row r="1344" spans="1:5">
      <c r="A1344">
        <v>2584</v>
      </c>
      <c r="B1344" t="s">
        <v>2807</v>
      </c>
      <c r="C1344" t="s">
        <v>478</v>
      </c>
      <c r="D1344" t="s">
        <v>479</v>
      </c>
      <c r="E1344" s="264" t="s">
        <v>8632</v>
      </c>
    </row>
    <row r="1345" spans="1:5">
      <c r="A1345">
        <v>12010</v>
      </c>
      <c r="B1345" t="s">
        <v>2808</v>
      </c>
      <c r="C1345" t="s">
        <v>478</v>
      </c>
      <c r="D1345" t="s">
        <v>479</v>
      </c>
      <c r="E1345" s="264" t="s">
        <v>8633</v>
      </c>
    </row>
    <row r="1346" spans="1:5">
      <c r="A1346">
        <v>39329</v>
      </c>
      <c r="B1346" t="s">
        <v>2809</v>
      </c>
      <c r="C1346" t="s">
        <v>478</v>
      </c>
      <c r="D1346" t="s">
        <v>479</v>
      </c>
      <c r="E1346" s="264" t="s">
        <v>8634</v>
      </c>
    </row>
    <row r="1347" spans="1:5">
      <c r="A1347">
        <v>39330</v>
      </c>
      <c r="B1347" t="s">
        <v>2810</v>
      </c>
      <c r="C1347" t="s">
        <v>478</v>
      </c>
      <c r="D1347" t="s">
        <v>479</v>
      </c>
      <c r="E1347" s="264" t="s">
        <v>7574</v>
      </c>
    </row>
    <row r="1348" spans="1:5">
      <c r="A1348">
        <v>39332</v>
      </c>
      <c r="B1348" t="s">
        <v>2811</v>
      </c>
      <c r="C1348" t="s">
        <v>478</v>
      </c>
      <c r="D1348" t="s">
        <v>479</v>
      </c>
      <c r="E1348" s="264" t="s">
        <v>8635</v>
      </c>
    </row>
    <row r="1349" spans="1:5">
      <c r="A1349">
        <v>39331</v>
      </c>
      <c r="B1349" t="s">
        <v>2812</v>
      </c>
      <c r="C1349" t="s">
        <v>478</v>
      </c>
      <c r="D1349" t="s">
        <v>479</v>
      </c>
      <c r="E1349" s="264" t="s">
        <v>7453</v>
      </c>
    </row>
    <row r="1350" spans="1:5">
      <c r="A1350">
        <v>39333</v>
      </c>
      <c r="B1350" t="s">
        <v>2813</v>
      </c>
      <c r="C1350" t="s">
        <v>478</v>
      </c>
      <c r="D1350" t="s">
        <v>479</v>
      </c>
      <c r="E1350" s="264" t="s">
        <v>1043</v>
      </c>
    </row>
    <row r="1351" spans="1:5">
      <c r="A1351">
        <v>39335</v>
      </c>
      <c r="B1351" t="s">
        <v>2814</v>
      </c>
      <c r="C1351" t="s">
        <v>478</v>
      </c>
      <c r="D1351" t="s">
        <v>479</v>
      </c>
      <c r="E1351" s="264" t="s">
        <v>6965</v>
      </c>
    </row>
    <row r="1352" spans="1:5">
      <c r="A1352">
        <v>39334</v>
      </c>
      <c r="B1352" t="s">
        <v>2815</v>
      </c>
      <c r="C1352" t="s">
        <v>478</v>
      </c>
      <c r="D1352" t="s">
        <v>479</v>
      </c>
      <c r="E1352" s="264" t="s">
        <v>8636</v>
      </c>
    </row>
    <row r="1353" spans="1:5">
      <c r="A1353">
        <v>12016</v>
      </c>
      <c r="B1353" t="s">
        <v>2816</v>
      </c>
      <c r="C1353" t="s">
        <v>478</v>
      </c>
      <c r="D1353" t="s">
        <v>479</v>
      </c>
      <c r="E1353" s="264" t="s">
        <v>8637</v>
      </c>
    </row>
    <row r="1354" spans="1:5">
      <c r="A1354">
        <v>12015</v>
      </c>
      <c r="B1354" t="s">
        <v>2817</v>
      </c>
      <c r="C1354" t="s">
        <v>478</v>
      </c>
      <c r="D1354" t="s">
        <v>479</v>
      </c>
      <c r="E1354" s="264" t="s">
        <v>8130</v>
      </c>
    </row>
    <row r="1355" spans="1:5">
      <c r="A1355">
        <v>12020</v>
      </c>
      <c r="B1355" t="s">
        <v>2818</v>
      </c>
      <c r="C1355" t="s">
        <v>478</v>
      </c>
      <c r="D1355" t="s">
        <v>479</v>
      </c>
      <c r="E1355" s="264" t="s">
        <v>8637</v>
      </c>
    </row>
    <row r="1356" spans="1:5">
      <c r="A1356">
        <v>12019</v>
      </c>
      <c r="B1356" t="s">
        <v>2819</v>
      </c>
      <c r="C1356" t="s">
        <v>478</v>
      </c>
      <c r="D1356" t="s">
        <v>479</v>
      </c>
      <c r="E1356" s="264" t="s">
        <v>8130</v>
      </c>
    </row>
    <row r="1357" spans="1:5">
      <c r="A1357">
        <v>39336</v>
      </c>
      <c r="B1357" t="s">
        <v>2820</v>
      </c>
      <c r="C1357" t="s">
        <v>478</v>
      </c>
      <c r="D1357" t="s">
        <v>479</v>
      </c>
      <c r="E1357" s="264" t="s">
        <v>7574</v>
      </c>
    </row>
    <row r="1358" spans="1:5">
      <c r="A1358">
        <v>39338</v>
      </c>
      <c r="B1358" t="s">
        <v>2821</v>
      </c>
      <c r="C1358" t="s">
        <v>478</v>
      </c>
      <c r="D1358" t="s">
        <v>479</v>
      </c>
      <c r="E1358" s="264" t="s">
        <v>8635</v>
      </c>
    </row>
    <row r="1359" spans="1:5">
      <c r="A1359">
        <v>39337</v>
      </c>
      <c r="B1359" t="s">
        <v>2822</v>
      </c>
      <c r="C1359" t="s">
        <v>478</v>
      </c>
      <c r="D1359" t="s">
        <v>479</v>
      </c>
      <c r="E1359" s="264" t="s">
        <v>7453</v>
      </c>
    </row>
    <row r="1360" spans="1:5">
      <c r="A1360">
        <v>39341</v>
      </c>
      <c r="B1360" t="s">
        <v>2823</v>
      </c>
      <c r="C1360" t="s">
        <v>478</v>
      </c>
      <c r="D1360" t="s">
        <v>479</v>
      </c>
      <c r="E1360" s="264" t="s">
        <v>8638</v>
      </c>
    </row>
    <row r="1361" spans="1:5">
      <c r="A1361">
        <v>39340</v>
      </c>
      <c r="B1361" t="s">
        <v>2824</v>
      </c>
      <c r="C1361" t="s">
        <v>478</v>
      </c>
      <c r="D1361" t="s">
        <v>479</v>
      </c>
      <c r="E1361" s="264" t="s">
        <v>8639</v>
      </c>
    </row>
    <row r="1362" spans="1:5">
      <c r="A1362">
        <v>12025</v>
      </c>
      <c r="B1362" t="s">
        <v>2825</v>
      </c>
      <c r="C1362" t="s">
        <v>478</v>
      </c>
      <c r="D1362" t="s">
        <v>479</v>
      </c>
      <c r="E1362" s="264" t="s">
        <v>6998</v>
      </c>
    </row>
    <row r="1363" spans="1:5">
      <c r="A1363">
        <v>39342</v>
      </c>
      <c r="B1363" t="s">
        <v>2826</v>
      </c>
      <c r="C1363" t="s">
        <v>478</v>
      </c>
      <c r="D1363" t="s">
        <v>479</v>
      </c>
      <c r="E1363" s="264" t="s">
        <v>8638</v>
      </c>
    </row>
    <row r="1364" spans="1:5">
      <c r="A1364">
        <v>39343</v>
      </c>
      <c r="B1364" t="s">
        <v>2827</v>
      </c>
      <c r="C1364" t="s">
        <v>478</v>
      </c>
      <c r="D1364" t="s">
        <v>479</v>
      </c>
      <c r="E1364" s="264" t="s">
        <v>807</v>
      </c>
    </row>
    <row r="1365" spans="1:5">
      <c r="A1365">
        <v>39345</v>
      </c>
      <c r="B1365" t="s">
        <v>2828</v>
      </c>
      <c r="C1365" t="s">
        <v>478</v>
      </c>
      <c r="D1365" t="s">
        <v>479</v>
      </c>
      <c r="E1365" s="264" t="s">
        <v>8640</v>
      </c>
    </row>
    <row r="1366" spans="1:5">
      <c r="A1366">
        <v>39344</v>
      </c>
      <c r="B1366" t="s">
        <v>2829</v>
      </c>
      <c r="C1366" t="s">
        <v>478</v>
      </c>
      <c r="D1366" t="s">
        <v>479</v>
      </c>
      <c r="E1366" s="264" t="s">
        <v>984</v>
      </c>
    </row>
    <row r="1367" spans="1:5">
      <c r="A1367">
        <v>12623</v>
      </c>
      <c r="B1367" t="s">
        <v>2830</v>
      </c>
      <c r="C1367" t="s">
        <v>485</v>
      </c>
      <c r="D1367" t="s">
        <v>481</v>
      </c>
      <c r="E1367" s="264" t="s">
        <v>8641</v>
      </c>
    </row>
    <row r="1368" spans="1:5">
      <c r="A1368">
        <v>34498</v>
      </c>
      <c r="B1368" t="s">
        <v>2831</v>
      </c>
      <c r="C1368" t="s">
        <v>478</v>
      </c>
      <c r="D1368" t="s">
        <v>479</v>
      </c>
      <c r="E1368" s="264" t="s">
        <v>7464</v>
      </c>
    </row>
    <row r="1369" spans="1:5">
      <c r="A1369">
        <v>13244</v>
      </c>
      <c r="B1369" t="s">
        <v>2832</v>
      </c>
      <c r="C1369" t="s">
        <v>478</v>
      </c>
      <c r="D1369" t="s">
        <v>484</v>
      </c>
      <c r="E1369" s="264" t="s">
        <v>7465</v>
      </c>
    </row>
    <row r="1370" spans="1:5">
      <c r="A1370">
        <v>38998</v>
      </c>
      <c r="B1370" t="s">
        <v>2833</v>
      </c>
      <c r="C1370" t="s">
        <v>478</v>
      </c>
      <c r="D1370" t="s">
        <v>479</v>
      </c>
      <c r="E1370" s="264" t="s">
        <v>978</v>
      </c>
    </row>
    <row r="1371" spans="1:5">
      <c r="A1371">
        <v>38999</v>
      </c>
      <c r="B1371" t="s">
        <v>2834</v>
      </c>
      <c r="C1371" t="s">
        <v>478</v>
      </c>
      <c r="D1371" t="s">
        <v>479</v>
      </c>
      <c r="E1371" s="264" t="s">
        <v>7466</v>
      </c>
    </row>
    <row r="1372" spans="1:5">
      <c r="A1372">
        <v>38996</v>
      </c>
      <c r="B1372" t="s">
        <v>2835</v>
      </c>
      <c r="C1372" t="s">
        <v>478</v>
      </c>
      <c r="D1372" t="s">
        <v>479</v>
      </c>
      <c r="E1372" s="264" t="s">
        <v>1285</v>
      </c>
    </row>
    <row r="1373" spans="1:5">
      <c r="A1373">
        <v>38997</v>
      </c>
      <c r="B1373" t="s">
        <v>2836</v>
      </c>
      <c r="C1373" t="s">
        <v>478</v>
      </c>
      <c r="D1373" t="s">
        <v>479</v>
      </c>
      <c r="E1373" s="264" t="s">
        <v>7467</v>
      </c>
    </row>
    <row r="1374" spans="1:5">
      <c r="A1374">
        <v>39862</v>
      </c>
      <c r="B1374" t="s">
        <v>2837</v>
      </c>
      <c r="C1374" t="s">
        <v>478</v>
      </c>
      <c r="D1374" t="s">
        <v>481</v>
      </c>
      <c r="E1374" s="264" t="s">
        <v>2537</v>
      </c>
    </row>
    <row r="1375" spans="1:5">
      <c r="A1375">
        <v>39863</v>
      </c>
      <c r="B1375" t="s">
        <v>2838</v>
      </c>
      <c r="C1375" t="s">
        <v>478</v>
      </c>
      <c r="D1375" t="s">
        <v>481</v>
      </c>
      <c r="E1375" s="264" t="s">
        <v>8642</v>
      </c>
    </row>
    <row r="1376" spans="1:5">
      <c r="A1376">
        <v>39864</v>
      </c>
      <c r="B1376" t="s">
        <v>2839</v>
      </c>
      <c r="C1376" t="s">
        <v>478</v>
      </c>
      <c r="D1376" t="s">
        <v>481</v>
      </c>
      <c r="E1376" s="264" t="s">
        <v>8643</v>
      </c>
    </row>
    <row r="1377" spans="1:5">
      <c r="A1377">
        <v>39865</v>
      </c>
      <c r="B1377" t="s">
        <v>2841</v>
      </c>
      <c r="C1377" t="s">
        <v>478</v>
      </c>
      <c r="D1377" t="s">
        <v>481</v>
      </c>
      <c r="E1377" s="264" t="s">
        <v>8644</v>
      </c>
    </row>
    <row r="1378" spans="1:5">
      <c r="A1378">
        <v>2517</v>
      </c>
      <c r="B1378" t="s">
        <v>2842</v>
      </c>
      <c r="C1378" t="s">
        <v>478</v>
      </c>
      <c r="D1378" t="s">
        <v>479</v>
      </c>
      <c r="E1378" s="264" t="s">
        <v>8645</v>
      </c>
    </row>
    <row r="1379" spans="1:5">
      <c r="A1379">
        <v>2522</v>
      </c>
      <c r="B1379" t="s">
        <v>2843</v>
      </c>
      <c r="C1379" t="s">
        <v>478</v>
      </c>
      <c r="D1379" t="s">
        <v>479</v>
      </c>
      <c r="E1379" s="264" t="s">
        <v>1118</v>
      </c>
    </row>
    <row r="1380" spans="1:5">
      <c r="A1380">
        <v>2548</v>
      </c>
      <c r="B1380" t="s">
        <v>2844</v>
      </c>
      <c r="C1380" t="s">
        <v>478</v>
      </c>
      <c r="D1380" t="s">
        <v>479</v>
      </c>
      <c r="E1380" s="264" t="s">
        <v>8208</v>
      </c>
    </row>
    <row r="1381" spans="1:5">
      <c r="A1381">
        <v>2516</v>
      </c>
      <c r="B1381" t="s">
        <v>2845</v>
      </c>
      <c r="C1381" t="s">
        <v>478</v>
      </c>
      <c r="D1381" t="s">
        <v>479</v>
      </c>
      <c r="E1381" s="264" t="s">
        <v>8646</v>
      </c>
    </row>
    <row r="1382" spans="1:5">
      <c r="A1382">
        <v>2518</v>
      </c>
      <c r="B1382" t="s">
        <v>2846</v>
      </c>
      <c r="C1382" t="s">
        <v>478</v>
      </c>
      <c r="D1382" t="s">
        <v>479</v>
      </c>
      <c r="E1382" s="264" t="s">
        <v>7391</v>
      </c>
    </row>
    <row r="1383" spans="1:5">
      <c r="A1383">
        <v>2521</v>
      </c>
      <c r="B1383" t="s">
        <v>2847</v>
      </c>
      <c r="C1383" t="s">
        <v>478</v>
      </c>
      <c r="D1383" t="s">
        <v>479</v>
      </c>
      <c r="E1383" s="264" t="s">
        <v>8647</v>
      </c>
    </row>
    <row r="1384" spans="1:5">
      <c r="A1384">
        <v>2515</v>
      </c>
      <c r="B1384" t="s">
        <v>2848</v>
      </c>
      <c r="C1384" t="s">
        <v>478</v>
      </c>
      <c r="D1384" t="s">
        <v>479</v>
      </c>
      <c r="E1384" s="264" t="s">
        <v>1247</v>
      </c>
    </row>
    <row r="1385" spans="1:5">
      <c r="A1385">
        <v>2519</v>
      </c>
      <c r="B1385" t="s">
        <v>2849</v>
      </c>
      <c r="C1385" t="s">
        <v>478</v>
      </c>
      <c r="D1385" t="s">
        <v>479</v>
      </c>
      <c r="E1385" s="264" t="s">
        <v>8648</v>
      </c>
    </row>
    <row r="1386" spans="1:5">
      <c r="A1386">
        <v>2520</v>
      </c>
      <c r="B1386" t="s">
        <v>2850</v>
      </c>
      <c r="C1386" t="s">
        <v>478</v>
      </c>
      <c r="D1386" t="s">
        <v>479</v>
      </c>
      <c r="E1386" s="264" t="s">
        <v>8649</v>
      </c>
    </row>
    <row r="1387" spans="1:5">
      <c r="A1387">
        <v>1602</v>
      </c>
      <c r="B1387" t="s">
        <v>2851</v>
      </c>
      <c r="C1387" t="s">
        <v>478</v>
      </c>
      <c r="D1387" t="s">
        <v>479</v>
      </c>
      <c r="E1387" s="264" t="s">
        <v>8650</v>
      </c>
    </row>
    <row r="1388" spans="1:5">
      <c r="A1388">
        <v>1601</v>
      </c>
      <c r="B1388" t="s">
        <v>2852</v>
      </c>
      <c r="C1388" t="s">
        <v>478</v>
      </c>
      <c r="D1388" t="s">
        <v>479</v>
      </c>
      <c r="E1388" s="264" t="s">
        <v>8651</v>
      </c>
    </row>
    <row r="1389" spans="1:5">
      <c r="A1389">
        <v>1598</v>
      </c>
      <c r="B1389" t="s">
        <v>2853</v>
      </c>
      <c r="C1389" t="s">
        <v>478</v>
      </c>
      <c r="D1389" t="s">
        <v>479</v>
      </c>
      <c r="E1389" s="264" t="s">
        <v>7728</v>
      </c>
    </row>
    <row r="1390" spans="1:5">
      <c r="A1390">
        <v>1600</v>
      </c>
      <c r="B1390" t="s">
        <v>2854</v>
      </c>
      <c r="C1390" t="s">
        <v>478</v>
      </c>
      <c r="D1390" t="s">
        <v>479</v>
      </c>
      <c r="E1390" s="264" t="s">
        <v>8652</v>
      </c>
    </row>
    <row r="1391" spans="1:5">
      <c r="A1391">
        <v>1603</v>
      </c>
      <c r="B1391" t="s">
        <v>2855</v>
      </c>
      <c r="C1391" t="s">
        <v>478</v>
      </c>
      <c r="D1391" t="s">
        <v>479</v>
      </c>
      <c r="E1391" s="264" t="s">
        <v>8653</v>
      </c>
    </row>
    <row r="1392" spans="1:5">
      <c r="A1392">
        <v>1599</v>
      </c>
      <c r="B1392" t="s">
        <v>2856</v>
      </c>
      <c r="C1392" t="s">
        <v>478</v>
      </c>
      <c r="D1392" t="s">
        <v>479</v>
      </c>
      <c r="E1392" s="264" t="s">
        <v>983</v>
      </c>
    </row>
    <row r="1393" spans="1:5">
      <c r="A1393">
        <v>1597</v>
      </c>
      <c r="B1393" t="s">
        <v>2857</v>
      </c>
      <c r="C1393" t="s">
        <v>478</v>
      </c>
      <c r="D1393" t="s">
        <v>479</v>
      </c>
      <c r="E1393" s="264" t="s">
        <v>8654</v>
      </c>
    </row>
    <row r="1394" spans="1:5">
      <c r="A1394">
        <v>39600</v>
      </c>
      <c r="B1394" t="s">
        <v>2858</v>
      </c>
      <c r="C1394" t="s">
        <v>478</v>
      </c>
      <c r="D1394" t="s">
        <v>481</v>
      </c>
      <c r="E1394" s="264" t="s">
        <v>8655</v>
      </c>
    </row>
    <row r="1395" spans="1:5">
      <c r="A1395">
        <v>39601</v>
      </c>
      <c r="B1395" t="s">
        <v>2859</v>
      </c>
      <c r="C1395" t="s">
        <v>478</v>
      </c>
      <c r="D1395" t="s">
        <v>481</v>
      </c>
      <c r="E1395" s="264" t="s">
        <v>7119</v>
      </c>
    </row>
    <row r="1396" spans="1:5">
      <c r="A1396">
        <v>39602</v>
      </c>
      <c r="B1396" t="s">
        <v>2860</v>
      </c>
      <c r="C1396" t="s">
        <v>478</v>
      </c>
      <c r="D1396" t="s">
        <v>481</v>
      </c>
      <c r="E1396" s="264" t="s">
        <v>7336</v>
      </c>
    </row>
    <row r="1397" spans="1:5">
      <c r="A1397">
        <v>39603</v>
      </c>
      <c r="B1397" t="s">
        <v>2862</v>
      </c>
      <c r="C1397" t="s">
        <v>478</v>
      </c>
      <c r="D1397" t="s">
        <v>481</v>
      </c>
      <c r="E1397" s="264" t="s">
        <v>7362</v>
      </c>
    </row>
    <row r="1398" spans="1:5">
      <c r="A1398">
        <v>11821</v>
      </c>
      <c r="B1398" t="s">
        <v>2863</v>
      </c>
      <c r="C1398" t="s">
        <v>478</v>
      </c>
      <c r="D1398" t="s">
        <v>479</v>
      </c>
      <c r="E1398" s="264" t="s">
        <v>891</v>
      </c>
    </row>
    <row r="1399" spans="1:5">
      <c r="A1399">
        <v>1562</v>
      </c>
      <c r="B1399" t="s">
        <v>2864</v>
      </c>
      <c r="C1399" t="s">
        <v>478</v>
      </c>
      <c r="D1399" t="s">
        <v>479</v>
      </c>
      <c r="E1399" s="264" t="s">
        <v>8656</v>
      </c>
    </row>
    <row r="1400" spans="1:5">
      <c r="A1400">
        <v>1563</v>
      </c>
      <c r="B1400" t="s">
        <v>2865</v>
      </c>
      <c r="C1400" t="s">
        <v>478</v>
      </c>
      <c r="D1400" t="s">
        <v>479</v>
      </c>
      <c r="E1400" s="264" t="s">
        <v>8657</v>
      </c>
    </row>
    <row r="1401" spans="1:5">
      <c r="A1401">
        <v>11856</v>
      </c>
      <c r="B1401" t="s">
        <v>2866</v>
      </c>
      <c r="C1401" t="s">
        <v>478</v>
      </c>
      <c r="D1401" t="s">
        <v>484</v>
      </c>
      <c r="E1401" s="264" t="s">
        <v>1114</v>
      </c>
    </row>
    <row r="1402" spans="1:5">
      <c r="A1402">
        <v>11857</v>
      </c>
      <c r="B1402" t="s">
        <v>2867</v>
      </c>
      <c r="C1402" t="s">
        <v>478</v>
      </c>
      <c r="D1402" t="s">
        <v>479</v>
      </c>
      <c r="E1402" s="264" t="s">
        <v>8658</v>
      </c>
    </row>
    <row r="1403" spans="1:5">
      <c r="A1403">
        <v>11858</v>
      </c>
      <c r="B1403" t="s">
        <v>2868</v>
      </c>
      <c r="C1403" t="s">
        <v>478</v>
      </c>
      <c r="D1403" t="s">
        <v>479</v>
      </c>
      <c r="E1403" s="264" t="s">
        <v>8659</v>
      </c>
    </row>
    <row r="1404" spans="1:5">
      <c r="A1404">
        <v>1539</v>
      </c>
      <c r="B1404" t="s">
        <v>2869</v>
      </c>
      <c r="C1404" t="s">
        <v>478</v>
      </c>
      <c r="D1404" t="s">
        <v>479</v>
      </c>
      <c r="E1404" s="264" t="s">
        <v>1159</v>
      </c>
    </row>
    <row r="1405" spans="1:5">
      <c r="A1405">
        <v>11859</v>
      </c>
      <c r="B1405" t="s">
        <v>2870</v>
      </c>
      <c r="C1405" t="s">
        <v>478</v>
      </c>
      <c r="D1405" t="s">
        <v>479</v>
      </c>
      <c r="E1405" s="264" t="s">
        <v>8660</v>
      </c>
    </row>
    <row r="1406" spans="1:5">
      <c r="A1406">
        <v>1550</v>
      </c>
      <c r="B1406" t="s">
        <v>2871</v>
      </c>
      <c r="C1406" t="s">
        <v>478</v>
      </c>
      <c r="D1406" t="s">
        <v>479</v>
      </c>
      <c r="E1406" s="264" t="s">
        <v>7240</v>
      </c>
    </row>
    <row r="1407" spans="1:5">
      <c r="A1407">
        <v>11854</v>
      </c>
      <c r="B1407" t="s">
        <v>2872</v>
      </c>
      <c r="C1407" t="s">
        <v>478</v>
      </c>
      <c r="D1407" t="s">
        <v>479</v>
      </c>
      <c r="E1407" s="264" t="s">
        <v>893</v>
      </c>
    </row>
    <row r="1408" spans="1:5">
      <c r="A1408">
        <v>11862</v>
      </c>
      <c r="B1408" t="s">
        <v>2873</v>
      </c>
      <c r="C1408" t="s">
        <v>478</v>
      </c>
      <c r="D1408" t="s">
        <v>479</v>
      </c>
      <c r="E1408" s="264" t="s">
        <v>8661</v>
      </c>
    </row>
    <row r="1409" spans="1:5">
      <c r="A1409">
        <v>11863</v>
      </c>
      <c r="B1409" t="s">
        <v>2874</v>
      </c>
      <c r="C1409" t="s">
        <v>478</v>
      </c>
      <c r="D1409" t="s">
        <v>479</v>
      </c>
      <c r="E1409" s="264" t="s">
        <v>8662</v>
      </c>
    </row>
    <row r="1410" spans="1:5">
      <c r="A1410">
        <v>11855</v>
      </c>
      <c r="B1410" t="s">
        <v>2875</v>
      </c>
      <c r="C1410" t="s">
        <v>478</v>
      </c>
      <c r="D1410" t="s">
        <v>479</v>
      </c>
      <c r="E1410" s="264" t="s">
        <v>8663</v>
      </c>
    </row>
    <row r="1411" spans="1:5">
      <c r="A1411">
        <v>11864</v>
      </c>
      <c r="B1411" t="s">
        <v>2876</v>
      </c>
      <c r="C1411" t="s">
        <v>478</v>
      </c>
      <c r="D1411" t="s">
        <v>479</v>
      </c>
      <c r="E1411" s="264" t="s">
        <v>8664</v>
      </c>
    </row>
    <row r="1412" spans="1:5">
      <c r="A1412">
        <v>2527</v>
      </c>
      <c r="B1412" t="s">
        <v>2877</v>
      </c>
      <c r="C1412" t="s">
        <v>478</v>
      </c>
      <c r="D1412" t="s">
        <v>479</v>
      </c>
      <c r="E1412" s="264" t="s">
        <v>8665</v>
      </c>
    </row>
    <row r="1413" spans="1:5">
      <c r="A1413">
        <v>2526</v>
      </c>
      <c r="B1413" t="s">
        <v>2878</v>
      </c>
      <c r="C1413" t="s">
        <v>478</v>
      </c>
      <c r="D1413" t="s">
        <v>479</v>
      </c>
      <c r="E1413" s="264" t="s">
        <v>6894</v>
      </c>
    </row>
    <row r="1414" spans="1:5">
      <c r="A1414">
        <v>2487</v>
      </c>
      <c r="B1414" t="s">
        <v>2879</v>
      </c>
      <c r="C1414" t="s">
        <v>478</v>
      </c>
      <c r="D1414" t="s">
        <v>479</v>
      </c>
      <c r="E1414" s="264" t="s">
        <v>8107</v>
      </c>
    </row>
    <row r="1415" spans="1:5">
      <c r="A1415">
        <v>2483</v>
      </c>
      <c r="B1415" t="s">
        <v>2880</v>
      </c>
      <c r="C1415" t="s">
        <v>478</v>
      </c>
      <c r="D1415" t="s">
        <v>479</v>
      </c>
      <c r="E1415" s="264" t="s">
        <v>7085</v>
      </c>
    </row>
    <row r="1416" spans="1:5">
      <c r="A1416">
        <v>2528</v>
      </c>
      <c r="B1416" t="s">
        <v>2881</v>
      </c>
      <c r="C1416" t="s">
        <v>478</v>
      </c>
      <c r="D1416" t="s">
        <v>479</v>
      </c>
      <c r="E1416" s="264" t="s">
        <v>7195</v>
      </c>
    </row>
    <row r="1417" spans="1:5">
      <c r="A1417">
        <v>2489</v>
      </c>
      <c r="B1417" t="s">
        <v>2882</v>
      </c>
      <c r="C1417" t="s">
        <v>478</v>
      </c>
      <c r="D1417" t="s">
        <v>479</v>
      </c>
      <c r="E1417" s="264" t="s">
        <v>8666</v>
      </c>
    </row>
    <row r="1418" spans="1:5">
      <c r="A1418">
        <v>2488</v>
      </c>
      <c r="B1418" t="s">
        <v>2883</v>
      </c>
      <c r="C1418" t="s">
        <v>478</v>
      </c>
      <c r="D1418" t="s">
        <v>479</v>
      </c>
      <c r="E1418" s="264" t="s">
        <v>8667</v>
      </c>
    </row>
    <row r="1419" spans="1:5">
      <c r="A1419">
        <v>2484</v>
      </c>
      <c r="B1419" t="s">
        <v>2884</v>
      </c>
      <c r="C1419" t="s">
        <v>478</v>
      </c>
      <c r="D1419" t="s">
        <v>479</v>
      </c>
      <c r="E1419" s="264" t="s">
        <v>8668</v>
      </c>
    </row>
    <row r="1420" spans="1:5">
      <c r="A1420">
        <v>2485</v>
      </c>
      <c r="B1420" t="s">
        <v>2885</v>
      </c>
      <c r="C1420" t="s">
        <v>478</v>
      </c>
      <c r="D1420" t="s">
        <v>479</v>
      </c>
      <c r="E1420" s="264" t="s">
        <v>7065</v>
      </c>
    </row>
    <row r="1421" spans="1:5">
      <c r="A1421">
        <v>38005</v>
      </c>
      <c r="B1421" t="s">
        <v>2886</v>
      </c>
      <c r="C1421" t="s">
        <v>478</v>
      </c>
      <c r="D1421" t="s">
        <v>481</v>
      </c>
      <c r="E1421" s="264" t="s">
        <v>6994</v>
      </c>
    </row>
    <row r="1422" spans="1:5">
      <c r="A1422">
        <v>38006</v>
      </c>
      <c r="B1422" t="s">
        <v>2887</v>
      </c>
      <c r="C1422" t="s">
        <v>478</v>
      </c>
      <c r="D1422" t="s">
        <v>481</v>
      </c>
      <c r="E1422" s="264" t="s">
        <v>1039</v>
      </c>
    </row>
    <row r="1423" spans="1:5">
      <c r="A1423">
        <v>38428</v>
      </c>
      <c r="B1423" t="s">
        <v>2888</v>
      </c>
      <c r="C1423" t="s">
        <v>478</v>
      </c>
      <c r="D1423" t="s">
        <v>481</v>
      </c>
      <c r="E1423" s="264" t="s">
        <v>6991</v>
      </c>
    </row>
    <row r="1424" spans="1:5">
      <c r="A1424">
        <v>38007</v>
      </c>
      <c r="B1424" t="s">
        <v>2889</v>
      </c>
      <c r="C1424" t="s">
        <v>478</v>
      </c>
      <c r="D1424" t="s">
        <v>481</v>
      </c>
      <c r="E1424" s="264" t="s">
        <v>2022</v>
      </c>
    </row>
    <row r="1425" spans="1:5">
      <c r="A1425">
        <v>38008</v>
      </c>
      <c r="B1425" t="s">
        <v>2890</v>
      </c>
      <c r="C1425" t="s">
        <v>478</v>
      </c>
      <c r="D1425" t="s">
        <v>481</v>
      </c>
      <c r="E1425" s="264" t="s">
        <v>6995</v>
      </c>
    </row>
    <row r="1426" spans="1:5">
      <c r="A1426">
        <v>38009</v>
      </c>
      <c r="B1426" t="s">
        <v>2891</v>
      </c>
      <c r="C1426" t="s">
        <v>478</v>
      </c>
      <c r="D1426" t="s">
        <v>481</v>
      </c>
      <c r="E1426" s="264" t="s">
        <v>6996</v>
      </c>
    </row>
    <row r="1427" spans="1:5">
      <c r="A1427">
        <v>39279</v>
      </c>
      <c r="B1427" t="s">
        <v>2892</v>
      </c>
      <c r="C1427" t="s">
        <v>478</v>
      </c>
      <c r="D1427" t="s">
        <v>481</v>
      </c>
      <c r="E1427" s="264" t="s">
        <v>8669</v>
      </c>
    </row>
    <row r="1428" spans="1:5">
      <c r="A1428">
        <v>38845</v>
      </c>
      <c r="B1428" t="s">
        <v>2893</v>
      </c>
      <c r="C1428" t="s">
        <v>478</v>
      </c>
      <c r="D1428" t="s">
        <v>481</v>
      </c>
      <c r="E1428" s="264" t="s">
        <v>7388</v>
      </c>
    </row>
    <row r="1429" spans="1:5">
      <c r="A1429">
        <v>39280</v>
      </c>
      <c r="B1429" t="s">
        <v>2894</v>
      </c>
      <c r="C1429" t="s">
        <v>478</v>
      </c>
      <c r="D1429" t="s">
        <v>481</v>
      </c>
      <c r="E1429" s="264" t="s">
        <v>7979</v>
      </c>
    </row>
    <row r="1430" spans="1:5">
      <c r="A1430">
        <v>39281</v>
      </c>
      <c r="B1430" t="s">
        <v>2895</v>
      </c>
      <c r="C1430" t="s">
        <v>478</v>
      </c>
      <c r="D1430" t="s">
        <v>481</v>
      </c>
      <c r="E1430" s="264" t="s">
        <v>8670</v>
      </c>
    </row>
    <row r="1431" spans="1:5">
      <c r="A1431">
        <v>38849</v>
      </c>
      <c r="B1431" t="s">
        <v>2896</v>
      </c>
      <c r="C1431" t="s">
        <v>478</v>
      </c>
      <c r="D1431" t="s">
        <v>481</v>
      </c>
      <c r="E1431" s="264" t="s">
        <v>8219</v>
      </c>
    </row>
    <row r="1432" spans="1:5">
      <c r="A1432">
        <v>39282</v>
      </c>
      <c r="B1432" t="s">
        <v>2897</v>
      </c>
      <c r="C1432" t="s">
        <v>478</v>
      </c>
      <c r="D1432" t="s">
        <v>481</v>
      </c>
      <c r="E1432" s="264" t="s">
        <v>7478</v>
      </c>
    </row>
    <row r="1433" spans="1:5">
      <c r="A1433">
        <v>38852</v>
      </c>
      <c r="B1433" t="s">
        <v>2898</v>
      </c>
      <c r="C1433" t="s">
        <v>478</v>
      </c>
      <c r="D1433" t="s">
        <v>481</v>
      </c>
      <c r="E1433" s="264" t="s">
        <v>8671</v>
      </c>
    </row>
    <row r="1434" spans="1:5">
      <c r="A1434">
        <v>38844</v>
      </c>
      <c r="B1434" t="s">
        <v>2899</v>
      </c>
      <c r="C1434" t="s">
        <v>478</v>
      </c>
      <c r="D1434" t="s">
        <v>481</v>
      </c>
      <c r="E1434" s="264" t="s">
        <v>7956</v>
      </c>
    </row>
    <row r="1435" spans="1:5">
      <c r="A1435">
        <v>38846</v>
      </c>
      <c r="B1435" t="s">
        <v>2900</v>
      </c>
      <c r="C1435" t="s">
        <v>478</v>
      </c>
      <c r="D1435" t="s">
        <v>481</v>
      </c>
      <c r="E1435" s="264" t="s">
        <v>8672</v>
      </c>
    </row>
    <row r="1436" spans="1:5">
      <c r="A1436">
        <v>38847</v>
      </c>
      <c r="B1436" t="s">
        <v>2901</v>
      </c>
      <c r="C1436" t="s">
        <v>478</v>
      </c>
      <c r="D1436" t="s">
        <v>481</v>
      </c>
      <c r="E1436" s="264" t="s">
        <v>8673</v>
      </c>
    </row>
    <row r="1437" spans="1:5">
      <c r="A1437">
        <v>38850</v>
      </c>
      <c r="B1437" t="s">
        <v>2902</v>
      </c>
      <c r="C1437" t="s">
        <v>478</v>
      </c>
      <c r="D1437" t="s">
        <v>481</v>
      </c>
      <c r="E1437" s="264" t="s">
        <v>8000</v>
      </c>
    </row>
    <row r="1438" spans="1:5">
      <c r="A1438">
        <v>38848</v>
      </c>
      <c r="B1438" t="s">
        <v>2903</v>
      </c>
      <c r="C1438" t="s">
        <v>478</v>
      </c>
      <c r="D1438" t="s">
        <v>481</v>
      </c>
      <c r="E1438" s="264" t="s">
        <v>7396</v>
      </c>
    </row>
    <row r="1439" spans="1:5">
      <c r="A1439">
        <v>38851</v>
      </c>
      <c r="B1439" t="s">
        <v>2904</v>
      </c>
      <c r="C1439" t="s">
        <v>478</v>
      </c>
      <c r="D1439" t="s">
        <v>481</v>
      </c>
      <c r="E1439" s="264" t="s">
        <v>8674</v>
      </c>
    </row>
    <row r="1440" spans="1:5">
      <c r="A1440">
        <v>38860</v>
      </c>
      <c r="B1440" t="s">
        <v>2905</v>
      </c>
      <c r="C1440" t="s">
        <v>478</v>
      </c>
      <c r="D1440" t="s">
        <v>481</v>
      </c>
      <c r="E1440" s="264" t="s">
        <v>7059</v>
      </c>
    </row>
    <row r="1441" spans="1:5">
      <c r="A1441">
        <v>38861</v>
      </c>
      <c r="B1441" t="s">
        <v>2906</v>
      </c>
      <c r="C1441" t="s">
        <v>478</v>
      </c>
      <c r="D1441" t="s">
        <v>481</v>
      </c>
      <c r="E1441" s="264" t="s">
        <v>2368</v>
      </c>
    </row>
    <row r="1442" spans="1:5">
      <c r="A1442">
        <v>38862</v>
      </c>
      <c r="B1442" t="s">
        <v>2907</v>
      </c>
      <c r="C1442" t="s">
        <v>478</v>
      </c>
      <c r="D1442" t="s">
        <v>481</v>
      </c>
      <c r="E1442" s="264" t="s">
        <v>8675</v>
      </c>
    </row>
    <row r="1443" spans="1:5">
      <c r="A1443">
        <v>38863</v>
      </c>
      <c r="B1443" t="s">
        <v>2908</v>
      </c>
      <c r="C1443" t="s">
        <v>478</v>
      </c>
      <c r="D1443" t="s">
        <v>481</v>
      </c>
      <c r="E1443" s="264" t="s">
        <v>7134</v>
      </c>
    </row>
    <row r="1444" spans="1:5">
      <c r="A1444">
        <v>38865</v>
      </c>
      <c r="B1444" t="s">
        <v>2909</v>
      </c>
      <c r="C1444" t="s">
        <v>478</v>
      </c>
      <c r="D1444" t="s">
        <v>481</v>
      </c>
      <c r="E1444" s="264" t="s">
        <v>8676</v>
      </c>
    </row>
    <row r="1445" spans="1:5">
      <c r="A1445">
        <v>38864</v>
      </c>
      <c r="B1445" t="s">
        <v>2910</v>
      </c>
      <c r="C1445" t="s">
        <v>478</v>
      </c>
      <c r="D1445" t="s">
        <v>481</v>
      </c>
      <c r="E1445" s="264" t="s">
        <v>8677</v>
      </c>
    </row>
    <row r="1446" spans="1:5">
      <c r="A1446">
        <v>38866</v>
      </c>
      <c r="B1446" t="s">
        <v>2911</v>
      </c>
      <c r="C1446" t="s">
        <v>478</v>
      </c>
      <c r="D1446" t="s">
        <v>481</v>
      </c>
      <c r="E1446" s="264" t="s">
        <v>7264</v>
      </c>
    </row>
    <row r="1447" spans="1:5">
      <c r="A1447">
        <v>38868</v>
      </c>
      <c r="B1447" t="s">
        <v>2912</v>
      </c>
      <c r="C1447" t="s">
        <v>478</v>
      </c>
      <c r="D1447" t="s">
        <v>481</v>
      </c>
      <c r="E1447" s="264" t="s">
        <v>8678</v>
      </c>
    </row>
    <row r="1448" spans="1:5">
      <c r="A1448">
        <v>38853</v>
      </c>
      <c r="B1448" t="s">
        <v>2913</v>
      </c>
      <c r="C1448" t="s">
        <v>478</v>
      </c>
      <c r="D1448" t="s">
        <v>481</v>
      </c>
      <c r="E1448" s="264" t="s">
        <v>8679</v>
      </c>
    </row>
    <row r="1449" spans="1:5">
      <c r="A1449">
        <v>38854</v>
      </c>
      <c r="B1449" t="s">
        <v>2914</v>
      </c>
      <c r="C1449" t="s">
        <v>478</v>
      </c>
      <c r="D1449" t="s">
        <v>481</v>
      </c>
      <c r="E1449" s="264" t="s">
        <v>1249</v>
      </c>
    </row>
    <row r="1450" spans="1:5">
      <c r="A1450">
        <v>38855</v>
      </c>
      <c r="B1450" t="s">
        <v>2915</v>
      </c>
      <c r="C1450" t="s">
        <v>478</v>
      </c>
      <c r="D1450" t="s">
        <v>481</v>
      </c>
      <c r="E1450" s="264" t="s">
        <v>7841</v>
      </c>
    </row>
    <row r="1451" spans="1:5">
      <c r="A1451">
        <v>38856</v>
      </c>
      <c r="B1451" t="s">
        <v>2916</v>
      </c>
      <c r="C1451" t="s">
        <v>478</v>
      </c>
      <c r="D1451" t="s">
        <v>481</v>
      </c>
      <c r="E1451" s="264" t="s">
        <v>8680</v>
      </c>
    </row>
    <row r="1452" spans="1:5">
      <c r="A1452">
        <v>38857</v>
      </c>
      <c r="B1452" t="s">
        <v>2917</v>
      </c>
      <c r="C1452" t="s">
        <v>478</v>
      </c>
      <c r="D1452" t="s">
        <v>481</v>
      </c>
      <c r="E1452" s="264" t="s">
        <v>7545</v>
      </c>
    </row>
    <row r="1453" spans="1:5">
      <c r="A1453">
        <v>38858</v>
      </c>
      <c r="B1453" t="s">
        <v>2918</v>
      </c>
      <c r="C1453" t="s">
        <v>478</v>
      </c>
      <c r="D1453" t="s">
        <v>481</v>
      </c>
      <c r="E1453" s="264" t="s">
        <v>7194</v>
      </c>
    </row>
    <row r="1454" spans="1:5">
      <c r="A1454">
        <v>38859</v>
      </c>
      <c r="B1454" t="s">
        <v>2919</v>
      </c>
      <c r="C1454" t="s">
        <v>478</v>
      </c>
      <c r="D1454" t="s">
        <v>481</v>
      </c>
      <c r="E1454" s="264" t="s">
        <v>8681</v>
      </c>
    </row>
    <row r="1455" spans="1:5">
      <c r="A1455">
        <v>3104</v>
      </c>
      <c r="B1455" t="s">
        <v>2920</v>
      </c>
      <c r="C1455" t="s">
        <v>493</v>
      </c>
      <c r="D1455" t="s">
        <v>479</v>
      </c>
      <c r="E1455" s="264" t="s">
        <v>7475</v>
      </c>
    </row>
    <row r="1456" spans="1:5">
      <c r="A1456">
        <v>1607</v>
      </c>
      <c r="B1456" t="s">
        <v>2921</v>
      </c>
      <c r="C1456" t="s">
        <v>493</v>
      </c>
      <c r="D1456" t="s">
        <v>479</v>
      </c>
      <c r="E1456" s="264" t="s">
        <v>7126</v>
      </c>
    </row>
    <row r="1457" spans="1:5">
      <c r="A1457">
        <v>38169</v>
      </c>
      <c r="B1457" t="s">
        <v>2922</v>
      </c>
      <c r="C1457" t="s">
        <v>493</v>
      </c>
      <c r="D1457" t="s">
        <v>479</v>
      </c>
      <c r="E1457" s="264" t="s">
        <v>8682</v>
      </c>
    </row>
    <row r="1458" spans="1:5">
      <c r="A1458">
        <v>6142</v>
      </c>
      <c r="B1458" t="s">
        <v>2923</v>
      </c>
      <c r="C1458" t="s">
        <v>478</v>
      </c>
      <c r="D1458" t="s">
        <v>479</v>
      </c>
      <c r="E1458" s="264" t="s">
        <v>7593</v>
      </c>
    </row>
    <row r="1459" spans="1:5">
      <c r="A1459">
        <v>11686</v>
      </c>
      <c r="B1459" t="s">
        <v>2924</v>
      </c>
      <c r="C1459" t="s">
        <v>478</v>
      </c>
      <c r="D1459" t="s">
        <v>479</v>
      </c>
      <c r="E1459" s="264" t="s">
        <v>1345</v>
      </c>
    </row>
    <row r="1460" spans="1:5">
      <c r="A1460">
        <v>37598</v>
      </c>
      <c r="B1460" t="s">
        <v>2925</v>
      </c>
      <c r="C1460" t="s">
        <v>478</v>
      </c>
      <c r="D1460" t="s">
        <v>481</v>
      </c>
      <c r="E1460" s="264" t="s">
        <v>8683</v>
      </c>
    </row>
    <row r="1461" spans="1:5">
      <c r="A1461">
        <v>25398</v>
      </c>
      <c r="B1461" t="s">
        <v>2926</v>
      </c>
      <c r="C1461" t="s">
        <v>478</v>
      </c>
      <c r="D1461" t="s">
        <v>481</v>
      </c>
      <c r="E1461" s="264" t="s">
        <v>8684</v>
      </c>
    </row>
    <row r="1462" spans="1:5">
      <c r="A1462">
        <v>25399</v>
      </c>
      <c r="B1462" t="s">
        <v>2927</v>
      </c>
      <c r="C1462" t="s">
        <v>478</v>
      </c>
      <c r="D1462" t="s">
        <v>481</v>
      </c>
      <c r="E1462" s="264" t="s">
        <v>8685</v>
      </c>
    </row>
    <row r="1463" spans="1:5">
      <c r="A1463">
        <v>43440</v>
      </c>
      <c r="B1463" t="s">
        <v>2928</v>
      </c>
      <c r="C1463" t="s">
        <v>478</v>
      </c>
      <c r="D1463" t="s">
        <v>481</v>
      </c>
      <c r="E1463" s="264" t="s">
        <v>1008</v>
      </c>
    </row>
    <row r="1464" spans="1:5">
      <c r="A1464">
        <v>10667</v>
      </c>
      <c r="B1464" t="s">
        <v>2929</v>
      </c>
      <c r="C1464" t="s">
        <v>478</v>
      </c>
      <c r="D1464" t="s">
        <v>481</v>
      </c>
      <c r="E1464" s="264" t="s">
        <v>8686</v>
      </c>
    </row>
    <row r="1465" spans="1:5">
      <c r="A1465">
        <v>1613</v>
      </c>
      <c r="B1465" t="s">
        <v>2930</v>
      </c>
      <c r="C1465" t="s">
        <v>478</v>
      </c>
      <c r="D1465" t="s">
        <v>481</v>
      </c>
      <c r="E1465" s="264" t="s">
        <v>8687</v>
      </c>
    </row>
    <row r="1466" spans="1:5">
      <c r="A1466">
        <v>1626</v>
      </c>
      <c r="B1466" t="s">
        <v>2931</v>
      </c>
      <c r="C1466" t="s">
        <v>478</v>
      </c>
      <c r="D1466" t="s">
        <v>481</v>
      </c>
      <c r="E1466" s="264" t="s">
        <v>8688</v>
      </c>
    </row>
    <row r="1467" spans="1:5">
      <c r="A1467">
        <v>1625</v>
      </c>
      <c r="B1467" t="s">
        <v>2932</v>
      </c>
      <c r="C1467" t="s">
        <v>478</v>
      </c>
      <c r="D1467" t="s">
        <v>481</v>
      </c>
      <c r="E1467" s="264" t="s">
        <v>8689</v>
      </c>
    </row>
    <row r="1468" spans="1:5">
      <c r="A1468">
        <v>1622</v>
      </c>
      <c r="B1468" t="s">
        <v>2933</v>
      </c>
      <c r="C1468" t="s">
        <v>478</v>
      </c>
      <c r="D1468" t="s">
        <v>481</v>
      </c>
      <c r="E1468" s="264" t="s">
        <v>8690</v>
      </c>
    </row>
    <row r="1469" spans="1:5">
      <c r="A1469">
        <v>1620</v>
      </c>
      <c r="B1469" t="s">
        <v>2934</v>
      </c>
      <c r="C1469" t="s">
        <v>478</v>
      </c>
      <c r="D1469" t="s">
        <v>481</v>
      </c>
      <c r="E1469" s="264" t="s">
        <v>8691</v>
      </c>
    </row>
    <row r="1470" spans="1:5">
      <c r="A1470">
        <v>1629</v>
      </c>
      <c r="B1470" t="s">
        <v>2935</v>
      </c>
      <c r="C1470" t="s">
        <v>478</v>
      </c>
      <c r="D1470" t="s">
        <v>481</v>
      </c>
      <c r="E1470" s="264" t="s">
        <v>8692</v>
      </c>
    </row>
    <row r="1471" spans="1:5">
      <c r="A1471">
        <v>1627</v>
      </c>
      <c r="B1471" t="s">
        <v>2936</v>
      </c>
      <c r="C1471" t="s">
        <v>478</v>
      </c>
      <c r="D1471" t="s">
        <v>481</v>
      </c>
      <c r="E1471" s="264" t="s">
        <v>8693</v>
      </c>
    </row>
    <row r="1472" spans="1:5">
      <c r="A1472">
        <v>1623</v>
      </c>
      <c r="B1472" t="s">
        <v>2937</v>
      </c>
      <c r="C1472" t="s">
        <v>478</v>
      </c>
      <c r="D1472" t="s">
        <v>481</v>
      </c>
      <c r="E1472" s="264" t="s">
        <v>8694</v>
      </c>
    </row>
    <row r="1473" spans="1:5">
      <c r="A1473">
        <v>1619</v>
      </c>
      <c r="B1473" t="s">
        <v>2938</v>
      </c>
      <c r="C1473" t="s">
        <v>478</v>
      </c>
      <c r="D1473" t="s">
        <v>481</v>
      </c>
      <c r="E1473" s="264" t="s">
        <v>8695</v>
      </c>
    </row>
    <row r="1474" spans="1:5">
      <c r="A1474">
        <v>1630</v>
      </c>
      <c r="B1474" t="s">
        <v>2939</v>
      </c>
      <c r="C1474" t="s">
        <v>478</v>
      </c>
      <c r="D1474" t="s">
        <v>481</v>
      </c>
      <c r="E1474" s="264" t="s">
        <v>8696</v>
      </c>
    </row>
    <row r="1475" spans="1:5">
      <c r="A1475">
        <v>1616</v>
      </c>
      <c r="B1475" t="s">
        <v>2940</v>
      </c>
      <c r="C1475" t="s">
        <v>478</v>
      </c>
      <c r="D1475" t="s">
        <v>481</v>
      </c>
      <c r="E1475" s="264" t="s">
        <v>8697</v>
      </c>
    </row>
    <row r="1476" spans="1:5">
      <c r="A1476">
        <v>1614</v>
      </c>
      <c r="B1476" t="s">
        <v>2941</v>
      </c>
      <c r="C1476" t="s">
        <v>478</v>
      </c>
      <c r="D1476" t="s">
        <v>481</v>
      </c>
      <c r="E1476" s="264" t="s">
        <v>8698</v>
      </c>
    </row>
    <row r="1477" spans="1:5">
      <c r="A1477">
        <v>1617</v>
      </c>
      <c r="B1477" t="s">
        <v>2942</v>
      </c>
      <c r="C1477" t="s">
        <v>478</v>
      </c>
      <c r="D1477" t="s">
        <v>481</v>
      </c>
      <c r="E1477" s="264" t="s">
        <v>8699</v>
      </c>
    </row>
    <row r="1478" spans="1:5">
      <c r="A1478">
        <v>1621</v>
      </c>
      <c r="B1478" t="s">
        <v>2943</v>
      </c>
      <c r="C1478" t="s">
        <v>478</v>
      </c>
      <c r="D1478" t="s">
        <v>481</v>
      </c>
      <c r="E1478" s="264" t="s">
        <v>8700</v>
      </c>
    </row>
    <row r="1479" spans="1:5">
      <c r="A1479">
        <v>1624</v>
      </c>
      <c r="B1479" t="s">
        <v>2944</v>
      </c>
      <c r="C1479" t="s">
        <v>478</v>
      </c>
      <c r="D1479" t="s">
        <v>481</v>
      </c>
      <c r="E1479" s="264" t="s">
        <v>8701</v>
      </c>
    </row>
    <row r="1480" spans="1:5">
      <c r="A1480">
        <v>1615</v>
      </c>
      <c r="B1480" t="s">
        <v>2945</v>
      </c>
      <c r="C1480" t="s">
        <v>478</v>
      </c>
      <c r="D1480" t="s">
        <v>481</v>
      </c>
      <c r="E1480" s="264" t="s">
        <v>8702</v>
      </c>
    </row>
    <row r="1481" spans="1:5">
      <c r="A1481">
        <v>1612</v>
      </c>
      <c r="B1481" t="s">
        <v>2946</v>
      </c>
      <c r="C1481" t="s">
        <v>478</v>
      </c>
      <c r="D1481" t="s">
        <v>481</v>
      </c>
      <c r="E1481" s="264" t="s">
        <v>8703</v>
      </c>
    </row>
    <row r="1482" spans="1:5">
      <c r="A1482">
        <v>1618</v>
      </c>
      <c r="B1482" t="s">
        <v>2947</v>
      </c>
      <c r="C1482" t="s">
        <v>478</v>
      </c>
      <c r="D1482" t="s">
        <v>481</v>
      </c>
      <c r="E1482" s="264" t="s">
        <v>8704</v>
      </c>
    </row>
    <row r="1483" spans="1:5">
      <c r="A1483">
        <v>14211</v>
      </c>
      <c r="B1483" t="s">
        <v>2948</v>
      </c>
      <c r="C1483" t="s">
        <v>478</v>
      </c>
      <c r="D1483" t="s">
        <v>479</v>
      </c>
      <c r="E1483" s="264" t="s">
        <v>8705</v>
      </c>
    </row>
    <row r="1484" spans="1:5">
      <c r="A1484">
        <v>43657</v>
      </c>
      <c r="B1484" t="s">
        <v>2949</v>
      </c>
      <c r="C1484" t="s">
        <v>485</v>
      </c>
      <c r="D1484" t="s">
        <v>479</v>
      </c>
      <c r="E1484" s="264" t="s">
        <v>7384</v>
      </c>
    </row>
    <row r="1485" spans="1:5">
      <c r="A1485">
        <v>34500</v>
      </c>
      <c r="B1485" t="s">
        <v>2950</v>
      </c>
      <c r="C1485" t="s">
        <v>482</v>
      </c>
      <c r="D1485" t="s">
        <v>479</v>
      </c>
      <c r="E1485" s="264" t="s">
        <v>1009</v>
      </c>
    </row>
    <row r="1486" spans="1:5">
      <c r="A1486">
        <v>40934</v>
      </c>
      <c r="B1486" t="s">
        <v>2951</v>
      </c>
      <c r="C1486" t="s">
        <v>488</v>
      </c>
      <c r="D1486" t="s">
        <v>479</v>
      </c>
      <c r="E1486" s="264" t="s">
        <v>1010</v>
      </c>
    </row>
    <row r="1487" spans="1:5">
      <c r="A1487">
        <v>38200</v>
      </c>
      <c r="B1487" t="s">
        <v>2952</v>
      </c>
      <c r="C1487" t="s">
        <v>494</v>
      </c>
      <c r="D1487" t="s">
        <v>479</v>
      </c>
      <c r="E1487" s="264" t="s">
        <v>8706</v>
      </c>
    </row>
    <row r="1488" spans="1:5">
      <c r="A1488">
        <v>39269</v>
      </c>
      <c r="B1488" t="s">
        <v>2953</v>
      </c>
      <c r="C1488" t="s">
        <v>485</v>
      </c>
      <c r="D1488" t="s">
        <v>479</v>
      </c>
      <c r="E1488" s="264" t="s">
        <v>8319</v>
      </c>
    </row>
    <row r="1489" spans="1:5">
      <c r="A1489">
        <v>11889</v>
      </c>
      <c r="B1489" t="s">
        <v>2954</v>
      </c>
      <c r="C1489" t="s">
        <v>485</v>
      </c>
      <c r="D1489" t="s">
        <v>479</v>
      </c>
      <c r="E1489" s="264" t="s">
        <v>7670</v>
      </c>
    </row>
    <row r="1490" spans="1:5">
      <c r="A1490">
        <v>39270</v>
      </c>
      <c r="B1490" t="s">
        <v>2955</v>
      </c>
      <c r="C1490" t="s">
        <v>485</v>
      </c>
      <c r="D1490" t="s">
        <v>479</v>
      </c>
      <c r="E1490" s="264" t="s">
        <v>8163</v>
      </c>
    </row>
    <row r="1491" spans="1:5">
      <c r="A1491">
        <v>11890</v>
      </c>
      <c r="B1491" t="s">
        <v>2956</v>
      </c>
      <c r="C1491" t="s">
        <v>485</v>
      </c>
      <c r="D1491" t="s">
        <v>479</v>
      </c>
      <c r="E1491" s="264" t="s">
        <v>7018</v>
      </c>
    </row>
    <row r="1492" spans="1:5">
      <c r="A1492">
        <v>11891</v>
      </c>
      <c r="B1492" t="s">
        <v>2957</v>
      </c>
      <c r="C1492" t="s">
        <v>485</v>
      </c>
      <c r="D1492" t="s">
        <v>479</v>
      </c>
      <c r="E1492" s="264" t="s">
        <v>7130</v>
      </c>
    </row>
    <row r="1493" spans="1:5">
      <c r="A1493">
        <v>11892</v>
      </c>
      <c r="B1493" t="s">
        <v>2958</v>
      </c>
      <c r="C1493" t="s">
        <v>485</v>
      </c>
      <c r="D1493" t="s">
        <v>479</v>
      </c>
      <c r="E1493" s="264" t="s">
        <v>7034</v>
      </c>
    </row>
    <row r="1494" spans="1:5">
      <c r="A1494">
        <v>37601</v>
      </c>
      <c r="B1494" t="s">
        <v>2959</v>
      </c>
      <c r="C1494" t="s">
        <v>485</v>
      </c>
      <c r="D1494" t="s">
        <v>481</v>
      </c>
      <c r="E1494" s="264" t="s">
        <v>8707</v>
      </c>
    </row>
    <row r="1495" spans="1:5">
      <c r="A1495">
        <v>1634</v>
      </c>
      <c r="B1495" t="s">
        <v>2960</v>
      </c>
      <c r="C1495" t="s">
        <v>485</v>
      </c>
      <c r="D1495" t="s">
        <v>481</v>
      </c>
      <c r="E1495" s="264" t="s">
        <v>8708</v>
      </c>
    </row>
    <row r="1496" spans="1:5">
      <c r="A1496">
        <v>5086</v>
      </c>
      <c r="B1496" t="s">
        <v>2961</v>
      </c>
      <c r="C1496" t="s">
        <v>486</v>
      </c>
      <c r="D1496" t="s">
        <v>479</v>
      </c>
      <c r="E1496" s="264" t="s">
        <v>8709</v>
      </c>
    </row>
    <row r="1497" spans="1:5">
      <c r="A1497">
        <v>11280</v>
      </c>
      <c r="B1497" t="s">
        <v>2962</v>
      </c>
      <c r="C1497" t="s">
        <v>478</v>
      </c>
      <c r="D1497" t="s">
        <v>479</v>
      </c>
      <c r="E1497" s="264" t="s">
        <v>8710</v>
      </c>
    </row>
    <row r="1498" spans="1:5">
      <c r="A1498">
        <v>40519</v>
      </c>
      <c r="B1498" t="s">
        <v>2963</v>
      </c>
      <c r="C1498" t="s">
        <v>478</v>
      </c>
      <c r="D1498" t="s">
        <v>479</v>
      </c>
      <c r="E1498" s="264" t="s">
        <v>8711</v>
      </c>
    </row>
    <row r="1499" spans="1:5">
      <c r="A1499">
        <v>39869</v>
      </c>
      <c r="B1499" t="s">
        <v>2964</v>
      </c>
      <c r="C1499" t="s">
        <v>478</v>
      </c>
      <c r="D1499" t="s">
        <v>481</v>
      </c>
      <c r="E1499" s="264" t="s">
        <v>1113</v>
      </c>
    </row>
    <row r="1500" spans="1:5">
      <c r="A1500">
        <v>39870</v>
      </c>
      <c r="B1500" t="s">
        <v>2965</v>
      </c>
      <c r="C1500" t="s">
        <v>478</v>
      </c>
      <c r="D1500" t="s">
        <v>481</v>
      </c>
      <c r="E1500" s="264" t="s">
        <v>7842</v>
      </c>
    </row>
    <row r="1501" spans="1:5">
      <c r="A1501">
        <v>39871</v>
      </c>
      <c r="B1501" t="s">
        <v>2966</v>
      </c>
      <c r="C1501" t="s">
        <v>478</v>
      </c>
      <c r="D1501" t="s">
        <v>481</v>
      </c>
      <c r="E1501" s="264" t="s">
        <v>8712</v>
      </c>
    </row>
    <row r="1502" spans="1:5">
      <c r="A1502">
        <v>12722</v>
      </c>
      <c r="B1502" t="s">
        <v>2967</v>
      </c>
      <c r="C1502" t="s">
        <v>478</v>
      </c>
      <c r="D1502" t="s">
        <v>481</v>
      </c>
      <c r="E1502" s="264" t="s">
        <v>8713</v>
      </c>
    </row>
    <row r="1503" spans="1:5">
      <c r="A1503">
        <v>12714</v>
      </c>
      <c r="B1503" t="s">
        <v>2968</v>
      </c>
      <c r="C1503" t="s">
        <v>478</v>
      </c>
      <c r="D1503" t="s">
        <v>481</v>
      </c>
      <c r="E1503" s="264" t="s">
        <v>937</v>
      </c>
    </row>
    <row r="1504" spans="1:5">
      <c r="A1504">
        <v>12715</v>
      </c>
      <c r="B1504" t="s">
        <v>2969</v>
      </c>
      <c r="C1504" t="s">
        <v>478</v>
      </c>
      <c r="D1504" t="s">
        <v>481</v>
      </c>
      <c r="E1504" s="264" t="s">
        <v>8714</v>
      </c>
    </row>
    <row r="1505" spans="1:5">
      <c r="A1505">
        <v>12716</v>
      </c>
      <c r="B1505" t="s">
        <v>2970</v>
      </c>
      <c r="C1505" t="s">
        <v>478</v>
      </c>
      <c r="D1505" t="s">
        <v>481</v>
      </c>
      <c r="E1505" s="264" t="s">
        <v>7629</v>
      </c>
    </row>
    <row r="1506" spans="1:5">
      <c r="A1506">
        <v>12717</v>
      </c>
      <c r="B1506" t="s">
        <v>2971</v>
      </c>
      <c r="C1506" t="s">
        <v>478</v>
      </c>
      <c r="D1506" t="s">
        <v>481</v>
      </c>
      <c r="E1506" s="264" t="s">
        <v>8715</v>
      </c>
    </row>
    <row r="1507" spans="1:5">
      <c r="A1507">
        <v>12718</v>
      </c>
      <c r="B1507" t="s">
        <v>2972</v>
      </c>
      <c r="C1507" t="s">
        <v>478</v>
      </c>
      <c r="D1507" t="s">
        <v>481</v>
      </c>
      <c r="E1507" s="264" t="s">
        <v>8716</v>
      </c>
    </row>
    <row r="1508" spans="1:5">
      <c r="A1508">
        <v>12719</v>
      </c>
      <c r="B1508" t="s">
        <v>2973</v>
      </c>
      <c r="C1508" t="s">
        <v>478</v>
      </c>
      <c r="D1508" t="s">
        <v>481</v>
      </c>
      <c r="E1508" s="264" t="s">
        <v>8717</v>
      </c>
    </row>
    <row r="1509" spans="1:5">
      <c r="A1509">
        <v>12720</v>
      </c>
      <c r="B1509" t="s">
        <v>2974</v>
      </c>
      <c r="C1509" t="s">
        <v>478</v>
      </c>
      <c r="D1509" t="s">
        <v>481</v>
      </c>
      <c r="E1509" s="264" t="s">
        <v>8718</v>
      </c>
    </row>
    <row r="1510" spans="1:5">
      <c r="A1510">
        <v>12721</v>
      </c>
      <c r="B1510" t="s">
        <v>2975</v>
      </c>
      <c r="C1510" t="s">
        <v>478</v>
      </c>
      <c r="D1510" t="s">
        <v>481</v>
      </c>
      <c r="E1510" s="264" t="s">
        <v>8719</v>
      </c>
    </row>
    <row r="1511" spans="1:5">
      <c r="A1511">
        <v>3468</v>
      </c>
      <c r="B1511" t="s">
        <v>2976</v>
      </c>
      <c r="C1511" t="s">
        <v>478</v>
      </c>
      <c r="D1511" t="s">
        <v>481</v>
      </c>
      <c r="E1511" s="264" t="s">
        <v>7014</v>
      </c>
    </row>
    <row r="1512" spans="1:5">
      <c r="A1512">
        <v>3465</v>
      </c>
      <c r="B1512" t="s">
        <v>2977</v>
      </c>
      <c r="C1512" t="s">
        <v>478</v>
      </c>
      <c r="D1512" t="s">
        <v>481</v>
      </c>
      <c r="E1512" s="264" t="s">
        <v>8720</v>
      </c>
    </row>
    <row r="1513" spans="1:5">
      <c r="A1513">
        <v>12403</v>
      </c>
      <c r="B1513" t="s">
        <v>2978</v>
      </c>
      <c r="C1513" t="s">
        <v>478</v>
      </c>
      <c r="D1513" t="s">
        <v>481</v>
      </c>
      <c r="E1513" s="264" t="s">
        <v>8721</v>
      </c>
    </row>
    <row r="1514" spans="1:5">
      <c r="A1514">
        <v>3463</v>
      </c>
      <c r="B1514" t="s">
        <v>2979</v>
      </c>
      <c r="C1514" t="s">
        <v>478</v>
      </c>
      <c r="D1514" t="s">
        <v>481</v>
      </c>
      <c r="E1514" s="264" t="s">
        <v>7731</v>
      </c>
    </row>
    <row r="1515" spans="1:5">
      <c r="A1515">
        <v>3464</v>
      </c>
      <c r="B1515" t="s">
        <v>2980</v>
      </c>
      <c r="C1515" t="s">
        <v>478</v>
      </c>
      <c r="D1515" t="s">
        <v>481</v>
      </c>
      <c r="E1515" s="264" t="s">
        <v>7731</v>
      </c>
    </row>
    <row r="1516" spans="1:5">
      <c r="A1516">
        <v>3466</v>
      </c>
      <c r="B1516" t="s">
        <v>2981</v>
      </c>
      <c r="C1516" t="s">
        <v>478</v>
      </c>
      <c r="D1516" t="s">
        <v>481</v>
      </c>
      <c r="E1516" s="264" t="s">
        <v>8722</v>
      </c>
    </row>
    <row r="1517" spans="1:5">
      <c r="A1517">
        <v>3467</v>
      </c>
      <c r="B1517" t="s">
        <v>2982</v>
      </c>
      <c r="C1517" t="s">
        <v>478</v>
      </c>
      <c r="D1517" t="s">
        <v>481</v>
      </c>
      <c r="E1517" s="264" t="s">
        <v>7570</v>
      </c>
    </row>
    <row r="1518" spans="1:5">
      <c r="A1518">
        <v>3462</v>
      </c>
      <c r="B1518" t="s">
        <v>2983</v>
      </c>
      <c r="C1518" t="s">
        <v>478</v>
      </c>
      <c r="D1518" t="s">
        <v>481</v>
      </c>
      <c r="E1518" s="264" t="s">
        <v>7331</v>
      </c>
    </row>
    <row r="1519" spans="1:5">
      <c r="A1519">
        <v>3446</v>
      </c>
      <c r="B1519" t="s">
        <v>2984</v>
      </c>
      <c r="C1519" t="s">
        <v>478</v>
      </c>
      <c r="D1519" t="s">
        <v>481</v>
      </c>
      <c r="E1519" s="264" t="s">
        <v>7798</v>
      </c>
    </row>
    <row r="1520" spans="1:5">
      <c r="A1520">
        <v>3445</v>
      </c>
      <c r="B1520" t="s">
        <v>2985</v>
      </c>
      <c r="C1520" t="s">
        <v>478</v>
      </c>
      <c r="D1520" t="s">
        <v>481</v>
      </c>
      <c r="E1520" s="264" t="s">
        <v>8484</v>
      </c>
    </row>
    <row r="1521" spans="1:5">
      <c r="A1521">
        <v>3441</v>
      </c>
      <c r="B1521" t="s">
        <v>2986</v>
      </c>
      <c r="C1521" t="s">
        <v>478</v>
      </c>
      <c r="D1521" t="s">
        <v>481</v>
      </c>
      <c r="E1521" s="264" t="s">
        <v>1005</v>
      </c>
    </row>
    <row r="1522" spans="1:5">
      <c r="A1522">
        <v>3444</v>
      </c>
      <c r="B1522" t="s">
        <v>2987</v>
      </c>
      <c r="C1522" t="s">
        <v>478</v>
      </c>
      <c r="D1522" t="s">
        <v>481</v>
      </c>
      <c r="E1522" s="264" t="s">
        <v>2840</v>
      </c>
    </row>
    <row r="1523" spans="1:5">
      <c r="A1523">
        <v>12402</v>
      </c>
      <c r="B1523" t="s">
        <v>2988</v>
      </c>
      <c r="C1523" t="s">
        <v>478</v>
      </c>
      <c r="D1523" t="s">
        <v>481</v>
      </c>
      <c r="E1523" s="264" t="s">
        <v>8723</v>
      </c>
    </row>
    <row r="1524" spans="1:5">
      <c r="A1524">
        <v>3447</v>
      </c>
      <c r="B1524" t="s">
        <v>2989</v>
      </c>
      <c r="C1524" t="s">
        <v>478</v>
      </c>
      <c r="D1524" t="s">
        <v>481</v>
      </c>
      <c r="E1524" s="264" t="s">
        <v>8724</v>
      </c>
    </row>
    <row r="1525" spans="1:5">
      <c r="A1525">
        <v>3442</v>
      </c>
      <c r="B1525" t="s">
        <v>2990</v>
      </c>
      <c r="C1525" t="s">
        <v>478</v>
      </c>
      <c r="D1525" t="s">
        <v>481</v>
      </c>
      <c r="E1525" s="264" t="s">
        <v>7791</v>
      </c>
    </row>
    <row r="1526" spans="1:5">
      <c r="A1526">
        <v>3448</v>
      </c>
      <c r="B1526" t="s">
        <v>2991</v>
      </c>
      <c r="C1526" t="s">
        <v>478</v>
      </c>
      <c r="D1526" t="s">
        <v>481</v>
      </c>
      <c r="E1526" s="264" t="s">
        <v>8725</v>
      </c>
    </row>
    <row r="1527" spans="1:5">
      <c r="A1527">
        <v>3449</v>
      </c>
      <c r="B1527" t="s">
        <v>2992</v>
      </c>
      <c r="C1527" t="s">
        <v>478</v>
      </c>
      <c r="D1527" t="s">
        <v>481</v>
      </c>
      <c r="E1527" s="264" t="s">
        <v>8726</v>
      </c>
    </row>
    <row r="1528" spans="1:5">
      <c r="A1528">
        <v>37438</v>
      </c>
      <c r="B1528" t="s">
        <v>2993</v>
      </c>
      <c r="C1528" t="s">
        <v>478</v>
      </c>
      <c r="D1528" t="s">
        <v>481</v>
      </c>
      <c r="E1528" s="264" t="s">
        <v>2994</v>
      </c>
    </row>
    <row r="1529" spans="1:5">
      <c r="A1529">
        <v>37439</v>
      </c>
      <c r="B1529" t="s">
        <v>2995</v>
      </c>
      <c r="C1529" t="s">
        <v>478</v>
      </c>
      <c r="D1529" t="s">
        <v>481</v>
      </c>
      <c r="E1529" s="264" t="s">
        <v>2996</v>
      </c>
    </row>
    <row r="1530" spans="1:5">
      <c r="A1530">
        <v>37435</v>
      </c>
      <c r="B1530" t="s">
        <v>2997</v>
      </c>
      <c r="C1530" t="s">
        <v>478</v>
      </c>
      <c r="D1530" t="s">
        <v>481</v>
      </c>
      <c r="E1530" s="264" t="s">
        <v>1777</v>
      </c>
    </row>
    <row r="1531" spans="1:5">
      <c r="A1531">
        <v>37436</v>
      </c>
      <c r="B1531" t="s">
        <v>2998</v>
      </c>
      <c r="C1531" t="s">
        <v>478</v>
      </c>
      <c r="D1531" t="s">
        <v>481</v>
      </c>
      <c r="E1531" s="264" t="s">
        <v>2999</v>
      </c>
    </row>
    <row r="1532" spans="1:5">
      <c r="A1532">
        <v>37437</v>
      </c>
      <c r="B1532" t="s">
        <v>3000</v>
      </c>
      <c r="C1532" t="s">
        <v>478</v>
      </c>
      <c r="D1532" t="s">
        <v>481</v>
      </c>
      <c r="E1532" s="264" t="s">
        <v>3001</v>
      </c>
    </row>
    <row r="1533" spans="1:5">
      <c r="A1533">
        <v>3473</v>
      </c>
      <c r="B1533" t="s">
        <v>3002</v>
      </c>
      <c r="C1533" t="s">
        <v>478</v>
      </c>
      <c r="D1533" t="s">
        <v>481</v>
      </c>
      <c r="E1533" s="264" t="s">
        <v>8727</v>
      </c>
    </row>
    <row r="1534" spans="1:5">
      <c r="A1534">
        <v>3474</v>
      </c>
      <c r="B1534" t="s">
        <v>3003</v>
      </c>
      <c r="C1534" t="s">
        <v>478</v>
      </c>
      <c r="D1534" t="s">
        <v>481</v>
      </c>
      <c r="E1534" s="264" t="s">
        <v>8728</v>
      </c>
    </row>
    <row r="1535" spans="1:5">
      <c r="A1535">
        <v>3450</v>
      </c>
      <c r="B1535" t="s">
        <v>3004</v>
      </c>
      <c r="C1535" t="s">
        <v>478</v>
      </c>
      <c r="D1535" t="s">
        <v>481</v>
      </c>
      <c r="E1535" s="264" t="s">
        <v>6881</v>
      </c>
    </row>
    <row r="1536" spans="1:5">
      <c r="A1536">
        <v>3443</v>
      </c>
      <c r="B1536" t="s">
        <v>3005</v>
      </c>
      <c r="C1536" t="s">
        <v>478</v>
      </c>
      <c r="D1536" t="s">
        <v>481</v>
      </c>
      <c r="E1536" s="264" t="s">
        <v>7246</v>
      </c>
    </row>
    <row r="1537" spans="1:5">
      <c r="A1537">
        <v>3453</v>
      </c>
      <c r="B1537" t="s">
        <v>3006</v>
      </c>
      <c r="C1537" t="s">
        <v>478</v>
      </c>
      <c r="D1537" t="s">
        <v>481</v>
      </c>
      <c r="E1537" s="264" t="s">
        <v>8729</v>
      </c>
    </row>
    <row r="1538" spans="1:5">
      <c r="A1538">
        <v>3452</v>
      </c>
      <c r="B1538" t="s">
        <v>3007</v>
      </c>
      <c r="C1538" t="s">
        <v>478</v>
      </c>
      <c r="D1538" t="s">
        <v>481</v>
      </c>
      <c r="E1538" s="264" t="s">
        <v>8730</v>
      </c>
    </row>
    <row r="1539" spans="1:5">
      <c r="A1539">
        <v>3451</v>
      </c>
      <c r="B1539" t="s">
        <v>3008</v>
      </c>
      <c r="C1539" t="s">
        <v>478</v>
      </c>
      <c r="D1539" t="s">
        <v>481</v>
      </c>
      <c r="E1539" s="264" t="s">
        <v>7958</v>
      </c>
    </row>
    <row r="1540" spans="1:5">
      <c r="A1540">
        <v>3454</v>
      </c>
      <c r="B1540" t="s">
        <v>3009</v>
      </c>
      <c r="C1540" t="s">
        <v>478</v>
      </c>
      <c r="D1540" t="s">
        <v>481</v>
      </c>
      <c r="E1540" s="264" t="s">
        <v>8731</v>
      </c>
    </row>
    <row r="1541" spans="1:5">
      <c r="A1541">
        <v>3458</v>
      </c>
      <c r="B1541" t="s">
        <v>3010</v>
      </c>
      <c r="C1541" t="s">
        <v>478</v>
      </c>
      <c r="D1541" t="s">
        <v>481</v>
      </c>
      <c r="E1541" s="264" t="s">
        <v>6957</v>
      </c>
    </row>
    <row r="1542" spans="1:5">
      <c r="A1542">
        <v>3457</v>
      </c>
      <c r="B1542" t="s">
        <v>3011</v>
      </c>
      <c r="C1542" t="s">
        <v>478</v>
      </c>
      <c r="D1542" t="s">
        <v>481</v>
      </c>
      <c r="E1542" s="264" t="s">
        <v>8732</v>
      </c>
    </row>
    <row r="1543" spans="1:5">
      <c r="A1543">
        <v>3455</v>
      </c>
      <c r="B1543" t="s">
        <v>3012</v>
      </c>
      <c r="C1543" t="s">
        <v>478</v>
      </c>
      <c r="D1543" t="s">
        <v>481</v>
      </c>
      <c r="E1543" s="264" t="s">
        <v>1167</v>
      </c>
    </row>
    <row r="1544" spans="1:5">
      <c r="A1544">
        <v>3472</v>
      </c>
      <c r="B1544" t="s">
        <v>3013</v>
      </c>
      <c r="C1544" t="s">
        <v>478</v>
      </c>
      <c r="D1544" t="s">
        <v>481</v>
      </c>
      <c r="E1544" s="264" t="s">
        <v>8733</v>
      </c>
    </row>
    <row r="1545" spans="1:5">
      <c r="A1545">
        <v>3470</v>
      </c>
      <c r="B1545" t="s">
        <v>3014</v>
      </c>
      <c r="C1545" t="s">
        <v>478</v>
      </c>
      <c r="D1545" t="s">
        <v>481</v>
      </c>
      <c r="E1545" s="264" t="s">
        <v>8734</v>
      </c>
    </row>
    <row r="1546" spans="1:5">
      <c r="A1546">
        <v>3471</v>
      </c>
      <c r="B1546" t="s">
        <v>3015</v>
      </c>
      <c r="C1546" t="s">
        <v>478</v>
      </c>
      <c r="D1546" t="s">
        <v>481</v>
      </c>
      <c r="E1546" s="264" t="s">
        <v>8735</v>
      </c>
    </row>
    <row r="1547" spans="1:5">
      <c r="A1547">
        <v>3456</v>
      </c>
      <c r="B1547" t="s">
        <v>3016</v>
      </c>
      <c r="C1547" t="s">
        <v>478</v>
      </c>
      <c r="D1547" t="s">
        <v>481</v>
      </c>
      <c r="E1547" s="264" t="s">
        <v>7442</v>
      </c>
    </row>
    <row r="1548" spans="1:5">
      <c r="A1548">
        <v>3459</v>
      </c>
      <c r="B1548" t="s">
        <v>3017</v>
      </c>
      <c r="C1548" t="s">
        <v>478</v>
      </c>
      <c r="D1548" t="s">
        <v>481</v>
      </c>
      <c r="E1548" s="264" t="s">
        <v>8736</v>
      </c>
    </row>
    <row r="1549" spans="1:5">
      <c r="A1549">
        <v>3469</v>
      </c>
      <c r="B1549" t="s">
        <v>3018</v>
      </c>
      <c r="C1549" t="s">
        <v>478</v>
      </c>
      <c r="D1549" t="s">
        <v>481</v>
      </c>
      <c r="E1549" s="264" t="s">
        <v>8737</v>
      </c>
    </row>
    <row r="1550" spans="1:5">
      <c r="A1550">
        <v>3460</v>
      </c>
      <c r="B1550" t="s">
        <v>3019</v>
      </c>
      <c r="C1550" t="s">
        <v>478</v>
      </c>
      <c r="D1550" t="s">
        <v>481</v>
      </c>
      <c r="E1550" s="264" t="s">
        <v>8738</v>
      </c>
    </row>
    <row r="1551" spans="1:5">
      <c r="A1551">
        <v>3461</v>
      </c>
      <c r="B1551" t="s">
        <v>3020</v>
      </c>
      <c r="C1551" t="s">
        <v>478</v>
      </c>
      <c r="D1551" t="s">
        <v>481</v>
      </c>
      <c r="E1551" s="264" t="s">
        <v>8739</v>
      </c>
    </row>
    <row r="1552" spans="1:5">
      <c r="A1552">
        <v>37433</v>
      </c>
      <c r="B1552" t="s">
        <v>3021</v>
      </c>
      <c r="C1552" t="s">
        <v>478</v>
      </c>
      <c r="D1552" t="s">
        <v>481</v>
      </c>
      <c r="E1552" s="264" t="s">
        <v>2994</v>
      </c>
    </row>
    <row r="1553" spans="1:5">
      <c r="A1553">
        <v>37430</v>
      </c>
      <c r="B1553" t="s">
        <v>3022</v>
      </c>
      <c r="C1553" t="s">
        <v>478</v>
      </c>
      <c r="D1553" t="s">
        <v>481</v>
      </c>
      <c r="E1553" s="264" t="s">
        <v>3023</v>
      </c>
    </row>
    <row r="1554" spans="1:5">
      <c r="A1554">
        <v>37434</v>
      </c>
      <c r="B1554" t="s">
        <v>3024</v>
      </c>
      <c r="C1554" t="s">
        <v>478</v>
      </c>
      <c r="D1554" t="s">
        <v>481</v>
      </c>
      <c r="E1554" s="264" t="s">
        <v>3025</v>
      </c>
    </row>
    <row r="1555" spans="1:5">
      <c r="A1555">
        <v>37431</v>
      </c>
      <c r="B1555" t="s">
        <v>3026</v>
      </c>
      <c r="C1555" t="s">
        <v>478</v>
      </c>
      <c r="D1555" t="s">
        <v>481</v>
      </c>
      <c r="E1555" s="264" t="s">
        <v>3027</v>
      </c>
    </row>
    <row r="1556" spans="1:5">
      <c r="A1556">
        <v>37432</v>
      </c>
      <c r="B1556" t="s">
        <v>3028</v>
      </c>
      <c r="C1556" t="s">
        <v>478</v>
      </c>
      <c r="D1556" t="s">
        <v>481</v>
      </c>
      <c r="E1556" s="264" t="s">
        <v>3029</v>
      </c>
    </row>
    <row r="1557" spans="1:5">
      <c r="A1557">
        <v>37413</v>
      </c>
      <c r="B1557" t="s">
        <v>3030</v>
      </c>
      <c r="C1557" t="s">
        <v>478</v>
      </c>
      <c r="D1557" t="s">
        <v>481</v>
      </c>
      <c r="E1557" s="264" t="s">
        <v>1047</v>
      </c>
    </row>
    <row r="1558" spans="1:5">
      <c r="A1558">
        <v>37414</v>
      </c>
      <c r="B1558" t="s">
        <v>3031</v>
      </c>
      <c r="C1558" t="s">
        <v>478</v>
      </c>
      <c r="D1558" t="s">
        <v>481</v>
      </c>
      <c r="E1558" s="264" t="s">
        <v>1280</v>
      </c>
    </row>
    <row r="1559" spans="1:5">
      <c r="A1559">
        <v>37415</v>
      </c>
      <c r="B1559" t="s">
        <v>3032</v>
      </c>
      <c r="C1559" t="s">
        <v>478</v>
      </c>
      <c r="D1559" t="s">
        <v>481</v>
      </c>
      <c r="E1559" s="264" t="s">
        <v>3033</v>
      </c>
    </row>
    <row r="1560" spans="1:5">
      <c r="A1560">
        <v>37416</v>
      </c>
      <c r="B1560" t="s">
        <v>3034</v>
      </c>
      <c r="C1560" t="s">
        <v>478</v>
      </c>
      <c r="D1560" t="s">
        <v>481</v>
      </c>
      <c r="E1560" s="264" t="s">
        <v>798</v>
      </c>
    </row>
    <row r="1561" spans="1:5">
      <c r="A1561">
        <v>37417</v>
      </c>
      <c r="B1561" t="s">
        <v>3035</v>
      </c>
      <c r="C1561" t="s">
        <v>478</v>
      </c>
      <c r="D1561" t="s">
        <v>481</v>
      </c>
      <c r="E1561" s="264" t="s">
        <v>1225</v>
      </c>
    </row>
    <row r="1562" spans="1:5">
      <c r="A1562">
        <v>43590</v>
      </c>
      <c r="B1562" t="s">
        <v>3036</v>
      </c>
      <c r="C1562" t="s">
        <v>478</v>
      </c>
      <c r="D1562" t="s">
        <v>479</v>
      </c>
      <c r="E1562" s="264" t="s">
        <v>8740</v>
      </c>
    </row>
    <row r="1563" spans="1:5">
      <c r="A1563">
        <v>43589</v>
      </c>
      <c r="B1563" t="s">
        <v>3037</v>
      </c>
      <c r="C1563" t="s">
        <v>478</v>
      </c>
      <c r="D1563" t="s">
        <v>479</v>
      </c>
      <c r="E1563" s="264" t="s">
        <v>8741</v>
      </c>
    </row>
    <row r="1564" spans="1:5">
      <c r="A1564">
        <v>34519</v>
      </c>
      <c r="B1564" t="s">
        <v>3038</v>
      </c>
      <c r="C1564" t="s">
        <v>478</v>
      </c>
      <c r="D1564" t="s">
        <v>481</v>
      </c>
      <c r="E1564" s="264" t="s">
        <v>7002</v>
      </c>
    </row>
    <row r="1565" spans="1:5">
      <c r="A1565">
        <v>1649</v>
      </c>
      <c r="B1565" t="s">
        <v>3039</v>
      </c>
      <c r="C1565" t="s">
        <v>478</v>
      </c>
      <c r="D1565" t="s">
        <v>481</v>
      </c>
      <c r="E1565" s="264" t="s">
        <v>8742</v>
      </c>
    </row>
    <row r="1566" spans="1:5">
      <c r="A1566">
        <v>1653</v>
      </c>
      <c r="B1566" t="s">
        <v>3040</v>
      </c>
      <c r="C1566" t="s">
        <v>478</v>
      </c>
      <c r="D1566" t="s">
        <v>481</v>
      </c>
      <c r="E1566" s="264" t="s">
        <v>8743</v>
      </c>
    </row>
    <row r="1567" spans="1:5">
      <c r="A1567">
        <v>1647</v>
      </c>
      <c r="B1567" t="s">
        <v>3041</v>
      </c>
      <c r="C1567" t="s">
        <v>478</v>
      </c>
      <c r="D1567" t="s">
        <v>481</v>
      </c>
      <c r="E1567" s="264" t="s">
        <v>8744</v>
      </c>
    </row>
    <row r="1568" spans="1:5">
      <c r="A1568">
        <v>1648</v>
      </c>
      <c r="B1568" t="s">
        <v>3042</v>
      </c>
      <c r="C1568" t="s">
        <v>478</v>
      </c>
      <c r="D1568" t="s">
        <v>481</v>
      </c>
      <c r="E1568" s="264" t="s">
        <v>8745</v>
      </c>
    </row>
    <row r="1569" spans="1:5">
      <c r="A1569">
        <v>1651</v>
      </c>
      <c r="B1569" t="s">
        <v>3043</v>
      </c>
      <c r="C1569" t="s">
        <v>478</v>
      </c>
      <c r="D1569" t="s">
        <v>481</v>
      </c>
      <c r="E1569" s="264" t="s">
        <v>7875</v>
      </c>
    </row>
    <row r="1570" spans="1:5">
      <c r="A1570">
        <v>1650</v>
      </c>
      <c r="B1570" t="s">
        <v>3044</v>
      </c>
      <c r="C1570" t="s">
        <v>478</v>
      </c>
      <c r="D1570" t="s">
        <v>481</v>
      </c>
      <c r="E1570" s="264" t="s">
        <v>8746</v>
      </c>
    </row>
    <row r="1571" spans="1:5">
      <c r="A1571">
        <v>1654</v>
      </c>
      <c r="B1571" t="s">
        <v>3045</v>
      </c>
      <c r="C1571" t="s">
        <v>478</v>
      </c>
      <c r="D1571" t="s">
        <v>481</v>
      </c>
      <c r="E1571" s="264" t="s">
        <v>8747</v>
      </c>
    </row>
    <row r="1572" spans="1:5">
      <c r="A1572">
        <v>1652</v>
      </c>
      <c r="B1572" t="s">
        <v>3046</v>
      </c>
      <c r="C1572" t="s">
        <v>478</v>
      </c>
      <c r="D1572" t="s">
        <v>481</v>
      </c>
      <c r="E1572" s="264" t="s">
        <v>8748</v>
      </c>
    </row>
    <row r="1573" spans="1:5">
      <c r="A1573">
        <v>10510</v>
      </c>
      <c r="B1573" t="s">
        <v>3047</v>
      </c>
      <c r="C1573" t="s">
        <v>478</v>
      </c>
      <c r="D1573" t="s">
        <v>481</v>
      </c>
      <c r="E1573" s="264" t="s">
        <v>8749</v>
      </c>
    </row>
    <row r="1574" spans="1:5">
      <c r="A1574">
        <v>1747</v>
      </c>
      <c r="B1574" t="s">
        <v>3048</v>
      </c>
      <c r="C1574" t="s">
        <v>478</v>
      </c>
      <c r="D1574" t="s">
        <v>479</v>
      </c>
      <c r="E1574" s="264" t="s">
        <v>7484</v>
      </c>
    </row>
    <row r="1575" spans="1:5">
      <c r="A1575">
        <v>1744</v>
      </c>
      <c r="B1575" t="s">
        <v>3049</v>
      </c>
      <c r="C1575" t="s">
        <v>478</v>
      </c>
      <c r="D1575" t="s">
        <v>479</v>
      </c>
      <c r="E1575" s="264" t="s">
        <v>7485</v>
      </c>
    </row>
    <row r="1576" spans="1:5">
      <c r="A1576">
        <v>1743</v>
      </c>
      <c r="B1576" t="s">
        <v>3050</v>
      </c>
      <c r="C1576" t="s">
        <v>478</v>
      </c>
      <c r="D1576" t="s">
        <v>479</v>
      </c>
      <c r="E1576" s="264" t="s">
        <v>7486</v>
      </c>
    </row>
    <row r="1577" spans="1:5">
      <c r="A1577">
        <v>39640</v>
      </c>
      <c r="B1577" t="s">
        <v>3051</v>
      </c>
      <c r="C1577" t="s">
        <v>478</v>
      </c>
      <c r="D1577" t="s">
        <v>479</v>
      </c>
      <c r="E1577" s="264" t="s">
        <v>992</v>
      </c>
    </row>
    <row r="1578" spans="1:5">
      <c r="A1578">
        <v>7216</v>
      </c>
      <c r="B1578" t="s">
        <v>3052</v>
      </c>
      <c r="C1578" t="s">
        <v>478</v>
      </c>
      <c r="D1578" t="s">
        <v>479</v>
      </c>
      <c r="E1578" s="264" t="s">
        <v>3053</v>
      </c>
    </row>
    <row r="1579" spans="1:5">
      <c r="A1579">
        <v>20235</v>
      </c>
      <c r="B1579" t="s">
        <v>3054</v>
      </c>
      <c r="C1579" t="s">
        <v>478</v>
      </c>
      <c r="D1579" t="s">
        <v>479</v>
      </c>
      <c r="E1579" s="264" t="s">
        <v>3055</v>
      </c>
    </row>
    <row r="1580" spans="1:5">
      <c r="A1580">
        <v>7181</v>
      </c>
      <c r="B1580" t="s">
        <v>3056</v>
      </c>
      <c r="C1580" t="s">
        <v>478</v>
      </c>
      <c r="D1580" t="s">
        <v>479</v>
      </c>
      <c r="E1580" s="264" t="s">
        <v>917</v>
      </c>
    </row>
    <row r="1581" spans="1:5">
      <c r="A1581">
        <v>40742</v>
      </c>
      <c r="B1581" t="s">
        <v>3057</v>
      </c>
      <c r="C1581" t="s">
        <v>478</v>
      </c>
      <c r="D1581" t="s">
        <v>479</v>
      </c>
      <c r="E1581" s="264" t="s">
        <v>8750</v>
      </c>
    </row>
    <row r="1582" spans="1:5">
      <c r="A1582">
        <v>7214</v>
      </c>
      <c r="B1582" t="s">
        <v>3058</v>
      </c>
      <c r="C1582" t="s">
        <v>478</v>
      </c>
      <c r="D1582" t="s">
        <v>479</v>
      </c>
      <c r="E1582" s="264" t="s">
        <v>3059</v>
      </c>
    </row>
    <row r="1583" spans="1:5">
      <c r="A1583">
        <v>7219</v>
      </c>
      <c r="B1583" t="s">
        <v>3060</v>
      </c>
      <c r="C1583" t="s">
        <v>478</v>
      </c>
      <c r="D1583" t="s">
        <v>479</v>
      </c>
      <c r="E1583" s="264" t="s">
        <v>3061</v>
      </c>
    </row>
    <row r="1584" spans="1:5">
      <c r="A1584">
        <v>37972</v>
      </c>
      <c r="B1584" t="s">
        <v>3062</v>
      </c>
      <c r="C1584" t="s">
        <v>478</v>
      </c>
      <c r="D1584" t="s">
        <v>481</v>
      </c>
      <c r="E1584" s="264" t="s">
        <v>1021</v>
      </c>
    </row>
    <row r="1585" spans="1:5">
      <c r="A1585">
        <v>37973</v>
      </c>
      <c r="B1585" t="s">
        <v>3063</v>
      </c>
      <c r="C1585" t="s">
        <v>478</v>
      </c>
      <c r="D1585" t="s">
        <v>481</v>
      </c>
      <c r="E1585" s="264" t="s">
        <v>7003</v>
      </c>
    </row>
    <row r="1586" spans="1:5">
      <c r="A1586">
        <v>37971</v>
      </c>
      <c r="B1586" t="s">
        <v>3064</v>
      </c>
      <c r="C1586" t="s">
        <v>478</v>
      </c>
      <c r="D1586" t="s">
        <v>481</v>
      </c>
      <c r="E1586" s="264" t="s">
        <v>6918</v>
      </c>
    </row>
    <row r="1587" spans="1:5">
      <c r="A1587">
        <v>20094</v>
      </c>
      <c r="B1587" t="s">
        <v>3065</v>
      </c>
      <c r="C1587" t="s">
        <v>478</v>
      </c>
      <c r="D1587" t="s">
        <v>481</v>
      </c>
      <c r="E1587" s="264" t="s">
        <v>8751</v>
      </c>
    </row>
    <row r="1588" spans="1:5">
      <c r="A1588">
        <v>20095</v>
      </c>
      <c r="B1588" t="s">
        <v>3066</v>
      </c>
      <c r="C1588" t="s">
        <v>478</v>
      </c>
      <c r="D1588" t="s">
        <v>481</v>
      </c>
      <c r="E1588" s="264" t="s">
        <v>8752</v>
      </c>
    </row>
    <row r="1589" spans="1:5">
      <c r="A1589">
        <v>1954</v>
      </c>
      <c r="B1589" t="s">
        <v>3067</v>
      </c>
      <c r="C1589" t="s">
        <v>478</v>
      </c>
      <c r="D1589" t="s">
        <v>479</v>
      </c>
      <c r="E1589" s="264" t="s">
        <v>8753</v>
      </c>
    </row>
    <row r="1590" spans="1:5">
      <c r="A1590">
        <v>1926</v>
      </c>
      <c r="B1590" t="s">
        <v>3068</v>
      </c>
      <c r="C1590" t="s">
        <v>478</v>
      </c>
      <c r="D1590" t="s">
        <v>479</v>
      </c>
      <c r="E1590" s="264" t="s">
        <v>6916</v>
      </c>
    </row>
    <row r="1591" spans="1:5">
      <c r="A1591">
        <v>1927</v>
      </c>
      <c r="B1591" t="s">
        <v>3069</v>
      </c>
      <c r="C1591" t="s">
        <v>478</v>
      </c>
      <c r="D1591" t="s">
        <v>479</v>
      </c>
      <c r="E1591" s="264" t="s">
        <v>1121</v>
      </c>
    </row>
    <row r="1592" spans="1:5">
      <c r="A1592">
        <v>1923</v>
      </c>
      <c r="B1592" t="s">
        <v>3070</v>
      </c>
      <c r="C1592" t="s">
        <v>478</v>
      </c>
      <c r="D1592" t="s">
        <v>479</v>
      </c>
      <c r="E1592" s="264" t="s">
        <v>7009</v>
      </c>
    </row>
    <row r="1593" spans="1:5">
      <c r="A1593">
        <v>1929</v>
      </c>
      <c r="B1593" t="s">
        <v>3071</v>
      </c>
      <c r="C1593" t="s">
        <v>478</v>
      </c>
      <c r="D1593" t="s">
        <v>479</v>
      </c>
      <c r="E1593" s="264" t="s">
        <v>8754</v>
      </c>
    </row>
    <row r="1594" spans="1:5">
      <c r="A1594">
        <v>1930</v>
      </c>
      <c r="B1594" t="s">
        <v>3072</v>
      </c>
      <c r="C1594" t="s">
        <v>478</v>
      </c>
      <c r="D1594" t="s">
        <v>479</v>
      </c>
      <c r="E1594" s="264" t="s">
        <v>7674</v>
      </c>
    </row>
    <row r="1595" spans="1:5">
      <c r="A1595">
        <v>1924</v>
      </c>
      <c r="B1595" t="s">
        <v>3073</v>
      </c>
      <c r="C1595" t="s">
        <v>478</v>
      </c>
      <c r="D1595" t="s">
        <v>479</v>
      </c>
      <c r="E1595" s="264" t="s">
        <v>7590</v>
      </c>
    </row>
    <row r="1596" spans="1:5">
      <c r="A1596">
        <v>1922</v>
      </c>
      <c r="B1596" t="s">
        <v>3074</v>
      </c>
      <c r="C1596" t="s">
        <v>478</v>
      </c>
      <c r="D1596" t="s">
        <v>479</v>
      </c>
      <c r="E1596" s="264" t="s">
        <v>8474</v>
      </c>
    </row>
    <row r="1597" spans="1:5">
      <c r="A1597">
        <v>1953</v>
      </c>
      <c r="B1597" t="s">
        <v>3075</v>
      </c>
      <c r="C1597" t="s">
        <v>478</v>
      </c>
      <c r="D1597" t="s">
        <v>479</v>
      </c>
      <c r="E1597" s="264" t="s">
        <v>8755</v>
      </c>
    </row>
    <row r="1598" spans="1:5">
      <c r="A1598">
        <v>1962</v>
      </c>
      <c r="B1598" t="s">
        <v>3076</v>
      </c>
      <c r="C1598" t="s">
        <v>478</v>
      </c>
      <c r="D1598" t="s">
        <v>479</v>
      </c>
      <c r="E1598" s="264" t="s">
        <v>8756</v>
      </c>
    </row>
    <row r="1599" spans="1:5">
      <c r="A1599">
        <v>1955</v>
      </c>
      <c r="B1599" t="s">
        <v>3077</v>
      </c>
      <c r="C1599" t="s">
        <v>478</v>
      </c>
      <c r="D1599" t="s">
        <v>479</v>
      </c>
      <c r="E1599" s="264" t="s">
        <v>799</v>
      </c>
    </row>
    <row r="1600" spans="1:5">
      <c r="A1600">
        <v>1956</v>
      </c>
      <c r="B1600" t="s">
        <v>3078</v>
      </c>
      <c r="C1600" t="s">
        <v>478</v>
      </c>
      <c r="D1600" t="s">
        <v>479</v>
      </c>
      <c r="E1600" s="264" t="s">
        <v>1492</v>
      </c>
    </row>
    <row r="1601" spans="1:5">
      <c r="A1601">
        <v>1957</v>
      </c>
      <c r="B1601" t="s">
        <v>3079</v>
      </c>
      <c r="C1601" t="s">
        <v>478</v>
      </c>
      <c r="D1601" t="s">
        <v>479</v>
      </c>
      <c r="E1601" s="264" t="s">
        <v>8634</v>
      </c>
    </row>
    <row r="1602" spans="1:5">
      <c r="A1602">
        <v>1958</v>
      </c>
      <c r="B1602" t="s">
        <v>3080</v>
      </c>
      <c r="C1602" t="s">
        <v>478</v>
      </c>
      <c r="D1602" t="s">
        <v>479</v>
      </c>
      <c r="E1602" s="264" t="s">
        <v>8757</v>
      </c>
    </row>
    <row r="1603" spans="1:5">
      <c r="A1603">
        <v>1959</v>
      </c>
      <c r="B1603" t="s">
        <v>3081</v>
      </c>
      <c r="C1603" t="s">
        <v>478</v>
      </c>
      <c r="D1603" t="s">
        <v>479</v>
      </c>
      <c r="E1603" s="264" t="s">
        <v>8758</v>
      </c>
    </row>
    <row r="1604" spans="1:5">
      <c r="A1604">
        <v>1925</v>
      </c>
      <c r="B1604" t="s">
        <v>3082</v>
      </c>
      <c r="C1604" t="s">
        <v>478</v>
      </c>
      <c r="D1604" t="s">
        <v>479</v>
      </c>
      <c r="E1604" s="264" t="s">
        <v>8759</v>
      </c>
    </row>
    <row r="1605" spans="1:5">
      <c r="A1605">
        <v>1960</v>
      </c>
      <c r="B1605" t="s">
        <v>3083</v>
      </c>
      <c r="C1605" t="s">
        <v>478</v>
      </c>
      <c r="D1605" t="s">
        <v>479</v>
      </c>
      <c r="E1605" s="264" t="s">
        <v>8760</v>
      </c>
    </row>
    <row r="1606" spans="1:5">
      <c r="A1606">
        <v>1961</v>
      </c>
      <c r="B1606" t="s">
        <v>3084</v>
      </c>
      <c r="C1606" t="s">
        <v>478</v>
      </c>
      <c r="D1606" t="s">
        <v>479</v>
      </c>
      <c r="E1606" s="264" t="s">
        <v>8761</v>
      </c>
    </row>
    <row r="1607" spans="1:5">
      <c r="A1607">
        <v>38426</v>
      </c>
      <c r="B1607" t="s">
        <v>3085</v>
      </c>
      <c r="C1607" t="s">
        <v>478</v>
      </c>
      <c r="D1607" t="s">
        <v>479</v>
      </c>
      <c r="E1607" s="264" t="s">
        <v>8762</v>
      </c>
    </row>
    <row r="1608" spans="1:5">
      <c r="A1608">
        <v>38423</v>
      </c>
      <c r="B1608" t="s">
        <v>3086</v>
      </c>
      <c r="C1608" t="s">
        <v>478</v>
      </c>
      <c r="D1608" t="s">
        <v>479</v>
      </c>
      <c r="E1608" s="264" t="s">
        <v>8763</v>
      </c>
    </row>
    <row r="1609" spans="1:5">
      <c r="A1609">
        <v>38421</v>
      </c>
      <c r="B1609" t="s">
        <v>3087</v>
      </c>
      <c r="C1609" t="s">
        <v>478</v>
      </c>
      <c r="D1609" t="s">
        <v>479</v>
      </c>
      <c r="E1609" s="264" t="s">
        <v>8764</v>
      </c>
    </row>
    <row r="1610" spans="1:5">
      <c r="A1610">
        <v>38422</v>
      </c>
      <c r="B1610" t="s">
        <v>3088</v>
      </c>
      <c r="C1610" t="s">
        <v>478</v>
      </c>
      <c r="D1610" t="s">
        <v>479</v>
      </c>
      <c r="E1610" s="264" t="s">
        <v>8765</v>
      </c>
    </row>
    <row r="1611" spans="1:5">
      <c r="A1611">
        <v>39866</v>
      </c>
      <c r="B1611" t="s">
        <v>3089</v>
      </c>
      <c r="C1611" t="s">
        <v>478</v>
      </c>
      <c r="D1611" t="s">
        <v>481</v>
      </c>
      <c r="E1611" s="264" t="s">
        <v>8766</v>
      </c>
    </row>
    <row r="1612" spans="1:5">
      <c r="A1612">
        <v>39867</v>
      </c>
      <c r="B1612" t="s">
        <v>3090</v>
      </c>
      <c r="C1612" t="s">
        <v>478</v>
      </c>
      <c r="D1612" t="s">
        <v>481</v>
      </c>
      <c r="E1612" s="264" t="s">
        <v>8767</v>
      </c>
    </row>
    <row r="1613" spans="1:5">
      <c r="A1613">
        <v>39868</v>
      </c>
      <c r="B1613" t="s">
        <v>3091</v>
      </c>
      <c r="C1613" t="s">
        <v>478</v>
      </c>
      <c r="D1613" t="s">
        <v>481</v>
      </c>
      <c r="E1613" s="264" t="s">
        <v>8768</v>
      </c>
    </row>
    <row r="1614" spans="1:5">
      <c r="A1614">
        <v>37999</v>
      </c>
      <c r="B1614" t="s">
        <v>3092</v>
      </c>
      <c r="C1614" t="s">
        <v>478</v>
      </c>
      <c r="D1614" t="s">
        <v>481</v>
      </c>
      <c r="E1614" s="264" t="s">
        <v>935</v>
      </c>
    </row>
    <row r="1615" spans="1:5">
      <c r="A1615">
        <v>38000</v>
      </c>
      <c r="B1615" t="s">
        <v>3093</v>
      </c>
      <c r="C1615" t="s">
        <v>478</v>
      </c>
      <c r="D1615" t="s">
        <v>481</v>
      </c>
      <c r="E1615" s="264" t="s">
        <v>7007</v>
      </c>
    </row>
    <row r="1616" spans="1:5">
      <c r="A1616">
        <v>38129</v>
      </c>
      <c r="B1616" t="s">
        <v>3094</v>
      </c>
      <c r="C1616" t="s">
        <v>478</v>
      </c>
      <c r="D1616" t="s">
        <v>479</v>
      </c>
      <c r="E1616" s="264" t="s">
        <v>8471</v>
      </c>
    </row>
    <row r="1617" spans="1:5">
      <c r="A1617">
        <v>38025</v>
      </c>
      <c r="B1617" t="s">
        <v>3095</v>
      </c>
      <c r="C1617" t="s">
        <v>478</v>
      </c>
      <c r="D1617" t="s">
        <v>479</v>
      </c>
      <c r="E1617" s="264" t="s">
        <v>8769</v>
      </c>
    </row>
    <row r="1618" spans="1:5">
      <c r="A1618">
        <v>38026</v>
      </c>
      <c r="B1618" t="s">
        <v>3096</v>
      </c>
      <c r="C1618" t="s">
        <v>478</v>
      </c>
      <c r="D1618" t="s">
        <v>479</v>
      </c>
      <c r="E1618" s="264" t="s">
        <v>8770</v>
      </c>
    </row>
    <row r="1619" spans="1:5">
      <c r="A1619">
        <v>1858</v>
      </c>
      <c r="B1619" t="s">
        <v>3097</v>
      </c>
      <c r="C1619" t="s">
        <v>478</v>
      </c>
      <c r="D1619" t="s">
        <v>481</v>
      </c>
      <c r="E1619" s="264" t="s">
        <v>8771</v>
      </c>
    </row>
    <row r="1620" spans="1:5">
      <c r="A1620">
        <v>1844</v>
      </c>
      <c r="B1620" t="s">
        <v>3098</v>
      </c>
      <c r="C1620" t="s">
        <v>478</v>
      </c>
      <c r="D1620" t="s">
        <v>481</v>
      </c>
      <c r="E1620" s="264" t="s">
        <v>7215</v>
      </c>
    </row>
    <row r="1621" spans="1:5">
      <c r="A1621">
        <v>1863</v>
      </c>
      <c r="B1621" t="s">
        <v>3099</v>
      </c>
      <c r="C1621" t="s">
        <v>478</v>
      </c>
      <c r="D1621" t="s">
        <v>481</v>
      </c>
      <c r="E1621" s="264" t="s">
        <v>8772</v>
      </c>
    </row>
    <row r="1622" spans="1:5">
      <c r="A1622">
        <v>1865</v>
      </c>
      <c r="B1622" t="s">
        <v>3100</v>
      </c>
      <c r="C1622" t="s">
        <v>478</v>
      </c>
      <c r="D1622" t="s">
        <v>481</v>
      </c>
      <c r="E1622" s="264" t="s">
        <v>8773</v>
      </c>
    </row>
    <row r="1623" spans="1:5">
      <c r="A1623">
        <v>36355</v>
      </c>
      <c r="B1623" t="s">
        <v>3101</v>
      </c>
      <c r="C1623" t="s">
        <v>478</v>
      </c>
      <c r="D1623" t="s">
        <v>479</v>
      </c>
      <c r="E1623" s="264" t="s">
        <v>7460</v>
      </c>
    </row>
    <row r="1624" spans="1:5">
      <c r="A1624">
        <v>36356</v>
      </c>
      <c r="B1624" t="s">
        <v>3102</v>
      </c>
      <c r="C1624" t="s">
        <v>478</v>
      </c>
      <c r="D1624" t="s">
        <v>479</v>
      </c>
      <c r="E1624" s="264" t="s">
        <v>2537</v>
      </c>
    </row>
    <row r="1625" spans="1:5">
      <c r="A1625">
        <v>1932</v>
      </c>
      <c r="B1625" t="s">
        <v>3103</v>
      </c>
      <c r="C1625" t="s">
        <v>478</v>
      </c>
      <c r="D1625" t="s">
        <v>479</v>
      </c>
      <c r="E1625" s="264" t="s">
        <v>6986</v>
      </c>
    </row>
    <row r="1626" spans="1:5">
      <c r="A1626">
        <v>1933</v>
      </c>
      <c r="B1626" t="s">
        <v>3104</v>
      </c>
      <c r="C1626" t="s">
        <v>478</v>
      </c>
      <c r="D1626" t="s">
        <v>479</v>
      </c>
      <c r="E1626" s="264" t="s">
        <v>7759</v>
      </c>
    </row>
    <row r="1627" spans="1:5">
      <c r="A1627">
        <v>1951</v>
      </c>
      <c r="B1627" t="s">
        <v>3105</v>
      </c>
      <c r="C1627" t="s">
        <v>478</v>
      </c>
      <c r="D1627" t="s">
        <v>479</v>
      </c>
      <c r="E1627" s="264" t="s">
        <v>8774</v>
      </c>
    </row>
    <row r="1628" spans="1:5">
      <c r="A1628">
        <v>1966</v>
      </c>
      <c r="B1628" t="s">
        <v>3106</v>
      </c>
      <c r="C1628" t="s">
        <v>478</v>
      </c>
      <c r="D1628" t="s">
        <v>479</v>
      </c>
      <c r="E1628" s="264" t="s">
        <v>8775</v>
      </c>
    </row>
    <row r="1629" spans="1:5">
      <c r="A1629">
        <v>1952</v>
      </c>
      <c r="B1629" t="s">
        <v>3107</v>
      </c>
      <c r="C1629" t="s">
        <v>478</v>
      </c>
      <c r="D1629" t="s">
        <v>479</v>
      </c>
      <c r="E1629" s="264" t="s">
        <v>8776</v>
      </c>
    </row>
    <row r="1630" spans="1:5">
      <c r="A1630">
        <v>20104</v>
      </c>
      <c r="B1630" t="s">
        <v>3108</v>
      </c>
      <c r="C1630" t="s">
        <v>478</v>
      </c>
      <c r="D1630" t="s">
        <v>479</v>
      </c>
      <c r="E1630" s="264" t="s">
        <v>8777</v>
      </c>
    </row>
    <row r="1631" spans="1:5">
      <c r="A1631">
        <v>20105</v>
      </c>
      <c r="B1631" t="s">
        <v>3109</v>
      </c>
      <c r="C1631" t="s">
        <v>478</v>
      </c>
      <c r="D1631" t="s">
        <v>479</v>
      </c>
      <c r="E1631" s="264" t="s">
        <v>8778</v>
      </c>
    </row>
    <row r="1632" spans="1:5">
      <c r="A1632">
        <v>1965</v>
      </c>
      <c r="B1632" t="s">
        <v>3110</v>
      </c>
      <c r="C1632" t="s">
        <v>478</v>
      </c>
      <c r="D1632" t="s">
        <v>479</v>
      </c>
      <c r="E1632" s="264" t="s">
        <v>7517</v>
      </c>
    </row>
    <row r="1633" spans="1:5">
      <c r="A1633">
        <v>10765</v>
      </c>
      <c r="B1633" t="s">
        <v>3111</v>
      </c>
      <c r="C1633" t="s">
        <v>478</v>
      </c>
      <c r="D1633" t="s">
        <v>479</v>
      </c>
      <c r="E1633" s="264" t="s">
        <v>7972</v>
      </c>
    </row>
    <row r="1634" spans="1:5">
      <c r="A1634">
        <v>10767</v>
      </c>
      <c r="B1634" t="s">
        <v>3112</v>
      </c>
      <c r="C1634" t="s">
        <v>478</v>
      </c>
      <c r="D1634" t="s">
        <v>479</v>
      </c>
      <c r="E1634" s="264" t="s">
        <v>8779</v>
      </c>
    </row>
    <row r="1635" spans="1:5">
      <c r="A1635">
        <v>1970</v>
      </c>
      <c r="B1635" t="s">
        <v>3113</v>
      </c>
      <c r="C1635" t="s">
        <v>478</v>
      </c>
      <c r="D1635" t="s">
        <v>479</v>
      </c>
      <c r="E1635" s="264" t="s">
        <v>8780</v>
      </c>
    </row>
    <row r="1636" spans="1:5">
      <c r="A1636">
        <v>1967</v>
      </c>
      <c r="B1636" t="s">
        <v>3115</v>
      </c>
      <c r="C1636" t="s">
        <v>478</v>
      </c>
      <c r="D1636" t="s">
        <v>479</v>
      </c>
      <c r="E1636" s="264" t="s">
        <v>8781</v>
      </c>
    </row>
    <row r="1637" spans="1:5">
      <c r="A1637">
        <v>1968</v>
      </c>
      <c r="B1637" t="s">
        <v>3116</v>
      </c>
      <c r="C1637" t="s">
        <v>478</v>
      </c>
      <c r="D1637" t="s">
        <v>479</v>
      </c>
      <c r="E1637" s="264" t="s">
        <v>6989</v>
      </c>
    </row>
    <row r="1638" spans="1:5">
      <c r="A1638">
        <v>1969</v>
      </c>
      <c r="B1638" t="s">
        <v>3117</v>
      </c>
      <c r="C1638" t="s">
        <v>478</v>
      </c>
      <c r="D1638" t="s">
        <v>479</v>
      </c>
      <c r="E1638" s="264" t="s">
        <v>8782</v>
      </c>
    </row>
    <row r="1639" spans="1:5">
      <c r="A1639">
        <v>1839</v>
      </c>
      <c r="B1639" t="s">
        <v>3118</v>
      </c>
      <c r="C1639" t="s">
        <v>478</v>
      </c>
      <c r="D1639" t="s">
        <v>481</v>
      </c>
      <c r="E1639" s="264" t="s">
        <v>8783</v>
      </c>
    </row>
    <row r="1640" spans="1:5">
      <c r="A1640">
        <v>1835</v>
      </c>
      <c r="B1640" t="s">
        <v>3119</v>
      </c>
      <c r="C1640" t="s">
        <v>478</v>
      </c>
      <c r="D1640" t="s">
        <v>481</v>
      </c>
      <c r="E1640" s="264" t="s">
        <v>8784</v>
      </c>
    </row>
    <row r="1641" spans="1:5">
      <c r="A1641">
        <v>1823</v>
      </c>
      <c r="B1641" t="s">
        <v>3120</v>
      </c>
      <c r="C1641" t="s">
        <v>478</v>
      </c>
      <c r="D1641" t="s">
        <v>481</v>
      </c>
      <c r="E1641" s="264" t="s">
        <v>8785</v>
      </c>
    </row>
    <row r="1642" spans="1:5">
      <c r="A1642">
        <v>1827</v>
      </c>
      <c r="B1642" t="s">
        <v>3121</v>
      </c>
      <c r="C1642" t="s">
        <v>478</v>
      </c>
      <c r="D1642" t="s">
        <v>481</v>
      </c>
      <c r="E1642" s="264" t="s">
        <v>8786</v>
      </c>
    </row>
    <row r="1643" spans="1:5">
      <c r="A1643">
        <v>1831</v>
      </c>
      <c r="B1643" t="s">
        <v>3122</v>
      </c>
      <c r="C1643" t="s">
        <v>478</v>
      </c>
      <c r="D1643" t="s">
        <v>481</v>
      </c>
      <c r="E1643" s="264" t="s">
        <v>8787</v>
      </c>
    </row>
    <row r="1644" spans="1:5">
      <c r="A1644">
        <v>1825</v>
      </c>
      <c r="B1644" t="s">
        <v>3123</v>
      </c>
      <c r="C1644" t="s">
        <v>478</v>
      </c>
      <c r="D1644" t="s">
        <v>481</v>
      </c>
      <c r="E1644" s="264" t="s">
        <v>8788</v>
      </c>
    </row>
    <row r="1645" spans="1:5">
      <c r="A1645">
        <v>1828</v>
      </c>
      <c r="B1645" t="s">
        <v>3124</v>
      </c>
      <c r="C1645" t="s">
        <v>478</v>
      </c>
      <c r="D1645" t="s">
        <v>481</v>
      </c>
      <c r="E1645" s="264" t="s">
        <v>8789</v>
      </c>
    </row>
    <row r="1646" spans="1:5">
      <c r="A1646">
        <v>1845</v>
      </c>
      <c r="B1646" t="s">
        <v>3125</v>
      </c>
      <c r="C1646" t="s">
        <v>478</v>
      </c>
      <c r="D1646" t="s">
        <v>481</v>
      </c>
      <c r="E1646" s="264" t="s">
        <v>8790</v>
      </c>
    </row>
    <row r="1647" spans="1:5">
      <c r="A1647">
        <v>1824</v>
      </c>
      <c r="B1647" t="s">
        <v>3126</v>
      </c>
      <c r="C1647" t="s">
        <v>478</v>
      </c>
      <c r="D1647" t="s">
        <v>481</v>
      </c>
      <c r="E1647" s="264" t="s">
        <v>8791</v>
      </c>
    </row>
    <row r="1648" spans="1:5">
      <c r="A1648">
        <v>1941</v>
      </c>
      <c r="B1648" t="s">
        <v>3127</v>
      </c>
      <c r="C1648" t="s">
        <v>478</v>
      </c>
      <c r="D1648" t="s">
        <v>479</v>
      </c>
      <c r="E1648" s="264" t="s">
        <v>7970</v>
      </c>
    </row>
    <row r="1649" spans="1:5">
      <c r="A1649">
        <v>1940</v>
      </c>
      <c r="B1649" t="s">
        <v>3128</v>
      </c>
      <c r="C1649" t="s">
        <v>478</v>
      </c>
      <c r="D1649" t="s">
        <v>479</v>
      </c>
      <c r="E1649" s="264" t="s">
        <v>8792</v>
      </c>
    </row>
    <row r="1650" spans="1:5">
      <c r="A1650">
        <v>1937</v>
      </c>
      <c r="B1650" t="s">
        <v>3129</v>
      </c>
      <c r="C1650" t="s">
        <v>478</v>
      </c>
      <c r="D1650" t="s">
        <v>479</v>
      </c>
      <c r="E1650" s="264" t="s">
        <v>3683</v>
      </c>
    </row>
    <row r="1651" spans="1:5">
      <c r="A1651">
        <v>1939</v>
      </c>
      <c r="B1651" t="s">
        <v>3130</v>
      </c>
      <c r="C1651" t="s">
        <v>478</v>
      </c>
      <c r="D1651" t="s">
        <v>479</v>
      </c>
      <c r="E1651" s="264" t="s">
        <v>6883</v>
      </c>
    </row>
    <row r="1652" spans="1:5">
      <c r="A1652">
        <v>1942</v>
      </c>
      <c r="B1652" t="s">
        <v>3131</v>
      </c>
      <c r="C1652" t="s">
        <v>478</v>
      </c>
      <c r="D1652" t="s">
        <v>479</v>
      </c>
      <c r="E1652" s="264" t="s">
        <v>911</v>
      </c>
    </row>
    <row r="1653" spans="1:5">
      <c r="A1653">
        <v>1938</v>
      </c>
      <c r="B1653" t="s">
        <v>3132</v>
      </c>
      <c r="C1653" t="s">
        <v>478</v>
      </c>
      <c r="D1653" t="s">
        <v>479</v>
      </c>
      <c r="E1653" s="264" t="s">
        <v>1114</v>
      </c>
    </row>
    <row r="1654" spans="1:5">
      <c r="A1654">
        <v>42692</v>
      </c>
      <c r="B1654" t="s">
        <v>3133</v>
      </c>
      <c r="C1654" t="s">
        <v>478</v>
      </c>
      <c r="D1654" t="s">
        <v>481</v>
      </c>
      <c r="E1654" s="264" t="s">
        <v>8793</v>
      </c>
    </row>
    <row r="1655" spans="1:5">
      <c r="A1655">
        <v>42693</v>
      </c>
      <c r="B1655" t="s">
        <v>3134</v>
      </c>
      <c r="C1655" t="s">
        <v>478</v>
      </c>
      <c r="D1655" t="s">
        <v>481</v>
      </c>
      <c r="E1655" s="264" t="s">
        <v>8794</v>
      </c>
    </row>
    <row r="1656" spans="1:5">
      <c r="A1656">
        <v>42695</v>
      </c>
      <c r="B1656" t="s">
        <v>3135</v>
      </c>
      <c r="C1656" t="s">
        <v>478</v>
      </c>
      <c r="D1656" t="s">
        <v>481</v>
      </c>
      <c r="E1656" s="264" t="s">
        <v>8795</v>
      </c>
    </row>
    <row r="1657" spans="1:5">
      <c r="A1657">
        <v>42694</v>
      </c>
      <c r="B1657" t="s">
        <v>3136</v>
      </c>
      <c r="C1657" t="s">
        <v>478</v>
      </c>
      <c r="D1657" t="s">
        <v>481</v>
      </c>
      <c r="E1657" s="264" t="s">
        <v>8796</v>
      </c>
    </row>
    <row r="1658" spans="1:5">
      <c r="A1658">
        <v>20097</v>
      </c>
      <c r="B1658" t="s">
        <v>3137</v>
      </c>
      <c r="C1658" t="s">
        <v>478</v>
      </c>
      <c r="D1658" t="s">
        <v>479</v>
      </c>
      <c r="E1658" s="264" t="s">
        <v>8797</v>
      </c>
    </row>
    <row r="1659" spans="1:5">
      <c r="A1659">
        <v>20098</v>
      </c>
      <c r="B1659" t="s">
        <v>3138</v>
      </c>
      <c r="C1659" t="s">
        <v>478</v>
      </c>
      <c r="D1659" t="s">
        <v>479</v>
      </c>
      <c r="E1659" s="264" t="s">
        <v>8798</v>
      </c>
    </row>
    <row r="1660" spans="1:5">
      <c r="A1660">
        <v>20096</v>
      </c>
      <c r="B1660" t="s">
        <v>3139</v>
      </c>
      <c r="C1660" t="s">
        <v>478</v>
      </c>
      <c r="D1660" t="s">
        <v>479</v>
      </c>
      <c r="E1660" s="264" t="s">
        <v>7382</v>
      </c>
    </row>
    <row r="1661" spans="1:5">
      <c r="A1661">
        <v>1964</v>
      </c>
      <c r="B1661" t="s">
        <v>3140</v>
      </c>
      <c r="C1661" t="s">
        <v>478</v>
      </c>
      <c r="D1661" t="s">
        <v>479</v>
      </c>
      <c r="E1661" s="264" t="s">
        <v>8799</v>
      </c>
    </row>
    <row r="1662" spans="1:5">
      <c r="A1662">
        <v>1880</v>
      </c>
      <c r="B1662" t="s">
        <v>3141</v>
      </c>
      <c r="C1662" t="s">
        <v>478</v>
      </c>
      <c r="D1662" t="s">
        <v>479</v>
      </c>
      <c r="E1662" s="264" t="s">
        <v>829</v>
      </c>
    </row>
    <row r="1663" spans="1:5">
      <c r="A1663">
        <v>39274</v>
      </c>
      <c r="B1663" t="s">
        <v>3142</v>
      </c>
      <c r="C1663" t="s">
        <v>478</v>
      </c>
      <c r="D1663" t="s">
        <v>479</v>
      </c>
      <c r="E1663" s="264" t="s">
        <v>2861</v>
      </c>
    </row>
    <row r="1664" spans="1:5">
      <c r="A1664">
        <v>2628</v>
      </c>
      <c r="B1664" t="s">
        <v>3143</v>
      </c>
      <c r="C1664" t="s">
        <v>478</v>
      </c>
      <c r="D1664" t="s">
        <v>481</v>
      </c>
      <c r="E1664" s="264" t="s">
        <v>8800</v>
      </c>
    </row>
    <row r="1665" spans="1:5">
      <c r="A1665">
        <v>2622</v>
      </c>
      <c r="B1665" t="s">
        <v>3144</v>
      </c>
      <c r="C1665" t="s">
        <v>478</v>
      </c>
      <c r="D1665" t="s">
        <v>481</v>
      </c>
      <c r="E1665" s="264" t="s">
        <v>8335</v>
      </c>
    </row>
    <row r="1666" spans="1:5">
      <c r="A1666">
        <v>2623</v>
      </c>
      <c r="B1666" t="s">
        <v>3145</v>
      </c>
      <c r="C1666" t="s">
        <v>478</v>
      </c>
      <c r="D1666" t="s">
        <v>481</v>
      </c>
      <c r="E1666" s="264" t="s">
        <v>8801</v>
      </c>
    </row>
    <row r="1667" spans="1:5">
      <c r="A1667">
        <v>2624</v>
      </c>
      <c r="B1667" t="s">
        <v>3146</v>
      </c>
      <c r="C1667" t="s">
        <v>478</v>
      </c>
      <c r="D1667" t="s">
        <v>481</v>
      </c>
      <c r="E1667" s="264" t="s">
        <v>8802</v>
      </c>
    </row>
    <row r="1668" spans="1:5">
      <c r="A1668">
        <v>2625</v>
      </c>
      <c r="B1668" t="s">
        <v>3147</v>
      </c>
      <c r="C1668" t="s">
        <v>478</v>
      </c>
      <c r="D1668" t="s">
        <v>481</v>
      </c>
      <c r="E1668" s="264" t="s">
        <v>7821</v>
      </c>
    </row>
    <row r="1669" spans="1:5">
      <c r="A1669">
        <v>2626</v>
      </c>
      <c r="B1669" t="s">
        <v>3148</v>
      </c>
      <c r="C1669" t="s">
        <v>478</v>
      </c>
      <c r="D1669" t="s">
        <v>481</v>
      </c>
      <c r="E1669" s="264" t="s">
        <v>8474</v>
      </c>
    </row>
    <row r="1670" spans="1:5">
      <c r="A1670">
        <v>2630</v>
      </c>
      <c r="B1670" t="s">
        <v>3149</v>
      </c>
      <c r="C1670" t="s">
        <v>478</v>
      </c>
      <c r="D1670" t="s">
        <v>481</v>
      </c>
      <c r="E1670" s="264" t="s">
        <v>8803</v>
      </c>
    </row>
    <row r="1671" spans="1:5">
      <c r="A1671">
        <v>2627</v>
      </c>
      <c r="B1671" t="s">
        <v>3150</v>
      </c>
      <c r="C1671" t="s">
        <v>478</v>
      </c>
      <c r="D1671" t="s">
        <v>481</v>
      </c>
      <c r="E1671" s="264" t="s">
        <v>8804</v>
      </c>
    </row>
    <row r="1672" spans="1:5">
      <c r="A1672">
        <v>2629</v>
      </c>
      <c r="B1672" t="s">
        <v>3151</v>
      </c>
      <c r="C1672" t="s">
        <v>478</v>
      </c>
      <c r="D1672" t="s">
        <v>481</v>
      </c>
      <c r="E1672" s="264" t="s">
        <v>7425</v>
      </c>
    </row>
    <row r="1673" spans="1:5">
      <c r="A1673">
        <v>12033</v>
      </c>
      <c r="B1673" t="s">
        <v>3152</v>
      </c>
      <c r="C1673" t="s">
        <v>478</v>
      </c>
      <c r="D1673" t="s">
        <v>479</v>
      </c>
      <c r="E1673" s="264" t="s">
        <v>1085</v>
      </c>
    </row>
    <row r="1674" spans="1:5">
      <c r="A1674">
        <v>40408</v>
      </c>
      <c r="B1674" t="s">
        <v>3153</v>
      </c>
      <c r="C1674" t="s">
        <v>478</v>
      </c>
      <c r="D1674" t="s">
        <v>479</v>
      </c>
      <c r="E1674" s="264" t="s">
        <v>7383</v>
      </c>
    </row>
    <row r="1675" spans="1:5">
      <c r="A1675">
        <v>40409</v>
      </c>
      <c r="B1675" t="s">
        <v>3154</v>
      </c>
      <c r="C1675" t="s">
        <v>478</v>
      </c>
      <c r="D1675" t="s">
        <v>479</v>
      </c>
      <c r="E1675" s="264" t="s">
        <v>1172</v>
      </c>
    </row>
    <row r="1676" spans="1:5">
      <c r="A1676">
        <v>39276</v>
      </c>
      <c r="B1676" t="s">
        <v>3155</v>
      </c>
      <c r="C1676" t="s">
        <v>478</v>
      </c>
      <c r="D1676" t="s">
        <v>479</v>
      </c>
      <c r="E1676" s="264" t="s">
        <v>8471</v>
      </c>
    </row>
    <row r="1677" spans="1:5">
      <c r="A1677">
        <v>39277</v>
      </c>
      <c r="B1677" t="s">
        <v>3156</v>
      </c>
      <c r="C1677" t="s">
        <v>478</v>
      </c>
      <c r="D1677" t="s">
        <v>479</v>
      </c>
      <c r="E1677" s="264" t="s">
        <v>7978</v>
      </c>
    </row>
    <row r="1678" spans="1:5">
      <c r="A1678">
        <v>12034</v>
      </c>
      <c r="B1678" t="s">
        <v>3157</v>
      </c>
      <c r="C1678" t="s">
        <v>478</v>
      </c>
      <c r="D1678" t="s">
        <v>479</v>
      </c>
      <c r="E1678" s="264" t="s">
        <v>7748</v>
      </c>
    </row>
    <row r="1679" spans="1:5">
      <c r="A1679">
        <v>39879</v>
      </c>
      <c r="B1679" t="s">
        <v>3158</v>
      </c>
      <c r="C1679" t="s">
        <v>478</v>
      </c>
      <c r="D1679" t="s">
        <v>481</v>
      </c>
      <c r="E1679" s="264" t="s">
        <v>7495</v>
      </c>
    </row>
    <row r="1680" spans="1:5">
      <c r="A1680">
        <v>39880</v>
      </c>
      <c r="B1680" t="s">
        <v>3159</v>
      </c>
      <c r="C1680" t="s">
        <v>478</v>
      </c>
      <c r="D1680" t="s">
        <v>481</v>
      </c>
      <c r="E1680" s="264" t="s">
        <v>8805</v>
      </c>
    </row>
    <row r="1681" spans="1:5">
      <c r="A1681">
        <v>39881</v>
      </c>
      <c r="B1681" t="s">
        <v>3160</v>
      </c>
      <c r="C1681" t="s">
        <v>478</v>
      </c>
      <c r="D1681" t="s">
        <v>481</v>
      </c>
      <c r="E1681" s="264" t="s">
        <v>8806</v>
      </c>
    </row>
    <row r="1682" spans="1:5">
      <c r="A1682">
        <v>39882</v>
      </c>
      <c r="B1682" t="s">
        <v>3161</v>
      </c>
      <c r="C1682" t="s">
        <v>478</v>
      </c>
      <c r="D1682" t="s">
        <v>481</v>
      </c>
      <c r="E1682" s="264" t="s">
        <v>8807</v>
      </c>
    </row>
    <row r="1683" spans="1:5">
      <c r="A1683">
        <v>39883</v>
      </c>
      <c r="B1683" t="s">
        <v>3163</v>
      </c>
      <c r="C1683" t="s">
        <v>478</v>
      </c>
      <c r="D1683" t="s">
        <v>481</v>
      </c>
      <c r="E1683" s="264" t="s">
        <v>8808</v>
      </c>
    </row>
    <row r="1684" spans="1:5">
      <c r="A1684">
        <v>39884</v>
      </c>
      <c r="B1684" t="s">
        <v>3164</v>
      </c>
      <c r="C1684" t="s">
        <v>478</v>
      </c>
      <c r="D1684" t="s">
        <v>481</v>
      </c>
      <c r="E1684" s="264" t="s">
        <v>8809</v>
      </c>
    </row>
    <row r="1685" spans="1:5">
      <c r="A1685">
        <v>39885</v>
      </c>
      <c r="B1685" t="s">
        <v>3165</v>
      </c>
      <c r="C1685" t="s">
        <v>478</v>
      </c>
      <c r="D1685" t="s">
        <v>481</v>
      </c>
      <c r="E1685" s="264" t="s">
        <v>8810</v>
      </c>
    </row>
    <row r="1686" spans="1:5">
      <c r="A1686">
        <v>1777</v>
      </c>
      <c r="B1686" t="s">
        <v>3166</v>
      </c>
      <c r="C1686" t="s">
        <v>478</v>
      </c>
      <c r="D1686" t="s">
        <v>481</v>
      </c>
      <c r="E1686" s="264" t="s">
        <v>8788</v>
      </c>
    </row>
    <row r="1687" spans="1:5">
      <c r="A1687">
        <v>1819</v>
      </c>
      <c r="B1687" t="s">
        <v>3167</v>
      </c>
      <c r="C1687" t="s">
        <v>478</v>
      </c>
      <c r="D1687" t="s">
        <v>481</v>
      </c>
      <c r="E1687" s="264" t="s">
        <v>8811</v>
      </c>
    </row>
    <row r="1688" spans="1:5">
      <c r="A1688">
        <v>1775</v>
      </c>
      <c r="B1688" t="s">
        <v>3168</v>
      </c>
      <c r="C1688" t="s">
        <v>478</v>
      </c>
      <c r="D1688" t="s">
        <v>481</v>
      </c>
      <c r="E1688" s="264" t="s">
        <v>8812</v>
      </c>
    </row>
    <row r="1689" spans="1:5">
      <c r="A1689">
        <v>1776</v>
      </c>
      <c r="B1689" t="s">
        <v>3169</v>
      </c>
      <c r="C1689" t="s">
        <v>478</v>
      </c>
      <c r="D1689" t="s">
        <v>481</v>
      </c>
      <c r="E1689" s="264" t="s">
        <v>8813</v>
      </c>
    </row>
    <row r="1690" spans="1:5">
      <c r="A1690">
        <v>1778</v>
      </c>
      <c r="B1690" t="s">
        <v>3170</v>
      </c>
      <c r="C1690" t="s">
        <v>478</v>
      </c>
      <c r="D1690" t="s">
        <v>481</v>
      </c>
      <c r="E1690" s="264" t="s">
        <v>8814</v>
      </c>
    </row>
    <row r="1691" spans="1:5">
      <c r="A1691">
        <v>1818</v>
      </c>
      <c r="B1691" t="s">
        <v>3171</v>
      </c>
      <c r="C1691" t="s">
        <v>478</v>
      </c>
      <c r="D1691" t="s">
        <v>481</v>
      </c>
      <c r="E1691" s="264" t="s">
        <v>8815</v>
      </c>
    </row>
    <row r="1692" spans="1:5">
      <c r="A1692">
        <v>1820</v>
      </c>
      <c r="B1692" t="s">
        <v>3172</v>
      </c>
      <c r="C1692" t="s">
        <v>478</v>
      </c>
      <c r="D1692" t="s">
        <v>481</v>
      </c>
      <c r="E1692" s="264" t="s">
        <v>8816</v>
      </c>
    </row>
    <row r="1693" spans="1:5">
      <c r="A1693">
        <v>1779</v>
      </c>
      <c r="B1693" t="s">
        <v>3173</v>
      </c>
      <c r="C1693" t="s">
        <v>478</v>
      </c>
      <c r="D1693" t="s">
        <v>481</v>
      </c>
      <c r="E1693" s="264" t="s">
        <v>8817</v>
      </c>
    </row>
    <row r="1694" spans="1:5">
      <c r="A1694">
        <v>1780</v>
      </c>
      <c r="B1694" t="s">
        <v>3174</v>
      </c>
      <c r="C1694" t="s">
        <v>478</v>
      </c>
      <c r="D1694" t="s">
        <v>481</v>
      </c>
      <c r="E1694" s="264" t="s">
        <v>8818</v>
      </c>
    </row>
    <row r="1695" spans="1:5">
      <c r="A1695">
        <v>1783</v>
      </c>
      <c r="B1695" t="s">
        <v>3175</v>
      </c>
      <c r="C1695" t="s">
        <v>478</v>
      </c>
      <c r="D1695" t="s">
        <v>481</v>
      </c>
      <c r="E1695" s="264" t="s">
        <v>8819</v>
      </c>
    </row>
    <row r="1696" spans="1:5">
      <c r="A1696">
        <v>1782</v>
      </c>
      <c r="B1696" t="s">
        <v>3176</v>
      </c>
      <c r="C1696" t="s">
        <v>478</v>
      </c>
      <c r="D1696" t="s">
        <v>481</v>
      </c>
      <c r="E1696" s="264" t="s">
        <v>8820</v>
      </c>
    </row>
    <row r="1697" spans="1:5">
      <c r="A1697">
        <v>1817</v>
      </c>
      <c r="B1697" t="s">
        <v>3177</v>
      </c>
      <c r="C1697" t="s">
        <v>478</v>
      </c>
      <c r="D1697" t="s">
        <v>481</v>
      </c>
      <c r="E1697" s="264" t="s">
        <v>8821</v>
      </c>
    </row>
    <row r="1698" spans="1:5">
      <c r="A1698">
        <v>1781</v>
      </c>
      <c r="B1698" t="s">
        <v>3178</v>
      </c>
      <c r="C1698" t="s">
        <v>478</v>
      </c>
      <c r="D1698" t="s">
        <v>481</v>
      </c>
      <c r="E1698" s="264" t="s">
        <v>8822</v>
      </c>
    </row>
    <row r="1699" spans="1:5">
      <c r="A1699">
        <v>1784</v>
      </c>
      <c r="B1699" t="s">
        <v>3179</v>
      </c>
      <c r="C1699" t="s">
        <v>478</v>
      </c>
      <c r="D1699" t="s">
        <v>481</v>
      </c>
      <c r="E1699" s="264" t="s">
        <v>8823</v>
      </c>
    </row>
    <row r="1700" spans="1:5">
      <c r="A1700">
        <v>1810</v>
      </c>
      <c r="B1700" t="s">
        <v>3180</v>
      </c>
      <c r="C1700" t="s">
        <v>478</v>
      </c>
      <c r="D1700" t="s">
        <v>481</v>
      </c>
      <c r="E1700" s="264" t="s">
        <v>8717</v>
      </c>
    </row>
    <row r="1701" spans="1:5">
      <c r="A1701">
        <v>1811</v>
      </c>
      <c r="B1701" t="s">
        <v>3181</v>
      </c>
      <c r="C1701" t="s">
        <v>478</v>
      </c>
      <c r="D1701" t="s">
        <v>481</v>
      </c>
      <c r="E1701" s="264" t="s">
        <v>8824</v>
      </c>
    </row>
    <row r="1702" spans="1:5">
      <c r="A1702">
        <v>1812</v>
      </c>
      <c r="B1702" t="s">
        <v>3182</v>
      </c>
      <c r="C1702" t="s">
        <v>478</v>
      </c>
      <c r="D1702" t="s">
        <v>481</v>
      </c>
      <c r="E1702" s="264" t="s">
        <v>8825</v>
      </c>
    </row>
    <row r="1703" spans="1:5">
      <c r="A1703">
        <v>40386</v>
      </c>
      <c r="B1703" t="s">
        <v>3183</v>
      </c>
      <c r="C1703" t="s">
        <v>478</v>
      </c>
      <c r="D1703" t="s">
        <v>481</v>
      </c>
      <c r="E1703" s="264" t="s">
        <v>8826</v>
      </c>
    </row>
    <row r="1704" spans="1:5">
      <c r="A1704">
        <v>40384</v>
      </c>
      <c r="B1704" t="s">
        <v>3184</v>
      </c>
      <c r="C1704" t="s">
        <v>478</v>
      </c>
      <c r="D1704" t="s">
        <v>481</v>
      </c>
      <c r="E1704" s="264" t="s">
        <v>8827</v>
      </c>
    </row>
    <row r="1705" spans="1:5">
      <c r="A1705">
        <v>40379</v>
      </c>
      <c r="B1705" t="s">
        <v>3185</v>
      </c>
      <c r="C1705" t="s">
        <v>478</v>
      </c>
      <c r="D1705" t="s">
        <v>481</v>
      </c>
      <c r="E1705" s="264" t="s">
        <v>8828</v>
      </c>
    </row>
    <row r="1706" spans="1:5">
      <c r="A1706">
        <v>40423</v>
      </c>
      <c r="B1706" t="s">
        <v>3186</v>
      </c>
      <c r="C1706" t="s">
        <v>478</v>
      </c>
      <c r="D1706" t="s">
        <v>481</v>
      </c>
      <c r="E1706" s="264" t="s">
        <v>8829</v>
      </c>
    </row>
    <row r="1707" spans="1:5">
      <c r="A1707">
        <v>40389</v>
      </c>
      <c r="B1707" t="s">
        <v>3187</v>
      </c>
      <c r="C1707" t="s">
        <v>478</v>
      </c>
      <c r="D1707" t="s">
        <v>481</v>
      </c>
      <c r="E1707" s="264" t="s">
        <v>8830</v>
      </c>
    </row>
    <row r="1708" spans="1:5">
      <c r="A1708">
        <v>40388</v>
      </c>
      <c r="B1708" t="s">
        <v>3188</v>
      </c>
      <c r="C1708" t="s">
        <v>478</v>
      </c>
      <c r="D1708" t="s">
        <v>481</v>
      </c>
      <c r="E1708" s="264" t="s">
        <v>8831</v>
      </c>
    </row>
    <row r="1709" spans="1:5">
      <c r="A1709">
        <v>40381</v>
      </c>
      <c r="B1709" t="s">
        <v>3189</v>
      </c>
      <c r="C1709" t="s">
        <v>478</v>
      </c>
      <c r="D1709" t="s">
        <v>481</v>
      </c>
      <c r="E1709" s="264" t="s">
        <v>8832</v>
      </c>
    </row>
    <row r="1710" spans="1:5">
      <c r="A1710">
        <v>40391</v>
      </c>
      <c r="B1710" t="s">
        <v>3190</v>
      </c>
      <c r="C1710" t="s">
        <v>478</v>
      </c>
      <c r="D1710" t="s">
        <v>481</v>
      </c>
      <c r="E1710" s="264" t="s">
        <v>8833</v>
      </c>
    </row>
    <row r="1711" spans="1:5">
      <c r="A1711">
        <v>40414</v>
      </c>
      <c r="B1711" t="s">
        <v>3191</v>
      </c>
      <c r="C1711" t="s">
        <v>478</v>
      </c>
      <c r="D1711" t="s">
        <v>481</v>
      </c>
      <c r="E1711" s="264" t="s">
        <v>8834</v>
      </c>
    </row>
    <row r="1712" spans="1:5">
      <c r="A1712">
        <v>40416</v>
      </c>
      <c r="B1712" t="s">
        <v>3192</v>
      </c>
      <c r="C1712" t="s">
        <v>478</v>
      </c>
      <c r="D1712" t="s">
        <v>481</v>
      </c>
      <c r="E1712" s="264" t="s">
        <v>6924</v>
      </c>
    </row>
    <row r="1713" spans="1:5">
      <c r="A1713">
        <v>40418</v>
      </c>
      <c r="B1713" t="s">
        <v>3193</v>
      </c>
      <c r="C1713" t="s">
        <v>478</v>
      </c>
      <c r="D1713" t="s">
        <v>481</v>
      </c>
      <c r="E1713" s="264" t="s">
        <v>8835</v>
      </c>
    </row>
    <row r="1714" spans="1:5">
      <c r="A1714">
        <v>2609</v>
      </c>
      <c r="B1714" t="s">
        <v>3194</v>
      </c>
      <c r="C1714" t="s">
        <v>478</v>
      </c>
      <c r="D1714" t="s">
        <v>481</v>
      </c>
      <c r="E1714" s="264" t="s">
        <v>8836</v>
      </c>
    </row>
    <row r="1715" spans="1:5">
      <c r="A1715">
        <v>2634</v>
      </c>
      <c r="B1715" t="s">
        <v>3195</v>
      </c>
      <c r="C1715" t="s">
        <v>478</v>
      </c>
      <c r="D1715" t="s">
        <v>481</v>
      </c>
      <c r="E1715" s="264" t="s">
        <v>8124</v>
      </c>
    </row>
    <row r="1716" spans="1:5">
      <c r="A1716">
        <v>2611</v>
      </c>
      <c r="B1716" t="s">
        <v>3196</v>
      </c>
      <c r="C1716" t="s">
        <v>478</v>
      </c>
      <c r="D1716" t="s">
        <v>481</v>
      </c>
      <c r="E1716" s="264" t="s">
        <v>8837</v>
      </c>
    </row>
    <row r="1717" spans="1:5">
      <c r="A1717">
        <v>34359</v>
      </c>
      <c r="B1717" t="s">
        <v>3197</v>
      </c>
      <c r="C1717" t="s">
        <v>478</v>
      </c>
      <c r="D1717" t="s">
        <v>481</v>
      </c>
      <c r="E1717" s="264" t="s">
        <v>6985</v>
      </c>
    </row>
    <row r="1718" spans="1:5">
      <c r="A1718">
        <v>1789</v>
      </c>
      <c r="B1718" t="s">
        <v>3198</v>
      </c>
      <c r="C1718" t="s">
        <v>478</v>
      </c>
      <c r="D1718" t="s">
        <v>481</v>
      </c>
      <c r="E1718" s="264" t="s">
        <v>8838</v>
      </c>
    </row>
    <row r="1719" spans="1:5">
      <c r="A1719">
        <v>1788</v>
      </c>
      <c r="B1719" t="s">
        <v>3199</v>
      </c>
      <c r="C1719" t="s">
        <v>478</v>
      </c>
      <c r="D1719" t="s">
        <v>481</v>
      </c>
      <c r="E1719" s="264" t="s">
        <v>8839</v>
      </c>
    </row>
    <row r="1720" spans="1:5">
      <c r="A1720">
        <v>1786</v>
      </c>
      <c r="B1720" t="s">
        <v>3200</v>
      </c>
      <c r="C1720" t="s">
        <v>478</v>
      </c>
      <c r="D1720" t="s">
        <v>481</v>
      </c>
      <c r="E1720" s="264" t="s">
        <v>8840</v>
      </c>
    </row>
    <row r="1721" spans="1:5">
      <c r="A1721">
        <v>1787</v>
      </c>
      <c r="B1721" t="s">
        <v>3201</v>
      </c>
      <c r="C1721" t="s">
        <v>478</v>
      </c>
      <c r="D1721" t="s">
        <v>481</v>
      </c>
      <c r="E1721" s="264" t="s">
        <v>8841</v>
      </c>
    </row>
    <row r="1722" spans="1:5">
      <c r="A1722">
        <v>1791</v>
      </c>
      <c r="B1722" t="s">
        <v>3202</v>
      </c>
      <c r="C1722" t="s">
        <v>478</v>
      </c>
      <c r="D1722" t="s">
        <v>481</v>
      </c>
      <c r="E1722" s="264" t="s">
        <v>8842</v>
      </c>
    </row>
    <row r="1723" spans="1:5">
      <c r="A1723">
        <v>1790</v>
      </c>
      <c r="B1723" t="s">
        <v>3203</v>
      </c>
      <c r="C1723" t="s">
        <v>478</v>
      </c>
      <c r="D1723" t="s">
        <v>481</v>
      </c>
      <c r="E1723" s="264" t="s">
        <v>8843</v>
      </c>
    </row>
    <row r="1724" spans="1:5">
      <c r="A1724">
        <v>1813</v>
      </c>
      <c r="B1724" t="s">
        <v>3204</v>
      </c>
      <c r="C1724" t="s">
        <v>478</v>
      </c>
      <c r="D1724" t="s">
        <v>481</v>
      </c>
      <c r="E1724" s="264" t="s">
        <v>8844</v>
      </c>
    </row>
    <row r="1725" spans="1:5">
      <c r="A1725">
        <v>1792</v>
      </c>
      <c r="B1725" t="s">
        <v>3205</v>
      </c>
      <c r="C1725" t="s">
        <v>478</v>
      </c>
      <c r="D1725" t="s">
        <v>481</v>
      </c>
      <c r="E1725" s="264" t="s">
        <v>8845</v>
      </c>
    </row>
    <row r="1726" spans="1:5">
      <c r="A1726">
        <v>1793</v>
      </c>
      <c r="B1726" t="s">
        <v>3206</v>
      </c>
      <c r="C1726" t="s">
        <v>478</v>
      </c>
      <c r="D1726" t="s">
        <v>481</v>
      </c>
      <c r="E1726" s="264" t="s">
        <v>8846</v>
      </c>
    </row>
    <row r="1727" spans="1:5">
      <c r="A1727">
        <v>1809</v>
      </c>
      <c r="B1727" t="s">
        <v>3207</v>
      </c>
      <c r="C1727" t="s">
        <v>478</v>
      </c>
      <c r="D1727" t="s">
        <v>481</v>
      </c>
      <c r="E1727" s="264" t="s">
        <v>8847</v>
      </c>
    </row>
    <row r="1728" spans="1:5">
      <c r="A1728">
        <v>1814</v>
      </c>
      <c r="B1728" t="s">
        <v>3208</v>
      </c>
      <c r="C1728" t="s">
        <v>478</v>
      </c>
      <c r="D1728" t="s">
        <v>481</v>
      </c>
      <c r="E1728" s="264" t="s">
        <v>8848</v>
      </c>
    </row>
    <row r="1729" spans="1:5">
      <c r="A1729">
        <v>1803</v>
      </c>
      <c r="B1729" t="s">
        <v>3209</v>
      </c>
      <c r="C1729" t="s">
        <v>478</v>
      </c>
      <c r="D1729" t="s">
        <v>481</v>
      </c>
      <c r="E1729" s="264" t="s">
        <v>8849</v>
      </c>
    </row>
    <row r="1730" spans="1:5">
      <c r="A1730">
        <v>1805</v>
      </c>
      <c r="B1730" t="s">
        <v>3210</v>
      </c>
      <c r="C1730" t="s">
        <v>478</v>
      </c>
      <c r="D1730" t="s">
        <v>481</v>
      </c>
      <c r="E1730" s="264" t="s">
        <v>7488</v>
      </c>
    </row>
    <row r="1731" spans="1:5">
      <c r="A1731">
        <v>1821</v>
      </c>
      <c r="B1731" t="s">
        <v>3211</v>
      </c>
      <c r="C1731" t="s">
        <v>478</v>
      </c>
      <c r="D1731" t="s">
        <v>481</v>
      </c>
      <c r="E1731" s="264" t="s">
        <v>8850</v>
      </c>
    </row>
    <row r="1732" spans="1:5">
      <c r="A1732">
        <v>1806</v>
      </c>
      <c r="B1732" t="s">
        <v>3212</v>
      </c>
      <c r="C1732" t="s">
        <v>478</v>
      </c>
      <c r="D1732" t="s">
        <v>481</v>
      </c>
      <c r="E1732" s="264" t="s">
        <v>8851</v>
      </c>
    </row>
    <row r="1733" spans="1:5">
      <c r="A1733">
        <v>1804</v>
      </c>
      <c r="B1733" t="s">
        <v>3213</v>
      </c>
      <c r="C1733" t="s">
        <v>478</v>
      </c>
      <c r="D1733" t="s">
        <v>481</v>
      </c>
      <c r="E1733" s="264" t="s">
        <v>8268</v>
      </c>
    </row>
    <row r="1734" spans="1:5">
      <c r="A1734">
        <v>1807</v>
      </c>
      <c r="B1734" t="s">
        <v>3214</v>
      </c>
      <c r="C1734" t="s">
        <v>478</v>
      </c>
      <c r="D1734" t="s">
        <v>481</v>
      </c>
      <c r="E1734" s="264" t="s">
        <v>8852</v>
      </c>
    </row>
    <row r="1735" spans="1:5">
      <c r="A1735">
        <v>1808</v>
      </c>
      <c r="B1735" t="s">
        <v>3215</v>
      </c>
      <c r="C1735" t="s">
        <v>478</v>
      </c>
      <c r="D1735" t="s">
        <v>481</v>
      </c>
      <c r="E1735" s="264" t="s">
        <v>8853</v>
      </c>
    </row>
    <row r="1736" spans="1:5">
      <c r="A1736">
        <v>1797</v>
      </c>
      <c r="B1736" t="s">
        <v>3216</v>
      </c>
      <c r="C1736" t="s">
        <v>478</v>
      </c>
      <c r="D1736" t="s">
        <v>481</v>
      </c>
      <c r="E1736" s="264" t="s">
        <v>8854</v>
      </c>
    </row>
    <row r="1737" spans="1:5">
      <c r="A1737">
        <v>1796</v>
      </c>
      <c r="B1737" t="s">
        <v>3217</v>
      </c>
      <c r="C1737" t="s">
        <v>478</v>
      </c>
      <c r="D1737" t="s">
        <v>481</v>
      </c>
      <c r="E1737" s="264" t="s">
        <v>8855</v>
      </c>
    </row>
    <row r="1738" spans="1:5">
      <c r="A1738">
        <v>1794</v>
      </c>
      <c r="B1738" t="s">
        <v>3218</v>
      </c>
      <c r="C1738" t="s">
        <v>478</v>
      </c>
      <c r="D1738" t="s">
        <v>481</v>
      </c>
      <c r="E1738" s="264" t="s">
        <v>8856</v>
      </c>
    </row>
    <row r="1739" spans="1:5">
      <c r="A1739">
        <v>1816</v>
      </c>
      <c r="B1739" t="s">
        <v>3219</v>
      </c>
      <c r="C1739" t="s">
        <v>478</v>
      </c>
      <c r="D1739" t="s">
        <v>481</v>
      </c>
      <c r="E1739" s="264" t="s">
        <v>8857</v>
      </c>
    </row>
    <row r="1740" spans="1:5">
      <c r="A1740">
        <v>1815</v>
      </c>
      <c r="B1740" t="s">
        <v>3220</v>
      </c>
      <c r="C1740" t="s">
        <v>478</v>
      </c>
      <c r="D1740" t="s">
        <v>481</v>
      </c>
      <c r="E1740" s="264" t="s">
        <v>8858</v>
      </c>
    </row>
    <row r="1741" spans="1:5">
      <c r="A1741">
        <v>1798</v>
      </c>
      <c r="B1741" t="s">
        <v>3221</v>
      </c>
      <c r="C1741" t="s">
        <v>478</v>
      </c>
      <c r="D1741" t="s">
        <v>481</v>
      </c>
      <c r="E1741" s="264" t="s">
        <v>8859</v>
      </c>
    </row>
    <row r="1742" spans="1:5">
      <c r="A1742">
        <v>1795</v>
      </c>
      <c r="B1742" t="s">
        <v>3222</v>
      </c>
      <c r="C1742" t="s">
        <v>478</v>
      </c>
      <c r="D1742" t="s">
        <v>481</v>
      </c>
      <c r="E1742" s="264" t="s">
        <v>8860</v>
      </c>
    </row>
    <row r="1743" spans="1:5">
      <c r="A1743">
        <v>1799</v>
      </c>
      <c r="B1743" t="s">
        <v>3223</v>
      </c>
      <c r="C1743" t="s">
        <v>478</v>
      </c>
      <c r="D1743" t="s">
        <v>481</v>
      </c>
      <c r="E1743" s="264" t="s">
        <v>8861</v>
      </c>
    </row>
    <row r="1744" spans="1:5">
      <c r="A1744">
        <v>1800</v>
      </c>
      <c r="B1744" t="s">
        <v>3224</v>
      </c>
      <c r="C1744" t="s">
        <v>478</v>
      </c>
      <c r="D1744" t="s">
        <v>481</v>
      </c>
      <c r="E1744" s="264" t="s">
        <v>8862</v>
      </c>
    </row>
    <row r="1745" spans="1:5">
      <c r="A1745">
        <v>1802</v>
      </c>
      <c r="B1745" t="s">
        <v>3225</v>
      </c>
      <c r="C1745" t="s">
        <v>478</v>
      </c>
      <c r="D1745" t="s">
        <v>481</v>
      </c>
      <c r="E1745" s="264" t="s">
        <v>8863</v>
      </c>
    </row>
    <row r="1746" spans="1:5">
      <c r="A1746">
        <v>40385</v>
      </c>
      <c r="B1746" t="s">
        <v>3226</v>
      </c>
      <c r="C1746" t="s">
        <v>478</v>
      </c>
      <c r="D1746" t="s">
        <v>481</v>
      </c>
      <c r="E1746" s="264" t="s">
        <v>8826</v>
      </c>
    </row>
    <row r="1747" spans="1:5">
      <c r="A1747">
        <v>40383</v>
      </c>
      <c r="B1747" t="s">
        <v>3227</v>
      </c>
      <c r="C1747" t="s">
        <v>478</v>
      </c>
      <c r="D1747" t="s">
        <v>481</v>
      </c>
      <c r="E1747" s="264" t="s">
        <v>8827</v>
      </c>
    </row>
    <row r="1748" spans="1:5">
      <c r="A1748">
        <v>40378</v>
      </c>
      <c r="B1748" t="s">
        <v>3228</v>
      </c>
      <c r="C1748" t="s">
        <v>478</v>
      </c>
      <c r="D1748" t="s">
        <v>481</v>
      </c>
      <c r="E1748" s="264" t="s">
        <v>8828</v>
      </c>
    </row>
    <row r="1749" spans="1:5">
      <c r="A1749">
        <v>40382</v>
      </c>
      <c r="B1749" t="s">
        <v>3229</v>
      </c>
      <c r="C1749" t="s">
        <v>478</v>
      </c>
      <c r="D1749" t="s">
        <v>481</v>
      </c>
      <c r="E1749" s="264" t="s">
        <v>8829</v>
      </c>
    </row>
    <row r="1750" spans="1:5">
      <c r="A1750">
        <v>40422</v>
      </c>
      <c r="B1750" t="s">
        <v>3230</v>
      </c>
      <c r="C1750" t="s">
        <v>478</v>
      </c>
      <c r="D1750" t="s">
        <v>481</v>
      </c>
      <c r="E1750" s="264" t="s">
        <v>8864</v>
      </c>
    </row>
    <row r="1751" spans="1:5">
      <c r="A1751">
        <v>40387</v>
      </c>
      <c r="B1751" t="s">
        <v>3231</v>
      </c>
      <c r="C1751" t="s">
        <v>478</v>
      </c>
      <c r="D1751" t="s">
        <v>481</v>
      </c>
      <c r="E1751" s="264" t="s">
        <v>8865</v>
      </c>
    </row>
    <row r="1752" spans="1:5">
      <c r="A1752">
        <v>40380</v>
      </c>
      <c r="B1752" t="s">
        <v>3232</v>
      </c>
      <c r="C1752" t="s">
        <v>478</v>
      </c>
      <c r="D1752" t="s">
        <v>481</v>
      </c>
      <c r="E1752" s="264" t="s">
        <v>8832</v>
      </c>
    </row>
    <row r="1753" spans="1:5">
      <c r="A1753">
        <v>40390</v>
      </c>
      <c r="B1753" t="s">
        <v>3233</v>
      </c>
      <c r="C1753" t="s">
        <v>478</v>
      </c>
      <c r="D1753" t="s">
        <v>481</v>
      </c>
      <c r="E1753" s="264" t="s">
        <v>8866</v>
      </c>
    </row>
    <row r="1754" spans="1:5">
      <c r="A1754">
        <v>40413</v>
      </c>
      <c r="B1754" t="s">
        <v>3234</v>
      </c>
      <c r="C1754" t="s">
        <v>478</v>
      </c>
      <c r="D1754" t="s">
        <v>481</v>
      </c>
      <c r="E1754" s="264" t="s">
        <v>1163</v>
      </c>
    </row>
    <row r="1755" spans="1:5">
      <c r="A1755">
        <v>40415</v>
      </c>
      <c r="B1755" t="s">
        <v>3235</v>
      </c>
      <c r="C1755" t="s">
        <v>478</v>
      </c>
      <c r="D1755" t="s">
        <v>481</v>
      </c>
      <c r="E1755" s="264" t="s">
        <v>8867</v>
      </c>
    </row>
    <row r="1756" spans="1:5">
      <c r="A1756">
        <v>40417</v>
      </c>
      <c r="B1756" t="s">
        <v>3236</v>
      </c>
      <c r="C1756" t="s">
        <v>478</v>
      </c>
      <c r="D1756" t="s">
        <v>481</v>
      </c>
      <c r="E1756" s="264" t="s">
        <v>8868</v>
      </c>
    </row>
    <row r="1757" spans="1:5">
      <c r="A1757">
        <v>39271</v>
      </c>
      <c r="B1757" t="s">
        <v>3237</v>
      </c>
      <c r="C1757" t="s">
        <v>478</v>
      </c>
      <c r="D1757" t="s">
        <v>479</v>
      </c>
      <c r="E1757" s="264" t="s">
        <v>1155</v>
      </c>
    </row>
    <row r="1758" spans="1:5">
      <c r="A1758">
        <v>39273</v>
      </c>
      <c r="B1758" t="s">
        <v>3238</v>
      </c>
      <c r="C1758" t="s">
        <v>478</v>
      </c>
      <c r="D1758" t="s">
        <v>479</v>
      </c>
      <c r="E1758" s="264" t="s">
        <v>799</v>
      </c>
    </row>
    <row r="1759" spans="1:5">
      <c r="A1759">
        <v>39272</v>
      </c>
      <c r="B1759" t="s">
        <v>3239</v>
      </c>
      <c r="C1759" t="s">
        <v>478</v>
      </c>
      <c r="D1759" t="s">
        <v>479</v>
      </c>
      <c r="E1759" s="264" t="s">
        <v>7336</v>
      </c>
    </row>
    <row r="1760" spans="1:5">
      <c r="A1760">
        <v>1875</v>
      </c>
      <c r="B1760" t="s">
        <v>3240</v>
      </c>
      <c r="C1760" t="s">
        <v>478</v>
      </c>
      <c r="D1760" t="s">
        <v>479</v>
      </c>
      <c r="E1760" s="264" t="s">
        <v>8161</v>
      </c>
    </row>
    <row r="1761" spans="1:5">
      <c r="A1761">
        <v>1874</v>
      </c>
      <c r="B1761" t="s">
        <v>3241</v>
      </c>
      <c r="C1761" t="s">
        <v>478</v>
      </c>
      <c r="D1761" t="s">
        <v>479</v>
      </c>
      <c r="E1761" s="264" t="s">
        <v>8869</v>
      </c>
    </row>
    <row r="1762" spans="1:5">
      <c r="A1762">
        <v>1870</v>
      </c>
      <c r="B1762" t="s">
        <v>3242</v>
      </c>
      <c r="C1762" t="s">
        <v>478</v>
      </c>
      <c r="D1762" t="s">
        <v>484</v>
      </c>
      <c r="E1762" s="264" t="s">
        <v>943</v>
      </c>
    </row>
    <row r="1763" spans="1:5">
      <c r="A1763">
        <v>1884</v>
      </c>
      <c r="B1763" t="s">
        <v>3243</v>
      </c>
      <c r="C1763" t="s">
        <v>478</v>
      </c>
      <c r="D1763" t="s">
        <v>479</v>
      </c>
      <c r="E1763" s="264" t="s">
        <v>1176</v>
      </c>
    </row>
    <row r="1764" spans="1:5">
      <c r="A1764">
        <v>1887</v>
      </c>
      <c r="B1764" t="s">
        <v>3244</v>
      </c>
      <c r="C1764" t="s">
        <v>478</v>
      </c>
      <c r="D1764" t="s">
        <v>479</v>
      </c>
      <c r="E1764" s="264" t="s">
        <v>7036</v>
      </c>
    </row>
    <row r="1765" spans="1:5">
      <c r="A1765">
        <v>1876</v>
      </c>
      <c r="B1765" t="s">
        <v>3245</v>
      </c>
      <c r="C1765" t="s">
        <v>478</v>
      </c>
      <c r="D1765" t="s">
        <v>479</v>
      </c>
      <c r="E1765" s="264" t="s">
        <v>8750</v>
      </c>
    </row>
    <row r="1766" spans="1:5">
      <c r="A1766">
        <v>1879</v>
      </c>
      <c r="B1766" t="s">
        <v>3246</v>
      </c>
      <c r="C1766" t="s">
        <v>478</v>
      </c>
      <c r="D1766" t="s">
        <v>479</v>
      </c>
      <c r="E1766" s="264" t="s">
        <v>977</v>
      </c>
    </row>
    <row r="1767" spans="1:5">
      <c r="A1767">
        <v>1877</v>
      </c>
      <c r="B1767" t="s">
        <v>3247</v>
      </c>
      <c r="C1767" t="s">
        <v>478</v>
      </c>
      <c r="D1767" t="s">
        <v>479</v>
      </c>
      <c r="E1767" s="264" t="s">
        <v>8870</v>
      </c>
    </row>
    <row r="1768" spans="1:5">
      <c r="A1768">
        <v>1878</v>
      </c>
      <c r="B1768" t="s">
        <v>3248</v>
      </c>
      <c r="C1768" t="s">
        <v>478</v>
      </c>
      <c r="D1768" t="s">
        <v>479</v>
      </c>
      <c r="E1768" s="264" t="s">
        <v>8871</v>
      </c>
    </row>
    <row r="1769" spans="1:5">
      <c r="A1769">
        <v>2621</v>
      </c>
      <c r="B1769" t="s">
        <v>3249</v>
      </c>
      <c r="C1769" t="s">
        <v>478</v>
      </c>
      <c r="D1769" t="s">
        <v>481</v>
      </c>
      <c r="E1769" s="264" t="s">
        <v>8872</v>
      </c>
    </row>
    <row r="1770" spans="1:5">
      <c r="A1770">
        <v>2616</v>
      </c>
      <c r="B1770" t="s">
        <v>3250</v>
      </c>
      <c r="C1770" t="s">
        <v>478</v>
      </c>
      <c r="D1770" t="s">
        <v>481</v>
      </c>
      <c r="E1770" s="264" t="s">
        <v>8873</v>
      </c>
    </row>
    <row r="1771" spans="1:5">
      <c r="A1771">
        <v>2633</v>
      </c>
      <c r="B1771" t="s">
        <v>3251</v>
      </c>
      <c r="C1771" t="s">
        <v>478</v>
      </c>
      <c r="D1771" t="s">
        <v>481</v>
      </c>
      <c r="E1771" s="264" t="s">
        <v>7338</v>
      </c>
    </row>
    <row r="1772" spans="1:5">
      <c r="A1772">
        <v>2617</v>
      </c>
      <c r="B1772" t="s">
        <v>3252</v>
      </c>
      <c r="C1772" t="s">
        <v>478</v>
      </c>
      <c r="D1772" t="s">
        <v>481</v>
      </c>
      <c r="E1772" s="264" t="s">
        <v>8874</v>
      </c>
    </row>
    <row r="1773" spans="1:5">
      <c r="A1773">
        <v>2618</v>
      </c>
      <c r="B1773" t="s">
        <v>3253</v>
      </c>
      <c r="C1773" t="s">
        <v>478</v>
      </c>
      <c r="D1773" t="s">
        <v>481</v>
      </c>
      <c r="E1773" s="264" t="s">
        <v>8875</v>
      </c>
    </row>
    <row r="1774" spans="1:5">
      <c r="A1774">
        <v>2632</v>
      </c>
      <c r="B1774" t="s">
        <v>3254</v>
      </c>
      <c r="C1774" t="s">
        <v>478</v>
      </c>
      <c r="D1774" t="s">
        <v>481</v>
      </c>
      <c r="E1774" s="264" t="s">
        <v>8834</v>
      </c>
    </row>
    <row r="1775" spans="1:5">
      <c r="A1775">
        <v>2631</v>
      </c>
      <c r="B1775" t="s">
        <v>3255</v>
      </c>
      <c r="C1775" t="s">
        <v>478</v>
      </c>
      <c r="D1775" t="s">
        <v>481</v>
      </c>
      <c r="E1775" s="264" t="s">
        <v>8876</v>
      </c>
    </row>
    <row r="1776" spans="1:5">
      <c r="A1776">
        <v>2619</v>
      </c>
      <c r="B1776" t="s">
        <v>3256</v>
      </c>
      <c r="C1776" t="s">
        <v>478</v>
      </c>
      <c r="D1776" t="s">
        <v>481</v>
      </c>
      <c r="E1776" s="264" t="s">
        <v>8877</v>
      </c>
    </row>
    <row r="1777" spans="1:5">
      <c r="A1777">
        <v>2620</v>
      </c>
      <c r="B1777" t="s">
        <v>3257</v>
      </c>
      <c r="C1777" t="s">
        <v>478</v>
      </c>
      <c r="D1777" t="s">
        <v>481</v>
      </c>
      <c r="E1777" s="264" t="s">
        <v>8878</v>
      </c>
    </row>
    <row r="1778" spans="1:5">
      <c r="A1778">
        <v>44472</v>
      </c>
      <c r="B1778" t="s">
        <v>3258</v>
      </c>
      <c r="C1778" t="s">
        <v>478</v>
      </c>
      <c r="D1778" t="s">
        <v>481</v>
      </c>
      <c r="E1778" s="264" t="s">
        <v>8879</v>
      </c>
    </row>
    <row r="1779" spans="1:5">
      <c r="A1779">
        <v>38369</v>
      </c>
      <c r="B1779" t="s">
        <v>3259</v>
      </c>
      <c r="C1779" t="s">
        <v>478</v>
      </c>
      <c r="D1779" t="s">
        <v>479</v>
      </c>
      <c r="E1779" s="264" t="s">
        <v>8880</v>
      </c>
    </row>
    <row r="1780" spans="1:5">
      <c r="A1780">
        <v>38370</v>
      </c>
      <c r="B1780" t="s">
        <v>3260</v>
      </c>
      <c r="C1780" t="s">
        <v>478</v>
      </c>
      <c r="D1780" t="s">
        <v>479</v>
      </c>
      <c r="E1780" s="264" t="s">
        <v>8880</v>
      </c>
    </row>
    <row r="1781" spans="1:5">
      <c r="A1781">
        <v>38372</v>
      </c>
      <c r="B1781" t="s">
        <v>3261</v>
      </c>
      <c r="C1781" t="s">
        <v>478</v>
      </c>
      <c r="D1781" t="s">
        <v>479</v>
      </c>
      <c r="E1781" s="264" t="s">
        <v>8225</v>
      </c>
    </row>
    <row r="1782" spans="1:5">
      <c r="A1782">
        <v>2357</v>
      </c>
      <c r="B1782" t="s">
        <v>8881</v>
      </c>
      <c r="C1782" t="s">
        <v>482</v>
      </c>
      <c r="D1782" t="s">
        <v>479</v>
      </c>
      <c r="E1782" s="264" t="s">
        <v>8882</v>
      </c>
    </row>
    <row r="1783" spans="1:5">
      <c r="A1783">
        <v>40806</v>
      </c>
      <c r="B1783" t="s">
        <v>3262</v>
      </c>
      <c r="C1783" t="s">
        <v>488</v>
      </c>
      <c r="D1783" t="s">
        <v>479</v>
      </c>
      <c r="E1783" s="264" t="s">
        <v>8883</v>
      </c>
    </row>
    <row r="1784" spans="1:5">
      <c r="A1784">
        <v>2355</v>
      </c>
      <c r="B1784" t="s">
        <v>8884</v>
      </c>
      <c r="C1784" t="s">
        <v>482</v>
      </c>
      <c r="D1784" t="s">
        <v>479</v>
      </c>
      <c r="E1784" s="264" t="s">
        <v>7128</v>
      </c>
    </row>
    <row r="1785" spans="1:5">
      <c r="A1785">
        <v>40805</v>
      </c>
      <c r="B1785" t="s">
        <v>3263</v>
      </c>
      <c r="C1785" t="s">
        <v>488</v>
      </c>
      <c r="D1785" t="s">
        <v>479</v>
      </c>
      <c r="E1785" s="264" t="s">
        <v>8885</v>
      </c>
    </row>
    <row r="1786" spans="1:5">
      <c r="A1786">
        <v>2358</v>
      </c>
      <c r="B1786" t="s">
        <v>8886</v>
      </c>
      <c r="C1786" t="s">
        <v>482</v>
      </c>
      <c r="D1786" t="s">
        <v>479</v>
      </c>
      <c r="E1786" s="264" t="s">
        <v>8348</v>
      </c>
    </row>
    <row r="1787" spans="1:5">
      <c r="A1787">
        <v>40807</v>
      </c>
      <c r="B1787" t="s">
        <v>3264</v>
      </c>
      <c r="C1787" t="s">
        <v>488</v>
      </c>
      <c r="D1787" t="s">
        <v>479</v>
      </c>
      <c r="E1787" s="264" t="s">
        <v>8887</v>
      </c>
    </row>
    <row r="1788" spans="1:5">
      <c r="A1788">
        <v>2359</v>
      </c>
      <c r="B1788" t="s">
        <v>8888</v>
      </c>
      <c r="C1788" t="s">
        <v>482</v>
      </c>
      <c r="D1788" t="s">
        <v>479</v>
      </c>
      <c r="E1788" s="264" t="s">
        <v>8348</v>
      </c>
    </row>
    <row r="1789" spans="1:5">
      <c r="A1789">
        <v>40808</v>
      </c>
      <c r="B1789" t="s">
        <v>3265</v>
      </c>
      <c r="C1789" t="s">
        <v>488</v>
      </c>
      <c r="D1789" t="s">
        <v>479</v>
      </c>
      <c r="E1789" s="264" t="s">
        <v>8887</v>
      </c>
    </row>
    <row r="1790" spans="1:5">
      <c r="A1790">
        <v>44330</v>
      </c>
      <c r="B1790" t="s">
        <v>3266</v>
      </c>
      <c r="C1790" t="s">
        <v>487</v>
      </c>
      <c r="D1790" t="s">
        <v>479</v>
      </c>
      <c r="E1790" s="264" t="s">
        <v>8889</v>
      </c>
    </row>
    <row r="1791" spans="1:5">
      <c r="A1791">
        <v>43144</v>
      </c>
      <c r="B1791" t="s">
        <v>3267</v>
      </c>
      <c r="C1791" t="s">
        <v>486</v>
      </c>
      <c r="D1791" t="s">
        <v>479</v>
      </c>
      <c r="E1791" s="264" t="s">
        <v>8890</v>
      </c>
    </row>
    <row r="1792" spans="1:5">
      <c r="A1792">
        <v>39397</v>
      </c>
      <c r="B1792" t="s">
        <v>3268</v>
      </c>
      <c r="C1792" t="s">
        <v>487</v>
      </c>
      <c r="D1792" t="s">
        <v>479</v>
      </c>
      <c r="E1792" s="264" t="s">
        <v>8891</v>
      </c>
    </row>
    <row r="1793" spans="1:5">
      <c r="A1793">
        <v>2692</v>
      </c>
      <c r="B1793" t="s">
        <v>3269</v>
      </c>
      <c r="C1793" t="s">
        <v>487</v>
      </c>
      <c r="D1793" t="s">
        <v>479</v>
      </c>
      <c r="E1793" s="264" t="s">
        <v>8244</v>
      </c>
    </row>
    <row r="1794" spans="1:5">
      <c r="A1794">
        <v>44329</v>
      </c>
      <c r="B1794" t="s">
        <v>3270</v>
      </c>
      <c r="C1794" t="s">
        <v>487</v>
      </c>
      <c r="D1794" t="s">
        <v>479</v>
      </c>
      <c r="E1794" s="264" t="s">
        <v>7256</v>
      </c>
    </row>
    <row r="1795" spans="1:5">
      <c r="A1795">
        <v>5318</v>
      </c>
      <c r="B1795" t="s">
        <v>3271</v>
      </c>
      <c r="C1795" t="s">
        <v>487</v>
      </c>
      <c r="D1795" t="s">
        <v>484</v>
      </c>
      <c r="E1795" s="264" t="s">
        <v>8892</v>
      </c>
    </row>
    <row r="1796" spans="1:5">
      <c r="A1796">
        <v>5330</v>
      </c>
      <c r="B1796" t="s">
        <v>3272</v>
      </c>
      <c r="C1796" t="s">
        <v>487</v>
      </c>
      <c r="D1796" t="s">
        <v>479</v>
      </c>
      <c r="E1796" s="264" t="s">
        <v>7844</v>
      </c>
    </row>
    <row r="1797" spans="1:5">
      <c r="A1797">
        <v>44532</v>
      </c>
      <c r="B1797" t="s">
        <v>3273</v>
      </c>
      <c r="C1797" t="s">
        <v>478</v>
      </c>
      <c r="D1797" t="s">
        <v>479</v>
      </c>
      <c r="E1797" s="264" t="s">
        <v>8893</v>
      </c>
    </row>
    <row r="1798" spans="1:5">
      <c r="A1798">
        <v>44531</v>
      </c>
      <c r="B1798" t="s">
        <v>3274</v>
      </c>
      <c r="C1798" t="s">
        <v>478</v>
      </c>
      <c r="D1798" t="s">
        <v>479</v>
      </c>
      <c r="E1798" s="264" t="s">
        <v>8894</v>
      </c>
    </row>
    <row r="1799" spans="1:5">
      <c r="A1799">
        <v>38140</v>
      </c>
      <c r="B1799" t="s">
        <v>3275</v>
      </c>
      <c r="C1799" t="s">
        <v>478</v>
      </c>
      <c r="D1799" t="s">
        <v>484</v>
      </c>
      <c r="E1799" s="264" t="s">
        <v>1250</v>
      </c>
    </row>
    <row r="1800" spans="1:5">
      <c r="A1800">
        <v>13887</v>
      </c>
      <c r="B1800" t="s">
        <v>3276</v>
      </c>
      <c r="C1800" t="s">
        <v>478</v>
      </c>
      <c r="D1800" t="s">
        <v>479</v>
      </c>
      <c r="E1800" s="264" t="s">
        <v>8895</v>
      </c>
    </row>
    <row r="1801" spans="1:5">
      <c r="A1801">
        <v>44495</v>
      </c>
      <c r="B1801" t="s">
        <v>3277</v>
      </c>
      <c r="C1801" t="s">
        <v>478</v>
      </c>
      <c r="D1801" t="s">
        <v>479</v>
      </c>
      <c r="E1801" s="264" t="s">
        <v>7628</v>
      </c>
    </row>
    <row r="1802" spans="1:5">
      <c r="A1802">
        <v>44533</v>
      </c>
      <c r="B1802" t="s">
        <v>3278</v>
      </c>
      <c r="C1802" t="s">
        <v>478</v>
      </c>
      <c r="D1802" t="s">
        <v>479</v>
      </c>
      <c r="E1802" s="264" t="s">
        <v>8896</v>
      </c>
    </row>
    <row r="1803" spans="1:5">
      <c r="A1803">
        <v>44534</v>
      </c>
      <c r="B1803" t="s">
        <v>3279</v>
      </c>
      <c r="C1803" t="s">
        <v>478</v>
      </c>
      <c r="D1803" t="s">
        <v>479</v>
      </c>
      <c r="E1803" s="264" t="s">
        <v>7584</v>
      </c>
    </row>
    <row r="1804" spans="1:5">
      <c r="A1804">
        <v>34544</v>
      </c>
      <c r="B1804" t="s">
        <v>3280</v>
      </c>
      <c r="C1804" t="s">
        <v>478</v>
      </c>
      <c r="D1804" t="s">
        <v>479</v>
      </c>
      <c r="E1804" s="264" t="s">
        <v>8897</v>
      </c>
    </row>
    <row r="1805" spans="1:5">
      <c r="A1805">
        <v>34729</v>
      </c>
      <c r="B1805" t="s">
        <v>3281</v>
      </c>
      <c r="C1805" t="s">
        <v>478</v>
      </c>
      <c r="D1805" t="s">
        <v>479</v>
      </c>
      <c r="E1805" s="264" t="s">
        <v>8898</v>
      </c>
    </row>
    <row r="1806" spans="1:5">
      <c r="A1806">
        <v>34734</v>
      </c>
      <c r="B1806" t="s">
        <v>3282</v>
      </c>
      <c r="C1806" t="s">
        <v>478</v>
      </c>
      <c r="D1806" t="s">
        <v>479</v>
      </c>
      <c r="E1806" s="264" t="s">
        <v>8899</v>
      </c>
    </row>
    <row r="1807" spans="1:5">
      <c r="A1807">
        <v>34738</v>
      </c>
      <c r="B1807" t="s">
        <v>3283</v>
      </c>
      <c r="C1807" t="s">
        <v>478</v>
      </c>
      <c r="D1807" t="s">
        <v>479</v>
      </c>
      <c r="E1807" s="264" t="s">
        <v>8900</v>
      </c>
    </row>
    <row r="1808" spans="1:5">
      <c r="A1808">
        <v>2391</v>
      </c>
      <c r="B1808" t="s">
        <v>3284</v>
      </c>
      <c r="C1808" t="s">
        <v>478</v>
      </c>
      <c r="D1808" t="s">
        <v>479</v>
      </c>
      <c r="E1808" s="264" t="s">
        <v>8901</v>
      </c>
    </row>
    <row r="1809" spans="1:5">
      <c r="A1809">
        <v>2374</v>
      </c>
      <c r="B1809" t="s">
        <v>3285</v>
      </c>
      <c r="C1809" t="s">
        <v>478</v>
      </c>
      <c r="D1809" t="s">
        <v>479</v>
      </c>
      <c r="E1809" s="264" t="s">
        <v>8902</v>
      </c>
    </row>
    <row r="1810" spans="1:5">
      <c r="A1810">
        <v>2377</v>
      </c>
      <c r="B1810" t="s">
        <v>3286</v>
      </c>
      <c r="C1810" t="s">
        <v>478</v>
      </c>
      <c r="D1810" t="s">
        <v>479</v>
      </c>
      <c r="E1810" s="264" t="s">
        <v>8903</v>
      </c>
    </row>
    <row r="1811" spans="1:5">
      <c r="A1811">
        <v>2393</v>
      </c>
      <c r="B1811" t="s">
        <v>3287</v>
      </c>
      <c r="C1811" t="s">
        <v>478</v>
      </c>
      <c r="D1811" t="s">
        <v>479</v>
      </c>
      <c r="E1811" s="264" t="s">
        <v>8904</v>
      </c>
    </row>
    <row r="1812" spans="1:5">
      <c r="A1812">
        <v>34705</v>
      </c>
      <c r="B1812" t="s">
        <v>3288</v>
      </c>
      <c r="C1812" t="s">
        <v>478</v>
      </c>
      <c r="D1812" t="s">
        <v>479</v>
      </c>
      <c r="E1812" s="264" t="s">
        <v>8905</v>
      </c>
    </row>
    <row r="1813" spans="1:5">
      <c r="A1813">
        <v>34707</v>
      </c>
      <c r="B1813" t="s">
        <v>3289</v>
      </c>
      <c r="C1813" t="s">
        <v>478</v>
      </c>
      <c r="D1813" t="s">
        <v>479</v>
      </c>
      <c r="E1813" s="264" t="s">
        <v>8906</v>
      </c>
    </row>
    <row r="1814" spans="1:5">
      <c r="A1814">
        <v>2378</v>
      </c>
      <c r="B1814" t="s">
        <v>3290</v>
      </c>
      <c r="C1814" t="s">
        <v>478</v>
      </c>
      <c r="D1814" t="s">
        <v>479</v>
      </c>
      <c r="E1814" s="264" t="s">
        <v>8907</v>
      </c>
    </row>
    <row r="1815" spans="1:5">
      <c r="A1815">
        <v>2379</v>
      </c>
      <c r="B1815" t="s">
        <v>3291</v>
      </c>
      <c r="C1815" t="s">
        <v>478</v>
      </c>
      <c r="D1815" t="s">
        <v>479</v>
      </c>
      <c r="E1815" s="264" t="s">
        <v>8907</v>
      </c>
    </row>
    <row r="1816" spans="1:5">
      <c r="A1816">
        <v>2376</v>
      </c>
      <c r="B1816" t="s">
        <v>3292</v>
      </c>
      <c r="C1816" t="s">
        <v>478</v>
      </c>
      <c r="D1816" t="s">
        <v>479</v>
      </c>
      <c r="E1816" s="264" t="s">
        <v>8908</v>
      </c>
    </row>
    <row r="1817" spans="1:5">
      <c r="A1817">
        <v>2394</v>
      </c>
      <c r="B1817" t="s">
        <v>3293</v>
      </c>
      <c r="C1817" t="s">
        <v>478</v>
      </c>
      <c r="D1817" t="s">
        <v>479</v>
      </c>
      <c r="E1817" s="264" t="s">
        <v>8909</v>
      </c>
    </row>
    <row r="1818" spans="1:5">
      <c r="A1818">
        <v>34686</v>
      </c>
      <c r="B1818" t="s">
        <v>3294</v>
      </c>
      <c r="C1818" t="s">
        <v>478</v>
      </c>
      <c r="D1818" t="s">
        <v>479</v>
      </c>
      <c r="E1818" s="264" t="s">
        <v>8673</v>
      </c>
    </row>
    <row r="1819" spans="1:5">
      <c r="A1819">
        <v>34616</v>
      </c>
      <c r="B1819" t="s">
        <v>3295</v>
      </c>
      <c r="C1819" t="s">
        <v>478</v>
      </c>
      <c r="D1819" t="s">
        <v>479</v>
      </c>
      <c r="E1819" s="264" t="s">
        <v>8910</v>
      </c>
    </row>
    <row r="1820" spans="1:5">
      <c r="A1820">
        <v>34623</v>
      </c>
      <c r="B1820" t="s">
        <v>3296</v>
      </c>
      <c r="C1820" t="s">
        <v>478</v>
      </c>
      <c r="D1820" t="s">
        <v>479</v>
      </c>
      <c r="E1820" s="264" t="s">
        <v>8911</v>
      </c>
    </row>
    <row r="1821" spans="1:5">
      <c r="A1821">
        <v>34628</v>
      </c>
      <c r="B1821" t="s">
        <v>3297</v>
      </c>
      <c r="C1821" t="s">
        <v>478</v>
      </c>
      <c r="D1821" t="s">
        <v>479</v>
      </c>
      <c r="E1821" s="264" t="s">
        <v>8912</v>
      </c>
    </row>
    <row r="1822" spans="1:5">
      <c r="A1822">
        <v>34653</v>
      </c>
      <c r="B1822" t="s">
        <v>3298</v>
      </c>
      <c r="C1822" t="s">
        <v>478</v>
      </c>
      <c r="D1822" t="s">
        <v>479</v>
      </c>
      <c r="E1822" s="264" t="s">
        <v>7838</v>
      </c>
    </row>
    <row r="1823" spans="1:5">
      <c r="A1823">
        <v>34688</v>
      </c>
      <c r="B1823" t="s">
        <v>3299</v>
      </c>
      <c r="C1823" t="s">
        <v>478</v>
      </c>
      <c r="D1823" t="s">
        <v>479</v>
      </c>
      <c r="E1823" s="264" t="s">
        <v>7195</v>
      </c>
    </row>
    <row r="1824" spans="1:5">
      <c r="A1824">
        <v>34709</v>
      </c>
      <c r="B1824" t="s">
        <v>3300</v>
      </c>
      <c r="C1824" t="s">
        <v>478</v>
      </c>
      <c r="D1824" t="s">
        <v>479</v>
      </c>
      <c r="E1824" s="264" t="s">
        <v>8913</v>
      </c>
    </row>
    <row r="1825" spans="1:5">
      <c r="A1825">
        <v>34714</v>
      </c>
      <c r="B1825" t="s">
        <v>3301</v>
      </c>
      <c r="C1825" t="s">
        <v>478</v>
      </c>
      <c r="D1825" t="s">
        <v>479</v>
      </c>
      <c r="E1825" s="264" t="s">
        <v>8914</v>
      </c>
    </row>
    <row r="1826" spans="1:5">
      <c r="A1826">
        <v>2388</v>
      </c>
      <c r="B1826" t="s">
        <v>3302</v>
      </c>
      <c r="C1826" t="s">
        <v>478</v>
      </c>
      <c r="D1826" t="s">
        <v>479</v>
      </c>
      <c r="E1826" s="264" t="s">
        <v>8915</v>
      </c>
    </row>
    <row r="1827" spans="1:5">
      <c r="A1827">
        <v>34606</v>
      </c>
      <c r="B1827" t="s">
        <v>3303</v>
      </c>
      <c r="C1827" t="s">
        <v>478</v>
      </c>
      <c r="D1827" t="s">
        <v>479</v>
      </c>
      <c r="E1827" s="264" t="s">
        <v>8916</v>
      </c>
    </row>
    <row r="1828" spans="1:5">
      <c r="A1828">
        <v>34689</v>
      </c>
      <c r="B1828" t="s">
        <v>3304</v>
      </c>
      <c r="C1828" t="s">
        <v>478</v>
      </c>
      <c r="D1828" t="s">
        <v>479</v>
      </c>
      <c r="E1828" s="264" t="s">
        <v>7390</v>
      </c>
    </row>
    <row r="1829" spans="1:5">
      <c r="A1829">
        <v>2370</v>
      </c>
      <c r="B1829" t="s">
        <v>3305</v>
      </c>
      <c r="C1829" t="s">
        <v>478</v>
      </c>
      <c r="D1829" t="s">
        <v>484</v>
      </c>
      <c r="E1829" s="264" t="s">
        <v>8917</v>
      </c>
    </row>
    <row r="1830" spans="1:5">
      <c r="A1830">
        <v>2386</v>
      </c>
      <c r="B1830" t="s">
        <v>3306</v>
      </c>
      <c r="C1830" t="s">
        <v>478</v>
      </c>
      <c r="D1830" t="s">
        <v>479</v>
      </c>
      <c r="E1830" s="264" t="s">
        <v>8918</v>
      </c>
    </row>
    <row r="1831" spans="1:5">
      <c r="A1831">
        <v>2392</v>
      </c>
      <c r="B1831" t="s">
        <v>3308</v>
      </c>
      <c r="C1831" t="s">
        <v>478</v>
      </c>
      <c r="D1831" t="s">
        <v>479</v>
      </c>
      <c r="E1831" s="264" t="s">
        <v>8919</v>
      </c>
    </row>
    <row r="1832" spans="1:5">
      <c r="A1832">
        <v>2373</v>
      </c>
      <c r="B1832" t="s">
        <v>3309</v>
      </c>
      <c r="C1832" t="s">
        <v>478</v>
      </c>
      <c r="D1832" t="s">
        <v>479</v>
      </c>
      <c r="E1832" s="264" t="s">
        <v>8920</v>
      </c>
    </row>
    <row r="1833" spans="1:5">
      <c r="A1833">
        <v>39465</v>
      </c>
      <c r="B1833" t="s">
        <v>3310</v>
      </c>
      <c r="C1833" t="s">
        <v>478</v>
      </c>
      <c r="D1833" t="s">
        <v>479</v>
      </c>
      <c r="E1833" s="264" t="s">
        <v>8921</v>
      </c>
    </row>
    <row r="1834" spans="1:5">
      <c r="A1834">
        <v>39466</v>
      </c>
      <c r="B1834" t="s">
        <v>3311</v>
      </c>
      <c r="C1834" t="s">
        <v>478</v>
      </c>
      <c r="D1834" t="s">
        <v>479</v>
      </c>
      <c r="E1834" s="264" t="s">
        <v>8922</v>
      </c>
    </row>
    <row r="1835" spans="1:5">
      <c r="A1835">
        <v>39467</v>
      </c>
      <c r="B1835" t="s">
        <v>3312</v>
      </c>
      <c r="C1835" t="s">
        <v>478</v>
      </c>
      <c r="D1835" t="s">
        <v>479</v>
      </c>
      <c r="E1835" s="264" t="s">
        <v>8923</v>
      </c>
    </row>
    <row r="1836" spans="1:5">
      <c r="A1836">
        <v>39468</v>
      </c>
      <c r="B1836" t="s">
        <v>3313</v>
      </c>
      <c r="C1836" t="s">
        <v>478</v>
      </c>
      <c r="D1836" t="s">
        <v>479</v>
      </c>
      <c r="E1836" s="264" t="s">
        <v>8924</v>
      </c>
    </row>
    <row r="1837" spans="1:5">
      <c r="A1837">
        <v>39469</v>
      </c>
      <c r="B1837" t="s">
        <v>3314</v>
      </c>
      <c r="C1837" t="s">
        <v>478</v>
      </c>
      <c r="D1837" t="s">
        <v>479</v>
      </c>
      <c r="E1837" s="264" t="s">
        <v>8925</v>
      </c>
    </row>
    <row r="1838" spans="1:5">
      <c r="A1838">
        <v>39470</v>
      </c>
      <c r="B1838" t="s">
        <v>3315</v>
      </c>
      <c r="C1838" t="s">
        <v>478</v>
      </c>
      <c r="D1838" t="s">
        <v>479</v>
      </c>
      <c r="E1838" s="264" t="s">
        <v>8926</v>
      </c>
    </row>
    <row r="1839" spans="1:5">
      <c r="A1839">
        <v>39471</v>
      </c>
      <c r="B1839" t="s">
        <v>3316</v>
      </c>
      <c r="C1839" t="s">
        <v>478</v>
      </c>
      <c r="D1839" t="s">
        <v>479</v>
      </c>
      <c r="E1839" s="264" t="s">
        <v>8927</v>
      </c>
    </row>
    <row r="1840" spans="1:5">
      <c r="A1840">
        <v>39472</v>
      </c>
      <c r="B1840" t="s">
        <v>3317</v>
      </c>
      <c r="C1840" t="s">
        <v>478</v>
      </c>
      <c r="D1840" t="s">
        <v>479</v>
      </c>
      <c r="E1840" s="264" t="s">
        <v>8928</v>
      </c>
    </row>
    <row r="1841" spans="1:5">
      <c r="A1841">
        <v>39473</v>
      </c>
      <c r="B1841" t="s">
        <v>3318</v>
      </c>
      <c r="C1841" t="s">
        <v>478</v>
      </c>
      <c r="D1841" t="s">
        <v>479</v>
      </c>
      <c r="E1841" s="264" t="s">
        <v>8929</v>
      </c>
    </row>
    <row r="1842" spans="1:5">
      <c r="A1842">
        <v>39474</v>
      </c>
      <c r="B1842" t="s">
        <v>3319</v>
      </c>
      <c r="C1842" t="s">
        <v>478</v>
      </c>
      <c r="D1842" t="s">
        <v>479</v>
      </c>
      <c r="E1842" s="264" t="s">
        <v>8930</v>
      </c>
    </row>
    <row r="1843" spans="1:5">
      <c r="A1843">
        <v>39475</v>
      </c>
      <c r="B1843" t="s">
        <v>3320</v>
      </c>
      <c r="C1843" t="s">
        <v>478</v>
      </c>
      <c r="D1843" t="s">
        <v>479</v>
      </c>
      <c r="E1843" s="264" t="s">
        <v>8931</v>
      </c>
    </row>
    <row r="1844" spans="1:5">
      <c r="A1844">
        <v>39476</v>
      </c>
      <c r="B1844" t="s">
        <v>3321</v>
      </c>
      <c r="C1844" t="s">
        <v>478</v>
      </c>
      <c r="D1844" t="s">
        <v>479</v>
      </c>
      <c r="E1844" s="264" t="s">
        <v>8932</v>
      </c>
    </row>
    <row r="1845" spans="1:5">
      <c r="A1845">
        <v>39477</v>
      </c>
      <c r="B1845" t="s">
        <v>3322</v>
      </c>
      <c r="C1845" t="s">
        <v>478</v>
      </c>
      <c r="D1845" t="s">
        <v>479</v>
      </c>
      <c r="E1845" s="264" t="s">
        <v>8933</v>
      </c>
    </row>
    <row r="1846" spans="1:5">
      <c r="A1846">
        <v>39478</v>
      </c>
      <c r="B1846" t="s">
        <v>3323</v>
      </c>
      <c r="C1846" t="s">
        <v>478</v>
      </c>
      <c r="D1846" t="s">
        <v>479</v>
      </c>
      <c r="E1846" s="264" t="s">
        <v>8934</v>
      </c>
    </row>
    <row r="1847" spans="1:5">
      <c r="A1847">
        <v>39479</v>
      </c>
      <c r="B1847" t="s">
        <v>3324</v>
      </c>
      <c r="C1847" t="s">
        <v>478</v>
      </c>
      <c r="D1847" t="s">
        <v>479</v>
      </c>
      <c r="E1847" s="264" t="s">
        <v>8935</v>
      </c>
    </row>
    <row r="1848" spans="1:5">
      <c r="A1848">
        <v>39480</v>
      </c>
      <c r="B1848" t="s">
        <v>3325</v>
      </c>
      <c r="C1848" t="s">
        <v>478</v>
      </c>
      <c r="D1848" t="s">
        <v>479</v>
      </c>
      <c r="E1848" s="264" t="s">
        <v>8936</v>
      </c>
    </row>
    <row r="1849" spans="1:5">
      <c r="A1849">
        <v>39459</v>
      </c>
      <c r="B1849" t="s">
        <v>3326</v>
      </c>
      <c r="C1849" t="s">
        <v>478</v>
      </c>
      <c r="D1849" t="s">
        <v>479</v>
      </c>
      <c r="E1849" s="264" t="s">
        <v>8937</v>
      </c>
    </row>
    <row r="1850" spans="1:5">
      <c r="A1850">
        <v>39445</v>
      </c>
      <c r="B1850" t="s">
        <v>3327</v>
      </c>
      <c r="C1850" t="s">
        <v>478</v>
      </c>
      <c r="D1850" t="s">
        <v>479</v>
      </c>
      <c r="E1850" s="264" t="s">
        <v>8938</v>
      </c>
    </row>
    <row r="1851" spans="1:5">
      <c r="A1851">
        <v>39446</v>
      </c>
      <c r="B1851" t="s">
        <v>3328</v>
      </c>
      <c r="C1851" t="s">
        <v>478</v>
      </c>
      <c r="D1851" t="s">
        <v>479</v>
      </c>
      <c r="E1851" s="264" t="s">
        <v>8939</v>
      </c>
    </row>
    <row r="1852" spans="1:5">
      <c r="A1852">
        <v>39447</v>
      </c>
      <c r="B1852" t="s">
        <v>3329</v>
      </c>
      <c r="C1852" t="s">
        <v>478</v>
      </c>
      <c r="D1852" t="s">
        <v>479</v>
      </c>
      <c r="E1852" s="264" t="s">
        <v>8940</v>
      </c>
    </row>
    <row r="1853" spans="1:5">
      <c r="A1853">
        <v>39448</v>
      </c>
      <c r="B1853" t="s">
        <v>3330</v>
      </c>
      <c r="C1853" t="s">
        <v>478</v>
      </c>
      <c r="D1853" t="s">
        <v>479</v>
      </c>
      <c r="E1853" s="264" t="s">
        <v>8941</v>
      </c>
    </row>
    <row r="1854" spans="1:5">
      <c r="A1854">
        <v>39450</v>
      </c>
      <c r="B1854" t="s">
        <v>3331</v>
      </c>
      <c r="C1854" t="s">
        <v>478</v>
      </c>
      <c r="D1854" t="s">
        <v>479</v>
      </c>
      <c r="E1854" s="264" t="s">
        <v>8942</v>
      </c>
    </row>
    <row r="1855" spans="1:5">
      <c r="A1855">
        <v>39451</v>
      </c>
      <c r="B1855" t="s">
        <v>3332</v>
      </c>
      <c r="C1855" t="s">
        <v>478</v>
      </c>
      <c r="D1855" t="s">
        <v>479</v>
      </c>
      <c r="E1855" s="264" t="s">
        <v>8943</v>
      </c>
    </row>
    <row r="1856" spans="1:5">
      <c r="A1856">
        <v>39452</v>
      </c>
      <c r="B1856" t="s">
        <v>3333</v>
      </c>
      <c r="C1856" t="s">
        <v>478</v>
      </c>
      <c r="D1856" t="s">
        <v>479</v>
      </c>
      <c r="E1856" s="264" t="s">
        <v>8944</v>
      </c>
    </row>
    <row r="1857" spans="1:5">
      <c r="A1857">
        <v>39523</v>
      </c>
      <c r="B1857" t="s">
        <v>3334</v>
      </c>
      <c r="C1857" t="s">
        <v>478</v>
      </c>
      <c r="D1857" t="s">
        <v>479</v>
      </c>
      <c r="E1857" s="264" t="s">
        <v>8945</v>
      </c>
    </row>
    <row r="1858" spans="1:5">
      <c r="A1858">
        <v>39449</v>
      </c>
      <c r="B1858" t="s">
        <v>3335</v>
      </c>
      <c r="C1858" t="s">
        <v>478</v>
      </c>
      <c r="D1858" t="s">
        <v>479</v>
      </c>
      <c r="E1858" s="264" t="s">
        <v>8946</v>
      </c>
    </row>
    <row r="1859" spans="1:5">
      <c r="A1859">
        <v>39455</v>
      </c>
      <c r="B1859" t="s">
        <v>3336</v>
      </c>
      <c r="C1859" t="s">
        <v>478</v>
      </c>
      <c r="D1859" t="s">
        <v>479</v>
      </c>
      <c r="E1859" s="264" t="s">
        <v>8947</v>
      </c>
    </row>
    <row r="1860" spans="1:5">
      <c r="A1860">
        <v>39456</v>
      </c>
      <c r="B1860" t="s">
        <v>3337</v>
      </c>
      <c r="C1860" t="s">
        <v>478</v>
      </c>
      <c r="D1860" t="s">
        <v>479</v>
      </c>
      <c r="E1860" s="264" t="s">
        <v>8948</v>
      </c>
    </row>
    <row r="1861" spans="1:5">
      <c r="A1861">
        <v>39457</v>
      </c>
      <c r="B1861" t="s">
        <v>3338</v>
      </c>
      <c r="C1861" t="s">
        <v>478</v>
      </c>
      <c r="D1861" t="s">
        <v>479</v>
      </c>
      <c r="E1861" s="264" t="s">
        <v>8949</v>
      </c>
    </row>
    <row r="1862" spans="1:5">
      <c r="A1862">
        <v>39458</v>
      </c>
      <c r="B1862" t="s">
        <v>3339</v>
      </c>
      <c r="C1862" t="s">
        <v>478</v>
      </c>
      <c r="D1862" t="s">
        <v>479</v>
      </c>
      <c r="E1862" s="264" t="s">
        <v>8950</v>
      </c>
    </row>
    <row r="1863" spans="1:5">
      <c r="A1863">
        <v>39464</v>
      </c>
      <c r="B1863" t="s">
        <v>3340</v>
      </c>
      <c r="C1863" t="s">
        <v>478</v>
      </c>
      <c r="D1863" t="s">
        <v>479</v>
      </c>
      <c r="E1863" s="264" t="s">
        <v>8951</v>
      </c>
    </row>
    <row r="1864" spans="1:5">
      <c r="A1864">
        <v>39460</v>
      </c>
      <c r="B1864" t="s">
        <v>3341</v>
      </c>
      <c r="C1864" t="s">
        <v>478</v>
      </c>
      <c r="D1864" t="s">
        <v>479</v>
      </c>
      <c r="E1864" s="264" t="s">
        <v>8952</v>
      </c>
    </row>
    <row r="1865" spans="1:5">
      <c r="A1865">
        <v>39461</v>
      </c>
      <c r="B1865" t="s">
        <v>3342</v>
      </c>
      <c r="C1865" t="s">
        <v>478</v>
      </c>
      <c r="D1865" t="s">
        <v>479</v>
      </c>
      <c r="E1865" s="264" t="s">
        <v>8953</v>
      </c>
    </row>
    <row r="1866" spans="1:5">
      <c r="A1866">
        <v>39462</v>
      </c>
      <c r="B1866" t="s">
        <v>3343</v>
      </c>
      <c r="C1866" t="s">
        <v>478</v>
      </c>
      <c r="D1866" t="s">
        <v>479</v>
      </c>
      <c r="E1866" s="264" t="s">
        <v>8954</v>
      </c>
    </row>
    <row r="1867" spans="1:5">
      <c r="A1867">
        <v>39463</v>
      </c>
      <c r="B1867" t="s">
        <v>3344</v>
      </c>
      <c r="C1867" t="s">
        <v>478</v>
      </c>
      <c r="D1867" t="s">
        <v>479</v>
      </c>
      <c r="E1867" s="264" t="s">
        <v>8955</v>
      </c>
    </row>
    <row r="1868" spans="1:5">
      <c r="A1868">
        <v>26039</v>
      </c>
      <c r="B1868" t="s">
        <v>3345</v>
      </c>
      <c r="C1868" t="s">
        <v>478</v>
      </c>
      <c r="D1868" t="s">
        <v>481</v>
      </c>
      <c r="E1868" s="264" t="s">
        <v>8956</v>
      </c>
    </row>
    <row r="1869" spans="1:5">
      <c r="A1869">
        <v>2401</v>
      </c>
      <c r="B1869" t="s">
        <v>3346</v>
      </c>
      <c r="C1869" t="s">
        <v>478</v>
      </c>
      <c r="D1869" t="s">
        <v>481</v>
      </c>
      <c r="E1869" s="264" t="s">
        <v>8957</v>
      </c>
    </row>
    <row r="1870" spans="1:5">
      <c r="A1870">
        <v>38870</v>
      </c>
      <c r="B1870" t="s">
        <v>3347</v>
      </c>
      <c r="C1870" t="s">
        <v>478</v>
      </c>
      <c r="D1870" t="s">
        <v>481</v>
      </c>
      <c r="E1870" s="264" t="s">
        <v>7493</v>
      </c>
    </row>
    <row r="1871" spans="1:5">
      <c r="A1871">
        <v>38869</v>
      </c>
      <c r="B1871" t="s">
        <v>3348</v>
      </c>
      <c r="C1871" t="s">
        <v>478</v>
      </c>
      <c r="D1871" t="s">
        <v>481</v>
      </c>
      <c r="E1871" s="264" t="s">
        <v>8958</v>
      </c>
    </row>
    <row r="1872" spans="1:5">
      <c r="A1872">
        <v>38872</v>
      </c>
      <c r="B1872" t="s">
        <v>3349</v>
      </c>
      <c r="C1872" t="s">
        <v>478</v>
      </c>
      <c r="D1872" t="s">
        <v>481</v>
      </c>
      <c r="E1872" s="264" t="s">
        <v>8959</v>
      </c>
    </row>
    <row r="1873" spans="1:5">
      <c r="A1873">
        <v>38871</v>
      </c>
      <c r="B1873" t="s">
        <v>3350</v>
      </c>
      <c r="C1873" t="s">
        <v>478</v>
      </c>
      <c r="D1873" t="s">
        <v>481</v>
      </c>
      <c r="E1873" s="264" t="s">
        <v>8960</v>
      </c>
    </row>
    <row r="1874" spans="1:5">
      <c r="A1874">
        <v>39283</v>
      </c>
      <c r="B1874" t="s">
        <v>3351</v>
      </c>
      <c r="C1874" t="s">
        <v>478</v>
      </c>
      <c r="D1874" t="s">
        <v>481</v>
      </c>
      <c r="E1874" s="264" t="s">
        <v>8961</v>
      </c>
    </row>
    <row r="1875" spans="1:5">
      <c r="A1875">
        <v>39284</v>
      </c>
      <c r="B1875" t="s">
        <v>3352</v>
      </c>
      <c r="C1875" t="s">
        <v>478</v>
      </c>
      <c r="D1875" t="s">
        <v>481</v>
      </c>
      <c r="E1875" s="264" t="s">
        <v>8962</v>
      </c>
    </row>
    <row r="1876" spans="1:5">
      <c r="A1876">
        <v>39285</v>
      </c>
      <c r="B1876" t="s">
        <v>3353</v>
      </c>
      <c r="C1876" t="s">
        <v>478</v>
      </c>
      <c r="D1876" t="s">
        <v>481</v>
      </c>
      <c r="E1876" s="264" t="s">
        <v>8963</v>
      </c>
    </row>
    <row r="1877" spans="1:5">
      <c r="A1877">
        <v>39286</v>
      </c>
      <c r="B1877" t="s">
        <v>3354</v>
      </c>
      <c r="C1877" t="s">
        <v>478</v>
      </c>
      <c r="D1877" t="s">
        <v>481</v>
      </c>
      <c r="E1877" s="264" t="s">
        <v>8964</v>
      </c>
    </row>
    <row r="1878" spans="1:5">
      <c r="A1878">
        <v>39287</v>
      </c>
      <c r="B1878" t="s">
        <v>3355</v>
      </c>
      <c r="C1878" t="s">
        <v>478</v>
      </c>
      <c r="D1878" t="s">
        <v>481</v>
      </c>
      <c r="E1878" s="264" t="s">
        <v>8965</v>
      </c>
    </row>
    <row r="1879" spans="1:5">
      <c r="A1879">
        <v>39288</v>
      </c>
      <c r="B1879" t="s">
        <v>3356</v>
      </c>
      <c r="C1879" t="s">
        <v>478</v>
      </c>
      <c r="D1879" t="s">
        <v>481</v>
      </c>
      <c r="E1879" s="264" t="s">
        <v>8966</v>
      </c>
    </row>
    <row r="1880" spans="1:5">
      <c r="A1880">
        <v>44476</v>
      </c>
      <c r="B1880" t="s">
        <v>3357</v>
      </c>
      <c r="C1880" t="s">
        <v>480</v>
      </c>
      <c r="D1880" t="s">
        <v>481</v>
      </c>
      <c r="E1880" s="264" t="s">
        <v>8967</v>
      </c>
    </row>
    <row r="1881" spans="1:5">
      <c r="A1881">
        <v>10629</v>
      </c>
      <c r="B1881" t="s">
        <v>3358</v>
      </c>
      <c r="C1881" t="s">
        <v>480</v>
      </c>
      <c r="D1881" t="s">
        <v>481</v>
      </c>
      <c r="E1881" s="264" t="s">
        <v>8968</v>
      </c>
    </row>
    <row r="1882" spans="1:5">
      <c r="A1882">
        <v>10698</v>
      </c>
      <c r="B1882" t="s">
        <v>3359</v>
      </c>
      <c r="C1882" t="s">
        <v>480</v>
      </c>
      <c r="D1882" t="s">
        <v>481</v>
      </c>
      <c r="E1882" s="264" t="s">
        <v>8969</v>
      </c>
    </row>
    <row r="1883" spans="1:5">
      <c r="A1883">
        <v>40521</v>
      </c>
      <c r="B1883" t="s">
        <v>3360</v>
      </c>
      <c r="C1883" t="s">
        <v>478</v>
      </c>
      <c r="D1883" t="s">
        <v>479</v>
      </c>
      <c r="E1883" s="264" t="s">
        <v>8970</v>
      </c>
    </row>
    <row r="1884" spans="1:5">
      <c r="A1884">
        <v>2432</v>
      </c>
      <c r="B1884" t="s">
        <v>3361</v>
      </c>
      <c r="C1884" t="s">
        <v>478</v>
      </c>
      <c r="D1884" t="s">
        <v>479</v>
      </c>
      <c r="E1884" s="264" t="s">
        <v>8971</v>
      </c>
    </row>
    <row r="1885" spans="1:5">
      <c r="A1885">
        <v>2433</v>
      </c>
      <c r="B1885" t="s">
        <v>3362</v>
      </c>
      <c r="C1885" t="s">
        <v>478</v>
      </c>
      <c r="D1885" t="s">
        <v>479</v>
      </c>
      <c r="E1885" s="264" t="s">
        <v>8136</v>
      </c>
    </row>
    <row r="1886" spans="1:5">
      <c r="A1886">
        <v>2420</v>
      </c>
      <c r="B1886" t="s">
        <v>3363</v>
      </c>
      <c r="C1886" t="s">
        <v>478</v>
      </c>
      <c r="D1886" t="s">
        <v>479</v>
      </c>
      <c r="E1886" s="264" t="s">
        <v>7507</v>
      </c>
    </row>
    <row r="1887" spans="1:5">
      <c r="A1887">
        <v>11447</v>
      </c>
      <c r="B1887" t="s">
        <v>3364</v>
      </c>
      <c r="C1887" t="s">
        <v>478</v>
      </c>
      <c r="D1887" t="s">
        <v>479</v>
      </c>
      <c r="E1887" s="264" t="s">
        <v>8972</v>
      </c>
    </row>
    <row r="1888" spans="1:5">
      <c r="A1888">
        <v>11451</v>
      </c>
      <c r="B1888" t="s">
        <v>3365</v>
      </c>
      <c r="C1888" t="s">
        <v>478</v>
      </c>
      <c r="D1888" t="s">
        <v>479</v>
      </c>
      <c r="E1888" s="264" t="s">
        <v>7689</v>
      </c>
    </row>
    <row r="1889" spans="1:5">
      <c r="A1889">
        <v>11116</v>
      </c>
      <c r="B1889" t="s">
        <v>3366</v>
      </c>
      <c r="C1889" t="s">
        <v>478</v>
      </c>
      <c r="D1889" t="s">
        <v>481</v>
      </c>
      <c r="E1889" s="264" t="s">
        <v>7513</v>
      </c>
    </row>
    <row r="1890" spans="1:5">
      <c r="A1890">
        <v>38411</v>
      </c>
      <c r="B1890" t="s">
        <v>3367</v>
      </c>
      <c r="C1890" t="s">
        <v>478</v>
      </c>
      <c r="D1890" t="s">
        <v>479</v>
      </c>
      <c r="E1890" s="264" t="s">
        <v>3368</v>
      </c>
    </row>
    <row r="1891" spans="1:5">
      <c r="A1891">
        <v>38189</v>
      </c>
      <c r="B1891" t="s">
        <v>3369</v>
      </c>
      <c r="C1891" t="s">
        <v>478</v>
      </c>
      <c r="D1891" t="s">
        <v>479</v>
      </c>
      <c r="E1891" s="264" t="s">
        <v>8973</v>
      </c>
    </row>
    <row r="1892" spans="1:5">
      <c r="A1892">
        <v>38190</v>
      </c>
      <c r="B1892" t="s">
        <v>3370</v>
      </c>
      <c r="C1892" t="s">
        <v>478</v>
      </c>
      <c r="D1892" t="s">
        <v>479</v>
      </c>
      <c r="E1892" s="264" t="s">
        <v>8974</v>
      </c>
    </row>
    <row r="1893" spans="1:5">
      <c r="A1893">
        <v>7608</v>
      </c>
      <c r="B1893" t="s">
        <v>3371</v>
      </c>
      <c r="C1893" t="s">
        <v>478</v>
      </c>
      <c r="D1893" t="s">
        <v>479</v>
      </c>
      <c r="E1893" s="264" t="s">
        <v>8975</v>
      </c>
    </row>
    <row r="1894" spans="1:5">
      <c r="A1894">
        <v>1370</v>
      </c>
      <c r="B1894" t="s">
        <v>3372</v>
      </c>
      <c r="C1894" t="s">
        <v>478</v>
      </c>
      <c r="D1894" t="s">
        <v>479</v>
      </c>
      <c r="E1894" s="264" t="s">
        <v>8036</v>
      </c>
    </row>
    <row r="1895" spans="1:5">
      <c r="A1895">
        <v>36516</v>
      </c>
      <c r="B1895" t="s">
        <v>3373</v>
      </c>
      <c r="C1895" t="s">
        <v>478</v>
      </c>
      <c r="D1895" t="s">
        <v>481</v>
      </c>
      <c r="E1895" s="264" t="s">
        <v>8976</v>
      </c>
    </row>
    <row r="1896" spans="1:5">
      <c r="A1896">
        <v>34777</v>
      </c>
      <c r="B1896" t="s">
        <v>3374</v>
      </c>
      <c r="C1896" t="s">
        <v>478</v>
      </c>
      <c r="D1896" t="s">
        <v>479</v>
      </c>
      <c r="E1896" s="264" t="s">
        <v>7519</v>
      </c>
    </row>
    <row r="1897" spans="1:5">
      <c r="A1897">
        <v>7272</v>
      </c>
      <c r="B1897" t="s">
        <v>3375</v>
      </c>
      <c r="C1897" t="s">
        <v>478</v>
      </c>
      <c r="D1897" t="s">
        <v>479</v>
      </c>
      <c r="E1897" s="264" t="s">
        <v>8977</v>
      </c>
    </row>
    <row r="1898" spans="1:5">
      <c r="A1898">
        <v>10605</v>
      </c>
      <c r="B1898" t="s">
        <v>3376</v>
      </c>
      <c r="C1898" t="s">
        <v>478</v>
      </c>
      <c r="D1898" t="s">
        <v>479</v>
      </c>
      <c r="E1898" s="264" t="s">
        <v>8978</v>
      </c>
    </row>
    <row r="1899" spans="1:5">
      <c r="A1899">
        <v>10604</v>
      </c>
      <c r="B1899" t="s">
        <v>3377</v>
      </c>
      <c r="C1899" t="s">
        <v>478</v>
      </c>
      <c r="D1899" t="s">
        <v>479</v>
      </c>
      <c r="E1899" s="264" t="s">
        <v>1103</v>
      </c>
    </row>
    <row r="1900" spans="1:5">
      <c r="A1900">
        <v>672</v>
      </c>
      <c r="B1900" t="s">
        <v>3378</v>
      </c>
      <c r="C1900" t="s">
        <v>478</v>
      </c>
      <c r="D1900" t="s">
        <v>479</v>
      </c>
      <c r="E1900" s="264" t="s">
        <v>8979</v>
      </c>
    </row>
    <row r="1901" spans="1:5">
      <c r="A1901">
        <v>668</v>
      </c>
      <c r="B1901" t="s">
        <v>3380</v>
      </c>
      <c r="C1901" t="s">
        <v>478</v>
      </c>
      <c r="D1901" t="s">
        <v>479</v>
      </c>
      <c r="E1901" s="264" t="s">
        <v>3919</v>
      </c>
    </row>
    <row r="1902" spans="1:5">
      <c r="A1902">
        <v>10578</v>
      </c>
      <c r="B1902" t="s">
        <v>3381</v>
      </c>
      <c r="C1902" t="s">
        <v>478</v>
      </c>
      <c r="D1902" t="s">
        <v>479</v>
      </c>
      <c r="E1902" s="264" t="s">
        <v>8980</v>
      </c>
    </row>
    <row r="1903" spans="1:5">
      <c r="A1903">
        <v>666</v>
      </c>
      <c r="B1903" t="s">
        <v>3382</v>
      </c>
      <c r="C1903" t="s">
        <v>478</v>
      </c>
      <c r="D1903" t="s">
        <v>479</v>
      </c>
      <c r="E1903" s="264" t="s">
        <v>8981</v>
      </c>
    </row>
    <row r="1904" spans="1:5">
      <c r="A1904">
        <v>665</v>
      </c>
      <c r="B1904" t="s">
        <v>3383</v>
      </c>
      <c r="C1904" t="s">
        <v>478</v>
      </c>
      <c r="D1904" t="s">
        <v>479</v>
      </c>
      <c r="E1904" s="264" t="s">
        <v>7015</v>
      </c>
    </row>
    <row r="1905" spans="1:5">
      <c r="A1905">
        <v>10577</v>
      </c>
      <c r="B1905" t="s">
        <v>3384</v>
      </c>
      <c r="C1905" t="s">
        <v>478</v>
      </c>
      <c r="D1905" t="s">
        <v>479</v>
      </c>
      <c r="E1905" s="264" t="s">
        <v>8982</v>
      </c>
    </row>
    <row r="1906" spans="1:5">
      <c r="A1906">
        <v>10583</v>
      </c>
      <c r="B1906" t="s">
        <v>3385</v>
      </c>
      <c r="C1906" t="s">
        <v>478</v>
      </c>
      <c r="D1906" t="s">
        <v>479</v>
      </c>
      <c r="E1906" s="264" t="s">
        <v>8983</v>
      </c>
    </row>
    <row r="1907" spans="1:5">
      <c r="A1907">
        <v>10579</v>
      </c>
      <c r="B1907" t="s">
        <v>3386</v>
      </c>
      <c r="C1907" t="s">
        <v>478</v>
      </c>
      <c r="D1907" t="s">
        <v>479</v>
      </c>
      <c r="E1907" s="264" t="s">
        <v>8984</v>
      </c>
    </row>
    <row r="1908" spans="1:5">
      <c r="A1908">
        <v>10582</v>
      </c>
      <c r="B1908" t="s">
        <v>3387</v>
      </c>
      <c r="C1908" t="s">
        <v>478</v>
      </c>
      <c r="D1908" t="s">
        <v>479</v>
      </c>
      <c r="E1908" s="264" t="s">
        <v>7016</v>
      </c>
    </row>
    <row r="1909" spans="1:5">
      <c r="A1909">
        <v>2436</v>
      </c>
      <c r="B1909" t="s">
        <v>7515</v>
      </c>
      <c r="C1909" t="s">
        <v>482</v>
      </c>
      <c r="D1909" t="s">
        <v>484</v>
      </c>
      <c r="E1909" s="264" t="s">
        <v>831</v>
      </c>
    </row>
    <row r="1910" spans="1:5">
      <c r="A1910">
        <v>40918</v>
      </c>
      <c r="B1910" t="s">
        <v>3388</v>
      </c>
      <c r="C1910" t="s">
        <v>488</v>
      </c>
      <c r="D1910" t="s">
        <v>479</v>
      </c>
      <c r="E1910" s="264" t="s">
        <v>832</v>
      </c>
    </row>
    <row r="1911" spans="1:5">
      <c r="A1911">
        <v>2439</v>
      </c>
      <c r="B1911" t="s">
        <v>7516</v>
      </c>
      <c r="C1911" t="s">
        <v>482</v>
      </c>
      <c r="D1911" t="s">
        <v>479</v>
      </c>
      <c r="E1911" s="264" t="s">
        <v>831</v>
      </c>
    </row>
    <row r="1912" spans="1:5">
      <c r="A1912">
        <v>40923</v>
      </c>
      <c r="B1912" t="s">
        <v>3389</v>
      </c>
      <c r="C1912" t="s">
        <v>488</v>
      </c>
      <c r="D1912" t="s">
        <v>479</v>
      </c>
      <c r="E1912" s="264" t="s">
        <v>832</v>
      </c>
    </row>
    <row r="1913" spans="1:5">
      <c r="A1913">
        <v>10998</v>
      </c>
      <c r="B1913" t="s">
        <v>3390</v>
      </c>
      <c r="C1913" t="s">
        <v>486</v>
      </c>
      <c r="D1913" t="s">
        <v>479</v>
      </c>
      <c r="E1913" s="264" t="s">
        <v>8985</v>
      </c>
    </row>
    <row r="1914" spans="1:5">
      <c r="A1914">
        <v>11002</v>
      </c>
      <c r="B1914" t="s">
        <v>3391</v>
      </c>
      <c r="C1914" t="s">
        <v>486</v>
      </c>
      <c r="D1914" t="s">
        <v>479</v>
      </c>
      <c r="E1914" s="264" t="s">
        <v>8986</v>
      </c>
    </row>
    <row r="1915" spans="1:5">
      <c r="A1915">
        <v>10999</v>
      </c>
      <c r="B1915" t="s">
        <v>3392</v>
      </c>
      <c r="C1915" t="s">
        <v>486</v>
      </c>
      <c r="D1915" t="s">
        <v>479</v>
      </c>
      <c r="E1915" s="264" t="s">
        <v>8987</v>
      </c>
    </row>
    <row r="1916" spans="1:5">
      <c r="A1916">
        <v>10997</v>
      </c>
      <c r="B1916" t="s">
        <v>3393</v>
      </c>
      <c r="C1916" t="s">
        <v>486</v>
      </c>
      <c r="D1916" t="s">
        <v>484</v>
      </c>
      <c r="E1916" s="264" t="s">
        <v>8988</v>
      </c>
    </row>
    <row r="1917" spans="1:5">
      <c r="A1917">
        <v>2685</v>
      </c>
      <c r="B1917" t="s">
        <v>3394</v>
      </c>
      <c r="C1917" t="s">
        <v>485</v>
      </c>
      <c r="D1917" t="s">
        <v>479</v>
      </c>
      <c r="E1917" s="264" t="s">
        <v>2770</v>
      </c>
    </row>
    <row r="1918" spans="1:5">
      <c r="A1918">
        <v>2680</v>
      </c>
      <c r="B1918" t="s">
        <v>3395</v>
      </c>
      <c r="C1918" t="s">
        <v>485</v>
      </c>
      <c r="D1918" t="s">
        <v>479</v>
      </c>
      <c r="E1918" s="264" t="s">
        <v>7480</v>
      </c>
    </row>
    <row r="1919" spans="1:5">
      <c r="A1919">
        <v>2684</v>
      </c>
      <c r="B1919" t="s">
        <v>3396</v>
      </c>
      <c r="C1919" t="s">
        <v>485</v>
      </c>
      <c r="D1919" t="s">
        <v>479</v>
      </c>
      <c r="E1919" s="264" t="s">
        <v>6888</v>
      </c>
    </row>
    <row r="1920" spans="1:5">
      <c r="A1920">
        <v>2673</v>
      </c>
      <c r="B1920" t="s">
        <v>3397</v>
      </c>
      <c r="C1920" t="s">
        <v>485</v>
      </c>
      <c r="D1920" t="s">
        <v>484</v>
      </c>
      <c r="E1920" s="264" t="s">
        <v>1233</v>
      </c>
    </row>
    <row r="1921" spans="1:5">
      <c r="A1921">
        <v>2681</v>
      </c>
      <c r="B1921" t="s">
        <v>3398</v>
      </c>
      <c r="C1921" t="s">
        <v>485</v>
      </c>
      <c r="D1921" t="s">
        <v>479</v>
      </c>
      <c r="E1921" s="264" t="s">
        <v>8989</v>
      </c>
    </row>
    <row r="1922" spans="1:5">
      <c r="A1922">
        <v>2682</v>
      </c>
      <c r="B1922" t="s">
        <v>3399</v>
      </c>
      <c r="C1922" t="s">
        <v>485</v>
      </c>
      <c r="D1922" t="s">
        <v>479</v>
      </c>
      <c r="E1922" s="264" t="s">
        <v>8990</v>
      </c>
    </row>
    <row r="1923" spans="1:5">
      <c r="A1923">
        <v>2686</v>
      </c>
      <c r="B1923" t="s">
        <v>3400</v>
      </c>
      <c r="C1923" t="s">
        <v>485</v>
      </c>
      <c r="D1923" t="s">
        <v>479</v>
      </c>
      <c r="E1923" s="264" t="s">
        <v>8991</v>
      </c>
    </row>
    <row r="1924" spans="1:5">
      <c r="A1924">
        <v>2674</v>
      </c>
      <c r="B1924" t="s">
        <v>3401</v>
      </c>
      <c r="C1924" t="s">
        <v>485</v>
      </c>
      <c r="D1924" t="s">
        <v>479</v>
      </c>
      <c r="E1924" s="264" t="s">
        <v>945</v>
      </c>
    </row>
    <row r="1925" spans="1:5">
      <c r="A1925">
        <v>2683</v>
      </c>
      <c r="B1925" t="s">
        <v>3402</v>
      </c>
      <c r="C1925" t="s">
        <v>485</v>
      </c>
      <c r="D1925" t="s">
        <v>479</v>
      </c>
      <c r="E1925" s="264" t="s">
        <v>8992</v>
      </c>
    </row>
    <row r="1926" spans="1:5">
      <c r="A1926">
        <v>2676</v>
      </c>
      <c r="B1926" t="s">
        <v>3403</v>
      </c>
      <c r="C1926" t="s">
        <v>485</v>
      </c>
      <c r="D1926" t="s">
        <v>479</v>
      </c>
      <c r="E1926" s="264" t="s">
        <v>2861</v>
      </c>
    </row>
    <row r="1927" spans="1:5">
      <c r="A1927">
        <v>2678</v>
      </c>
      <c r="B1927" t="s">
        <v>3405</v>
      </c>
      <c r="C1927" t="s">
        <v>485</v>
      </c>
      <c r="D1927" t="s">
        <v>479</v>
      </c>
      <c r="E1927" s="264" t="s">
        <v>7057</v>
      </c>
    </row>
    <row r="1928" spans="1:5">
      <c r="A1928">
        <v>2679</v>
      </c>
      <c r="B1928" t="s">
        <v>3406</v>
      </c>
      <c r="C1928" t="s">
        <v>485</v>
      </c>
      <c r="D1928" t="s">
        <v>479</v>
      </c>
      <c r="E1928" s="264" t="s">
        <v>8993</v>
      </c>
    </row>
    <row r="1929" spans="1:5">
      <c r="A1929">
        <v>12070</v>
      </c>
      <c r="B1929" t="s">
        <v>3407</v>
      </c>
      <c r="C1929" t="s">
        <v>485</v>
      </c>
      <c r="D1929" t="s">
        <v>479</v>
      </c>
      <c r="E1929" s="264" t="s">
        <v>8994</v>
      </c>
    </row>
    <row r="1930" spans="1:5">
      <c r="A1930">
        <v>2675</v>
      </c>
      <c r="B1930" t="s">
        <v>3408</v>
      </c>
      <c r="C1930" t="s">
        <v>485</v>
      </c>
      <c r="D1930" t="s">
        <v>479</v>
      </c>
      <c r="E1930" s="264" t="s">
        <v>7782</v>
      </c>
    </row>
    <row r="1931" spans="1:5">
      <c r="A1931">
        <v>12067</v>
      </c>
      <c r="B1931" t="s">
        <v>3409</v>
      </c>
      <c r="C1931" t="s">
        <v>485</v>
      </c>
      <c r="D1931" t="s">
        <v>479</v>
      </c>
      <c r="E1931" s="264" t="s">
        <v>7762</v>
      </c>
    </row>
    <row r="1932" spans="1:5">
      <c r="A1932">
        <v>40401</v>
      </c>
      <c r="B1932" t="s">
        <v>3410</v>
      </c>
      <c r="C1932" t="s">
        <v>485</v>
      </c>
      <c r="D1932" t="s">
        <v>479</v>
      </c>
      <c r="E1932" s="264" t="s">
        <v>2861</v>
      </c>
    </row>
    <row r="1933" spans="1:5">
      <c r="A1933">
        <v>40402</v>
      </c>
      <c r="B1933" t="s">
        <v>3411</v>
      </c>
      <c r="C1933" t="s">
        <v>485</v>
      </c>
      <c r="D1933" t="s">
        <v>479</v>
      </c>
      <c r="E1933" s="264" t="s">
        <v>829</v>
      </c>
    </row>
    <row r="1934" spans="1:5">
      <c r="A1934">
        <v>40400</v>
      </c>
      <c r="B1934" t="s">
        <v>3412</v>
      </c>
      <c r="C1934" t="s">
        <v>485</v>
      </c>
      <c r="D1934" t="s">
        <v>479</v>
      </c>
      <c r="E1934" s="264" t="s">
        <v>873</v>
      </c>
    </row>
    <row r="1935" spans="1:5">
      <c r="A1935">
        <v>2504</v>
      </c>
      <c r="B1935" t="s">
        <v>3413</v>
      </c>
      <c r="C1935" t="s">
        <v>485</v>
      </c>
      <c r="D1935" t="s">
        <v>481</v>
      </c>
      <c r="E1935" s="264" t="s">
        <v>8995</v>
      </c>
    </row>
    <row r="1936" spans="1:5">
      <c r="A1936">
        <v>2501</v>
      </c>
      <c r="B1936" t="s">
        <v>3414</v>
      </c>
      <c r="C1936" t="s">
        <v>485</v>
      </c>
      <c r="D1936" t="s">
        <v>481</v>
      </c>
      <c r="E1936" s="264" t="s">
        <v>7332</v>
      </c>
    </row>
    <row r="1937" spans="1:5">
      <c r="A1937">
        <v>2502</v>
      </c>
      <c r="B1937" t="s">
        <v>3415</v>
      </c>
      <c r="C1937" t="s">
        <v>485</v>
      </c>
      <c r="D1937" t="s">
        <v>481</v>
      </c>
      <c r="E1937" s="264" t="s">
        <v>8996</v>
      </c>
    </row>
    <row r="1938" spans="1:5">
      <c r="A1938">
        <v>2503</v>
      </c>
      <c r="B1938" t="s">
        <v>3416</v>
      </c>
      <c r="C1938" t="s">
        <v>485</v>
      </c>
      <c r="D1938" t="s">
        <v>481</v>
      </c>
      <c r="E1938" s="264" t="s">
        <v>808</v>
      </c>
    </row>
    <row r="1939" spans="1:5">
      <c r="A1939">
        <v>2500</v>
      </c>
      <c r="B1939" t="s">
        <v>3417</v>
      </c>
      <c r="C1939" t="s">
        <v>485</v>
      </c>
      <c r="D1939" t="s">
        <v>481</v>
      </c>
      <c r="E1939" s="264" t="s">
        <v>8997</v>
      </c>
    </row>
    <row r="1940" spans="1:5">
      <c r="A1940">
        <v>2505</v>
      </c>
      <c r="B1940" t="s">
        <v>3418</v>
      </c>
      <c r="C1940" t="s">
        <v>485</v>
      </c>
      <c r="D1940" t="s">
        <v>481</v>
      </c>
      <c r="E1940" s="264" t="s">
        <v>8998</v>
      </c>
    </row>
    <row r="1941" spans="1:5">
      <c r="A1941">
        <v>12056</v>
      </c>
      <c r="B1941" t="s">
        <v>3419</v>
      </c>
      <c r="C1941" t="s">
        <v>485</v>
      </c>
      <c r="D1941" t="s">
        <v>481</v>
      </c>
      <c r="E1941" s="264" t="s">
        <v>8999</v>
      </c>
    </row>
    <row r="1942" spans="1:5">
      <c r="A1942">
        <v>12057</v>
      </c>
      <c r="B1942" t="s">
        <v>3420</v>
      </c>
      <c r="C1942" t="s">
        <v>485</v>
      </c>
      <c r="D1942" t="s">
        <v>481</v>
      </c>
      <c r="E1942" s="264" t="s">
        <v>7749</v>
      </c>
    </row>
    <row r="1943" spans="1:5">
      <c r="A1943">
        <v>12059</v>
      </c>
      <c r="B1943" t="s">
        <v>3421</v>
      </c>
      <c r="C1943" t="s">
        <v>485</v>
      </c>
      <c r="D1943" t="s">
        <v>481</v>
      </c>
      <c r="E1943" s="264" t="s">
        <v>7577</v>
      </c>
    </row>
    <row r="1944" spans="1:5">
      <c r="A1944">
        <v>12058</v>
      </c>
      <c r="B1944" t="s">
        <v>3422</v>
      </c>
      <c r="C1944" t="s">
        <v>485</v>
      </c>
      <c r="D1944" t="s">
        <v>481</v>
      </c>
      <c r="E1944" s="264" t="s">
        <v>9000</v>
      </c>
    </row>
    <row r="1945" spans="1:5">
      <c r="A1945">
        <v>12060</v>
      </c>
      <c r="B1945" t="s">
        <v>3423</v>
      </c>
      <c r="C1945" t="s">
        <v>485</v>
      </c>
      <c r="D1945" t="s">
        <v>481</v>
      </c>
      <c r="E1945" s="264" t="s">
        <v>9001</v>
      </c>
    </row>
    <row r="1946" spans="1:5">
      <c r="A1946">
        <v>12061</v>
      </c>
      <c r="B1946" t="s">
        <v>3424</v>
      </c>
      <c r="C1946" t="s">
        <v>485</v>
      </c>
      <c r="D1946" t="s">
        <v>481</v>
      </c>
      <c r="E1946" s="264" t="s">
        <v>9002</v>
      </c>
    </row>
    <row r="1947" spans="1:5">
      <c r="A1947">
        <v>12062</v>
      </c>
      <c r="B1947" t="s">
        <v>3425</v>
      </c>
      <c r="C1947" t="s">
        <v>485</v>
      </c>
      <c r="D1947" t="s">
        <v>481</v>
      </c>
      <c r="E1947" s="264" t="s">
        <v>9003</v>
      </c>
    </row>
    <row r="1948" spans="1:5">
      <c r="A1948">
        <v>21137</v>
      </c>
      <c r="B1948" t="s">
        <v>3426</v>
      </c>
      <c r="C1948" t="s">
        <v>485</v>
      </c>
      <c r="D1948" t="s">
        <v>481</v>
      </c>
      <c r="E1948" s="264" t="s">
        <v>1119</v>
      </c>
    </row>
    <row r="1949" spans="1:5">
      <c r="A1949">
        <v>2687</v>
      </c>
      <c r="B1949" t="s">
        <v>3427</v>
      </c>
      <c r="C1949" t="s">
        <v>485</v>
      </c>
      <c r="D1949" t="s">
        <v>479</v>
      </c>
      <c r="E1949" s="264" t="s">
        <v>9004</v>
      </c>
    </row>
    <row r="1950" spans="1:5">
      <c r="A1950">
        <v>2689</v>
      </c>
      <c r="B1950" t="s">
        <v>3428</v>
      </c>
      <c r="C1950" t="s">
        <v>485</v>
      </c>
      <c r="D1950" t="s">
        <v>479</v>
      </c>
      <c r="E1950" s="264" t="s">
        <v>7308</v>
      </c>
    </row>
    <row r="1951" spans="1:5">
      <c r="A1951">
        <v>2688</v>
      </c>
      <c r="B1951" t="s">
        <v>3429</v>
      </c>
      <c r="C1951" t="s">
        <v>485</v>
      </c>
      <c r="D1951" t="s">
        <v>479</v>
      </c>
      <c r="E1951" s="264" t="s">
        <v>1128</v>
      </c>
    </row>
    <row r="1952" spans="1:5">
      <c r="A1952">
        <v>2690</v>
      </c>
      <c r="B1952" t="s">
        <v>3430</v>
      </c>
      <c r="C1952" t="s">
        <v>485</v>
      </c>
      <c r="D1952" t="s">
        <v>479</v>
      </c>
      <c r="E1952" s="264" t="s">
        <v>1971</v>
      </c>
    </row>
    <row r="1953" spans="1:5">
      <c r="A1953">
        <v>39243</v>
      </c>
      <c r="B1953" t="s">
        <v>3431</v>
      </c>
      <c r="C1953" t="s">
        <v>485</v>
      </c>
      <c r="D1953" t="s">
        <v>479</v>
      </c>
      <c r="E1953" s="264" t="s">
        <v>1997</v>
      </c>
    </row>
    <row r="1954" spans="1:5">
      <c r="A1954">
        <v>39244</v>
      </c>
      <c r="B1954" t="s">
        <v>3432</v>
      </c>
      <c r="C1954" t="s">
        <v>485</v>
      </c>
      <c r="D1954" t="s">
        <v>479</v>
      </c>
      <c r="E1954" s="264" t="s">
        <v>1171</v>
      </c>
    </row>
    <row r="1955" spans="1:5">
      <c r="A1955">
        <v>39245</v>
      </c>
      <c r="B1955" t="s">
        <v>3433</v>
      </c>
      <c r="C1955" t="s">
        <v>485</v>
      </c>
      <c r="D1955" t="s">
        <v>479</v>
      </c>
      <c r="E1955" s="264" t="s">
        <v>7823</v>
      </c>
    </row>
    <row r="1956" spans="1:5">
      <c r="A1956">
        <v>39254</v>
      </c>
      <c r="B1956" t="s">
        <v>3434</v>
      </c>
      <c r="C1956" t="s">
        <v>485</v>
      </c>
      <c r="D1956" t="s">
        <v>479</v>
      </c>
      <c r="E1956" s="264" t="s">
        <v>7340</v>
      </c>
    </row>
    <row r="1957" spans="1:5">
      <c r="A1957">
        <v>39255</v>
      </c>
      <c r="B1957" t="s">
        <v>3435</v>
      </c>
      <c r="C1957" t="s">
        <v>485</v>
      </c>
      <c r="D1957" t="s">
        <v>479</v>
      </c>
      <c r="E1957" s="264" t="s">
        <v>9005</v>
      </c>
    </row>
    <row r="1958" spans="1:5">
      <c r="A1958">
        <v>39253</v>
      </c>
      <c r="B1958" t="s">
        <v>3436</v>
      </c>
      <c r="C1958" t="s">
        <v>485</v>
      </c>
      <c r="D1958" t="s">
        <v>479</v>
      </c>
      <c r="E1958" s="264" t="s">
        <v>9006</v>
      </c>
    </row>
    <row r="1959" spans="1:5">
      <c r="A1959">
        <v>39246</v>
      </c>
      <c r="B1959" t="s">
        <v>3437</v>
      </c>
      <c r="C1959" t="s">
        <v>485</v>
      </c>
      <c r="D1959" t="s">
        <v>479</v>
      </c>
      <c r="E1959" s="264" t="s">
        <v>8039</v>
      </c>
    </row>
    <row r="1960" spans="1:5">
      <c r="A1960">
        <v>39247</v>
      </c>
      <c r="B1960" t="s">
        <v>3438</v>
      </c>
      <c r="C1960" t="s">
        <v>485</v>
      </c>
      <c r="D1960" t="s">
        <v>479</v>
      </c>
      <c r="E1960" s="264" t="s">
        <v>8323</v>
      </c>
    </row>
    <row r="1961" spans="1:5">
      <c r="A1961">
        <v>2446</v>
      </c>
      <c r="B1961" t="s">
        <v>3439</v>
      </c>
      <c r="C1961" t="s">
        <v>485</v>
      </c>
      <c r="D1961" t="s">
        <v>484</v>
      </c>
      <c r="E1961" s="264" t="s">
        <v>1165</v>
      </c>
    </row>
    <row r="1962" spans="1:5">
      <c r="A1962">
        <v>2442</v>
      </c>
      <c r="B1962" t="s">
        <v>3440</v>
      </c>
      <c r="C1962" t="s">
        <v>485</v>
      </c>
      <c r="D1962" t="s">
        <v>479</v>
      </c>
      <c r="E1962" s="264" t="s">
        <v>7527</v>
      </c>
    </row>
    <row r="1963" spans="1:5">
      <c r="A1963">
        <v>39248</v>
      </c>
      <c r="B1963" t="s">
        <v>3441</v>
      </c>
      <c r="C1963" t="s">
        <v>485</v>
      </c>
      <c r="D1963" t="s">
        <v>479</v>
      </c>
      <c r="E1963" s="264" t="s">
        <v>9007</v>
      </c>
    </row>
    <row r="1964" spans="1:5">
      <c r="A1964">
        <v>2438</v>
      </c>
      <c r="B1964" t="s">
        <v>7523</v>
      </c>
      <c r="C1964" t="s">
        <v>482</v>
      </c>
      <c r="D1964" t="s">
        <v>479</v>
      </c>
      <c r="E1964" s="264" t="s">
        <v>7524</v>
      </c>
    </row>
    <row r="1965" spans="1:5">
      <c r="A1965">
        <v>40922</v>
      </c>
      <c r="B1965" t="s">
        <v>3442</v>
      </c>
      <c r="C1965" t="s">
        <v>488</v>
      </c>
      <c r="D1965" t="s">
        <v>479</v>
      </c>
      <c r="E1965" s="264" t="s">
        <v>7525</v>
      </c>
    </row>
    <row r="1966" spans="1:5">
      <c r="A1966">
        <v>36486</v>
      </c>
      <c r="B1966" t="s">
        <v>3443</v>
      </c>
      <c r="C1966" t="s">
        <v>478</v>
      </c>
      <c r="D1966" t="s">
        <v>481</v>
      </c>
      <c r="E1966" s="264" t="s">
        <v>9008</v>
      </c>
    </row>
    <row r="1967" spans="1:5">
      <c r="A1967">
        <v>37777</v>
      </c>
      <c r="B1967" t="s">
        <v>3444</v>
      </c>
      <c r="C1967" t="s">
        <v>478</v>
      </c>
      <c r="D1967" t="s">
        <v>481</v>
      </c>
      <c r="E1967" s="264" t="s">
        <v>9009</v>
      </c>
    </row>
    <row r="1968" spans="1:5">
      <c r="A1968">
        <v>12624</v>
      </c>
      <c r="B1968" t="s">
        <v>3445</v>
      </c>
      <c r="C1968" t="s">
        <v>478</v>
      </c>
      <c r="D1968" t="s">
        <v>481</v>
      </c>
      <c r="E1968" s="264" t="s">
        <v>9010</v>
      </c>
    </row>
    <row r="1969" spans="1:5">
      <c r="A1969">
        <v>517</v>
      </c>
      <c r="B1969" t="s">
        <v>3446</v>
      </c>
      <c r="C1969" t="s">
        <v>487</v>
      </c>
      <c r="D1969" t="s">
        <v>479</v>
      </c>
      <c r="E1969" s="264" t="s">
        <v>818</v>
      </c>
    </row>
    <row r="1970" spans="1:5">
      <c r="A1970">
        <v>41904</v>
      </c>
      <c r="B1970" t="s">
        <v>3448</v>
      </c>
      <c r="C1970" t="s">
        <v>492</v>
      </c>
      <c r="D1970" t="s">
        <v>481</v>
      </c>
      <c r="E1970" s="264" t="s">
        <v>9011</v>
      </c>
    </row>
    <row r="1971" spans="1:5">
      <c r="A1971">
        <v>41903</v>
      </c>
      <c r="B1971" t="s">
        <v>3449</v>
      </c>
      <c r="C1971" t="s">
        <v>486</v>
      </c>
      <c r="D1971" t="s">
        <v>484</v>
      </c>
      <c r="E1971" s="264" t="s">
        <v>8159</v>
      </c>
    </row>
    <row r="1972" spans="1:5">
      <c r="A1972">
        <v>37534</v>
      </c>
      <c r="B1972" t="s">
        <v>3450</v>
      </c>
      <c r="C1972" t="s">
        <v>486</v>
      </c>
      <c r="D1972" t="s">
        <v>481</v>
      </c>
      <c r="E1972" s="264" t="s">
        <v>9012</v>
      </c>
    </row>
    <row r="1973" spans="1:5">
      <c r="A1973">
        <v>37535</v>
      </c>
      <c r="B1973" t="s">
        <v>3451</v>
      </c>
      <c r="C1973" t="s">
        <v>486</v>
      </c>
      <c r="D1973" t="s">
        <v>481</v>
      </c>
      <c r="E1973" s="264" t="s">
        <v>9012</v>
      </c>
    </row>
    <row r="1974" spans="1:5">
      <c r="A1974">
        <v>37533</v>
      </c>
      <c r="B1974" t="s">
        <v>3452</v>
      </c>
      <c r="C1974" t="s">
        <v>486</v>
      </c>
      <c r="D1974" t="s">
        <v>481</v>
      </c>
      <c r="E1974" s="264" t="s">
        <v>9012</v>
      </c>
    </row>
    <row r="1975" spans="1:5">
      <c r="A1975">
        <v>37537</v>
      </c>
      <c r="B1975" t="s">
        <v>3453</v>
      </c>
      <c r="C1975" t="s">
        <v>486</v>
      </c>
      <c r="D1975" t="s">
        <v>481</v>
      </c>
      <c r="E1975" s="264" t="s">
        <v>9013</v>
      </c>
    </row>
    <row r="1976" spans="1:5">
      <c r="A1976">
        <v>37536</v>
      </c>
      <c r="B1976" t="s">
        <v>3454</v>
      </c>
      <c r="C1976" t="s">
        <v>486</v>
      </c>
      <c r="D1976" t="s">
        <v>481</v>
      </c>
      <c r="E1976" s="264" t="s">
        <v>9013</v>
      </c>
    </row>
    <row r="1977" spans="1:5">
      <c r="A1977">
        <v>37532</v>
      </c>
      <c r="B1977" t="s">
        <v>3455</v>
      </c>
      <c r="C1977" t="s">
        <v>486</v>
      </c>
      <c r="D1977" t="s">
        <v>481</v>
      </c>
      <c r="E1977" s="264" t="s">
        <v>9013</v>
      </c>
    </row>
    <row r="1978" spans="1:5">
      <c r="A1978">
        <v>2696</v>
      </c>
      <c r="B1978" t="s">
        <v>7022</v>
      </c>
      <c r="C1978" t="s">
        <v>482</v>
      </c>
      <c r="D1978" t="s">
        <v>484</v>
      </c>
      <c r="E1978" s="264" t="s">
        <v>831</v>
      </c>
    </row>
    <row r="1979" spans="1:5">
      <c r="A1979">
        <v>40928</v>
      </c>
      <c r="B1979" t="s">
        <v>3456</v>
      </c>
      <c r="C1979" t="s">
        <v>488</v>
      </c>
      <c r="D1979" t="s">
        <v>479</v>
      </c>
      <c r="E1979" s="264" t="s">
        <v>832</v>
      </c>
    </row>
    <row r="1980" spans="1:5">
      <c r="A1980">
        <v>4083</v>
      </c>
      <c r="B1980" t="s">
        <v>3457</v>
      </c>
      <c r="C1980" t="s">
        <v>482</v>
      </c>
      <c r="D1980" t="s">
        <v>484</v>
      </c>
      <c r="E1980" s="264" t="s">
        <v>1049</v>
      </c>
    </row>
    <row r="1981" spans="1:5">
      <c r="A1981">
        <v>40818</v>
      </c>
      <c r="B1981" t="s">
        <v>3458</v>
      </c>
      <c r="C1981" t="s">
        <v>488</v>
      </c>
      <c r="D1981" t="s">
        <v>479</v>
      </c>
      <c r="E1981" s="264" t="s">
        <v>1050</v>
      </c>
    </row>
    <row r="1982" spans="1:5">
      <c r="A1982">
        <v>43146</v>
      </c>
      <c r="B1982" t="s">
        <v>3459</v>
      </c>
      <c r="C1982" t="s">
        <v>486</v>
      </c>
      <c r="D1982" t="s">
        <v>479</v>
      </c>
      <c r="E1982" s="264" t="s">
        <v>8707</v>
      </c>
    </row>
    <row r="1983" spans="1:5">
      <c r="A1983">
        <v>2705</v>
      </c>
      <c r="B1983" t="s">
        <v>3460</v>
      </c>
      <c r="C1983" t="s">
        <v>7023</v>
      </c>
      <c r="D1983" t="s">
        <v>479</v>
      </c>
      <c r="E1983" s="264" t="s">
        <v>1458</v>
      </c>
    </row>
    <row r="1984" spans="1:5">
      <c r="A1984">
        <v>14250</v>
      </c>
      <c r="B1984" t="s">
        <v>3461</v>
      </c>
      <c r="C1984" t="s">
        <v>7023</v>
      </c>
      <c r="D1984" t="s">
        <v>484</v>
      </c>
      <c r="E1984" s="264" t="s">
        <v>1157</v>
      </c>
    </row>
    <row r="1985" spans="1:5">
      <c r="A1985">
        <v>11683</v>
      </c>
      <c r="B1985" t="s">
        <v>3462</v>
      </c>
      <c r="C1985" t="s">
        <v>478</v>
      </c>
      <c r="D1985" t="s">
        <v>479</v>
      </c>
      <c r="E1985" s="264" t="s">
        <v>1284</v>
      </c>
    </row>
    <row r="1986" spans="1:5">
      <c r="A1986">
        <v>11684</v>
      </c>
      <c r="B1986" t="s">
        <v>3463</v>
      </c>
      <c r="C1986" t="s">
        <v>478</v>
      </c>
      <c r="D1986" t="s">
        <v>479</v>
      </c>
      <c r="E1986" s="264" t="s">
        <v>1154</v>
      </c>
    </row>
    <row r="1987" spans="1:5">
      <c r="A1987">
        <v>6141</v>
      </c>
      <c r="B1987" t="s">
        <v>3464</v>
      </c>
      <c r="C1987" t="s">
        <v>478</v>
      </c>
      <c r="D1987" t="s">
        <v>479</v>
      </c>
      <c r="E1987" s="264" t="s">
        <v>827</v>
      </c>
    </row>
    <row r="1988" spans="1:5">
      <c r="A1988">
        <v>11681</v>
      </c>
      <c r="B1988" t="s">
        <v>3465</v>
      </c>
      <c r="C1988" t="s">
        <v>478</v>
      </c>
      <c r="D1988" t="s">
        <v>479</v>
      </c>
      <c r="E1988" s="264" t="s">
        <v>7100</v>
      </c>
    </row>
    <row r="1989" spans="1:5">
      <c r="A1989">
        <v>2706</v>
      </c>
      <c r="B1989" t="s">
        <v>3466</v>
      </c>
      <c r="C1989" t="s">
        <v>482</v>
      </c>
      <c r="D1989" t="s">
        <v>484</v>
      </c>
      <c r="E1989" s="264" t="s">
        <v>1053</v>
      </c>
    </row>
    <row r="1990" spans="1:5">
      <c r="A1990">
        <v>40811</v>
      </c>
      <c r="B1990" t="s">
        <v>3467</v>
      </c>
      <c r="C1990" t="s">
        <v>488</v>
      </c>
      <c r="D1990" t="s">
        <v>479</v>
      </c>
      <c r="E1990" s="264" t="s">
        <v>1054</v>
      </c>
    </row>
    <row r="1991" spans="1:5">
      <c r="A1991">
        <v>2707</v>
      </c>
      <c r="B1991" t="s">
        <v>3468</v>
      </c>
      <c r="C1991" t="s">
        <v>482</v>
      </c>
      <c r="D1991" t="s">
        <v>479</v>
      </c>
      <c r="E1991" s="264" t="s">
        <v>1055</v>
      </c>
    </row>
    <row r="1992" spans="1:5">
      <c r="A1992">
        <v>40813</v>
      </c>
      <c r="B1992" t="s">
        <v>3469</v>
      </c>
      <c r="C1992" t="s">
        <v>488</v>
      </c>
      <c r="D1992" t="s">
        <v>479</v>
      </c>
      <c r="E1992" s="264" t="s">
        <v>1056</v>
      </c>
    </row>
    <row r="1993" spans="1:5">
      <c r="A1993">
        <v>2708</v>
      </c>
      <c r="B1993" t="s">
        <v>3470</v>
      </c>
      <c r="C1993" t="s">
        <v>482</v>
      </c>
      <c r="D1993" t="s">
        <v>479</v>
      </c>
      <c r="E1993" s="264" t="s">
        <v>1057</v>
      </c>
    </row>
    <row r="1994" spans="1:5">
      <c r="A1994">
        <v>40814</v>
      </c>
      <c r="B1994" t="s">
        <v>3471</v>
      </c>
      <c r="C1994" t="s">
        <v>488</v>
      </c>
      <c r="D1994" t="s">
        <v>479</v>
      </c>
      <c r="E1994" s="264" t="s">
        <v>1058</v>
      </c>
    </row>
    <row r="1995" spans="1:5">
      <c r="A1995">
        <v>34779</v>
      </c>
      <c r="B1995" t="s">
        <v>3472</v>
      </c>
      <c r="C1995" t="s">
        <v>482</v>
      </c>
      <c r="D1995" t="s">
        <v>479</v>
      </c>
      <c r="E1995" s="264" t="s">
        <v>1059</v>
      </c>
    </row>
    <row r="1996" spans="1:5">
      <c r="A1996">
        <v>40936</v>
      </c>
      <c r="B1996" t="s">
        <v>3473</v>
      </c>
      <c r="C1996" t="s">
        <v>488</v>
      </c>
      <c r="D1996" t="s">
        <v>479</v>
      </c>
      <c r="E1996" s="264" t="s">
        <v>1060</v>
      </c>
    </row>
    <row r="1997" spans="1:5">
      <c r="A1997">
        <v>34780</v>
      </c>
      <c r="B1997" t="s">
        <v>3474</v>
      </c>
      <c r="C1997" t="s">
        <v>482</v>
      </c>
      <c r="D1997" t="s">
        <v>479</v>
      </c>
      <c r="E1997" s="264" t="s">
        <v>1061</v>
      </c>
    </row>
    <row r="1998" spans="1:5">
      <c r="A1998">
        <v>40937</v>
      </c>
      <c r="B1998" t="s">
        <v>3475</v>
      </c>
      <c r="C1998" t="s">
        <v>488</v>
      </c>
      <c r="D1998" t="s">
        <v>479</v>
      </c>
      <c r="E1998" s="264" t="s">
        <v>1062</v>
      </c>
    </row>
    <row r="1999" spans="1:5">
      <c r="A1999">
        <v>34782</v>
      </c>
      <c r="B1999" t="s">
        <v>3476</v>
      </c>
      <c r="C1999" t="s">
        <v>482</v>
      </c>
      <c r="D1999" t="s">
        <v>479</v>
      </c>
      <c r="E1999" s="264" t="s">
        <v>1063</v>
      </c>
    </row>
    <row r="2000" spans="1:5">
      <c r="A2000">
        <v>40938</v>
      </c>
      <c r="B2000" t="s">
        <v>3477</v>
      </c>
      <c r="C2000" t="s">
        <v>488</v>
      </c>
      <c r="D2000" t="s">
        <v>479</v>
      </c>
      <c r="E2000" s="264" t="s">
        <v>1064</v>
      </c>
    </row>
    <row r="2001" spans="1:5">
      <c r="A2001">
        <v>34783</v>
      </c>
      <c r="B2001" t="s">
        <v>3478</v>
      </c>
      <c r="C2001" t="s">
        <v>482</v>
      </c>
      <c r="D2001" t="s">
        <v>479</v>
      </c>
      <c r="E2001" s="264" t="s">
        <v>1053</v>
      </c>
    </row>
    <row r="2002" spans="1:5">
      <c r="A2002">
        <v>40939</v>
      </c>
      <c r="B2002" t="s">
        <v>3479</v>
      </c>
      <c r="C2002" t="s">
        <v>488</v>
      </c>
      <c r="D2002" t="s">
        <v>479</v>
      </c>
      <c r="E2002" s="264" t="s">
        <v>1054</v>
      </c>
    </row>
    <row r="2003" spans="1:5">
      <c r="A2003">
        <v>34785</v>
      </c>
      <c r="B2003" t="s">
        <v>3480</v>
      </c>
      <c r="C2003" t="s">
        <v>482</v>
      </c>
      <c r="D2003" t="s">
        <v>479</v>
      </c>
      <c r="E2003" s="264" t="s">
        <v>1053</v>
      </c>
    </row>
    <row r="2004" spans="1:5">
      <c r="A2004">
        <v>40940</v>
      </c>
      <c r="B2004" t="s">
        <v>3481</v>
      </c>
      <c r="C2004" t="s">
        <v>488</v>
      </c>
      <c r="D2004" t="s">
        <v>479</v>
      </c>
      <c r="E2004" s="264" t="s">
        <v>1054</v>
      </c>
    </row>
    <row r="2005" spans="1:5">
      <c r="A2005">
        <v>38403</v>
      </c>
      <c r="B2005" t="s">
        <v>3482</v>
      </c>
      <c r="C2005" t="s">
        <v>478</v>
      </c>
      <c r="D2005" t="s">
        <v>479</v>
      </c>
      <c r="E2005" s="264" t="s">
        <v>9014</v>
      </c>
    </row>
    <row r="2006" spans="1:5">
      <c r="A2006">
        <v>43482</v>
      </c>
      <c r="B2006" t="s">
        <v>3483</v>
      </c>
      <c r="C2006" t="s">
        <v>482</v>
      </c>
      <c r="D2006" t="s">
        <v>484</v>
      </c>
      <c r="E2006" s="264" t="s">
        <v>971</v>
      </c>
    </row>
    <row r="2007" spans="1:5">
      <c r="A2007">
        <v>43494</v>
      </c>
      <c r="B2007" t="s">
        <v>3484</v>
      </c>
      <c r="C2007" t="s">
        <v>488</v>
      </c>
      <c r="D2007" t="s">
        <v>484</v>
      </c>
      <c r="E2007" s="264" t="s">
        <v>1065</v>
      </c>
    </row>
    <row r="2008" spans="1:5">
      <c r="A2008">
        <v>43483</v>
      </c>
      <c r="B2008" t="s">
        <v>3485</v>
      </c>
      <c r="C2008" t="s">
        <v>482</v>
      </c>
      <c r="D2008" t="s">
        <v>484</v>
      </c>
      <c r="E2008" s="264" t="s">
        <v>1066</v>
      </c>
    </row>
    <row r="2009" spans="1:5">
      <c r="A2009">
        <v>43495</v>
      </c>
      <c r="B2009" t="s">
        <v>3486</v>
      </c>
      <c r="C2009" t="s">
        <v>488</v>
      </c>
      <c r="D2009" t="s">
        <v>484</v>
      </c>
      <c r="E2009" s="264" t="s">
        <v>1067</v>
      </c>
    </row>
    <row r="2010" spans="1:5">
      <c r="A2010">
        <v>43484</v>
      </c>
      <c r="B2010" t="s">
        <v>3487</v>
      </c>
      <c r="C2010" t="s">
        <v>482</v>
      </c>
      <c r="D2010" t="s">
        <v>484</v>
      </c>
      <c r="E2010" s="264" t="s">
        <v>939</v>
      </c>
    </row>
    <row r="2011" spans="1:5">
      <c r="A2011">
        <v>43496</v>
      </c>
      <c r="B2011" t="s">
        <v>3488</v>
      </c>
      <c r="C2011" t="s">
        <v>488</v>
      </c>
      <c r="D2011" t="s">
        <v>484</v>
      </c>
      <c r="E2011" s="264" t="s">
        <v>1068</v>
      </c>
    </row>
    <row r="2012" spans="1:5">
      <c r="A2012">
        <v>43485</v>
      </c>
      <c r="B2012" t="s">
        <v>3489</v>
      </c>
      <c r="C2012" t="s">
        <v>482</v>
      </c>
      <c r="D2012" t="s">
        <v>484</v>
      </c>
      <c r="E2012" s="264" t="s">
        <v>1069</v>
      </c>
    </row>
    <row r="2013" spans="1:5">
      <c r="A2013">
        <v>43497</v>
      </c>
      <c r="B2013" t="s">
        <v>3490</v>
      </c>
      <c r="C2013" t="s">
        <v>488</v>
      </c>
      <c r="D2013" t="s">
        <v>484</v>
      </c>
      <c r="E2013" s="264" t="s">
        <v>1070</v>
      </c>
    </row>
    <row r="2014" spans="1:5">
      <c r="A2014">
        <v>43487</v>
      </c>
      <c r="B2014" t="s">
        <v>3491</v>
      </c>
      <c r="C2014" t="s">
        <v>482</v>
      </c>
      <c r="D2014" t="s">
        <v>484</v>
      </c>
      <c r="E2014" s="264" t="s">
        <v>801</v>
      </c>
    </row>
    <row r="2015" spans="1:5">
      <c r="A2015">
        <v>43499</v>
      </c>
      <c r="B2015" t="s">
        <v>3492</v>
      </c>
      <c r="C2015" t="s">
        <v>488</v>
      </c>
      <c r="D2015" t="s">
        <v>484</v>
      </c>
      <c r="E2015" s="264" t="s">
        <v>1071</v>
      </c>
    </row>
    <row r="2016" spans="1:5">
      <c r="A2016">
        <v>43486</v>
      </c>
      <c r="B2016" t="s">
        <v>3493</v>
      </c>
      <c r="C2016" t="s">
        <v>482</v>
      </c>
      <c r="D2016" t="s">
        <v>484</v>
      </c>
      <c r="E2016" s="264" t="s">
        <v>805</v>
      </c>
    </row>
    <row r="2017" spans="1:5">
      <c r="A2017">
        <v>43498</v>
      </c>
      <c r="B2017" t="s">
        <v>3494</v>
      </c>
      <c r="C2017" t="s">
        <v>488</v>
      </c>
      <c r="D2017" t="s">
        <v>484</v>
      </c>
      <c r="E2017" s="264" t="s">
        <v>1072</v>
      </c>
    </row>
    <row r="2018" spans="1:5">
      <c r="A2018">
        <v>43488</v>
      </c>
      <c r="B2018" t="s">
        <v>3495</v>
      </c>
      <c r="C2018" t="s">
        <v>482</v>
      </c>
      <c r="D2018" t="s">
        <v>484</v>
      </c>
      <c r="E2018" s="264" t="s">
        <v>1073</v>
      </c>
    </row>
    <row r="2019" spans="1:5">
      <c r="A2019">
        <v>43500</v>
      </c>
      <c r="B2019" t="s">
        <v>3496</v>
      </c>
      <c r="C2019" t="s">
        <v>488</v>
      </c>
      <c r="D2019" t="s">
        <v>484</v>
      </c>
      <c r="E2019" s="264" t="s">
        <v>1074</v>
      </c>
    </row>
    <row r="2020" spans="1:5">
      <c r="A2020">
        <v>43489</v>
      </c>
      <c r="B2020" t="s">
        <v>3497</v>
      </c>
      <c r="C2020" t="s">
        <v>482</v>
      </c>
      <c r="D2020" t="s">
        <v>484</v>
      </c>
      <c r="E2020" s="264" t="s">
        <v>1075</v>
      </c>
    </row>
    <row r="2021" spans="1:5">
      <c r="A2021">
        <v>43501</v>
      </c>
      <c r="B2021" t="s">
        <v>3498</v>
      </c>
      <c r="C2021" t="s">
        <v>488</v>
      </c>
      <c r="D2021" t="s">
        <v>484</v>
      </c>
      <c r="E2021" s="264" t="s">
        <v>1076</v>
      </c>
    </row>
    <row r="2022" spans="1:5">
      <c r="A2022">
        <v>43490</v>
      </c>
      <c r="B2022" t="s">
        <v>3499</v>
      </c>
      <c r="C2022" t="s">
        <v>482</v>
      </c>
      <c r="D2022" t="s">
        <v>484</v>
      </c>
      <c r="E2022" s="264" t="s">
        <v>800</v>
      </c>
    </row>
    <row r="2023" spans="1:5">
      <c r="A2023">
        <v>43502</v>
      </c>
      <c r="B2023" t="s">
        <v>3500</v>
      </c>
      <c r="C2023" t="s">
        <v>488</v>
      </c>
      <c r="D2023" t="s">
        <v>484</v>
      </c>
      <c r="E2023" s="264" t="s">
        <v>1077</v>
      </c>
    </row>
    <row r="2024" spans="1:5">
      <c r="A2024">
        <v>43491</v>
      </c>
      <c r="B2024" t="s">
        <v>3501</v>
      </c>
      <c r="C2024" t="s">
        <v>482</v>
      </c>
      <c r="D2024" t="s">
        <v>484</v>
      </c>
      <c r="E2024" s="264" t="s">
        <v>1078</v>
      </c>
    </row>
    <row r="2025" spans="1:5">
      <c r="A2025">
        <v>43503</v>
      </c>
      <c r="B2025" t="s">
        <v>3502</v>
      </c>
      <c r="C2025" t="s">
        <v>488</v>
      </c>
      <c r="D2025" t="s">
        <v>484</v>
      </c>
      <c r="E2025" s="264" t="s">
        <v>1079</v>
      </c>
    </row>
    <row r="2026" spans="1:5">
      <c r="A2026">
        <v>43492</v>
      </c>
      <c r="B2026" t="s">
        <v>3503</v>
      </c>
      <c r="C2026" t="s">
        <v>482</v>
      </c>
      <c r="D2026" t="s">
        <v>484</v>
      </c>
      <c r="E2026" s="264" t="s">
        <v>885</v>
      </c>
    </row>
    <row r="2027" spans="1:5">
      <c r="A2027">
        <v>43504</v>
      </c>
      <c r="B2027" t="s">
        <v>3504</v>
      </c>
      <c r="C2027" t="s">
        <v>488</v>
      </c>
      <c r="D2027" t="s">
        <v>484</v>
      </c>
      <c r="E2027" s="264" t="s">
        <v>1080</v>
      </c>
    </row>
    <row r="2028" spans="1:5">
      <c r="A2028">
        <v>43493</v>
      </c>
      <c r="B2028" t="s">
        <v>3505</v>
      </c>
      <c r="C2028" t="s">
        <v>482</v>
      </c>
      <c r="D2028" t="s">
        <v>484</v>
      </c>
      <c r="E2028" s="264" t="s">
        <v>802</v>
      </c>
    </row>
    <row r="2029" spans="1:5">
      <c r="A2029">
        <v>43505</v>
      </c>
      <c r="B2029" t="s">
        <v>3506</v>
      </c>
      <c r="C2029" t="s">
        <v>488</v>
      </c>
      <c r="D2029" t="s">
        <v>484</v>
      </c>
      <c r="E2029" s="264" t="s">
        <v>1081</v>
      </c>
    </row>
    <row r="2030" spans="1:5">
      <c r="A2030">
        <v>37774</v>
      </c>
      <c r="B2030" t="s">
        <v>3507</v>
      </c>
      <c r="C2030" t="s">
        <v>478</v>
      </c>
      <c r="D2030" t="s">
        <v>481</v>
      </c>
      <c r="E2030" s="264" t="s">
        <v>7024</v>
      </c>
    </row>
    <row r="2031" spans="1:5">
      <c r="A2031">
        <v>38630</v>
      </c>
      <c r="B2031" t="s">
        <v>3508</v>
      </c>
      <c r="C2031" t="s">
        <v>478</v>
      </c>
      <c r="D2031" t="s">
        <v>481</v>
      </c>
      <c r="E2031" s="264" t="s">
        <v>7528</v>
      </c>
    </row>
    <row r="2032" spans="1:5">
      <c r="A2032">
        <v>38629</v>
      </c>
      <c r="B2032" t="s">
        <v>3509</v>
      </c>
      <c r="C2032" t="s">
        <v>478</v>
      </c>
      <c r="D2032" t="s">
        <v>481</v>
      </c>
      <c r="E2032" s="264" t="s">
        <v>7529</v>
      </c>
    </row>
    <row r="2033" spans="1:5">
      <c r="A2033">
        <v>38476</v>
      </c>
      <c r="B2033" t="s">
        <v>3510</v>
      </c>
      <c r="C2033" t="s">
        <v>478</v>
      </c>
      <c r="D2033" t="s">
        <v>479</v>
      </c>
      <c r="E2033" s="264" t="s">
        <v>9015</v>
      </c>
    </row>
    <row r="2034" spans="1:5">
      <c r="A2034">
        <v>38477</v>
      </c>
      <c r="B2034" t="s">
        <v>3511</v>
      </c>
      <c r="C2034" t="s">
        <v>478</v>
      </c>
      <c r="D2034" t="s">
        <v>479</v>
      </c>
      <c r="E2034" s="264" t="s">
        <v>9016</v>
      </c>
    </row>
    <row r="2035" spans="1:5">
      <c r="A2035">
        <v>40635</v>
      </c>
      <c r="B2035" t="s">
        <v>3512</v>
      </c>
      <c r="C2035" t="s">
        <v>478</v>
      </c>
      <c r="D2035" t="s">
        <v>481</v>
      </c>
      <c r="E2035" s="264" t="s">
        <v>7530</v>
      </c>
    </row>
    <row r="2036" spans="1:5">
      <c r="A2036">
        <v>36483</v>
      </c>
      <c r="B2036" t="s">
        <v>3513</v>
      </c>
      <c r="C2036" t="s">
        <v>478</v>
      </c>
      <c r="D2036" t="s">
        <v>481</v>
      </c>
      <c r="E2036" s="264" t="s">
        <v>7531</v>
      </c>
    </row>
    <row r="2037" spans="1:5">
      <c r="A2037">
        <v>14525</v>
      </c>
      <c r="B2037" t="s">
        <v>3514</v>
      </c>
      <c r="C2037" t="s">
        <v>478</v>
      </c>
      <c r="D2037" t="s">
        <v>481</v>
      </c>
      <c r="E2037" s="264" t="s">
        <v>7532</v>
      </c>
    </row>
    <row r="2038" spans="1:5">
      <c r="A2038">
        <v>36482</v>
      </c>
      <c r="B2038" t="s">
        <v>3515</v>
      </c>
      <c r="C2038" t="s">
        <v>478</v>
      </c>
      <c r="D2038" t="s">
        <v>481</v>
      </c>
      <c r="E2038" s="264" t="s">
        <v>7533</v>
      </c>
    </row>
    <row r="2039" spans="1:5">
      <c r="A2039">
        <v>36408</v>
      </c>
      <c r="B2039" t="s">
        <v>3516</v>
      </c>
      <c r="C2039" t="s">
        <v>478</v>
      </c>
      <c r="D2039" t="s">
        <v>481</v>
      </c>
      <c r="E2039" s="264" t="s">
        <v>7534</v>
      </c>
    </row>
    <row r="2040" spans="1:5">
      <c r="A2040">
        <v>2723</v>
      </c>
      <c r="B2040" t="s">
        <v>3517</v>
      </c>
      <c r="C2040" t="s">
        <v>478</v>
      </c>
      <c r="D2040" t="s">
        <v>481</v>
      </c>
      <c r="E2040" s="264" t="s">
        <v>7535</v>
      </c>
    </row>
    <row r="2041" spans="1:5">
      <c r="A2041">
        <v>36481</v>
      </c>
      <c r="B2041" t="s">
        <v>3518</v>
      </c>
      <c r="C2041" t="s">
        <v>478</v>
      </c>
      <c r="D2041" t="s">
        <v>481</v>
      </c>
      <c r="E2041" s="264" t="s">
        <v>7536</v>
      </c>
    </row>
    <row r="2042" spans="1:5">
      <c r="A2042">
        <v>10685</v>
      </c>
      <c r="B2042" t="s">
        <v>3519</v>
      </c>
      <c r="C2042" t="s">
        <v>478</v>
      </c>
      <c r="D2042" t="s">
        <v>481</v>
      </c>
      <c r="E2042" s="264" t="s">
        <v>7537</v>
      </c>
    </row>
    <row r="2043" spans="1:5">
      <c r="A2043">
        <v>40636</v>
      </c>
      <c r="B2043" t="s">
        <v>3520</v>
      </c>
      <c r="C2043" t="s">
        <v>478</v>
      </c>
      <c r="D2043" t="s">
        <v>481</v>
      </c>
      <c r="E2043" s="264" t="s">
        <v>7538</v>
      </c>
    </row>
    <row r="2044" spans="1:5">
      <c r="A2044">
        <v>4111</v>
      </c>
      <c r="B2044" t="s">
        <v>3521</v>
      </c>
      <c r="C2044" t="s">
        <v>478</v>
      </c>
      <c r="D2044" t="s">
        <v>479</v>
      </c>
      <c r="E2044" s="264" t="s">
        <v>4349</v>
      </c>
    </row>
    <row r="2045" spans="1:5">
      <c r="A2045">
        <v>44538</v>
      </c>
      <c r="B2045" t="s">
        <v>3522</v>
      </c>
      <c r="C2045" t="s">
        <v>478</v>
      </c>
      <c r="D2045" t="s">
        <v>479</v>
      </c>
      <c r="E2045" s="264" t="s">
        <v>7740</v>
      </c>
    </row>
    <row r="2046" spans="1:5">
      <c r="A2046">
        <v>12</v>
      </c>
      <c r="B2046" t="s">
        <v>3523</v>
      </c>
      <c r="C2046" t="s">
        <v>478</v>
      </c>
      <c r="D2046" t="s">
        <v>484</v>
      </c>
      <c r="E2046" s="264" t="s">
        <v>9017</v>
      </c>
    </row>
    <row r="2047" spans="1:5">
      <c r="A2047">
        <v>37554</v>
      </c>
      <c r="B2047" t="s">
        <v>3524</v>
      </c>
      <c r="C2047" t="s">
        <v>478</v>
      </c>
      <c r="D2047" t="s">
        <v>479</v>
      </c>
      <c r="E2047" s="264" t="s">
        <v>7539</v>
      </c>
    </row>
    <row r="2048" spans="1:5">
      <c r="A2048">
        <v>37555</v>
      </c>
      <c r="B2048" t="s">
        <v>3525</v>
      </c>
      <c r="C2048" t="s">
        <v>478</v>
      </c>
      <c r="D2048" t="s">
        <v>479</v>
      </c>
      <c r="E2048" s="264" t="s">
        <v>7540</v>
      </c>
    </row>
    <row r="2049" spans="1:5">
      <c r="A2049">
        <v>10902</v>
      </c>
      <c r="B2049" t="s">
        <v>3526</v>
      </c>
      <c r="C2049" t="s">
        <v>478</v>
      </c>
      <c r="D2049" t="s">
        <v>479</v>
      </c>
      <c r="E2049" s="264" t="s">
        <v>7541</v>
      </c>
    </row>
    <row r="2050" spans="1:5">
      <c r="A2050">
        <v>20965</v>
      </c>
      <c r="B2050" t="s">
        <v>3527</v>
      </c>
      <c r="C2050" t="s">
        <v>478</v>
      </c>
      <c r="D2050" t="s">
        <v>479</v>
      </c>
      <c r="E2050" s="264" t="s">
        <v>7542</v>
      </c>
    </row>
    <row r="2051" spans="1:5">
      <c r="A2051">
        <v>20966</v>
      </c>
      <c r="B2051" t="s">
        <v>3528</v>
      </c>
      <c r="C2051" t="s">
        <v>478</v>
      </c>
      <c r="D2051" t="s">
        <v>479</v>
      </c>
      <c r="E2051" s="264" t="s">
        <v>7522</v>
      </c>
    </row>
    <row r="2052" spans="1:5">
      <c r="A2052">
        <v>10903</v>
      </c>
      <c r="B2052" t="s">
        <v>3529</v>
      </c>
      <c r="C2052" t="s">
        <v>478</v>
      </c>
      <c r="D2052" t="s">
        <v>479</v>
      </c>
      <c r="E2052" s="264" t="s">
        <v>7543</v>
      </c>
    </row>
    <row r="2053" spans="1:5">
      <c r="A2053">
        <v>20967</v>
      </c>
      <c r="B2053" t="s">
        <v>3530</v>
      </c>
      <c r="C2053" t="s">
        <v>478</v>
      </c>
      <c r="D2053" t="s">
        <v>479</v>
      </c>
      <c r="E2053" s="264" t="s">
        <v>7543</v>
      </c>
    </row>
    <row r="2054" spans="1:5">
      <c r="A2054">
        <v>20968</v>
      </c>
      <c r="B2054" t="s">
        <v>3531</v>
      </c>
      <c r="C2054" t="s">
        <v>478</v>
      </c>
      <c r="D2054" t="s">
        <v>479</v>
      </c>
      <c r="E2054" s="264" t="s">
        <v>7544</v>
      </c>
    </row>
    <row r="2055" spans="1:5">
      <c r="A2055">
        <v>11359</v>
      </c>
      <c r="B2055" t="s">
        <v>3532</v>
      </c>
      <c r="C2055" t="s">
        <v>478</v>
      </c>
      <c r="D2055" t="s">
        <v>484</v>
      </c>
      <c r="E2055" s="264" t="s">
        <v>9018</v>
      </c>
    </row>
    <row r="2056" spans="1:5">
      <c r="A2056">
        <v>39017</v>
      </c>
      <c r="B2056" t="s">
        <v>3533</v>
      </c>
      <c r="C2056" t="s">
        <v>478</v>
      </c>
      <c r="D2056" t="s">
        <v>481</v>
      </c>
      <c r="E2056" s="264" t="s">
        <v>3534</v>
      </c>
    </row>
    <row r="2057" spans="1:5">
      <c r="A2057">
        <v>39315</v>
      </c>
      <c r="B2057" t="s">
        <v>3535</v>
      </c>
      <c r="C2057" t="s">
        <v>478</v>
      </c>
      <c r="D2057" t="s">
        <v>481</v>
      </c>
      <c r="E2057" s="264" t="s">
        <v>1083</v>
      </c>
    </row>
    <row r="2058" spans="1:5">
      <c r="A2058">
        <v>39016</v>
      </c>
      <c r="B2058" t="s">
        <v>3536</v>
      </c>
      <c r="C2058" t="s">
        <v>478</v>
      </c>
      <c r="D2058" t="s">
        <v>481</v>
      </c>
      <c r="E2058" s="264" t="s">
        <v>1230</v>
      </c>
    </row>
    <row r="2059" spans="1:5">
      <c r="A2059">
        <v>40432</v>
      </c>
      <c r="B2059" t="s">
        <v>3537</v>
      </c>
      <c r="C2059" t="s">
        <v>478</v>
      </c>
      <c r="D2059" t="s">
        <v>481</v>
      </c>
      <c r="E2059" s="264" t="s">
        <v>3538</v>
      </c>
    </row>
    <row r="2060" spans="1:5">
      <c r="A2060">
        <v>39481</v>
      </c>
      <c r="B2060" t="s">
        <v>3539</v>
      </c>
      <c r="C2060" t="s">
        <v>478</v>
      </c>
      <c r="D2060" t="s">
        <v>481</v>
      </c>
      <c r="E2060" s="264" t="s">
        <v>3540</v>
      </c>
    </row>
    <row r="2061" spans="1:5">
      <c r="A2061">
        <v>40433</v>
      </c>
      <c r="B2061" t="s">
        <v>3541</v>
      </c>
      <c r="C2061" t="s">
        <v>478</v>
      </c>
      <c r="D2061" t="s">
        <v>481</v>
      </c>
      <c r="E2061" s="264" t="s">
        <v>1178</v>
      </c>
    </row>
    <row r="2062" spans="1:5">
      <c r="A2062">
        <v>20219</v>
      </c>
      <c r="B2062" t="s">
        <v>3542</v>
      </c>
      <c r="C2062" t="s">
        <v>478</v>
      </c>
      <c r="D2062" t="s">
        <v>481</v>
      </c>
      <c r="E2062" s="264" t="s">
        <v>9019</v>
      </c>
    </row>
    <row r="2063" spans="1:5">
      <c r="A2063">
        <v>36484</v>
      </c>
      <c r="B2063" t="s">
        <v>3543</v>
      </c>
      <c r="C2063" t="s">
        <v>478</v>
      </c>
      <c r="D2063" t="s">
        <v>481</v>
      </c>
      <c r="E2063" s="264" t="s">
        <v>9020</v>
      </c>
    </row>
    <row r="2064" spans="1:5">
      <c r="A2064">
        <v>38367</v>
      </c>
      <c r="B2064" t="s">
        <v>3544</v>
      </c>
      <c r="C2064" t="s">
        <v>478</v>
      </c>
      <c r="D2064" t="s">
        <v>479</v>
      </c>
      <c r="E2064" s="264" t="s">
        <v>9021</v>
      </c>
    </row>
    <row r="2065" spans="1:5">
      <c r="A2065">
        <v>38368</v>
      </c>
      <c r="B2065" t="s">
        <v>3545</v>
      </c>
      <c r="C2065" t="s">
        <v>478</v>
      </c>
      <c r="D2065" t="s">
        <v>479</v>
      </c>
      <c r="E2065" s="264" t="s">
        <v>9022</v>
      </c>
    </row>
    <row r="2066" spans="1:5">
      <c r="A2066">
        <v>38091</v>
      </c>
      <c r="B2066" t="s">
        <v>3546</v>
      </c>
      <c r="C2066" t="s">
        <v>478</v>
      </c>
      <c r="D2066" t="s">
        <v>479</v>
      </c>
      <c r="E2066" s="264" t="s">
        <v>2004</v>
      </c>
    </row>
    <row r="2067" spans="1:5">
      <c r="A2067">
        <v>38095</v>
      </c>
      <c r="B2067" t="s">
        <v>3547</v>
      </c>
      <c r="C2067" t="s">
        <v>478</v>
      </c>
      <c r="D2067" t="s">
        <v>479</v>
      </c>
      <c r="E2067" s="264" t="s">
        <v>8161</v>
      </c>
    </row>
    <row r="2068" spans="1:5">
      <c r="A2068">
        <v>38092</v>
      </c>
      <c r="B2068" t="s">
        <v>3548</v>
      </c>
      <c r="C2068" t="s">
        <v>478</v>
      </c>
      <c r="D2068" t="s">
        <v>479</v>
      </c>
      <c r="E2068" s="264" t="s">
        <v>9023</v>
      </c>
    </row>
    <row r="2069" spans="1:5">
      <c r="A2069">
        <v>38093</v>
      </c>
      <c r="B2069" t="s">
        <v>3549</v>
      </c>
      <c r="C2069" t="s">
        <v>478</v>
      </c>
      <c r="D2069" t="s">
        <v>479</v>
      </c>
      <c r="E2069" s="264" t="s">
        <v>7031</v>
      </c>
    </row>
    <row r="2070" spans="1:5">
      <c r="A2070">
        <v>38096</v>
      </c>
      <c r="B2070" t="s">
        <v>3550</v>
      </c>
      <c r="C2070" t="s">
        <v>478</v>
      </c>
      <c r="D2070" t="s">
        <v>479</v>
      </c>
      <c r="E2070" s="264" t="s">
        <v>7526</v>
      </c>
    </row>
    <row r="2071" spans="1:5">
      <c r="A2071">
        <v>38094</v>
      </c>
      <c r="B2071" t="s">
        <v>3551</v>
      </c>
      <c r="C2071" t="s">
        <v>478</v>
      </c>
      <c r="D2071" t="s">
        <v>479</v>
      </c>
      <c r="E2071" s="264" t="s">
        <v>7619</v>
      </c>
    </row>
    <row r="2072" spans="1:5">
      <c r="A2072">
        <v>38097</v>
      </c>
      <c r="B2072" t="s">
        <v>3552</v>
      </c>
      <c r="C2072" t="s">
        <v>478</v>
      </c>
      <c r="D2072" t="s">
        <v>479</v>
      </c>
      <c r="E2072" s="264" t="s">
        <v>6877</v>
      </c>
    </row>
    <row r="2073" spans="1:5">
      <c r="A2073">
        <v>38098</v>
      </c>
      <c r="B2073" t="s">
        <v>3553</v>
      </c>
      <c r="C2073" t="s">
        <v>478</v>
      </c>
      <c r="D2073" t="s">
        <v>479</v>
      </c>
      <c r="E2073" s="264" t="s">
        <v>6877</v>
      </c>
    </row>
    <row r="2074" spans="1:5">
      <c r="A2074">
        <v>11186</v>
      </c>
      <c r="B2074" t="s">
        <v>3554</v>
      </c>
      <c r="C2074" t="s">
        <v>480</v>
      </c>
      <c r="D2074" t="s">
        <v>481</v>
      </c>
      <c r="E2074" s="264" t="s">
        <v>7546</v>
      </c>
    </row>
    <row r="2075" spans="1:5">
      <c r="A2075">
        <v>11558</v>
      </c>
      <c r="B2075" t="s">
        <v>3555</v>
      </c>
      <c r="C2075" t="s">
        <v>489</v>
      </c>
      <c r="D2075" t="s">
        <v>479</v>
      </c>
      <c r="E2075" s="264" t="s">
        <v>9024</v>
      </c>
    </row>
    <row r="2076" spans="1:5">
      <c r="A2076">
        <v>11557</v>
      </c>
      <c r="B2076" t="s">
        <v>3556</v>
      </c>
      <c r="C2076" t="s">
        <v>489</v>
      </c>
      <c r="D2076" t="s">
        <v>479</v>
      </c>
      <c r="E2076" s="264" t="s">
        <v>7703</v>
      </c>
    </row>
    <row r="2077" spans="1:5">
      <c r="A2077">
        <v>2759</v>
      </c>
      <c r="B2077" t="s">
        <v>3557</v>
      </c>
      <c r="C2077" t="s">
        <v>478</v>
      </c>
      <c r="D2077" t="s">
        <v>481</v>
      </c>
      <c r="E2077" s="264" t="s">
        <v>9025</v>
      </c>
    </row>
    <row r="2078" spans="1:5">
      <c r="A2078">
        <v>38124</v>
      </c>
      <c r="B2078" t="s">
        <v>3558</v>
      </c>
      <c r="C2078" t="s">
        <v>478</v>
      </c>
      <c r="D2078" t="s">
        <v>484</v>
      </c>
      <c r="E2078" s="264" t="s">
        <v>7504</v>
      </c>
    </row>
    <row r="2079" spans="1:5">
      <c r="A2079">
        <v>38380</v>
      </c>
      <c r="B2079" t="s">
        <v>3559</v>
      </c>
      <c r="C2079" t="s">
        <v>478</v>
      </c>
      <c r="D2079" t="s">
        <v>479</v>
      </c>
      <c r="E2079" s="264" t="s">
        <v>9026</v>
      </c>
    </row>
    <row r="2080" spans="1:5">
      <c r="A2080">
        <v>20059</v>
      </c>
      <c r="B2080" t="s">
        <v>3560</v>
      </c>
      <c r="C2080" t="s">
        <v>478</v>
      </c>
      <c r="D2080" t="s">
        <v>481</v>
      </c>
      <c r="E2080" s="264" t="s">
        <v>9027</v>
      </c>
    </row>
    <row r="2081" spans="1:5">
      <c r="A2081">
        <v>42429</v>
      </c>
      <c r="B2081" t="s">
        <v>3561</v>
      </c>
      <c r="C2081" t="s">
        <v>478</v>
      </c>
      <c r="D2081" t="s">
        <v>481</v>
      </c>
      <c r="E2081" s="264" t="s">
        <v>7026</v>
      </c>
    </row>
    <row r="2082" spans="1:5">
      <c r="A2082">
        <v>39616</v>
      </c>
      <c r="B2082" t="s">
        <v>3562</v>
      </c>
      <c r="C2082" t="s">
        <v>478</v>
      </c>
      <c r="D2082" t="s">
        <v>484</v>
      </c>
      <c r="E2082" s="264" t="s">
        <v>9028</v>
      </c>
    </row>
    <row r="2083" spans="1:5">
      <c r="A2083">
        <v>39618</v>
      </c>
      <c r="B2083" t="s">
        <v>3563</v>
      </c>
      <c r="C2083" t="s">
        <v>478</v>
      </c>
      <c r="D2083" t="s">
        <v>479</v>
      </c>
      <c r="E2083" s="264" t="s">
        <v>9029</v>
      </c>
    </row>
    <row r="2084" spans="1:5">
      <c r="A2084">
        <v>39619</v>
      </c>
      <c r="B2084" t="s">
        <v>3564</v>
      </c>
      <c r="C2084" t="s">
        <v>478</v>
      </c>
      <c r="D2084" t="s">
        <v>479</v>
      </c>
      <c r="E2084" s="264" t="s">
        <v>9030</v>
      </c>
    </row>
    <row r="2085" spans="1:5">
      <c r="A2085">
        <v>39613</v>
      </c>
      <c r="B2085" t="s">
        <v>3565</v>
      </c>
      <c r="C2085" t="s">
        <v>478</v>
      </c>
      <c r="D2085" t="s">
        <v>479</v>
      </c>
      <c r="E2085" s="264" t="s">
        <v>9031</v>
      </c>
    </row>
    <row r="2086" spans="1:5">
      <c r="A2086">
        <v>39614</v>
      </c>
      <c r="B2086" t="s">
        <v>3566</v>
      </c>
      <c r="C2086" t="s">
        <v>478</v>
      </c>
      <c r="D2086" t="s">
        <v>479</v>
      </c>
      <c r="E2086" s="264" t="s">
        <v>9032</v>
      </c>
    </row>
    <row r="2087" spans="1:5">
      <c r="A2087">
        <v>38538</v>
      </c>
      <c r="B2087" t="s">
        <v>3567</v>
      </c>
      <c r="C2087" t="s">
        <v>485</v>
      </c>
      <c r="D2087" t="s">
        <v>481</v>
      </c>
      <c r="E2087" s="264" t="s">
        <v>5509</v>
      </c>
    </row>
    <row r="2088" spans="1:5">
      <c r="A2088">
        <v>38539</v>
      </c>
      <c r="B2088" t="s">
        <v>3568</v>
      </c>
      <c r="C2088" t="s">
        <v>485</v>
      </c>
      <c r="D2088" t="s">
        <v>481</v>
      </c>
      <c r="E2088" s="264" t="s">
        <v>9033</v>
      </c>
    </row>
    <row r="2089" spans="1:5">
      <c r="A2089">
        <v>38540</v>
      </c>
      <c r="B2089" t="s">
        <v>3569</v>
      </c>
      <c r="C2089" t="s">
        <v>485</v>
      </c>
      <c r="D2089" t="s">
        <v>481</v>
      </c>
      <c r="E2089" s="264" t="s">
        <v>9034</v>
      </c>
    </row>
    <row r="2090" spans="1:5">
      <c r="A2090">
        <v>38384</v>
      </c>
      <c r="B2090" t="s">
        <v>3570</v>
      </c>
      <c r="C2090" t="s">
        <v>478</v>
      </c>
      <c r="D2090" t="s">
        <v>479</v>
      </c>
      <c r="E2090" s="264" t="s">
        <v>9035</v>
      </c>
    </row>
    <row r="2091" spans="1:5">
      <c r="A2091">
        <v>13</v>
      </c>
      <c r="B2091" t="s">
        <v>3571</v>
      </c>
      <c r="C2091" t="s">
        <v>486</v>
      </c>
      <c r="D2091" t="s">
        <v>479</v>
      </c>
      <c r="E2091" s="264" t="s">
        <v>7648</v>
      </c>
    </row>
    <row r="2092" spans="1:5">
      <c r="A2092">
        <v>2762</v>
      </c>
      <c r="B2092" t="s">
        <v>3572</v>
      </c>
      <c r="C2092" t="s">
        <v>485</v>
      </c>
      <c r="D2092" t="s">
        <v>481</v>
      </c>
      <c r="E2092" s="264" t="s">
        <v>834</v>
      </c>
    </row>
    <row r="2093" spans="1:5">
      <c r="A2093">
        <v>21142</v>
      </c>
      <c r="B2093" t="s">
        <v>3574</v>
      </c>
      <c r="C2093" t="s">
        <v>478</v>
      </c>
      <c r="D2093" t="s">
        <v>479</v>
      </c>
      <c r="E2093" s="264" t="s">
        <v>9036</v>
      </c>
    </row>
    <row r="2094" spans="1:5">
      <c r="A2094">
        <v>4223</v>
      </c>
      <c r="B2094" t="s">
        <v>3575</v>
      </c>
      <c r="C2094" t="s">
        <v>487</v>
      </c>
      <c r="D2094" t="s">
        <v>484</v>
      </c>
      <c r="E2094" s="264" t="s">
        <v>1145</v>
      </c>
    </row>
    <row r="2095" spans="1:5">
      <c r="A2095">
        <v>37372</v>
      </c>
      <c r="B2095" t="s">
        <v>3576</v>
      </c>
      <c r="C2095" t="s">
        <v>482</v>
      </c>
      <c r="D2095" t="s">
        <v>484</v>
      </c>
      <c r="E2095" s="264" t="s">
        <v>886</v>
      </c>
    </row>
    <row r="2096" spans="1:5">
      <c r="A2096">
        <v>40863</v>
      </c>
      <c r="B2096" t="s">
        <v>3577</v>
      </c>
      <c r="C2096" t="s">
        <v>488</v>
      </c>
      <c r="D2096" t="s">
        <v>484</v>
      </c>
      <c r="E2096" s="264" t="s">
        <v>1084</v>
      </c>
    </row>
    <row r="2097" spans="1:5">
      <c r="A2097">
        <v>38475</v>
      </c>
      <c r="B2097" t="s">
        <v>3578</v>
      </c>
      <c r="C2097" t="s">
        <v>478</v>
      </c>
      <c r="D2097" t="s">
        <v>479</v>
      </c>
      <c r="E2097" s="264" t="s">
        <v>9037</v>
      </c>
    </row>
    <row r="2098" spans="1:5">
      <c r="A2098">
        <v>38474</v>
      </c>
      <c r="B2098" t="s">
        <v>3579</v>
      </c>
      <c r="C2098" t="s">
        <v>478</v>
      </c>
      <c r="D2098" t="s">
        <v>479</v>
      </c>
      <c r="E2098" s="264" t="s">
        <v>9038</v>
      </c>
    </row>
    <row r="2099" spans="1:5">
      <c r="A2099">
        <v>10886</v>
      </c>
      <c r="B2099" t="s">
        <v>3580</v>
      </c>
      <c r="C2099" t="s">
        <v>478</v>
      </c>
      <c r="D2099" t="s">
        <v>479</v>
      </c>
      <c r="E2099" s="264" t="s">
        <v>7548</v>
      </c>
    </row>
    <row r="2100" spans="1:5">
      <c r="A2100">
        <v>10888</v>
      </c>
      <c r="B2100" t="s">
        <v>3581</v>
      </c>
      <c r="C2100" t="s">
        <v>478</v>
      </c>
      <c r="D2100" t="s">
        <v>479</v>
      </c>
      <c r="E2100" s="264" t="s">
        <v>7549</v>
      </c>
    </row>
    <row r="2101" spans="1:5">
      <c r="A2101">
        <v>10889</v>
      </c>
      <c r="B2101" t="s">
        <v>3582</v>
      </c>
      <c r="C2101" t="s">
        <v>478</v>
      </c>
      <c r="D2101" t="s">
        <v>479</v>
      </c>
      <c r="E2101" s="264" t="s">
        <v>7550</v>
      </c>
    </row>
    <row r="2102" spans="1:5">
      <c r="A2102">
        <v>10890</v>
      </c>
      <c r="B2102" t="s">
        <v>3583</v>
      </c>
      <c r="C2102" t="s">
        <v>478</v>
      </c>
      <c r="D2102" t="s">
        <v>479</v>
      </c>
      <c r="E2102" s="264" t="s">
        <v>6028</v>
      </c>
    </row>
    <row r="2103" spans="1:5">
      <c r="A2103">
        <v>10891</v>
      </c>
      <c r="B2103" t="s">
        <v>3584</v>
      </c>
      <c r="C2103" t="s">
        <v>478</v>
      </c>
      <c r="D2103" t="s">
        <v>479</v>
      </c>
      <c r="E2103" s="264" t="s">
        <v>7551</v>
      </c>
    </row>
    <row r="2104" spans="1:5">
      <c r="A2104">
        <v>10892</v>
      </c>
      <c r="B2104" t="s">
        <v>3585</v>
      </c>
      <c r="C2104" t="s">
        <v>478</v>
      </c>
      <c r="D2104" t="s">
        <v>484</v>
      </c>
      <c r="E2104" s="264" t="s">
        <v>7552</v>
      </c>
    </row>
    <row r="2105" spans="1:5">
      <c r="A2105">
        <v>20977</v>
      </c>
      <c r="B2105" t="s">
        <v>3586</v>
      </c>
      <c r="C2105" t="s">
        <v>478</v>
      </c>
      <c r="D2105" t="s">
        <v>479</v>
      </c>
      <c r="E2105" s="264" t="s">
        <v>7553</v>
      </c>
    </row>
    <row r="2106" spans="1:5">
      <c r="A2106">
        <v>3073</v>
      </c>
      <c r="B2106" t="s">
        <v>3587</v>
      </c>
      <c r="C2106" t="s">
        <v>478</v>
      </c>
      <c r="D2106" t="s">
        <v>481</v>
      </c>
      <c r="E2106" s="264" t="s">
        <v>9039</v>
      </c>
    </row>
    <row r="2107" spans="1:5">
      <c r="A2107">
        <v>3068</v>
      </c>
      <c r="B2107" t="s">
        <v>3588</v>
      </c>
      <c r="C2107" t="s">
        <v>478</v>
      </c>
      <c r="D2107" t="s">
        <v>481</v>
      </c>
      <c r="E2107" s="264" t="s">
        <v>7027</v>
      </c>
    </row>
    <row r="2108" spans="1:5">
      <c r="A2108">
        <v>3074</v>
      </c>
      <c r="B2108" t="s">
        <v>3589</v>
      </c>
      <c r="C2108" t="s">
        <v>478</v>
      </c>
      <c r="D2108" t="s">
        <v>481</v>
      </c>
      <c r="E2108" s="264" t="s">
        <v>9040</v>
      </c>
    </row>
    <row r="2109" spans="1:5">
      <c r="A2109">
        <v>3076</v>
      </c>
      <c r="B2109" t="s">
        <v>3590</v>
      </c>
      <c r="C2109" t="s">
        <v>478</v>
      </c>
      <c r="D2109" t="s">
        <v>481</v>
      </c>
      <c r="E2109" s="264" t="s">
        <v>9041</v>
      </c>
    </row>
    <row r="2110" spans="1:5">
      <c r="A2110">
        <v>3072</v>
      </c>
      <c r="B2110" t="s">
        <v>3591</v>
      </c>
      <c r="C2110" t="s">
        <v>478</v>
      </c>
      <c r="D2110" t="s">
        <v>481</v>
      </c>
      <c r="E2110" s="264" t="s">
        <v>9042</v>
      </c>
    </row>
    <row r="2111" spans="1:5">
      <c r="A2111">
        <v>3075</v>
      </c>
      <c r="B2111" t="s">
        <v>3592</v>
      </c>
      <c r="C2111" t="s">
        <v>478</v>
      </c>
      <c r="D2111" t="s">
        <v>481</v>
      </c>
      <c r="E2111" s="264" t="s">
        <v>9043</v>
      </c>
    </row>
    <row r="2112" spans="1:5">
      <c r="A2112">
        <v>10780</v>
      </c>
      <c r="B2112" t="s">
        <v>3593</v>
      </c>
      <c r="C2112" t="s">
        <v>478</v>
      </c>
      <c r="D2112" t="s">
        <v>481</v>
      </c>
      <c r="E2112" s="264" t="s">
        <v>1345</v>
      </c>
    </row>
    <row r="2113" spans="1:5">
      <c r="A2113">
        <v>10781</v>
      </c>
      <c r="B2113" t="s">
        <v>3594</v>
      </c>
      <c r="C2113" t="s">
        <v>478</v>
      </c>
      <c r="D2113" t="s">
        <v>481</v>
      </c>
      <c r="E2113" s="264" t="s">
        <v>9044</v>
      </c>
    </row>
    <row r="2114" spans="1:5">
      <c r="A2114">
        <v>20106</v>
      </c>
      <c r="B2114" t="s">
        <v>3595</v>
      </c>
      <c r="C2114" t="s">
        <v>478</v>
      </c>
      <c r="D2114" t="s">
        <v>481</v>
      </c>
      <c r="E2114" s="264" t="s">
        <v>935</v>
      </c>
    </row>
    <row r="2115" spans="1:5">
      <c r="A2115">
        <v>20107</v>
      </c>
      <c r="B2115" t="s">
        <v>3596</v>
      </c>
      <c r="C2115" t="s">
        <v>478</v>
      </c>
      <c r="D2115" t="s">
        <v>481</v>
      </c>
      <c r="E2115" s="264" t="s">
        <v>9045</v>
      </c>
    </row>
    <row r="2116" spans="1:5">
      <c r="A2116">
        <v>20108</v>
      </c>
      <c r="B2116" t="s">
        <v>3597</v>
      </c>
      <c r="C2116" t="s">
        <v>478</v>
      </c>
      <c r="D2116" t="s">
        <v>481</v>
      </c>
      <c r="E2116" s="264" t="s">
        <v>9046</v>
      </c>
    </row>
    <row r="2117" spans="1:5">
      <c r="A2117">
        <v>20109</v>
      </c>
      <c r="B2117" t="s">
        <v>3598</v>
      </c>
      <c r="C2117" t="s">
        <v>478</v>
      </c>
      <c r="D2117" t="s">
        <v>481</v>
      </c>
      <c r="E2117" s="264" t="s">
        <v>1345</v>
      </c>
    </row>
    <row r="2118" spans="1:5">
      <c r="A2118">
        <v>43612</v>
      </c>
      <c r="B2118" t="s">
        <v>3599</v>
      </c>
      <c r="C2118" t="s">
        <v>493</v>
      </c>
      <c r="D2118" t="s">
        <v>479</v>
      </c>
      <c r="E2118" s="264" t="s">
        <v>7554</v>
      </c>
    </row>
    <row r="2119" spans="1:5">
      <c r="A2119">
        <v>43613</v>
      </c>
      <c r="B2119" t="s">
        <v>3600</v>
      </c>
      <c r="C2119" t="s">
        <v>493</v>
      </c>
      <c r="D2119" t="s">
        <v>479</v>
      </c>
      <c r="E2119" s="264" t="s">
        <v>7555</v>
      </c>
    </row>
    <row r="2120" spans="1:5">
      <c r="A2120">
        <v>11480</v>
      </c>
      <c r="B2120" t="s">
        <v>3601</v>
      </c>
      <c r="C2120" t="s">
        <v>493</v>
      </c>
      <c r="D2120" t="s">
        <v>479</v>
      </c>
      <c r="E2120" s="264" t="s">
        <v>6942</v>
      </c>
    </row>
    <row r="2121" spans="1:5">
      <c r="A2121">
        <v>11469</v>
      </c>
      <c r="B2121" t="s">
        <v>3602</v>
      </c>
      <c r="C2121" t="s">
        <v>478</v>
      </c>
      <c r="D2121" t="s">
        <v>479</v>
      </c>
      <c r="E2121" s="264" t="s">
        <v>7556</v>
      </c>
    </row>
    <row r="2122" spans="1:5">
      <c r="A2122">
        <v>11468</v>
      </c>
      <c r="B2122" t="s">
        <v>3603</v>
      </c>
      <c r="C2122" t="s">
        <v>478</v>
      </c>
      <c r="D2122" t="s">
        <v>479</v>
      </c>
      <c r="E2122" s="264" t="s">
        <v>1140</v>
      </c>
    </row>
    <row r="2123" spans="1:5">
      <c r="A2123">
        <v>11484</v>
      </c>
      <c r="B2123" t="s">
        <v>3604</v>
      </c>
      <c r="C2123" t="s">
        <v>478</v>
      </c>
      <c r="D2123" t="s">
        <v>479</v>
      </c>
      <c r="E2123" s="264" t="s">
        <v>7557</v>
      </c>
    </row>
    <row r="2124" spans="1:5">
      <c r="A2124">
        <v>38155</v>
      </c>
      <c r="B2124" t="s">
        <v>3605</v>
      </c>
      <c r="C2124" t="s">
        <v>478</v>
      </c>
      <c r="D2124" t="s">
        <v>479</v>
      </c>
      <c r="E2124" s="264" t="s">
        <v>7558</v>
      </c>
    </row>
    <row r="2125" spans="1:5">
      <c r="A2125">
        <v>11467</v>
      </c>
      <c r="B2125" t="s">
        <v>3606</v>
      </c>
      <c r="C2125" t="s">
        <v>478</v>
      </c>
      <c r="D2125" t="s">
        <v>479</v>
      </c>
      <c r="E2125" s="264" t="s">
        <v>7559</v>
      </c>
    </row>
    <row r="2126" spans="1:5">
      <c r="A2126">
        <v>38153</v>
      </c>
      <c r="B2126" t="s">
        <v>3607</v>
      </c>
      <c r="C2126" t="s">
        <v>493</v>
      </c>
      <c r="D2126" t="s">
        <v>479</v>
      </c>
      <c r="E2126" s="264" t="s">
        <v>7560</v>
      </c>
    </row>
    <row r="2127" spans="1:5">
      <c r="A2127">
        <v>43607</v>
      </c>
      <c r="B2127" t="s">
        <v>3608</v>
      </c>
      <c r="C2127" t="s">
        <v>493</v>
      </c>
      <c r="D2127" t="s">
        <v>479</v>
      </c>
      <c r="E2127" s="264" t="s">
        <v>7561</v>
      </c>
    </row>
    <row r="2128" spans="1:5">
      <c r="A2128">
        <v>3080</v>
      </c>
      <c r="B2128" t="s">
        <v>3609</v>
      </c>
      <c r="C2128" t="s">
        <v>493</v>
      </c>
      <c r="D2128" t="s">
        <v>484</v>
      </c>
      <c r="E2128" s="264" t="s">
        <v>7562</v>
      </c>
    </row>
    <row r="2129" spans="1:5">
      <c r="A2129">
        <v>3081</v>
      </c>
      <c r="B2129" t="s">
        <v>3610</v>
      </c>
      <c r="C2129" t="s">
        <v>493</v>
      </c>
      <c r="D2129" t="s">
        <v>479</v>
      </c>
      <c r="E2129" s="264" t="s">
        <v>7563</v>
      </c>
    </row>
    <row r="2130" spans="1:5">
      <c r="A2130">
        <v>3090</v>
      </c>
      <c r="B2130" t="s">
        <v>3611</v>
      </c>
      <c r="C2130" t="s">
        <v>493</v>
      </c>
      <c r="D2130" t="s">
        <v>479</v>
      </c>
      <c r="E2130" s="264" t="s">
        <v>7564</v>
      </c>
    </row>
    <row r="2131" spans="1:5">
      <c r="A2131">
        <v>43611</v>
      </c>
      <c r="B2131" t="s">
        <v>3612</v>
      </c>
      <c r="C2131" t="s">
        <v>493</v>
      </c>
      <c r="D2131" t="s">
        <v>479</v>
      </c>
      <c r="E2131" s="264" t="s">
        <v>7565</v>
      </c>
    </row>
    <row r="2132" spans="1:5">
      <c r="A2132">
        <v>3103</v>
      </c>
      <c r="B2132" t="s">
        <v>3613</v>
      </c>
      <c r="C2132" t="s">
        <v>478</v>
      </c>
      <c r="D2132" t="s">
        <v>479</v>
      </c>
      <c r="E2132" s="264" t="s">
        <v>7566</v>
      </c>
    </row>
    <row r="2133" spans="1:5">
      <c r="A2133">
        <v>3097</v>
      </c>
      <c r="B2133" t="s">
        <v>3614</v>
      </c>
      <c r="C2133" t="s">
        <v>493</v>
      </c>
      <c r="D2133" t="s">
        <v>479</v>
      </c>
      <c r="E2133" s="264" t="s">
        <v>7567</v>
      </c>
    </row>
    <row r="2134" spans="1:5">
      <c r="A2134">
        <v>3099</v>
      </c>
      <c r="B2134" t="s">
        <v>3615</v>
      </c>
      <c r="C2134" t="s">
        <v>493</v>
      </c>
      <c r="D2134" t="s">
        <v>479</v>
      </c>
      <c r="E2134" s="264" t="s">
        <v>7568</v>
      </c>
    </row>
    <row r="2135" spans="1:5">
      <c r="A2135">
        <v>38151</v>
      </c>
      <c r="B2135" t="s">
        <v>3616</v>
      </c>
      <c r="C2135" t="s">
        <v>493</v>
      </c>
      <c r="D2135" t="s">
        <v>479</v>
      </c>
      <c r="E2135" s="264" t="s">
        <v>6997</v>
      </c>
    </row>
    <row r="2136" spans="1:5">
      <c r="A2136">
        <v>38152</v>
      </c>
      <c r="B2136" t="s">
        <v>3617</v>
      </c>
      <c r="C2136" t="s">
        <v>493</v>
      </c>
      <c r="D2136" t="s">
        <v>479</v>
      </c>
      <c r="E2136" s="264" t="s">
        <v>7569</v>
      </c>
    </row>
    <row r="2137" spans="1:5">
      <c r="A2137">
        <v>43610</v>
      </c>
      <c r="B2137" t="s">
        <v>3618</v>
      </c>
      <c r="C2137" t="s">
        <v>493</v>
      </c>
      <c r="D2137" t="s">
        <v>479</v>
      </c>
      <c r="E2137" s="264" t="s">
        <v>7570</v>
      </c>
    </row>
    <row r="2138" spans="1:5">
      <c r="A2138">
        <v>3093</v>
      </c>
      <c r="B2138" t="s">
        <v>3619</v>
      </c>
      <c r="C2138" t="s">
        <v>493</v>
      </c>
      <c r="D2138" t="s">
        <v>479</v>
      </c>
      <c r="E2138" s="264" t="s">
        <v>7568</v>
      </c>
    </row>
    <row r="2139" spans="1:5">
      <c r="A2139">
        <v>38165</v>
      </c>
      <c r="B2139" t="s">
        <v>3620</v>
      </c>
      <c r="C2139" t="s">
        <v>493</v>
      </c>
      <c r="D2139" t="s">
        <v>479</v>
      </c>
      <c r="E2139" s="264" t="s">
        <v>9047</v>
      </c>
    </row>
    <row r="2140" spans="1:5">
      <c r="A2140">
        <v>38177</v>
      </c>
      <c r="B2140" t="s">
        <v>3621</v>
      </c>
      <c r="C2140" t="s">
        <v>478</v>
      </c>
      <c r="D2140" t="s">
        <v>479</v>
      </c>
      <c r="E2140" s="264" t="s">
        <v>9048</v>
      </c>
    </row>
    <row r="2141" spans="1:5">
      <c r="A2141">
        <v>11458</v>
      </c>
      <c r="B2141" t="s">
        <v>3622</v>
      </c>
      <c r="C2141" t="s">
        <v>478</v>
      </c>
      <c r="D2141" t="s">
        <v>479</v>
      </c>
      <c r="E2141" s="264" t="s">
        <v>9049</v>
      </c>
    </row>
    <row r="2142" spans="1:5">
      <c r="A2142">
        <v>3108</v>
      </c>
      <c r="B2142" t="s">
        <v>3623</v>
      </c>
      <c r="C2142" t="s">
        <v>478</v>
      </c>
      <c r="D2142" t="s">
        <v>479</v>
      </c>
      <c r="E2142" s="264" t="s">
        <v>9050</v>
      </c>
    </row>
    <row r="2143" spans="1:5">
      <c r="A2143">
        <v>3105</v>
      </c>
      <c r="B2143" t="s">
        <v>3624</v>
      </c>
      <c r="C2143" t="s">
        <v>478</v>
      </c>
      <c r="D2143" t="s">
        <v>479</v>
      </c>
      <c r="E2143" s="264" t="s">
        <v>9051</v>
      </c>
    </row>
    <row r="2144" spans="1:5">
      <c r="A2144">
        <v>38178</v>
      </c>
      <c r="B2144" t="s">
        <v>3625</v>
      </c>
      <c r="C2144" t="s">
        <v>478</v>
      </c>
      <c r="D2144" t="s">
        <v>479</v>
      </c>
      <c r="E2144" s="264" t="s">
        <v>9052</v>
      </c>
    </row>
    <row r="2145" spans="1:5">
      <c r="A2145">
        <v>43575</v>
      </c>
      <c r="B2145" t="s">
        <v>3626</v>
      </c>
      <c r="C2145" t="s">
        <v>478</v>
      </c>
      <c r="D2145" t="s">
        <v>479</v>
      </c>
      <c r="E2145" s="264" t="s">
        <v>9053</v>
      </c>
    </row>
    <row r="2146" spans="1:5">
      <c r="A2146">
        <v>43577</v>
      </c>
      <c r="B2146" t="s">
        <v>3627</v>
      </c>
      <c r="C2146" t="s">
        <v>478</v>
      </c>
      <c r="D2146" t="s">
        <v>479</v>
      </c>
      <c r="E2146" s="264" t="s">
        <v>9054</v>
      </c>
    </row>
    <row r="2147" spans="1:5">
      <c r="A2147">
        <v>43458</v>
      </c>
      <c r="B2147" t="s">
        <v>3628</v>
      </c>
      <c r="C2147" t="s">
        <v>482</v>
      </c>
      <c r="D2147" t="s">
        <v>484</v>
      </c>
      <c r="E2147" s="264" t="s">
        <v>796</v>
      </c>
    </row>
    <row r="2148" spans="1:5">
      <c r="A2148">
        <v>43470</v>
      </c>
      <c r="B2148" t="s">
        <v>3629</v>
      </c>
      <c r="C2148" t="s">
        <v>488</v>
      </c>
      <c r="D2148" t="s">
        <v>484</v>
      </c>
      <c r="E2148" s="264" t="s">
        <v>985</v>
      </c>
    </row>
    <row r="2149" spans="1:5">
      <c r="A2149">
        <v>43459</v>
      </c>
      <c r="B2149" t="s">
        <v>3630</v>
      </c>
      <c r="C2149" t="s">
        <v>482</v>
      </c>
      <c r="D2149" t="s">
        <v>484</v>
      </c>
      <c r="E2149" s="264" t="s">
        <v>1087</v>
      </c>
    </row>
    <row r="2150" spans="1:5">
      <c r="A2150">
        <v>43471</v>
      </c>
      <c r="B2150" t="s">
        <v>3631</v>
      </c>
      <c r="C2150" t="s">
        <v>488</v>
      </c>
      <c r="D2150" t="s">
        <v>484</v>
      </c>
      <c r="E2150" s="264" t="s">
        <v>1088</v>
      </c>
    </row>
    <row r="2151" spans="1:5">
      <c r="A2151">
        <v>43460</v>
      </c>
      <c r="B2151" t="s">
        <v>3632</v>
      </c>
      <c r="C2151" t="s">
        <v>482</v>
      </c>
      <c r="D2151" t="s">
        <v>484</v>
      </c>
      <c r="E2151" s="264" t="s">
        <v>812</v>
      </c>
    </row>
    <row r="2152" spans="1:5">
      <c r="A2152">
        <v>43472</v>
      </c>
      <c r="B2152" t="s">
        <v>3633</v>
      </c>
      <c r="C2152" t="s">
        <v>488</v>
      </c>
      <c r="D2152" t="s">
        <v>484</v>
      </c>
      <c r="E2152" s="264" t="s">
        <v>1089</v>
      </c>
    </row>
    <row r="2153" spans="1:5">
      <c r="A2153">
        <v>43461</v>
      </c>
      <c r="B2153" t="s">
        <v>3634</v>
      </c>
      <c r="C2153" t="s">
        <v>482</v>
      </c>
      <c r="D2153" t="s">
        <v>484</v>
      </c>
      <c r="E2153" s="264" t="s">
        <v>1090</v>
      </c>
    </row>
    <row r="2154" spans="1:5">
      <c r="A2154">
        <v>43473</v>
      </c>
      <c r="B2154" t="s">
        <v>3635</v>
      </c>
      <c r="C2154" t="s">
        <v>488</v>
      </c>
      <c r="D2154" t="s">
        <v>484</v>
      </c>
      <c r="E2154" s="264" t="s">
        <v>1091</v>
      </c>
    </row>
    <row r="2155" spans="1:5">
      <c r="A2155">
        <v>43463</v>
      </c>
      <c r="B2155" t="s">
        <v>3636</v>
      </c>
      <c r="C2155" t="s">
        <v>482</v>
      </c>
      <c r="D2155" t="s">
        <v>484</v>
      </c>
      <c r="E2155" s="264" t="s">
        <v>927</v>
      </c>
    </row>
    <row r="2156" spans="1:5">
      <c r="A2156">
        <v>43475</v>
      </c>
      <c r="B2156" t="s">
        <v>3637</v>
      </c>
      <c r="C2156" t="s">
        <v>488</v>
      </c>
      <c r="D2156" t="s">
        <v>484</v>
      </c>
      <c r="E2156" s="264" t="s">
        <v>930</v>
      </c>
    </row>
    <row r="2157" spans="1:5">
      <c r="A2157">
        <v>43462</v>
      </c>
      <c r="B2157" t="s">
        <v>3638</v>
      </c>
      <c r="C2157" t="s">
        <v>482</v>
      </c>
      <c r="D2157" t="s">
        <v>484</v>
      </c>
      <c r="E2157" s="264" t="s">
        <v>1092</v>
      </c>
    </row>
    <row r="2158" spans="1:5">
      <c r="A2158">
        <v>43474</v>
      </c>
      <c r="B2158" t="s">
        <v>3639</v>
      </c>
      <c r="C2158" t="s">
        <v>488</v>
      </c>
      <c r="D2158" t="s">
        <v>484</v>
      </c>
      <c r="E2158" s="264" t="s">
        <v>1093</v>
      </c>
    </row>
    <row r="2159" spans="1:5">
      <c r="A2159">
        <v>43464</v>
      </c>
      <c r="B2159" t="s">
        <v>3640</v>
      </c>
      <c r="C2159" t="s">
        <v>482</v>
      </c>
      <c r="D2159" t="s">
        <v>484</v>
      </c>
      <c r="E2159" s="264" t="s">
        <v>1092</v>
      </c>
    </row>
    <row r="2160" spans="1:5">
      <c r="A2160">
        <v>43476</v>
      </c>
      <c r="B2160" t="s">
        <v>3641</v>
      </c>
      <c r="C2160" t="s">
        <v>488</v>
      </c>
      <c r="D2160" t="s">
        <v>484</v>
      </c>
      <c r="E2160" s="264" t="s">
        <v>1092</v>
      </c>
    </row>
    <row r="2161" spans="1:5">
      <c r="A2161">
        <v>43465</v>
      </c>
      <c r="B2161" t="s">
        <v>3642</v>
      </c>
      <c r="C2161" t="s">
        <v>482</v>
      </c>
      <c r="D2161" t="s">
        <v>484</v>
      </c>
      <c r="E2161" s="264" t="s">
        <v>1094</v>
      </c>
    </row>
    <row r="2162" spans="1:5">
      <c r="A2162">
        <v>43477</v>
      </c>
      <c r="B2162" t="s">
        <v>3643</v>
      </c>
      <c r="C2162" t="s">
        <v>488</v>
      </c>
      <c r="D2162" t="s">
        <v>484</v>
      </c>
      <c r="E2162" s="264" t="s">
        <v>1006</v>
      </c>
    </row>
    <row r="2163" spans="1:5">
      <c r="A2163">
        <v>43466</v>
      </c>
      <c r="B2163" t="s">
        <v>3644</v>
      </c>
      <c r="C2163" t="s">
        <v>482</v>
      </c>
      <c r="D2163" t="s">
        <v>484</v>
      </c>
      <c r="E2163" s="264" t="s">
        <v>1095</v>
      </c>
    </row>
    <row r="2164" spans="1:5">
      <c r="A2164">
        <v>43478</v>
      </c>
      <c r="B2164" t="s">
        <v>3645</v>
      </c>
      <c r="C2164" t="s">
        <v>488</v>
      </c>
      <c r="D2164" t="s">
        <v>484</v>
      </c>
      <c r="E2164" s="264" t="s">
        <v>1096</v>
      </c>
    </row>
    <row r="2165" spans="1:5">
      <c r="A2165">
        <v>43467</v>
      </c>
      <c r="B2165" t="s">
        <v>3646</v>
      </c>
      <c r="C2165" t="s">
        <v>482</v>
      </c>
      <c r="D2165" t="s">
        <v>484</v>
      </c>
      <c r="E2165" s="264" t="s">
        <v>994</v>
      </c>
    </row>
    <row r="2166" spans="1:5">
      <c r="A2166">
        <v>43479</v>
      </c>
      <c r="B2166" t="s">
        <v>3647</v>
      </c>
      <c r="C2166" t="s">
        <v>488</v>
      </c>
      <c r="D2166" t="s">
        <v>484</v>
      </c>
      <c r="E2166" s="264" t="s">
        <v>1097</v>
      </c>
    </row>
    <row r="2167" spans="1:5">
      <c r="A2167">
        <v>43468</v>
      </c>
      <c r="B2167" t="s">
        <v>3648</v>
      </c>
      <c r="C2167" t="s">
        <v>482</v>
      </c>
      <c r="D2167" t="s">
        <v>484</v>
      </c>
      <c r="E2167" s="264" t="s">
        <v>939</v>
      </c>
    </row>
    <row r="2168" spans="1:5">
      <c r="A2168">
        <v>43480</v>
      </c>
      <c r="B2168" t="s">
        <v>3649</v>
      </c>
      <c r="C2168" t="s">
        <v>488</v>
      </c>
      <c r="D2168" t="s">
        <v>484</v>
      </c>
      <c r="E2168" s="264" t="s">
        <v>1098</v>
      </c>
    </row>
    <row r="2169" spans="1:5">
      <c r="A2169">
        <v>43469</v>
      </c>
      <c r="B2169" t="s">
        <v>3650</v>
      </c>
      <c r="C2169" t="s">
        <v>482</v>
      </c>
      <c r="D2169" t="s">
        <v>484</v>
      </c>
      <c r="E2169" s="264" t="s">
        <v>1099</v>
      </c>
    </row>
    <row r="2170" spans="1:5">
      <c r="A2170">
        <v>43481</v>
      </c>
      <c r="B2170" t="s">
        <v>3651</v>
      </c>
      <c r="C2170" t="s">
        <v>488</v>
      </c>
      <c r="D2170" t="s">
        <v>484</v>
      </c>
      <c r="E2170" s="264" t="s">
        <v>815</v>
      </c>
    </row>
    <row r="2171" spans="1:5">
      <c r="A2171">
        <v>3119</v>
      </c>
      <c r="B2171" t="s">
        <v>3652</v>
      </c>
      <c r="C2171" t="s">
        <v>478</v>
      </c>
      <c r="D2171" t="s">
        <v>479</v>
      </c>
      <c r="E2171" s="264" t="s">
        <v>1111</v>
      </c>
    </row>
    <row r="2172" spans="1:5">
      <c r="A2172">
        <v>3122</v>
      </c>
      <c r="B2172" t="s">
        <v>3653</v>
      </c>
      <c r="C2172" t="s">
        <v>478</v>
      </c>
      <c r="D2172" t="s">
        <v>479</v>
      </c>
      <c r="E2172" s="264" t="s">
        <v>1169</v>
      </c>
    </row>
    <row r="2173" spans="1:5">
      <c r="A2173">
        <v>3121</v>
      </c>
      <c r="B2173" t="s">
        <v>3654</v>
      </c>
      <c r="C2173" t="s">
        <v>478</v>
      </c>
      <c r="D2173" t="s">
        <v>479</v>
      </c>
      <c r="E2173" s="264" t="s">
        <v>9055</v>
      </c>
    </row>
    <row r="2174" spans="1:5">
      <c r="A2174">
        <v>3120</v>
      </c>
      <c r="B2174" t="s">
        <v>3655</v>
      </c>
      <c r="C2174" t="s">
        <v>478</v>
      </c>
      <c r="D2174" t="s">
        <v>479</v>
      </c>
      <c r="E2174" s="264" t="s">
        <v>9056</v>
      </c>
    </row>
    <row r="2175" spans="1:5">
      <c r="A2175">
        <v>11455</v>
      </c>
      <c r="B2175" t="s">
        <v>3657</v>
      </c>
      <c r="C2175" t="s">
        <v>478</v>
      </c>
      <c r="D2175" t="s">
        <v>479</v>
      </c>
      <c r="E2175" s="264" t="s">
        <v>9057</v>
      </c>
    </row>
    <row r="2176" spans="1:5">
      <c r="A2176">
        <v>11456</v>
      </c>
      <c r="B2176" t="s">
        <v>3658</v>
      </c>
      <c r="C2176" t="s">
        <v>478</v>
      </c>
      <c r="D2176" t="s">
        <v>479</v>
      </c>
      <c r="E2176" s="264" t="s">
        <v>6003</v>
      </c>
    </row>
    <row r="2177" spans="1:5">
      <c r="A2177">
        <v>3107</v>
      </c>
      <c r="B2177" t="s">
        <v>3659</v>
      </c>
      <c r="C2177" t="s">
        <v>478</v>
      </c>
      <c r="D2177" t="s">
        <v>479</v>
      </c>
      <c r="E2177" s="264" t="s">
        <v>7339</v>
      </c>
    </row>
    <row r="2178" spans="1:5">
      <c r="A2178">
        <v>43583</v>
      </c>
      <c r="B2178" t="s">
        <v>3660</v>
      </c>
      <c r="C2178" t="s">
        <v>478</v>
      </c>
      <c r="D2178" t="s">
        <v>479</v>
      </c>
      <c r="E2178" s="264" t="s">
        <v>9058</v>
      </c>
    </row>
    <row r="2179" spans="1:5">
      <c r="A2179">
        <v>43586</v>
      </c>
      <c r="B2179" t="s">
        <v>3661</v>
      </c>
      <c r="C2179" t="s">
        <v>478</v>
      </c>
      <c r="D2179" t="s">
        <v>479</v>
      </c>
      <c r="E2179" s="264" t="s">
        <v>2629</v>
      </c>
    </row>
    <row r="2180" spans="1:5">
      <c r="A2180">
        <v>11461</v>
      </c>
      <c r="B2180" t="s">
        <v>3662</v>
      </c>
      <c r="C2180" t="s">
        <v>478</v>
      </c>
      <c r="D2180" t="s">
        <v>479</v>
      </c>
      <c r="E2180" s="264" t="s">
        <v>1189</v>
      </c>
    </row>
    <row r="2181" spans="1:5">
      <c r="A2181">
        <v>43587</v>
      </c>
      <c r="B2181" t="s">
        <v>3663</v>
      </c>
      <c r="C2181" t="s">
        <v>478</v>
      </c>
      <c r="D2181" t="s">
        <v>479</v>
      </c>
      <c r="E2181" s="264" t="s">
        <v>9059</v>
      </c>
    </row>
    <row r="2182" spans="1:5">
      <c r="A2182">
        <v>3106</v>
      </c>
      <c r="B2182" t="s">
        <v>3665</v>
      </c>
      <c r="C2182" t="s">
        <v>478</v>
      </c>
      <c r="D2182" t="s">
        <v>479</v>
      </c>
      <c r="E2182" s="264" t="s">
        <v>9060</v>
      </c>
    </row>
    <row r="2183" spans="1:5">
      <c r="A2183">
        <v>44539</v>
      </c>
      <c r="B2183" t="s">
        <v>3666</v>
      </c>
      <c r="C2183" t="s">
        <v>486</v>
      </c>
      <c r="D2183" t="s">
        <v>479</v>
      </c>
      <c r="E2183" s="264" t="s">
        <v>7393</v>
      </c>
    </row>
    <row r="2184" spans="1:5">
      <c r="A2184">
        <v>3123</v>
      </c>
      <c r="B2184" t="s">
        <v>3667</v>
      </c>
      <c r="C2184" t="s">
        <v>486</v>
      </c>
      <c r="D2184" t="s">
        <v>484</v>
      </c>
      <c r="E2184" s="264" t="s">
        <v>7630</v>
      </c>
    </row>
    <row r="2185" spans="1:5">
      <c r="A2185">
        <v>38125</v>
      </c>
      <c r="B2185" t="s">
        <v>3668</v>
      </c>
      <c r="C2185" t="s">
        <v>486</v>
      </c>
      <c r="D2185" t="s">
        <v>479</v>
      </c>
      <c r="E2185" s="264" t="s">
        <v>7120</v>
      </c>
    </row>
    <row r="2186" spans="1:5">
      <c r="A2186">
        <v>39014</v>
      </c>
      <c r="B2186" t="s">
        <v>3669</v>
      </c>
      <c r="C2186" t="s">
        <v>486</v>
      </c>
      <c r="D2186" t="s">
        <v>481</v>
      </c>
      <c r="E2186" s="264" t="s">
        <v>7030</v>
      </c>
    </row>
    <row r="2187" spans="1:5">
      <c r="A2187">
        <v>39365</v>
      </c>
      <c r="B2187" t="s">
        <v>3670</v>
      </c>
      <c r="C2187" t="s">
        <v>478</v>
      </c>
      <c r="D2187" t="s">
        <v>479</v>
      </c>
      <c r="E2187" s="264" t="s">
        <v>9061</v>
      </c>
    </row>
    <row r="2188" spans="1:5">
      <c r="A2188">
        <v>39366</v>
      </c>
      <c r="B2188" t="s">
        <v>3671</v>
      </c>
      <c r="C2188" t="s">
        <v>478</v>
      </c>
      <c r="D2188" t="s">
        <v>479</v>
      </c>
      <c r="E2188" s="264" t="s">
        <v>9062</v>
      </c>
    </row>
    <row r="2189" spans="1:5">
      <c r="A2189">
        <v>39367</v>
      </c>
      <c r="B2189" t="s">
        <v>3672</v>
      </c>
      <c r="C2189" t="s">
        <v>478</v>
      </c>
      <c r="D2189" t="s">
        <v>479</v>
      </c>
      <c r="E2189" s="264" t="s">
        <v>9063</v>
      </c>
    </row>
    <row r="2190" spans="1:5">
      <c r="A2190">
        <v>37394</v>
      </c>
      <c r="B2190" t="s">
        <v>3673</v>
      </c>
      <c r="C2190" t="s">
        <v>495</v>
      </c>
      <c r="D2190" t="s">
        <v>481</v>
      </c>
      <c r="E2190" s="264" t="s">
        <v>9064</v>
      </c>
    </row>
    <row r="2191" spans="1:5">
      <c r="A2191">
        <v>14146</v>
      </c>
      <c r="B2191" t="s">
        <v>3674</v>
      </c>
      <c r="C2191" t="s">
        <v>495</v>
      </c>
      <c r="D2191" t="s">
        <v>481</v>
      </c>
      <c r="E2191" s="264" t="s">
        <v>7567</v>
      </c>
    </row>
    <row r="2192" spans="1:5">
      <c r="A2192">
        <v>38134</v>
      </c>
      <c r="B2192" t="s">
        <v>3675</v>
      </c>
      <c r="C2192" t="s">
        <v>486</v>
      </c>
      <c r="D2192" t="s">
        <v>479</v>
      </c>
      <c r="E2192" s="264" t="s">
        <v>9065</v>
      </c>
    </row>
    <row r="2193" spans="1:5">
      <c r="A2193">
        <v>38132</v>
      </c>
      <c r="B2193" t="s">
        <v>3676</v>
      </c>
      <c r="C2193" t="s">
        <v>486</v>
      </c>
      <c r="D2193" t="s">
        <v>479</v>
      </c>
      <c r="E2193" s="264" t="s">
        <v>9066</v>
      </c>
    </row>
    <row r="2194" spans="1:5">
      <c r="A2194">
        <v>38133</v>
      </c>
      <c r="B2194" t="s">
        <v>3677</v>
      </c>
      <c r="C2194" t="s">
        <v>486</v>
      </c>
      <c r="D2194" t="s">
        <v>479</v>
      </c>
      <c r="E2194" s="264" t="s">
        <v>9067</v>
      </c>
    </row>
    <row r="2195" spans="1:5">
      <c r="A2195">
        <v>938</v>
      </c>
      <c r="B2195" t="s">
        <v>3678</v>
      </c>
      <c r="C2195" t="s">
        <v>485</v>
      </c>
      <c r="D2195" t="s">
        <v>479</v>
      </c>
      <c r="E2195" s="264" t="s">
        <v>970</v>
      </c>
    </row>
    <row r="2196" spans="1:5">
      <c r="A2196">
        <v>937</v>
      </c>
      <c r="B2196" t="s">
        <v>3679</v>
      </c>
      <c r="C2196" t="s">
        <v>485</v>
      </c>
      <c r="D2196" t="s">
        <v>479</v>
      </c>
      <c r="E2196" s="264" t="s">
        <v>9068</v>
      </c>
    </row>
    <row r="2197" spans="1:5">
      <c r="A2197">
        <v>939</v>
      </c>
      <c r="B2197" t="s">
        <v>3680</v>
      </c>
      <c r="C2197" t="s">
        <v>485</v>
      </c>
      <c r="D2197" t="s">
        <v>479</v>
      </c>
      <c r="E2197" s="264" t="s">
        <v>2861</v>
      </c>
    </row>
    <row r="2198" spans="1:5">
      <c r="A2198">
        <v>944</v>
      </c>
      <c r="B2198" t="s">
        <v>3681</v>
      </c>
      <c r="C2198" t="s">
        <v>485</v>
      </c>
      <c r="D2198" t="s">
        <v>479</v>
      </c>
      <c r="E2198" s="264" t="s">
        <v>8159</v>
      </c>
    </row>
    <row r="2199" spans="1:5">
      <c r="A2199">
        <v>940</v>
      </c>
      <c r="B2199" t="s">
        <v>3682</v>
      </c>
      <c r="C2199" t="s">
        <v>485</v>
      </c>
      <c r="D2199" t="s">
        <v>479</v>
      </c>
      <c r="E2199" s="264" t="s">
        <v>9069</v>
      </c>
    </row>
    <row r="2200" spans="1:5">
      <c r="A2200">
        <v>936</v>
      </c>
      <c r="B2200" t="s">
        <v>3684</v>
      </c>
      <c r="C2200" t="s">
        <v>485</v>
      </c>
      <c r="D2200" t="s">
        <v>481</v>
      </c>
      <c r="E2200" s="264" t="s">
        <v>1172</v>
      </c>
    </row>
    <row r="2201" spans="1:5">
      <c r="A2201">
        <v>935</v>
      </c>
      <c r="B2201" t="s">
        <v>3685</v>
      </c>
      <c r="C2201" t="s">
        <v>485</v>
      </c>
      <c r="D2201" t="s">
        <v>481</v>
      </c>
      <c r="E2201" s="264" t="s">
        <v>993</v>
      </c>
    </row>
    <row r="2202" spans="1:5">
      <c r="A2202">
        <v>44397</v>
      </c>
      <c r="B2202" t="s">
        <v>3686</v>
      </c>
      <c r="C2202" t="s">
        <v>485</v>
      </c>
      <c r="D2202" t="s">
        <v>479</v>
      </c>
      <c r="E2202" s="264" t="s">
        <v>1131</v>
      </c>
    </row>
    <row r="2203" spans="1:5">
      <c r="A2203">
        <v>406</v>
      </c>
      <c r="B2203" t="s">
        <v>3687</v>
      </c>
      <c r="C2203" t="s">
        <v>478</v>
      </c>
      <c r="D2203" t="s">
        <v>479</v>
      </c>
      <c r="E2203" s="264" t="s">
        <v>7576</v>
      </c>
    </row>
    <row r="2204" spans="1:5">
      <c r="A2204">
        <v>42529</v>
      </c>
      <c r="B2204" t="s">
        <v>3688</v>
      </c>
      <c r="C2204" t="s">
        <v>485</v>
      </c>
      <c r="D2204" t="s">
        <v>481</v>
      </c>
      <c r="E2204" s="264" t="s">
        <v>8119</v>
      </c>
    </row>
    <row r="2205" spans="1:5">
      <c r="A2205">
        <v>39634</v>
      </c>
      <c r="B2205" t="s">
        <v>3689</v>
      </c>
      <c r="C2205" t="s">
        <v>485</v>
      </c>
      <c r="D2205" t="s">
        <v>479</v>
      </c>
      <c r="E2205" s="264" t="s">
        <v>4130</v>
      </c>
    </row>
    <row r="2206" spans="1:5">
      <c r="A2206">
        <v>39701</v>
      </c>
      <c r="B2206" t="s">
        <v>3690</v>
      </c>
      <c r="C2206" t="s">
        <v>478</v>
      </c>
      <c r="D2206" t="s">
        <v>479</v>
      </c>
      <c r="E2206" s="264" t="s">
        <v>7033</v>
      </c>
    </row>
    <row r="2207" spans="1:5">
      <c r="A2207">
        <v>12815</v>
      </c>
      <c r="B2207" t="s">
        <v>274</v>
      </c>
      <c r="C2207" t="s">
        <v>478</v>
      </c>
      <c r="D2207" t="s">
        <v>479</v>
      </c>
      <c r="E2207" s="264" t="s">
        <v>1104</v>
      </c>
    </row>
    <row r="2208" spans="1:5">
      <c r="A2208">
        <v>407</v>
      </c>
      <c r="B2208" t="s">
        <v>3691</v>
      </c>
      <c r="C2208" t="s">
        <v>486</v>
      </c>
      <c r="D2208" t="s">
        <v>481</v>
      </c>
      <c r="E2208" s="264" t="s">
        <v>9070</v>
      </c>
    </row>
    <row r="2209" spans="1:5">
      <c r="A2209">
        <v>39431</v>
      </c>
      <c r="B2209" t="s">
        <v>3692</v>
      </c>
      <c r="C2209" t="s">
        <v>485</v>
      </c>
      <c r="D2209" t="s">
        <v>479</v>
      </c>
      <c r="E2209" s="264" t="s">
        <v>9071</v>
      </c>
    </row>
    <row r="2210" spans="1:5">
      <c r="A2210">
        <v>39432</v>
      </c>
      <c r="B2210" t="s">
        <v>3693</v>
      </c>
      <c r="C2210" t="s">
        <v>485</v>
      </c>
      <c r="D2210" t="s">
        <v>479</v>
      </c>
      <c r="E2210" s="264" t="s">
        <v>933</v>
      </c>
    </row>
    <row r="2211" spans="1:5">
      <c r="A2211">
        <v>20111</v>
      </c>
      <c r="B2211" t="s">
        <v>3694</v>
      </c>
      <c r="C2211" t="s">
        <v>478</v>
      </c>
      <c r="D2211" t="s">
        <v>484</v>
      </c>
      <c r="E2211" s="264" t="s">
        <v>7761</v>
      </c>
    </row>
    <row r="2212" spans="1:5">
      <c r="A2212">
        <v>21127</v>
      </c>
      <c r="B2212" t="s">
        <v>3695</v>
      </c>
      <c r="C2212" t="s">
        <v>478</v>
      </c>
      <c r="D2212" t="s">
        <v>479</v>
      </c>
      <c r="E2212" s="264" t="s">
        <v>9072</v>
      </c>
    </row>
    <row r="2213" spans="1:5">
      <c r="A2213">
        <v>404</v>
      </c>
      <c r="B2213" t="s">
        <v>3696</v>
      </c>
      <c r="C2213" t="s">
        <v>485</v>
      </c>
      <c r="D2213" t="s">
        <v>479</v>
      </c>
      <c r="E2213" s="264" t="s">
        <v>1078</v>
      </c>
    </row>
    <row r="2214" spans="1:5">
      <c r="A2214">
        <v>14151</v>
      </c>
      <c r="B2214" t="s">
        <v>3697</v>
      </c>
      <c r="C2214" t="s">
        <v>478</v>
      </c>
      <c r="D2214" t="s">
        <v>481</v>
      </c>
      <c r="E2214" s="264" t="s">
        <v>4784</v>
      </c>
    </row>
    <row r="2215" spans="1:5">
      <c r="A2215">
        <v>14153</v>
      </c>
      <c r="B2215" t="s">
        <v>3698</v>
      </c>
      <c r="C2215" t="s">
        <v>478</v>
      </c>
      <c r="D2215" t="s">
        <v>481</v>
      </c>
      <c r="E2215" s="264" t="s">
        <v>9073</v>
      </c>
    </row>
    <row r="2216" spans="1:5">
      <c r="A2216">
        <v>14152</v>
      </c>
      <c r="B2216" t="s">
        <v>3699</v>
      </c>
      <c r="C2216" t="s">
        <v>478</v>
      </c>
      <c r="D2216" t="s">
        <v>481</v>
      </c>
      <c r="E2216" s="264" t="s">
        <v>9074</v>
      </c>
    </row>
    <row r="2217" spans="1:5">
      <c r="A2217">
        <v>14154</v>
      </c>
      <c r="B2217" t="s">
        <v>3700</v>
      </c>
      <c r="C2217" t="s">
        <v>478</v>
      </c>
      <c r="D2217" t="s">
        <v>481</v>
      </c>
      <c r="E2217" s="264" t="s">
        <v>9075</v>
      </c>
    </row>
    <row r="2218" spans="1:5">
      <c r="A2218">
        <v>3146</v>
      </c>
      <c r="B2218" t="s">
        <v>3701</v>
      </c>
      <c r="C2218" t="s">
        <v>478</v>
      </c>
      <c r="D2218" t="s">
        <v>484</v>
      </c>
      <c r="E2218" s="264" t="s">
        <v>7614</v>
      </c>
    </row>
    <row r="2219" spans="1:5">
      <c r="A2219">
        <v>3143</v>
      </c>
      <c r="B2219" t="s">
        <v>3702</v>
      </c>
      <c r="C2219" t="s">
        <v>478</v>
      </c>
      <c r="D2219" t="s">
        <v>479</v>
      </c>
      <c r="E2219" s="264" t="s">
        <v>7032</v>
      </c>
    </row>
    <row r="2220" spans="1:5">
      <c r="A2220">
        <v>3148</v>
      </c>
      <c r="B2220" t="s">
        <v>3703</v>
      </c>
      <c r="C2220" t="s">
        <v>478</v>
      </c>
      <c r="D2220" t="s">
        <v>479</v>
      </c>
      <c r="E2220" s="264" t="s">
        <v>7471</v>
      </c>
    </row>
    <row r="2221" spans="1:5">
      <c r="A2221">
        <v>4310</v>
      </c>
      <c r="B2221" t="s">
        <v>3704</v>
      </c>
      <c r="C2221" t="s">
        <v>478</v>
      </c>
      <c r="D2221" t="s">
        <v>479</v>
      </c>
      <c r="E2221" s="264" t="s">
        <v>940</v>
      </c>
    </row>
    <row r="2222" spans="1:5">
      <c r="A2222">
        <v>4311</v>
      </c>
      <c r="B2222" t="s">
        <v>3705</v>
      </c>
      <c r="C2222" t="s">
        <v>478</v>
      </c>
      <c r="D2222" t="s">
        <v>479</v>
      </c>
      <c r="E2222" s="264" t="s">
        <v>976</v>
      </c>
    </row>
    <row r="2223" spans="1:5">
      <c r="A2223">
        <v>4312</v>
      </c>
      <c r="B2223" t="s">
        <v>3706</v>
      </c>
      <c r="C2223" t="s">
        <v>478</v>
      </c>
      <c r="D2223" t="s">
        <v>479</v>
      </c>
      <c r="E2223" s="264" t="s">
        <v>9076</v>
      </c>
    </row>
    <row r="2224" spans="1:5">
      <c r="A2224">
        <v>13261</v>
      </c>
      <c r="B2224" t="s">
        <v>3707</v>
      </c>
      <c r="C2224" t="s">
        <v>478</v>
      </c>
      <c r="D2224" t="s">
        <v>479</v>
      </c>
      <c r="E2224" s="264" t="s">
        <v>7018</v>
      </c>
    </row>
    <row r="2225" spans="1:5">
      <c r="A2225">
        <v>3255</v>
      </c>
      <c r="B2225" t="s">
        <v>3708</v>
      </c>
      <c r="C2225" t="s">
        <v>478</v>
      </c>
      <c r="D2225" t="s">
        <v>479</v>
      </c>
      <c r="E2225" s="264" t="s">
        <v>823</v>
      </c>
    </row>
    <row r="2226" spans="1:5">
      <c r="A2226">
        <v>3254</v>
      </c>
      <c r="B2226" t="s">
        <v>3709</v>
      </c>
      <c r="C2226" t="s">
        <v>478</v>
      </c>
      <c r="D2226" t="s">
        <v>479</v>
      </c>
      <c r="E2226" s="264" t="s">
        <v>9077</v>
      </c>
    </row>
    <row r="2227" spans="1:5">
      <c r="A2227">
        <v>3259</v>
      </c>
      <c r="B2227" t="s">
        <v>3710</v>
      </c>
      <c r="C2227" t="s">
        <v>478</v>
      </c>
      <c r="D2227" t="s">
        <v>479</v>
      </c>
      <c r="E2227" s="264" t="s">
        <v>9078</v>
      </c>
    </row>
    <row r="2228" spans="1:5">
      <c r="A2228">
        <v>3258</v>
      </c>
      <c r="B2228" t="s">
        <v>3711</v>
      </c>
      <c r="C2228" t="s">
        <v>478</v>
      </c>
      <c r="D2228" t="s">
        <v>479</v>
      </c>
      <c r="E2228" s="264" t="s">
        <v>6945</v>
      </c>
    </row>
    <row r="2229" spans="1:5">
      <c r="A2229">
        <v>3251</v>
      </c>
      <c r="B2229" t="s">
        <v>3712</v>
      </c>
      <c r="C2229" t="s">
        <v>478</v>
      </c>
      <c r="D2229" t="s">
        <v>479</v>
      </c>
      <c r="E2229" s="264" t="s">
        <v>1035</v>
      </c>
    </row>
    <row r="2230" spans="1:5">
      <c r="A2230">
        <v>3256</v>
      </c>
      <c r="B2230" t="s">
        <v>3713</v>
      </c>
      <c r="C2230" t="s">
        <v>478</v>
      </c>
      <c r="D2230" t="s">
        <v>479</v>
      </c>
      <c r="E2230" s="264" t="s">
        <v>7957</v>
      </c>
    </row>
    <row r="2231" spans="1:5">
      <c r="A2231">
        <v>3261</v>
      </c>
      <c r="B2231" t="s">
        <v>3714</v>
      </c>
      <c r="C2231" t="s">
        <v>478</v>
      </c>
      <c r="D2231" t="s">
        <v>479</v>
      </c>
      <c r="E2231" s="264" t="s">
        <v>9079</v>
      </c>
    </row>
    <row r="2232" spans="1:5">
      <c r="A2232">
        <v>3260</v>
      </c>
      <c r="B2232" t="s">
        <v>3715</v>
      </c>
      <c r="C2232" t="s">
        <v>478</v>
      </c>
      <c r="D2232" t="s">
        <v>479</v>
      </c>
      <c r="E2232" s="264" t="s">
        <v>9080</v>
      </c>
    </row>
    <row r="2233" spans="1:5">
      <c r="A2233">
        <v>3272</v>
      </c>
      <c r="B2233" t="s">
        <v>3716</v>
      </c>
      <c r="C2233" t="s">
        <v>478</v>
      </c>
      <c r="D2233" t="s">
        <v>481</v>
      </c>
      <c r="E2233" s="264" t="s">
        <v>9081</v>
      </c>
    </row>
    <row r="2234" spans="1:5">
      <c r="A2234">
        <v>3265</v>
      </c>
      <c r="B2234" t="s">
        <v>3717</v>
      </c>
      <c r="C2234" t="s">
        <v>478</v>
      </c>
      <c r="D2234" t="s">
        <v>481</v>
      </c>
      <c r="E2234" s="264" t="s">
        <v>9082</v>
      </c>
    </row>
    <row r="2235" spans="1:5">
      <c r="A2235">
        <v>3262</v>
      </c>
      <c r="B2235" t="s">
        <v>3718</v>
      </c>
      <c r="C2235" t="s">
        <v>478</v>
      </c>
      <c r="D2235" t="s">
        <v>481</v>
      </c>
      <c r="E2235" s="264" t="s">
        <v>7492</v>
      </c>
    </row>
    <row r="2236" spans="1:5">
      <c r="A2236">
        <v>3264</v>
      </c>
      <c r="B2236" t="s">
        <v>3719</v>
      </c>
      <c r="C2236" t="s">
        <v>478</v>
      </c>
      <c r="D2236" t="s">
        <v>481</v>
      </c>
      <c r="E2236" s="264" t="s">
        <v>9083</v>
      </c>
    </row>
    <row r="2237" spans="1:5">
      <c r="A2237">
        <v>3267</v>
      </c>
      <c r="B2237" t="s">
        <v>3720</v>
      </c>
      <c r="C2237" t="s">
        <v>478</v>
      </c>
      <c r="D2237" t="s">
        <v>481</v>
      </c>
      <c r="E2237" s="264" t="s">
        <v>9084</v>
      </c>
    </row>
    <row r="2238" spans="1:5">
      <c r="A2238">
        <v>3266</v>
      </c>
      <c r="B2238" t="s">
        <v>3721</v>
      </c>
      <c r="C2238" t="s">
        <v>478</v>
      </c>
      <c r="D2238" t="s">
        <v>481</v>
      </c>
      <c r="E2238" s="264" t="s">
        <v>9085</v>
      </c>
    </row>
    <row r="2239" spans="1:5">
      <c r="A2239">
        <v>3263</v>
      </c>
      <c r="B2239" t="s">
        <v>3722</v>
      </c>
      <c r="C2239" t="s">
        <v>478</v>
      </c>
      <c r="D2239" t="s">
        <v>481</v>
      </c>
      <c r="E2239" s="264" t="s">
        <v>9086</v>
      </c>
    </row>
    <row r="2240" spans="1:5">
      <c r="A2240">
        <v>3268</v>
      </c>
      <c r="B2240" t="s">
        <v>3723</v>
      </c>
      <c r="C2240" t="s">
        <v>478</v>
      </c>
      <c r="D2240" t="s">
        <v>481</v>
      </c>
      <c r="E2240" s="264" t="s">
        <v>9087</v>
      </c>
    </row>
    <row r="2241" spans="1:5">
      <c r="A2241">
        <v>3271</v>
      </c>
      <c r="B2241" t="s">
        <v>3724</v>
      </c>
      <c r="C2241" t="s">
        <v>478</v>
      </c>
      <c r="D2241" t="s">
        <v>481</v>
      </c>
      <c r="E2241" s="264" t="s">
        <v>9088</v>
      </c>
    </row>
    <row r="2242" spans="1:5">
      <c r="A2242">
        <v>3270</v>
      </c>
      <c r="B2242" t="s">
        <v>3725</v>
      </c>
      <c r="C2242" t="s">
        <v>478</v>
      </c>
      <c r="D2242" t="s">
        <v>481</v>
      </c>
      <c r="E2242" s="264" t="s">
        <v>9089</v>
      </c>
    </row>
    <row r="2243" spans="1:5">
      <c r="A2243">
        <v>3275</v>
      </c>
      <c r="B2243" t="s">
        <v>3726</v>
      </c>
      <c r="C2243" t="s">
        <v>480</v>
      </c>
      <c r="D2243" t="s">
        <v>481</v>
      </c>
      <c r="E2243" s="264" t="s">
        <v>9090</v>
      </c>
    </row>
    <row r="2244" spans="1:5">
      <c r="A2244">
        <v>39512</v>
      </c>
      <c r="B2244" t="s">
        <v>3727</v>
      </c>
      <c r="C2244" t="s">
        <v>480</v>
      </c>
      <c r="D2244" t="s">
        <v>481</v>
      </c>
      <c r="E2244" s="264" t="s">
        <v>7580</v>
      </c>
    </row>
    <row r="2245" spans="1:5">
      <c r="A2245">
        <v>39511</v>
      </c>
      <c r="B2245" t="s">
        <v>3728</v>
      </c>
      <c r="C2245" t="s">
        <v>480</v>
      </c>
      <c r="D2245" t="s">
        <v>481</v>
      </c>
      <c r="E2245" s="264" t="s">
        <v>7581</v>
      </c>
    </row>
    <row r="2246" spans="1:5">
      <c r="A2246">
        <v>39513</v>
      </c>
      <c r="B2246" t="s">
        <v>3729</v>
      </c>
      <c r="C2246" t="s">
        <v>480</v>
      </c>
      <c r="D2246" t="s">
        <v>481</v>
      </c>
      <c r="E2246" s="264" t="s">
        <v>7582</v>
      </c>
    </row>
    <row r="2247" spans="1:5">
      <c r="A2247">
        <v>3286</v>
      </c>
      <c r="B2247" t="s">
        <v>3730</v>
      </c>
      <c r="C2247" t="s">
        <v>480</v>
      </c>
      <c r="D2247" t="s">
        <v>481</v>
      </c>
      <c r="E2247" s="264" t="s">
        <v>1107</v>
      </c>
    </row>
    <row r="2248" spans="1:5">
      <c r="A2248">
        <v>3287</v>
      </c>
      <c r="B2248" t="s">
        <v>3731</v>
      </c>
      <c r="C2248" t="s">
        <v>480</v>
      </c>
      <c r="D2248" t="s">
        <v>481</v>
      </c>
      <c r="E2248" s="264" t="s">
        <v>1108</v>
      </c>
    </row>
    <row r="2249" spans="1:5">
      <c r="A2249">
        <v>3283</v>
      </c>
      <c r="B2249" t="s">
        <v>3732</v>
      </c>
      <c r="C2249" t="s">
        <v>480</v>
      </c>
      <c r="D2249" t="s">
        <v>481</v>
      </c>
      <c r="E2249" s="264" t="s">
        <v>1109</v>
      </c>
    </row>
    <row r="2250" spans="1:5">
      <c r="A2250">
        <v>11587</v>
      </c>
      <c r="B2250" t="s">
        <v>3733</v>
      </c>
      <c r="C2250" t="s">
        <v>480</v>
      </c>
      <c r="D2250" t="s">
        <v>481</v>
      </c>
      <c r="E2250" s="264" t="s">
        <v>9091</v>
      </c>
    </row>
    <row r="2251" spans="1:5">
      <c r="A2251">
        <v>36225</v>
      </c>
      <c r="B2251" t="s">
        <v>3734</v>
      </c>
      <c r="C2251" t="s">
        <v>480</v>
      </c>
      <c r="D2251" t="s">
        <v>481</v>
      </c>
      <c r="E2251" s="264" t="s">
        <v>9092</v>
      </c>
    </row>
    <row r="2252" spans="1:5">
      <c r="A2252">
        <v>36230</v>
      </c>
      <c r="B2252" t="s">
        <v>3735</v>
      </c>
      <c r="C2252" t="s">
        <v>480</v>
      </c>
      <c r="D2252" t="s">
        <v>481</v>
      </c>
      <c r="E2252" s="264" t="s">
        <v>7709</v>
      </c>
    </row>
    <row r="2253" spans="1:5">
      <c r="A2253">
        <v>36238</v>
      </c>
      <c r="B2253" t="s">
        <v>3736</v>
      </c>
      <c r="C2253" t="s">
        <v>480</v>
      </c>
      <c r="D2253" t="s">
        <v>481</v>
      </c>
      <c r="E2253" s="264" t="s">
        <v>7199</v>
      </c>
    </row>
    <row r="2254" spans="1:5">
      <c r="A2254">
        <v>39363</v>
      </c>
      <c r="B2254" t="s">
        <v>3737</v>
      </c>
      <c r="C2254" t="s">
        <v>478</v>
      </c>
      <c r="D2254" t="s">
        <v>479</v>
      </c>
      <c r="E2254" s="264" t="s">
        <v>9093</v>
      </c>
    </row>
    <row r="2255" spans="1:5">
      <c r="A2255">
        <v>39361</v>
      </c>
      <c r="B2255" t="s">
        <v>3738</v>
      </c>
      <c r="C2255" t="s">
        <v>478</v>
      </c>
      <c r="D2255" t="s">
        <v>479</v>
      </c>
      <c r="E2255" s="264" t="s">
        <v>9094</v>
      </c>
    </row>
    <row r="2256" spans="1:5">
      <c r="A2256">
        <v>39362</v>
      </c>
      <c r="B2256" t="s">
        <v>3739</v>
      </c>
      <c r="C2256" t="s">
        <v>478</v>
      </c>
      <c r="D2256" t="s">
        <v>479</v>
      </c>
      <c r="E2256" s="264" t="s">
        <v>9095</v>
      </c>
    </row>
    <row r="2257" spans="1:5">
      <c r="A2257">
        <v>39364</v>
      </c>
      <c r="B2257" t="s">
        <v>3740</v>
      </c>
      <c r="C2257" t="s">
        <v>478</v>
      </c>
      <c r="D2257" t="s">
        <v>479</v>
      </c>
      <c r="E2257" s="264" t="s">
        <v>9096</v>
      </c>
    </row>
    <row r="2258" spans="1:5">
      <c r="A2258">
        <v>14576</v>
      </c>
      <c r="B2258" t="s">
        <v>3741</v>
      </c>
      <c r="C2258" t="s">
        <v>478</v>
      </c>
      <c r="D2258" t="s">
        <v>481</v>
      </c>
      <c r="E2258" s="264" t="s">
        <v>9097</v>
      </c>
    </row>
    <row r="2259" spans="1:5">
      <c r="A2259">
        <v>13877</v>
      </c>
      <c r="B2259" t="s">
        <v>3742</v>
      </c>
      <c r="C2259" t="s">
        <v>478</v>
      </c>
      <c r="D2259" t="s">
        <v>481</v>
      </c>
      <c r="E2259" s="264" t="s">
        <v>9098</v>
      </c>
    </row>
    <row r="2260" spans="1:5">
      <c r="A2260">
        <v>7307</v>
      </c>
      <c r="B2260" t="s">
        <v>3743</v>
      </c>
      <c r="C2260" t="s">
        <v>487</v>
      </c>
      <c r="D2260" t="s">
        <v>479</v>
      </c>
      <c r="E2260" s="264" t="s">
        <v>9099</v>
      </c>
    </row>
    <row r="2261" spans="1:5">
      <c r="A2261">
        <v>38122</v>
      </c>
      <c r="B2261" t="s">
        <v>3744</v>
      </c>
      <c r="C2261" t="s">
        <v>487</v>
      </c>
      <c r="D2261" t="s">
        <v>479</v>
      </c>
      <c r="E2261" s="264" t="s">
        <v>1129</v>
      </c>
    </row>
    <row r="2262" spans="1:5">
      <c r="A2262">
        <v>43653</v>
      </c>
      <c r="B2262" t="s">
        <v>3745</v>
      </c>
      <c r="C2262" t="s">
        <v>487</v>
      </c>
      <c r="D2262" t="s">
        <v>479</v>
      </c>
      <c r="E2262" s="264" t="s">
        <v>9100</v>
      </c>
    </row>
    <row r="2263" spans="1:5">
      <c r="A2263">
        <v>38633</v>
      </c>
      <c r="B2263" t="s">
        <v>3746</v>
      </c>
      <c r="C2263" t="s">
        <v>478</v>
      </c>
      <c r="D2263" t="s">
        <v>481</v>
      </c>
      <c r="E2263" s="264" t="s">
        <v>9101</v>
      </c>
    </row>
    <row r="2264" spans="1:5">
      <c r="A2264">
        <v>12344</v>
      </c>
      <c r="B2264" t="s">
        <v>3747</v>
      </c>
      <c r="C2264" t="s">
        <v>478</v>
      </c>
      <c r="D2264" t="s">
        <v>481</v>
      </c>
      <c r="E2264" s="264" t="s">
        <v>1002</v>
      </c>
    </row>
    <row r="2265" spans="1:5">
      <c r="A2265">
        <v>12343</v>
      </c>
      <c r="B2265" t="s">
        <v>3748</v>
      </c>
      <c r="C2265" t="s">
        <v>478</v>
      </c>
      <c r="D2265" t="s">
        <v>481</v>
      </c>
      <c r="E2265" s="264" t="s">
        <v>9102</v>
      </c>
    </row>
    <row r="2266" spans="1:5">
      <c r="A2266">
        <v>3295</v>
      </c>
      <c r="B2266" t="s">
        <v>3749</v>
      </c>
      <c r="C2266" t="s">
        <v>478</v>
      </c>
      <c r="D2266" t="s">
        <v>481</v>
      </c>
      <c r="E2266" s="264" t="s">
        <v>9103</v>
      </c>
    </row>
    <row r="2267" spans="1:5">
      <c r="A2267">
        <v>3302</v>
      </c>
      <c r="B2267" t="s">
        <v>3750</v>
      </c>
      <c r="C2267" t="s">
        <v>478</v>
      </c>
      <c r="D2267" t="s">
        <v>481</v>
      </c>
      <c r="E2267" s="264" t="s">
        <v>9104</v>
      </c>
    </row>
    <row r="2268" spans="1:5">
      <c r="A2268">
        <v>3297</v>
      </c>
      <c r="B2268" t="s">
        <v>3751</v>
      </c>
      <c r="C2268" t="s">
        <v>478</v>
      </c>
      <c r="D2268" t="s">
        <v>481</v>
      </c>
      <c r="E2268" s="264" t="s">
        <v>7507</v>
      </c>
    </row>
    <row r="2269" spans="1:5">
      <c r="A2269">
        <v>3294</v>
      </c>
      <c r="B2269" t="s">
        <v>3752</v>
      </c>
      <c r="C2269" t="s">
        <v>478</v>
      </c>
      <c r="D2269" t="s">
        <v>481</v>
      </c>
      <c r="E2269" s="264" t="s">
        <v>1138</v>
      </c>
    </row>
    <row r="2270" spans="1:5">
      <c r="A2270">
        <v>3292</v>
      </c>
      <c r="B2270" t="s">
        <v>3753</v>
      </c>
      <c r="C2270" t="s">
        <v>478</v>
      </c>
      <c r="D2270" t="s">
        <v>481</v>
      </c>
      <c r="E2270" s="264" t="s">
        <v>6901</v>
      </c>
    </row>
    <row r="2271" spans="1:5">
      <c r="A2271">
        <v>3298</v>
      </c>
      <c r="B2271" t="s">
        <v>3754</v>
      </c>
      <c r="C2271" t="s">
        <v>478</v>
      </c>
      <c r="D2271" t="s">
        <v>481</v>
      </c>
      <c r="E2271" s="264" t="s">
        <v>2724</v>
      </c>
    </row>
    <row r="2272" spans="1:5">
      <c r="A2272">
        <v>11596</v>
      </c>
      <c r="B2272" t="s">
        <v>3755</v>
      </c>
      <c r="C2272" t="s">
        <v>478</v>
      </c>
      <c r="D2272" t="s">
        <v>479</v>
      </c>
      <c r="E2272" s="264" t="s">
        <v>9105</v>
      </c>
    </row>
    <row r="2273" spans="1:5">
      <c r="A2273">
        <v>34802</v>
      </c>
      <c r="B2273" t="s">
        <v>3756</v>
      </c>
      <c r="C2273" t="s">
        <v>478</v>
      </c>
      <c r="D2273" t="s">
        <v>479</v>
      </c>
      <c r="E2273" s="264" t="s">
        <v>9106</v>
      </c>
    </row>
    <row r="2274" spans="1:5">
      <c r="A2274">
        <v>11588</v>
      </c>
      <c r="B2274" t="s">
        <v>3757</v>
      </c>
      <c r="C2274" t="s">
        <v>478</v>
      </c>
      <c r="D2274" t="s">
        <v>479</v>
      </c>
      <c r="E2274" s="264" t="s">
        <v>9107</v>
      </c>
    </row>
    <row r="2275" spans="1:5">
      <c r="A2275">
        <v>34383</v>
      </c>
      <c r="B2275" t="s">
        <v>3758</v>
      </c>
      <c r="C2275" t="s">
        <v>478</v>
      </c>
      <c r="D2275" t="s">
        <v>479</v>
      </c>
      <c r="E2275" s="264" t="s">
        <v>9108</v>
      </c>
    </row>
    <row r="2276" spans="1:5">
      <c r="A2276">
        <v>40451</v>
      </c>
      <c r="B2276" t="s">
        <v>3759</v>
      </c>
      <c r="C2276" t="s">
        <v>480</v>
      </c>
      <c r="D2276" t="s">
        <v>479</v>
      </c>
      <c r="E2276" s="264" t="s">
        <v>9109</v>
      </c>
    </row>
    <row r="2277" spans="1:5">
      <c r="A2277">
        <v>40453</v>
      </c>
      <c r="B2277" t="s">
        <v>3760</v>
      </c>
      <c r="C2277" t="s">
        <v>480</v>
      </c>
      <c r="D2277" t="s">
        <v>479</v>
      </c>
      <c r="E2277" s="264" t="s">
        <v>9110</v>
      </c>
    </row>
    <row r="2278" spans="1:5">
      <c r="A2278">
        <v>40452</v>
      </c>
      <c r="B2278" t="s">
        <v>3761</v>
      </c>
      <c r="C2278" t="s">
        <v>480</v>
      </c>
      <c r="D2278" t="s">
        <v>479</v>
      </c>
      <c r="E2278" s="264" t="s">
        <v>9111</v>
      </c>
    </row>
    <row r="2279" spans="1:5">
      <c r="A2279">
        <v>11594</v>
      </c>
      <c r="B2279" t="s">
        <v>3762</v>
      </c>
      <c r="C2279" t="s">
        <v>478</v>
      </c>
      <c r="D2279" t="s">
        <v>479</v>
      </c>
      <c r="E2279" s="264" t="s">
        <v>9112</v>
      </c>
    </row>
    <row r="2280" spans="1:5">
      <c r="A2280">
        <v>3311</v>
      </c>
      <c r="B2280" t="s">
        <v>3763</v>
      </c>
      <c r="C2280" t="s">
        <v>483</v>
      </c>
      <c r="D2280" t="s">
        <v>479</v>
      </c>
      <c r="E2280" s="264" t="s">
        <v>9112</v>
      </c>
    </row>
    <row r="2281" spans="1:5">
      <c r="A2281">
        <v>11599</v>
      </c>
      <c r="B2281" t="s">
        <v>3764</v>
      </c>
      <c r="C2281" t="s">
        <v>478</v>
      </c>
      <c r="D2281" t="s">
        <v>479</v>
      </c>
      <c r="E2281" s="264" t="s">
        <v>9113</v>
      </c>
    </row>
    <row r="2282" spans="1:5">
      <c r="A2282">
        <v>11593</v>
      </c>
      <c r="B2282" t="s">
        <v>3765</v>
      </c>
      <c r="C2282" t="s">
        <v>478</v>
      </c>
      <c r="D2282" t="s">
        <v>479</v>
      </c>
      <c r="E2282" s="264" t="s">
        <v>9114</v>
      </c>
    </row>
    <row r="2283" spans="1:5">
      <c r="A2283">
        <v>3314</v>
      </c>
      <c r="B2283" t="s">
        <v>3766</v>
      </c>
      <c r="C2283" t="s">
        <v>483</v>
      </c>
      <c r="D2283" t="s">
        <v>479</v>
      </c>
      <c r="E2283" s="264" t="s">
        <v>9115</v>
      </c>
    </row>
    <row r="2284" spans="1:5">
      <c r="A2284">
        <v>11597</v>
      </c>
      <c r="B2284" t="s">
        <v>3767</v>
      </c>
      <c r="C2284" t="s">
        <v>478</v>
      </c>
      <c r="D2284" t="s">
        <v>479</v>
      </c>
      <c r="E2284" s="264" t="s">
        <v>9116</v>
      </c>
    </row>
    <row r="2285" spans="1:5">
      <c r="A2285">
        <v>3309</v>
      </c>
      <c r="B2285" t="s">
        <v>3768</v>
      </c>
      <c r="C2285" t="s">
        <v>483</v>
      </c>
      <c r="D2285" t="s">
        <v>479</v>
      </c>
      <c r="E2285" s="264" t="s">
        <v>9105</v>
      </c>
    </row>
    <row r="2286" spans="1:5">
      <c r="A2286">
        <v>34612</v>
      </c>
      <c r="B2286" t="s">
        <v>3769</v>
      </c>
      <c r="C2286" t="s">
        <v>478</v>
      </c>
      <c r="D2286" t="s">
        <v>479</v>
      </c>
      <c r="E2286" s="264" t="s">
        <v>9117</v>
      </c>
    </row>
    <row r="2287" spans="1:5">
      <c r="A2287">
        <v>34635</v>
      </c>
      <c r="B2287" t="s">
        <v>3770</v>
      </c>
      <c r="C2287" t="s">
        <v>478</v>
      </c>
      <c r="D2287" t="s">
        <v>479</v>
      </c>
      <c r="E2287" s="264" t="s">
        <v>9118</v>
      </c>
    </row>
    <row r="2288" spans="1:5">
      <c r="A2288">
        <v>34633</v>
      </c>
      <c r="B2288" t="s">
        <v>3771</v>
      </c>
      <c r="C2288" t="s">
        <v>478</v>
      </c>
      <c r="D2288" t="s">
        <v>479</v>
      </c>
      <c r="E2288" s="264" t="s">
        <v>9119</v>
      </c>
    </row>
    <row r="2289" spans="1:5">
      <c r="A2289">
        <v>40440</v>
      </c>
      <c r="B2289" t="s">
        <v>3772</v>
      </c>
      <c r="C2289" t="s">
        <v>483</v>
      </c>
      <c r="D2289" t="s">
        <v>479</v>
      </c>
      <c r="E2289" s="264" t="s">
        <v>9120</v>
      </c>
    </row>
    <row r="2290" spans="1:5">
      <c r="A2290">
        <v>40441</v>
      </c>
      <c r="B2290" t="s">
        <v>3773</v>
      </c>
      <c r="C2290" t="s">
        <v>483</v>
      </c>
      <c r="D2290" t="s">
        <v>479</v>
      </c>
      <c r="E2290" s="264" t="s">
        <v>9121</v>
      </c>
    </row>
    <row r="2291" spans="1:5">
      <c r="A2291">
        <v>40449</v>
      </c>
      <c r="B2291" t="s">
        <v>3774</v>
      </c>
      <c r="C2291" t="s">
        <v>483</v>
      </c>
      <c r="D2291" t="s">
        <v>479</v>
      </c>
      <c r="E2291" s="264" t="s">
        <v>9122</v>
      </c>
    </row>
    <row r="2292" spans="1:5">
      <c r="A2292">
        <v>34800</v>
      </c>
      <c r="B2292" t="s">
        <v>3775</v>
      </c>
      <c r="C2292" t="s">
        <v>483</v>
      </c>
      <c r="D2292" t="s">
        <v>479</v>
      </c>
      <c r="E2292" s="264" t="s">
        <v>9123</v>
      </c>
    </row>
    <row r="2293" spans="1:5">
      <c r="A2293">
        <v>11592</v>
      </c>
      <c r="B2293" t="s">
        <v>3776</v>
      </c>
      <c r="C2293" t="s">
        <v>478</v>
      </c>
      <c r="D2293" t="s">
        <v>479</v>
      </c>
      <c r="E2293" s="264" t="s">
        <v>9115</v>
      </c>
    </row>
    <row r="2294" spans="1:5">
      <c r="A2294">
        <v>40438</v>
      </c>
      <c r="B2294" t="s">
        <v>3777</v>
      </c>
      <c r="C2294" t="s">
        <v>483</v>
      </c>
      <c r="D2294" t="s">
        <v>479</v>
      </c>
      <c r="E2294" s="264" t="s">
        <v>9124</v>
      </c>
    </row>
    <row r="2295" spans="1:5">
      <c r="A2295">
        <v>40436</v>
      </c>
      <c r="B2295" t="s">
        <v>3778</v>
      </c>
      <c r="C2295" t="s">
        <v>483</v>
      </c>
      <c r="D2295" t="s">
        <v>479</v>
      </c>
      <c r="E2295" s="264" t="s">
        <v>9125</v>
      </c>
    </row>
    <row r="2296" spans="1:5">
      <c r="A2296">
        <v>4315</v>
      </c>
      <c r="B2296" t="s">
        <v>3779</v>
      </c>
      <c r="C2296" t="s">
        <v>478</v>
      </c>
      <c r="D2296" t="s">
        <v>479</v>
      </c>
      <c r="E2296" s="264" t="s">
        <v>7308</v>
      </c>
    </row>
    <row r="2297" spans="1:5">
      <c r="A2297">
        <v>402</v>
      </c>
      <c r="B2297" t="s">
        <v>3780</v>
      </c>
      <c r="C2297" t="s">
        <v>478</v>
      </c>
      <c r="D2297" t="s">
        <v>481</v>
      </c>
      <c r="E2297" s="264" t="s">
        <v>7596</v>
      </c>
    </row>
    <row r="2298" spans="1:5">
      <c r="A2298">
        <v>4226</v>
      </c>
      <c r="B2298" t="s">
        <v>3781</v>
      </c>
      <c r="C2298" t="s">
        <v>486</v>
      </c>
      <c r="D2298" t="s">
        <v>484</v>
      </c>
      <c r="E2298" s="264" t="s">
        <v>814</v>
      </c>
    </row>
    <row r="2299" spans="1:5">
      <c r="A2299">
        <v>4222</v>
      </c>
      <c r="B2299" t="s">
        <v>3782</v>
      </c>
      <c r="C2299" t="s">
        <v>487</v>
      </c>
      <c r="D2299" t="s">
        <v>484</v>
      </c>
      <c r="E2299" s="264" t="s">
        <v>8011</v>
      </c>
    </row>
    <row r="2300" spans="1:5">
      <c r="A2300">
        <v>34804</v>
      </c>
      <c r="B2300" t="s">
        <v>3783</v>
      </c>
      <c r="C2300" t="s">
        <v>480</v>
      </c>
      <c r="D2300" t="s">
        <v>479</v>
      </c>
      <c r="E2300" s="264" t="s">
        <v>9126</v>
      </c>
    </row>
    <row r="2301" spans="1:5">
      <c r="A2301">
        <v>4013</v>
      </c>
      <c r="B2301" t="s">
        <v>3784</v>
      </c>
      <c r="C2301" t="s">
        <v>480</v>
      </c>
      <c r="D2301" t="s">
        <v>479</v>
      </c>
      <c r="E2301" s="264" t="s">
        <v>7037</v>
      </c>
    </row>
    <row r="2302" spans="1:5">
      <c r="A2302">
        <v>4011</v>
      </c>
      <c r="B2302" t="s">
        <v>3785</v>
      </c>
      <c r="C2302" t="s">
        <v>480</v>
      </c>
      <c r="D2302" t="s">
        <v>479</v>
      </c>
      <c r="E2302" s="264" t="s">
        <v>1136</v>
      </c>
    </row>
    <row r="2303" spans="1:5">
      <c r="A2303">
        <v>4021</v>
      </c>
      <c r="B2303" t="s">
        <v>3786</v>
      </c>
      <c r="C2303" t="s">
        <v>480</v>
      </c>
      <c r="D2303" t="s">
        <v>479</v>
      </c>
      <c r="E2303" s="264" t="s">
        <v>3656</v>
      </c>
    </row>
    <row r="2304" spans="1:5">
      <c r="A2304">
        <v>4019</v>
      </c>
      <c r="B2304" t="s">
        <v>3787</v>
      </c>
      <c r="C2304" t="s">
        <v>480</v>
      </c>
      <c r="D2304" t="s">
        <v>479</v>
      </c>
      <c r="E2304" s="264" t="s">
        <v>6886</v>
      </c>
    </row>
    <row r="2305" spans="1:5">
      <c r="A2305">
        <v>4012</v>
      </c>
      <c r="B2305" t="s">
        <v>3788</v>
      </c>
      <c r="C2305" t="s">
        <v>480</v>
      </c>
      <c r="D2305" t="s">
        <v>479</v>
      </c>
      <c r="E2305" s="264" t="s">
        <v>4107</v>
      </c>
    </row>
    <row r="2306" spans="1:5">
      <c r="A2306">
        <v>4020</v>
      </c>
      <c r="B2306" t="s">
        <v>3789</v>
      </c>
      <c r="C2306" t="s">
        <v>480</v>
      </c>
      <c r="D2306" t="s">
        <v>479</v>
      </c>
      <c r="E2306" s="264" t="s">
        <v>7029</v>
      </c>
    </row>
    <row r="2307" spans="1:5">
      <c r="A2307">
        <v>4018</v>
      </c>
      <c r="B2307" t="s">
        <v>3790</v>
      </c>
      <c r="C2307" t="s">
        <v>480</v>
      </c>
      <c r="D2307" t="s">
        <v>479</v>
      </c>
      <c r="E2307" s="264" t="s">
        <v>7038</v>
      </c>
    </row>
    <row r="2308" spans="1:5">
      <c r="A2308">
        <v>36498</v>
      </c>
      <c r="B2308" t="s">
        <v>3791</v>
      </c>
      <c r="C2308" t="s">
        <v>478</v>
      </c>
      <c r="D2308" t="s">
        <v>481</v>
      </c>
      <c r="E2308" s="264" t="s">
        <v>9127</v>
      </c>
    </row>
    <row r="2309" spans="1:5">
      <c r="A2309">
        <v>12872</v>
      </c>
      <c r="B2309" t="s">
        <v>3792</v>
      </c>
      <c r="C2309" t="s">
        <v>482</v>
      </c>
      <c r="D2309" t="s">
        <v>479</v>
      </c>
      <c r="E2309" s="264" t="s">
        <v>831</v>
      </c>
    </row>
    <row r="2310" spans="1:5">
      <c r="A2310">
        <v>41075</v>
      </c>
      <c r="B2310" t="s">
        <v>3793</v>
      </c>
      <c r="C2310" t="s">
        <v>488</v>
      </c>
      <c r="D2310" t="s">
        <v>479</v>
      </c>
      <c r="E2310" s="264" t="s">
        <v>832</v>
      </c>
    </row>
    <row r="2311" spans="1:5">
      <c r="A2311">
        <v>44324</v>
      </c>
      <c r="B2311" t="s">
        <v>3794</v>
      </c>
      <c r="C2311" t="s">
        <v>486</v>
      </c>
      <c r="D2311" t="s">
        <v>479</v>
      </c>
      <c r="E2311" s="264" t="s">
        <v>1046</v>
      </c>
    </row>
    <row r="2312" spans="1:5">
      <c r="A2312">
        <v>3315</v>
      </c>
      <c r="B2312" t="s">
        <v>3795</v>
      </c>
      <c r="C2312" t="s">
        <v>486</v>
      </c>
      <c r="D2312" t="s">
        <v>479</v>
      </c>
      <c r="E2312" s="264" t="s">
        <v>7103</v>
      </c>
    </row>
    <row r="2313" spans="1:5">
      <c r="A2313">
        <v>36870</v>
      </c>
      <c r="B2313" t="s">
        <v>3796</v>
      </c>
      <c r="C2313" t="s">
        <v>486</v>
      </c>
      <c r="D2313" t="s">
        <v>479</v>
      </c>
      <c r="E2313" s="264" t="s">
        <v>1120</v>
      </c>
    </row>
    <row r="2314" spans="1:5">
      <c r="A2314">
        <v>5092</v>
      </c>
      <c r="B2314" t="s">
        <v>3797</v>
      </c>
      <c r="C2314" t="s">
        <v>489</v>
      </c>
      <c r="D2314" t="s">
        <v>479</v>
      </c>
      <c r="E2314" s="264" t="s">
        <v>9005</v>
      </c>
    </row>
    <row r="2315" spans="1:5">
      <c r="A2315">
        <v>11462</v>
      </c>
      <c r="B2315" t="s">
        <v>3798</v>
      </c>
      <c r="C2315" t="s">
        <v>489</v>
      </c>
      <c r="D2315" t="s">
        <v>479</v>
      </c>
      <c r="E2315" s="264" t="s">
        <v>8870</v>
      </c>
    </row>
    <row r="2316" spans="1:5">
      <c r="A2316">
        <v>36529</v>
      </c>
      <c r="B2316" t="s">
        <v>3800</v>
      </c>
      <c r="C2316" t="s">
        <v>478</v>
      </c>
      <c r="D2316" t="s">
        <v>481</v>
      </c>
      <c r="E2316" s="264" t="s">
        <v>9128</v>
      </c>
    </row>
    <row r="2317" spans="1:5">
      <c r="A2317">
        <v>3318</v>
      </c>
      <c r="B2317" t="s">
        <v>3801</v>
      </c>
      <c r="C2317" t="s">
        <v>478</v>
      </c>
      <c r="D2317" t="s">
        <v>481</v>
      </c>
      <c r="E2317" s="264" t="s">
        <v>9129</v>
      </c>
    </row>
    <row r="2318" spans="1:5">
      <c r="A2318">
        <v>3324</v>
      </c>
      <c r="B2318" t="s">
        <v>3802</v>
      </c>
      <c r="C2318" t="s">
        <v>480</v>
      </c>
      <c r="D2318" t="s">
        <v>479</v>
      </c>
      <c r="E2318" s="264" t="s">
        <v>998</v>
      </c>
    </row>
    <row r="2319" spans="1:5">
      <c r="A2319">
        <v>3322</v>
      </c>
      <c r="B2319" t="s">
        <v>3803</v>
      </c>
      <c r="C2319" t="s">
        <v>480</v>
      </c>
      <c r="D2319" t="s">
        <v>484</v>
      </c>
      <c r="E2319" s="264" t="s">
        <v>1122</v>
      </c>
    </row>
    <row r="2320" spans="1:5">
      <c r="A2320">
        <v>5076</v>
      </c>
      <c r="B2320" t="s">
        <v>3804</v>
      </c>
      <c r="C2320" t="s">
        <v>486</v>
      </c>
      <c r="D2320" t="s">
        <v>479</v>
      </c>
      <c r="E2320" s="264" t="s">
        <v>9013</v>
      </c>
    </row>
    <row r="2321" spans="1:5">
      <c r="A2321">
        <v>5077</v>
      </c>
      <c r="B2321" t="s">
        <v>3805</v>
      </c>
      <c r="C2321" t="s">
        <v>486</v>
      </c>
      <c r="D2321" t="s">
        <v>479</v>
      </c>
      <c r="E2321" s="264" t="s">
        <v>9130</v>
      </c>
    </row>
    <row r="2322" spans="1:5">
      <c r="A2322">
        <v>11837</v>
      </c>
      <c r="B2322" t="s">
        <v>3806</v>
      </c>
      <c r="C2322" t="s">
        <v>478</v>
      </c>
      <c r="D2322" t="s">
        <v>481</v>
      </c>
      <c r="E2322" s="264" t="s">
        <v>9131</v>
      </c>
    </row>
    <row r="2323" spans="1:5">
      <c r="A2323">
        <v>38055</v>
      </c>
      <c r="B2323" t="s">
        <v>3807</v>
      </c>
      <c r="C2323" t="s">
        <v>478</v>
      </c>
      <c r="D2323" t="s">
        <v>481</v>
      </c>
      <c r="E2323" s="264" t="s">
        <v>9132</v>
      </c>
    </row>
    <row r="2324" spans="1:5">
      <c r="A2324">
        <v>415</v>
      </c>
      <c r="B2324" t="s">
        <v>3808</v>
      </c>
      <c r="C2324" t="s">
        <v>478</v>
      </c>
      <c r="D2324" t="s">
        <v>481</v>
      </c>
      <c r="E2324" s="264" t="s">
        <v>9133</v>
      </c>
    </row>
    <row r="2325" spans="1:5">
      <c r="A2325">
        <v>416</v>
      </c>
      <c r="B2325" t="s">
        <v>3809</v>
      </c>
      <c r="C2325" t="s">
        <v>478</v>
      </c>
      <c r="D2325" t="s">
        <v>481</v>
      </c>
      <c r="E2325" s="264" t="s">
        <v>9134</v>
      </c>
    </row>
    <row r="2326" spans="1:5">
      <c r="A2326">
        <v>425</v>
      </c>
      <c r="B2326" t="s">
        <v>3810</v>
      </c>
      <c r="C2326" t="s">
        <v>478</v>
      </c>
      <c r="D2326" t="s">
        <v>481</v>
      </c>
      <c r="E2326" s="264" t="s">
        <v>825</v>
      </c>
    </row>
    <row r="2327" spans="1:5">
      <c r="A2327">
        <v>426</v>
      </c>
      <c r="B2327" t="s">
        <v>3811</v>
      </c>
      <c r="C2327" t="s">
        <v>478</v>
      </c>
      <c r="D2327" t="s">
        <v>481</v>
      </c>
      <c r="E2327" s="264" t="s">
        <v>9135</v>
      </c>
    </row>
    <row r="2328" spans="1:5">
      <c r="A2328">
        <v>38056</v>
      </c>
      <c r="B2328" t="s">
        <v>3812</v>
      </c>
      <c r="C2328" t="s">
        <v>478</v>
      </c>
      <c r="D2328" t="s">
        <v>481</v>
      </c>
      <c r="E2328" s="264" t="s">
        <v>7704</v>
      </c>
    </row>
    <row r="2329" spans="1:5">
      <c r="A2329">
        <v>1564</v>
      </c>
      <c r="B2329" t="s">
        <v>3813</v>
      </c>
      <c r="C2329" t="s">
        <v>478</v>
      </c>
      <c r="D2329" t="s">
        <v>481</v>
      </c>
      <c r="E2329" s="264" t="s">
        <v>9136</v>
      </c>
    </row>
    <row r="2330" spans="1:5">
      <c r="A2330">
        <v>11032</v>
      </c>
      <c r="B2330" t="s">
        <v>3814</v>
      </c>
      <c r="C2330" t="s">
        <v>478</v>
      </c>
      <c r="D2330" t="s">
        <v>479</v>
      </c>
      <c r="E2330" s="264" t="s">
        <v>8227</v>
      </c>
    </row>
    <row r="2331" spans="1:5">
      <c r="A2331">
        <v>36786</v>
      </c>
      <c r="B2331" t="s">
        <v>3815</v>
      </c>
      <c r="C2331" t="s">
        <v>496</v>
      </c>
      <c r="D2331" t="s">
        <v>481</v>
      </c>
      <c r="E2331" s="264" t="s">
        <v>9137</v>
      </c>
    </row>
    <row r="2332" spans="1:5">
      <c r="A2332">
        <v>36785</v>
      </c>
      <c r="B2332" t="s">
        <v>3816</v>
      </c>
      <c r="C2332" t="s">
        <v>496</v>
      </c>
      <c r="D2332" t="s">
        <v>481</v>
      </c>
      <c r="E2332" s="264" t="s">
        <v>9138</v>
      </c>
    </row>
    <row r="2333" spans="1:5">
      <c r="A2333">
        <v>36782</v>
      </c>
      <c r="B2333" t="s">
        <v>3817</v>
      </c>
      <c r="C2333" t="s">
        <v>496</v>
      </c>
      <c r="D2333" t="s">
        <v>481</v>
      </c>
      <c r="E2333" s="264" t="s">
        <v>9139</v>
      </c>
    </row>
    <row r="2334" spans="1:5">
      <c r="A2334">
        <v>44481</v>
      </c>
      <c r="B2334" t="s">
        <v>3818</v>
      </c>
      <c r="C2334" t="s">
        <v>496</v>
      </c>
      <c r="D2334" t="s">
        <v>481</v>
      </c>
      <c r="E2334" s="264" t="s">
        <v>9140</v>
      </c>
    </row>
    <row r="2335" spans="1:5">
      <c r="A2335">
        <v>4824</v>
      </c>
      <c r="B2335" t="s">
        <v>3819</v>
      </c>
      <c r="C2335" t="s">
        <v>486</v>
      </c>
      <c r="D2335" t="s">
        <v>481</v>
      </c>
      <c r="E2335" s="264" t="s">
        <v>805</v>
      </c>
    </row>
    <row r="2336" spans="1:5">
      <c r="A2336">
        <v>11795</v>
      </c>
      <c r="B2336" t="s">
        <v>3820</v>
      </c>
      <c r="C2336" t="s">
        <v>480</v>
      </c>
      <c r="D2336" t="s">
        <v>481</v>
      </c>
      <c r="E2336" s="264" t="s">
        <v>9141</v>
      </c>
    </row>
    <row r="2337" spans="1:5">
      <c r="A2337">
        <v>134</v>
      </c>
      <c r="B2337" t="s">
        <v>3821</v>
      </c>
      <c r="C2337" t="s">
        <v>486</v>
      </c>
      <c r="D2337" t="s">
        <v>479</v>
      </c>
      <c r="E2337" s="264" t="s">
        <v>8667</v>
      </c>
    </row>
    <row r="2338" spans="1:5">
      <c r="A2338">
        <v>4229</v>
      </c>
      <c r="B2338" t="s">
        <v>3822</v>
      </c>
      <c r="C2338" t="s">
        <v>486</v>
      </c>
      <c r="D2338" t="s">
        <v>479</v>
      </c>
      <c r="E2338" s="264" t="s">
        <v>9142</v>
      </c>
    </row>
    <row r="2339" spans="1:5">
      <c r="A2339">
        <v>11731</v>
      </c>
      <c r="B2339" t="s">
        <v>3823</v>
      </c>
      <c r="C2339" t="s">
        <v>478</v>
      </c>
      <c r="D2339" t="s">
        <v>479</v>
      </c>
      <c r="E2339" s="264" t="s">
        <v>7265</v>
      </c>
    </row>
    <row r="2340" spans="1:5">
      <c r="A2340">
        <v>11732</v>
      </c>
      <c r="B2340" t="s">
        <v>3824</v>
      </c>
      <c r="C2340" t="s">
        <v>478</v>
      </c>
      <c r="D2340" t="s">
        <v>479</v>
      </c>
      <c r="E2340" s="264" t="s">
        <v>7616</v>
      </c>
    </row>
    <row r="2341" spans="1:5">
      <c r="A2341">
        <v>11244</v>
      </c>
      <c r="B2341" t="s">
        <v>3825</v>
      </c>
      <c r="C2341" t="s">
        <v>478</v>
      </c>
      <c r="D2341" t="s">
        <v>481</v>
      </c>
      <c r="E2341" s="264" t="s">
        <v>7586</v>
      </c>
    </row>
    <row r="2342" spans="1:5">
      <c r="A2342">
        <v>11245</v>
      </c>
      <c r="B2342" t="s">
        <v>3826</v>
      </c>
      <c r="C2342" t="s">
        <v>478</v>
      </c>
      <c r="D2342" t="s">
        <v>481</v>
      </c>
      <c r="E2342" s="264" t="s">
        <v>7587</v>
      </c>
    </row>
    <row r="2343" spans="1:5">
      <c r="A2343">
        <v>11235</v>
      </c>
      <c r="B2343" t="s">
        <v>3827</v>
      </c>
      <c r="C2343" t="s">
        <v>478</v>
      </c>
      <c r="D2343" t="s">
        <v>481</v>
      </c>
      <c r="E2343" s="264" t="s">
        <v>7588</v>
      </c>
    </row>
    <row r="2344" spans="1:5">
      <c r="A2344">
        <v>11236</v>
      </c>
      <c r="B2344" t="s">
        <v>3828</v>
      </c>
      <c r="C2344" t="s">
        <v>478</v>
      </c>
      <c r="D2344" t="s">
        <v>481</v>
      </c>
      <c r="E2344" s="264" t="s">
        <v>7589</v>
      </c>
    </row>
    <row r="2345" spans="1:5">
      <c r="A2345">
        <v>36494</v>
      </c>
      <c r="B2345" t="s">
        <v>3829</v>
      </c>
      <c r="C2345" t="s">
        <v>478</v>
      </c>
      <c r="D2345" t="s">
        <v>481</v>
      </c>
      <c r="E2345" s="264" t="s">
        <v>9143</v>
      </c>
    </row>
    <row r="2346" spans="1:5">
      <c r="A2346">
        <v>36493</v>
      </c>
      <c r="B2346" t="s">
        <v>3830</v>
      </c>
      <c r="C2346" t="s">
        <v>478</v>
      </c>
      <c r="D2346" t="s">
        <v>481</v>
      </c>
      <c r="E2346" s="264" t="s">
        <v>9144</v>
      </c>
    </row>
    <row r="2347" spans="1:5">
      <c r="A2347">
        <v>36492</v>
      </c>
      <c r="B2347" t="s">
        <v>3831</v>
      </c>
      <c r="C2347" t="s">
        <v>478</v>
      </c>
      <c r="D2347" t="s">
        <v>481</v>
      </c>
      <c r="E2347" s="264" t="s">
        <v>9145</v>
      </c>
    </row>
    <row r="2348" spans="1:5">
      <c r="A2348">
        <v>13333</v>
      </c>
      <c r="B2348" t="s">
        <v>3832</v>
      </c>
      <c r="C2348" t="s">
        <v>478</v>
      </c>
      <c r="D2348" t="s">
        <v>481</v>
      </c>
      <c r="E2348" s="264" t="s">
        <v>9146</v>
      </c>
    </row>
    <row r="2349" spans="1:5">
      <c r="A2349">
        <v>13533</v>
      </c>
      <c r="B2349" t="s">
        <v>3833</v>
      </c>
      <c r="C2349" t="s">
        <v>478</v>
      </c>
      <c r="D2349" t="s">
        <v>481</v>
      </c>
      <c r="E2349" s="264" t="s">
        <v>9147</v>
      </c>
    </row>
    <row r="2350" spans="1:5">
      <c r="A2350">
        <v>36499</v>
      </c>
      <c r="B2350" t="s">
        <v>3834</v>
      </c>
      <c r="C2350" t="s">
        <v>478</v>
      </c>
      <c r="D2350" t="s">
        <v>481</v>
      </c>
      <c r="E2350" s="264" t="s">
        <v>9148</v>
      </c>
    </row>
    <row r="2351" spans="1:5">
      <c r="A2351">
        <v>39585</v>
      </c>
      <c r="B2351" t="s">
        <v>3835</v>
      </c>
      <c r="C2351" t="s">
        <v>478</v>
      </c>
      <c r="D2351" t="s">
        <v>481</v>
      </c>
      <c r="E2351" s="264" t="s">
        <v>9149</v>
      </c>
    </row>
    <row r="2352" spans="1:5">
      <c r="A2352">
        <v>39586</v>
      </c>
      <c r="B2352" t="s">
        <v>3836</v>
      </c>
      <c r="C2352" t="s">
        <v>478</v>
      </c>
      <c r="D2352" t="s">
        <v>481</v>
      </c>
      <c r="E2352" s="264" t="s">
        <v>9150</v>
      </c>
    </row>
    <row r="2353" spans="1:5">
      <c r="A2353">
        <v>39587</v>
      </c>
      <c r="B2353" t="s">
        <v>3837</v>
      </c>
      <c r="C2353" t="s">
        <v>478</v>
      </c>
      <c r="D2353" t="s">
        <v>481</v>
      </c>
      <c r="E2353" s="264" t="s">
        <v>9151</v>
      </c>
    </row>
    <row r="2354" spans="1:5">
      <c r="A2354">
        <v>39588</v>
      </c>
      <c r="B2354" t="s">
        <v>3838</v>
      </c>
      <c r="C2354" t="s">
        <v>478</v>
      </c>
      <c r="D2354" t="s">
        <v>481</v>
      </c>
      <c r="E2354" s="264" t="s">
        <v>9152</v>
      </c>
    </row>
    <row r="2355" spans="1:5">
      <c r="A2355">
        <v>39584</v>
      </c>
      <c r="B2355" t="s">
        <v>3839</v>
      </c>
      <c r="C2355" t="s">
        <v>478</v>
      </c>
      <c r="D2355" t="s">
        <v>481</v>
      </c>
      <c r="E2355" s="264" t="s">
        <v>9153</v>
      </c>
    </row>
    <row r="2356" spans="1:5">
      <c r="A2356">
        <v>39590</v>
      </c>
      <c r="B2356" t="s">
        <v>3840</v>
      </c>
      <c r="C2356" t="s">
        <v>478</v>
      </c>
      <c r="D2356" t="s">
        <v>481</v>
      </c>
      <c r="E2356" s="264" t="s">
        <v>9154</v>
      </c>
    </row>
    <row r="2357" spans="1:5">
      <c r="A2357">
        <v>39592</v>
      </c>
      <c r="B2357" t="s">
        <v>3841</v>
      </c>
      <c r="C2357" t="s">
        <v>478</v>
      </c>
      <c r="D2357" t="s">
        <v>481</v>
      </c>
      <c r="E2357" s="264" t="s">
        <v>9155</v>
      </c>
    </row>
    <row r="2358" spans="1:5">
      <c r="A2358">
        <v>39593</v>
      </c>
      <c r="B2358" t="s">
        <v>3842</v>
      </c>
      <c r="C2358" t="s">
        <v>478</v>
      </c>
      <c r="D2358" t="s">
        <v>481</v>
      </c>
      <c r="E2358" s="264" t="s">
        <v>9151</v>
      </c>
    </row>
    <row r="2359" spans="1:5">
      <c r="A2359">
        <v>14254</v>
      </c>
      <c r="B2359" t="s">
        <v>3843</v>
      </c>
      <c r="C2359" t="s">
        <v>478</v>
      </c>
      <c r="D2359" t="s">
        <v>481</v>
      </c>
      <c r="E2359" s="264" t="s">
        <v>9156</v>
      </c>
    </row>
    <row r="2360" spans="1:5">
      <c r="A2360">
        <v>44494</v>
      </c>
      <c r="B2360" t="s">
        <v>3844</v>
      </c>
      <c r="C2360" t="s">
        <v>478</v>
      </c>
      <c r="D2360" t="s">
        <v>481</v>
      </c>
      <c r="E2360" s="264" t="s">
        <v>9157</v>
      </c>
    </row>
    <row r="2361" spans="1:5">
      <c r="A2361">
        <v>25019</v>
      </c>
      <c r="B2361" t="s">
        <v>3845</v>
      </c>
      <c r="C2361" t="s">
        <v>478</v>
      </c>
      <c r="D2361" t="s">
        <v>481</v>
      </c>
      <c r="E2361" s="264" t="s">
        <v>9158</v>
      </c>
    </row>
    <row r="2362" spans="1:5">
      <c r="A2362">
        <v>36501</v>
      </c>
      <c r="B2362" t="s">
        <v>3846</v>
      </c>
      <c r="C2362" t="s">
        <v>478</v>
      </c>
      <c r="D2362" t="s">
        <v>481</v>
      </c>
      <c r="E2362" s="264" t="s">
        <v>9159</v>
      </c>
    </row>
    <row r="2363" spans="1:5">
      <c r="A2363">
        <v>44493</v>
      </c>
      <c r="B2363" t="s">
        <v>3847</v>
      </c>
      <c r="C2363" t="s">
        <v>478</v>
      </c>
      <c r="D2363" t="s">
        <v>481</v>
      </c>
      <c r="E2363" s="264" t="s">
        <v>9160</v>
      </c>
    </row>
    <row r="2364" spans="1:5">
      <c r="A2364">
        <v>36500</v>
      </c>
      <c r="B2364" t="s">
        <v>3848</v>
      </c>
      <c r="C2364" t="s">
        <v>478</v>
      </c>
      <c r="D2364" t="s">
        <v>481</v>
      </c>
      <c r="E2364" s="264" t="s">
        <v>9161</v>
      </c>
    </row>
    <row r="2365" spans="1:5">
      <c r="A2365">
        <v>20017</v>
      </c>
      <c r="B2365" t="s">
        <v>3849</v>
      </c>
      <c r="C2365" t="s">
        <v>485</v>
      </c>
      <c r="D2365" t="s">
        <v>479</v>
      </c>
      <c r="E2365" s="264" t="s">
        <v>7385</v>
      </c>
    </row>
    <row r="2366" spans="1:5">
      <c r="A2366">
        <v>20007</v>
      </c>
      <c r="B2366" t="s">
        <v>3850</v>
      </c>
      <c r="C2366" t="s">
        <v>485</v>
      </c>
      <c r="D2366" t="s">
        <v>479</v>
      </c>
      <c r="E2366" s="264" t="s">
        <v>1020</v>
      </c>
    </row>
    <row r="2367" spans="1:5">
      <c r="A2367">
        <v>39831</v>
      </c>
      <c r="B2367" t="s">
        <v>3851</v>
      </c>
      <c r="C2367" t="s">
        <v>490</v>
      </c>
      <c r="D2367" t="s">
        <v>479</v>
      </c>
      <c r="E2367" s="264" t="s">
        <v>9162</v>
      </c>
    </row>
    <row r="2368" spans="1:5">
      <c r="A2368">
        <v>36888</v>
      </c>
      <c r="B2368" t="s">
        <v>3852</v>
      </c>
      <c r="C2368" t="s">
        <v>485</v>
      </c>
      <c r="D2368" t="s">
        <v>479</v>
      </c>
      <c r="E2368" s="264" t="s">
        <v>7436</v>
      </c>
    </row>
    <row r="2369" spans="1:5">
      <c r="A2369">
        <v>39836</v>
      </c>
      <c r="B2369" t="s">
        <v>3853</v>
      </c>
      <c r="C2369" t="s">
        <v>490</v>
      </c>
      <c r="D2369" t="s">
        <v>479</v>
      </c>
      <c r="E2369" s="264" t="s">
        <v>9163</v>
      </c>
    </row>
    <row r="2370" spans="1:5">
      <c r="A2370">
        <v>39830</v>
      </c>
      <c r="B2370" t="s">
        <v>3854</v>
      </c>
      <c r="C2370" t="s">
        <v>490</v>
      </c>
      <c r="D2370" t="s">
        <v>479</v>
      </c>
      <c r="E2370" s="264" t="s">
        <v>9164</v>
      </c>
    </row>
    <row r="2371" spans="1:5">
      <c r="A2371">
        <v>40527</v>
      </c>
      <c r="B2371" t="s">
        <v>3855</v>
      </c>
      <c r="C2371" t="s">
        <v>478</v>
      </c>
      <c r="D2371" t="s">
        <v>481</v>
      </c>
      <c r="E2371" s="264" t="s">
        <v>7041</v>
      </c>
    </row>
    <row r="2372" spans="1:5">
      <c r="A2372">
        <v>36497</v>
      </c>
      <c r="B2372" t="s">
        <v>3856</v>
      </c>
      <c r="C2372" t="s">
        <v>478</v>
      </c>
      <c r="D2372" t="s">
        <v>481</v>
      </c>
      <c r="E2372" s="264" t="s">
        <v>7042</v>
      </c>
    </row>
    <row r="2373" spans="1:5">
      <c r="A2373">
        <v>36487</v>
      </c>
      <c r="B2373" t="s">
        <v>3857</v>
      </c>
      <c r="C2373" t="s">
        <v>478</v>
      </c>
      <c r="D2373" t="s">
        <v>481</v>
      </c>
      <c r="E2373" s="264" t="s">
        <v>7043</v>
      </c>
    </row>
    <row r="2374" spans="1:5">
      <c r="A2374">
        <v>44475</v>
      </c>
      <c r="B2374" t="s">
        <v>3858</v>
      </c>
      <c r="C2374" t="s">
        <v>478</v>
      </c>
      <c r="D2374" t="s">
        <v>481</v>
      </c>
      <c r="E2374" s="264" t="s">
        <v>9165</v>
      </c>
    </row>
    <row r="2375" spans="1:5">
      <c r="A2375">
        <v>44474</v>
      </c>
      <c r="B2375" t="s">
        <v>3859</v>
      </c>
      <c r="C2375" t="s">
        <v>478</v>
      </c>
      <c r="D2375" t="s">
        <v>481</v>
      </c>
      <c r="E2375" s="264" t="s">
        <v>9166</v>
      </c>
    </row>
    <row r="2376" spans="1:5">
      <c r="A2376">
        <v>44490</v>
      </c>
      <c r="B2376" t="s">
        <v>3860</v>
      </c>
      <c r="C2376" t="s">
        <v>478</v>
      </c>
      <c r="D2376" t="s">
        <v>481</v>
      </c>
      <c r="E2376" s="264" t="s">
        <v>9167</v>
      </c>
    </row>
    <row r="2377" spans="1:5">
      <c r="A2377">
        <v>37776</v>
      </c>
      <c r="B2377" t="s">
        <v>3861</v>
      </c>
      <c r="C2377" t="s">
        <v>478</v>
      </c>
      <c r="D2377" t="s">
        <v>481</v>
      </c>
      <c r="E2377" s="264" t="s">
        <v>9168</v>
      </c>
    </row>
    <row r="2378" spans="1:5">
      <c r="A2378">
        <v>37775</v>
      </c>
      <c r="B2378" t="s">
        <v>3862</v>
      </c>
      <c r="C2378" t="s">
        <v>478</v>
      </c>
      <c r="D2378" t="s">
        <v>481</v>
      </c>
      <c r="E2378" s="264" t="s">
        <v>9169</v>
      </c>
    </row>
    <row r="2379" spans="1:5">
      <c r="A2379">
        <v>36491</v>
      </c>
      <c r="B2379" t="s">
        <v>3863</v>
      </c>
      <c r="C2379" t="s">
        <v>478</v>
      </c>
      <c r="D2379" t="s">
        <v>481</v>
      </c>
      <c r="E2379" s="264" t="s">
        <v>9170</v>
      </c>
    </row>
    <row r="2380" spans="1:5">
      <c r="A2380">
        <v>10712</v>
      </c>
      <c r="B2380" t="s">
        <v>3864</v>
      </c>
      <c r="C2380" t="s">
        <v>478</v>
      </c>
      <c r="D2380" t="s">
        <v>481</v>
      </c>
      <c r="E2380" s="264" t="s">
        <v>9171</v>
      </c>
    </row>
    <row r="2381" spans="1:5">
      <c r="A2381">
        <v>3363</v>
      </c>
      <c r="B2381" t="s">
        <v>3865</v>
      </c>
      <c r="C2381" t="s">
        <v>478</v>
      </c>
      <c r="D2381" t="s">
        <v>481</v>
      </c>
      <c r="E2381" s="264" t="s">
        <v>9172</v>
      </c>
    </row>
    <row r="2382" spans="1:5">
      <c r="A2382">
        <v>3365</v>
      </c>
      <c r="B2382" t="s">
        <v>3866</v>
      </c>
      <c r="C2382" t="s">
        <v>478</v>
      </c>
      <c r="D2382" t="s">
        <v>481</v>
      </c>
      <c r="E2382" s="264" t="s">
        <v>9173</v>
      </c>
    </row>
    <row r="2383" spans="1:5">
      <c r="A2383">
        <v>7569</v>
      </c>
      <c r="B2383" t="s">
        <v>3867</v>
      </c>
      <c r="C2383" t="s">
        <v>478</v>
      </c>
      <c r="D2383" t="s">
        <v>481</v>
      </c>
      <c r="E2383" s="264" t="s">
        <v>9174</v>
      </c>
    </row>
    <row r="2384" spans="1:5">
      <c r="A2384">
        <v>34349</v>
      </c>
      <c r="B2384" t="s">
        <v>3868</v>
      </c>
      <c r="C2384" t="s">
        <v>478</v>
      </c>
      <c r="D2384" t="s">
        <v>479</v>
      </c>
      <c r="E2384" s="264" t="s">
        <v>6951</v>
      </c>
    </row>
    <row r="2385" spans="1:5">
      <c r="A2385">
        <v>11991</v>
      </c>
      <c r="B2385" t="s">
        <v>3869</v>
      </c>
      <c r="C2385" t="s">
        <v>478</v>
      </c>
      <c r="D2385" t="s">
        <v>481</v>
      </c>
      <c r="E2385" s="264" t="s">
        <v>9175</v>
      </c>
    </row>
    <row r="2386" spans="1:5">
      <c r="A2386">
        <v>20062</v>
      </c>
      <c r="B2386" t="s">
        <v>3870</v>
      </c>
      <c r="C2386" t="s">
        <v>478</v>
      </c>
      <c r="D2386" t="s">
        <v>481</v>
      </c>
      <c r="E2386" s="264" t="s">
        <v>9176</v>
      </c>
    </row>
    <row r="2387" spans="1:5">
      <c r="A2387">
        <v>11029</v>
      </c>
      <c r="B2387" t="s">
        <v>3871</v>
      </c>
      <c r="C2387" t="s">
        <v>493</v>
      </c>
      <c r="D2387" t="s">
        <v>479</v>
      </c>
      <c r="E2387" s="264" t="s">
        <v>974</v>
      </c>
    </row>
    <row r="2388" spans="1:5">
      <c r="A2388">
        <v>4316</v>
      </c>
      <c r="B2388" t="s">
        <v>3872</v>
      </c>
      <c r="C2388" t="s">
        <v>478</v>
      </c>
      <c r="D2388" t="s">
        <v>479</v>
      </c>
      <c r="E2388" s="264" t="s">
        <v>6876</v>
      </c>
    </row>
    <row r="2389" spans="1:5">
      <c r="A2389">
        <v>4313</v>
      </c>
      <c r="B2389" t="s">
        <v>3873</v>
      </c>
      <c r="C2389" t="s">
        <v>493</v>
      </c>
      <c r="D2389" t="s">
        <v>479</v>
      </c>
      <c r="E2389" s="264" t="s">
        <v>7005</v>
      </c>
    </row>
    <row r="2390" spans="1:5">
      <c r="A2390">
        <v>4317</v>
      </c>
      <c r="B2390" t="s">
        <v>3874</v>
      </c>
      <c r="C2390" t="s">
        <v>478</v>
      </c>
      <c r="D2390" t="s">
        <v>479</v>
      </c>
      <c r="E2390" s="264" t="s">
        <v>8160</v>
      </c>
    </row>
    <row r="2391" spans="1:5">
      <c r="A2391">
        <v>4314</v>
      </c>
      <c r="B2391" t="s">
        <v>3875</v>
      </c>
      <c r="C2391" t="s">
        <v>493</v>
      </c>
      <c r="D2391" t="s">
        <v>479</v>
      </c>
      <c r="E2391" s="264" t="s">
        <v>7392</v>
      </c>
    </row>
    <row r="2392" spans="1:5">
      <c r="A2392">
        <v>10921</v>
      </c>
      <c r="B2392" t="s">
        <v>3876</v>
      </c>
      <c r="C2392" t="s">
        <v>478</v>
      </c>
      <c r="D2392" t="s">
        <v>481</v>
      </c>
      <c r="E2392" s="264" t="s">
        <v>9177</v>
      </c>
    </row>
    <row r="2393" spans="1:5">
      <c r="A2393">
        <v>10922</v>
      </c>
      <c r="B2393" t="s">
        <v>3877</v>
      </c>
      <c r="C2393" t="s">
        <v>478</v>
      </c>
      <c r="D2393" t="s">
        <v>481</v>
      </c>
      <c r="E2393" s="264" t="s">
        <v>9178</v>
      </c>
    </row>
    <row r="2394" spans="1:5">
      <c r="A2394">
        <v>10923</v>
      </c>
      <c r="B2394" t="s">
        <v>3878</v>
      </c>
      <c r="C2394" t="s">
        <v>478</v>
      </c>
      <c r="D2394" t="s">
        <v>481</v>
      </c>
      <c r="E2394" s="264" t="s">
        <v>9179</v>
      </c>
    </row>
    <row r="2395" spans="1:5">
      <c r="A2395">
        <v>10924</v>
      </c>
      <c r="B2395" t="s">
        <v>3879</v>
      </c>
      <c r="C2395" t="s">
        <v>478</v>
      </c>
      <c r="D2395" t="s">
        <v>481</v>
      </c>
      <c r="E2395" s="264" t="s">
        <v>9180</v>
      </c>
    </row>
    <row r="2396" spans="1:5">
      <c r="A2396">
        <v>37772</v>
      </c>
      <c r="B2396" t="s">
        <v>3880</v>
      </c>
      <c r="C2396" t="s">
        <v>478</v>
      </c>
      <c r="D2396" t="s">
        <v>481</v>
      </c>
      <c r="E2396" s="264" t="s">
        <v>7044</v>
      </c>
    </row>
    <row r="2397" spans="1:5">
      <c r="A2397">
        <v>37771</v>
      </c>
      <c r="B2397" t="s">
        <v>3881</v>
      </c>
      <c r="C2397" t="s">
        <v>478</v>
      </c>
      <c r="D2397" t="s">
        <v>481</v>
      </c>
      <c r="E2397" s="264" t="s">
        <v>7045</v>
      </c>
    </row>
    <row r="2398" spans="1:5">
      <c r="A2398">
        <v>12772</v>
      </c>
      <c r="B2398" t="s">
        <v>3882</v>
      </c>
      <c r="C2398" t="s">
        <v>478</v>
      </c>
      <c r="D2398" t="s">
        <v>481</v>
      </c>
      <c r="E2398" s="264" t="s">
        <v>9181</v>
      </c>
    </row>
    <row r="2399" spans="1:5">
      <c r="A2399">
        <v>12770</v>
      </c>
      <c r="B2399" t="s">
        <v>3883</v>
      </c>
      <c r="C2399" t="s">
        <v>478</v>
      </c>
      <c r="D2399" t="s">
        <v>481</v>
      </c>
      <c r="E2399" s="264" t="s">
        <v>9182</v>
      </c>
    </row>
    <row r="2400" spans="1:5">
      <c r="A2400">
        <v>12775</v>
      </c>
      <c r="B2400" t="s">
        <v>3884</v>
      </c>
      <c r="C2400" t="s">
        <v>478</v>
      </c>
      <c r="D2400" t="s">
        <v>481</v>
      </c>
      <c r="E2400" s="264" t="s">
        <v>9183</v>
      </c>
    </row>
    <row r="2401" spans="1:5">
      <c r="A2401">
        <v>12768</v>
      </c>
      <c r="B2401" t="s">
        <v>3885</v>
      </c>
      <c r="C2401" t="s">
        <v>478</v>
      </c>
      <c r="D2401" t="s">
        <v>481</v>
      </c>
      <c r="E2401" s="264" t="s">
        <v>9184</v>
      </c>
    </row>
    <row r="2402" spans="1:5">
      <c r="A2402">
        <v>12769</v>
      </c>
      <c r="B2402" t="s">
        <v>3886</v>
      </c>
      <c r="C2402" t="s">
        <v>478</v>
      </c>
      <c r="D2402" t="s">
        <v>481</v>
      </c>
      <c r="E2402" s="264" t="s">
        <v>9185</v>
      </c>
    </row>
    <row r="2403" spans="1:5">
      <c r="A2403">
        <v>12773</v>
      </c>
      <c r="B2403" t="s">
        <v>3887</v>
      </c>
      <c r="C2403" t="s">
        <v>478</v>
      </c>
      <c r="D2403" t="s">
        <v>481</v>
      </c>
      <c r="E2403" s="264" t="s">
        <v>9186</v>
      </c>
    </row>
    <row r="2404" spans="1:5">
      <c r="A2404">
        <v>12774</v>
      </c>
      <c r="B2404" t="s">
        <v>3888</v>
      </c>
      <c r="C2404" t="s">
        <v>478</v>
      </c>
      <c r="D2404" t="s">
        <v>481</v>
      </c>
      <c r="E2404" s="264" t="s">
        <v>9187</v>
      </c>
    </row>
    <row r="2405" spans="1:5">
      <c r="A2405">
        <v>12776</v>
      </c>
      <c r="B2405" t="s">
        <v>3889</v>
      </c>
      <c r="C2405" t="s">
        <v>478</v>
      </c>
      <c r="D2405" t="s">
        <v>481</v>
      </c>
      <c r="E2405" s="264" t="s">
        <v>9188</v>
      </c>
    </row>
    <row r="2406" spans="1:5">
      <c r="A2406">
        <v>12777</v>
      </c>
      <c r="B2406" t="s">
        <v>3890</v>
      </c>
      <c r="C2406" t="s">
        <v>478</v>
      </c>
      <c r="D2406" t="s">
        <v>481</v>
      </c>
      <c r="E2406" s="264" t="s">
        <v>9189</v>
      </c>
    </row>
    <row r="2407" spans="1:5">
      <c r="A2407">
        <v>3391</v>
      </c>
      <c r="B2407" t="s">
        <v>3891</v>
      </c>
      <c r="C2407" t="s">
        <v>478</v>
      </c>
      <c r="D2407" t="s">
        <v>481</v>
      </c>
      <c r="E2407" s="264" t="s">
        <v>7590</v>
      </c>
    </row>
    <row r="2408" spans="1:5">
      <c r="A2408">
        <v>3389</v>
      </c>
      <c r="B2408" t="s">
        <v>3892</v>
      </c>
      <c r="C2408" t="s">
        <v>478</v>
      </c>
      <c r="D2408" t="s">
        <v>481</v>
      </c>
      <c r="E2408" s="264" t="s">
        <v>2221</v>
      </c>
    </row>
    <row r="2409" spans="1:5">
      <c r="A2409">
        <v>3390</v>
      </c>
      <c r="B2409" t="s">
        <v>3893</v>
      </c>
      <c r="C2409" t="s">
        <v>478</v>
      </c>
      <c r="D2409" t="s">
        <v>481</v>
      </c>
      <c r="E2409" s="264" t="s">
        <v>7591</v>
      </c>
    </row>
    <row r="2410" spans="1:5">
      <c r="A2410">
        <v>12873</v>
      </c>
      <c r="B2410" t="s">
        <v>3894</v>
      </c>
      <c r="C2410" t="s">
        <v>482</v>
      </c>
      <c r="D2410" t="s">
        <v>479</v>
      </c>
      <c r="E2410" s="264" t="s">
        <v>831</v>
      </c>
    </row>
    <row r="2411" spans="1:5">
      <c r="A2411">
        <v>41076</v>
      </c>
      <c r="B2411" t="s">
        <v>3895</v>
      </c>
      <c r="C2411" t="s">
        <v>488</v>
      </c>
      <c r="D2411" t="s">
        <v>479</v>
      </c>
      <c r="E2411" s="264" t="s">
        <v>832</v>
      </c>
    </row>
    <row r="2412" spans="1:5">
      <c r="A2412">
        <v>140</v>
      </c>
      <c r="B2412" t="s">
        <v>3896</v>
      </c>
      <c r="C2412" t="s">
        <v>486</v>
      </c>
      <c r="D2412" t="s">
        <v>479</v>
      </c>
      <c r="E2412" s="264" t="s">
        <v>9190</v>
      </c>
    </row>
    <row r="2413" spans="1:5">
      <c r="A2413">
        <v>151</v>
      </c>
      <c r="B2413" t="s">
        <v>3897</v>
      </c>
      <c r="C2413" t="s">
        <v>487</v>
      </c>
      <c r="D2413" t="s">
        <v>479</v>
      </c>
      <c r="E2413" s="264" t="s">
        <v>7861</v>
      </c>
    </row>
    <row r="2414" spans="1:5">
      <c r="A2414">
        <v>7340</v>
      </c>
      <c r="B2414" t="s">
        <v>3898</v>
      </c>
      <c r="C2414" t="s">
        <v>487</v>
      </c>
      <c r="D2414" t="s">
        <v>481</v>
      </c>
      <c r="E2414" s="264" t="s">
        <v>9191</v>
      </c>
    </row>
    <row r="2415" spans="1:5">
      <c r="A2415">
        <v>2701</v>
      </c>
      <c r="B2415" t="s">
        <v>3899</v>
      </c>
      <c r="C2415" t="s">
        <v>482</v>
      </c>
      <c r="D2415" t="s">
        <v>479</v>
      </c>
      <c r="E2415" s="264" t="s">
        <v>912</v>
      </c>
    </row>
    <row r="2416" spans="1:5">
      <c r="A2416">
        <v>40929</v>
      </c>
      <c r="B2416" t="s">
        <v>3900</v>
      </c>
      <c r="C2416" t="s">
        <v>488</v>
      </c>
      <c r="D2416" t="s">
        <v>479</v>
      </c>
      <c r="E2416" s="264" t="s">
        <v>1123</v>
      </c>
    </row>
    <row r="2417" spans="1:5">
      <c r="A2417">
        <v>38114</v>
      </c>
      <c r="B2417" t="s">
        <v>3901</v>
      </c>
      <c r="C2417" t="s">
        <v>478</v>
      </c>
      <c r="D2417" t="s">
        <v>479</v>
      </c>
      <c r="E2417" s="264" t="s">
        <v>8656</v>
      </c>
    </row>
    <row r="2418" spans="1:5">
      <c r="A2418">
        <v>38064</v>
      </c>
      <c r="B2418" t="s">
        <v>3902</v>
      </c>
      <c r="C2418" t="s">
        <v>478</v>
      </c>
      <c r="D2418" t="s">
        <v>479</v>
      </c>
      <c r="E2418" s="264" t="s">
        <v>7512</v>
      </c>
    </row>
    <row r="2419" spans="1:5">
      <c r="A2419">
        <v>38115</v>
      </c>
      <c r="B2419" t="s">
        <v>3903</v>
      </c>
      <c r="C2419" t="s">
        <v>478</v>
      </c>
      <c r="D2419" t="s">
        <v>479</v>
      </c>
      <c r="E2419" s="264" t="s">
        <v>7476</v>
      </c>
    </row>
    <row r="2420" spans="1:5">
      <c r="A2420">
        <v>38065</v>
      </c>
      <c r="B2420" t="s">
        <v>3904</v>
      </c>
      <c r="C2420" t="s">
        <v>478</v>
      </c>
      <c r="D2420" t="s">
        <v>479</v>
      </c>
      <c r="E2420" s="264" t="s">
        <v>9192</v>
      </c>
    </row>
    <row r="2421" spans="1:5">
      <c r="A2421">
        <v>38078</v>
      </c>
      <c r="B2421" t="s">
        <v>3905</v>
      </c>
      <c r="C2421" t="s">
        <v>478</v>
      </c>
      <c r="D2421" t="s">
        <v>479</v>
      </c>
      <c r="E2421" s="264" t="s">
        <v>9193</v>
      </c>
    </row>
    <row r="2422" spans="1:5">
      <c r="A2422">
        <v>38113</v>
      </c>
      <c r="B2422" t="s">
        <v>3906</v>
      </c>
      <c r="C2422" t="s">
        <v>478</v>
      </c>
      <c r="D2422" t="s">
        <v>479</v>
      </c>
      <c r="E2422" s="264" t="s">
        <v>7459</v>
      </c>
    </row>
    <row r="2423" spans="1:5">
      <c r="A2423">
        <v>38063</v>
      </c>
      <c r="B2423" t="s">
        <v>3908</v>
      </c>
      <c r="C2423" t="s">
        <v>478</v>
      </c>
      <c r="D2423" t="s">
        <v>479</v>
      </c>
      <c r="E2423" s="264" t="s">
        <v>7089</v>
      </c>
    </row>
    <row r="2424" spans="1:5">
      <c r="A2424">
        <v>38080</v>
      </c>
      <c r="B2424" t="s">
        <v>3909</v>
      </c>
      <c r="C2424" t="s">
        <v>478</v>
      </c>
      <c r="D2424" t="s">
        <v>479</v>
      </c>
      <c r="E2424" s="264" t="s">
        <v>9194</v>
      </c>
    </row>
    <row r="2425" spans="1:5">
      <c r="A2425">
        <v>38069</v>
      </c>
      <c r="B2425" t="s">
        <v>3910</v>
      </c>
      <c r="C2425" t="s">
        <v>478</v>
      </c>
      <c r="D2425" t="s">
        <v>479</v>
      </c>
      <c r="E2425" s="264" t="s">
        <v>992</v>
      </c>
    </row>
    <row r="2426" spans="1:5">
      <c r="A2426">
        <v>38077</v>
      </c>
      <c r="B2426" t="s">
        <v>3911</v>
      </c>
      <c r="C2426" t="s">
        <v>478</v>
      </c>
      <c r="D2426" t="s">
        <v>479</v>
      </c>
      <c r="E2426" s="264" t="s">
        <v>9195</v>
      </c>
    </row>
    <row r="2427" spans="1:5">
      <c r="A2427">
        <v>38073</v>
      </c>
      <c r="B2427" t="s">
        <v>3912</v>
      </c>
      <c r="C2427" t="s">
        <v>478</v>
      </c>
      <c r="D2427" t="s">
        <v>479</v>
      </c>
      <c r="E2427" s="264" t="s">
        <v>7783</v>
      </c>
    </row>
    <row r="2428" spans="1:5">
      <c r="A2428">
        <v>38112</v>
      </c>
      <c r="B2428" t="s">
        <v>3913</v>
      </c>
      <c r="C2428" t="s">
        <v>478</v>
      </c>
      <c r="D2428" t="s">
        <v>479</v>
      </c>
      <c r="E2428" s="264" t="s">
        <v>7334</v>
      </c>
    </row>
    <row r="2429" spans="1:5">
      <c r="A2429">
        <v>38062</v>
      </c>
      <c r="B2429" t="s">
        <v>3914</v>
      </c>
      <c r="C2429" t="s">
        <v>478</v>
      </c>
      <c r="D2429" t="s">
        <v>479</v>
      </c>
      <c r="E2429" s="264" t="s">
        <v>7661</v>
      </c>
    </row>
    <row r="2430" spans="1:5">
      <c r="A2430">
        <v>12128</v>
      </c>
      <c r="B2430" t="s">
        <v>3915</v>
      </c>
      <c r="C2430" t="s">
        <v>478</v>
      </c>
      <c r="D2430" t="s">
        <v>479</v>
      </c>
      <c r="E2430" s="264" t="s">
        <v>9196</v>
      </c>
    </row>
    <row r="2431" spans="1:5">
      <c r="A2431">
        <v>12129</v>
      </c>
      <c r="B2431" t="s">
        <v>3916</v>
      </c>
      <c r="C2431" t="s">
        <v>478</v>
      </c>
      <c r="D2431" t="s">
        <v>479</v>
      </c>
      <c r="E2431" s="264" t="s">
        <v>7358</v>
      </c>
    </row>
    <row r="2432" spans="1:5">
      <c r="A2432">
        <v>38081</v>
      </c>
      <c r="B2432" t="s">
        <v>3917</v>
      </c>
      <c r="C2432" t="s">
        <v>478</v>
      </c>
      <c r="D2432" t="s">
        <v>479</v>
      </c>
      <c r="E2432" s="264" t="s">
        <v>7049</v>
      </c>
    </row>
    <row r="2433" spans="1:5">
      <c r="A2433">
        <v>38070</v>
      </c>
      <c r="B2433" t="s">
        <v>3918</v>
      </c>
      <c r="C2433" t="s">
        <v>478</v>
      </c>
      <c r="D2433" t="s">
        <v>479</v>
      </c>
      <c r="E2433" s="264" t="s">
        <v>9197</v>
      </c>
    </row>
    <row r="2434" spans="1:5">
      <c r="A2434">
        <v>38074</v>
      </c>
      <c r="B2434" t="s">
        <v>3920</v>
      </c>
      <c r="C2434" t="s">
        <v>478</v>
      </c>
      <c r="D2434" t="s">
        <v>479</v>
      </c>
      <c r="E2434" s="264" t="s">
        <v>9198</v>
      </c>
    </row>
    <row r="2435" spans="1:5">
      <c r="A2435">
        <v>38079</v>
      </c>
      <c r="B2435" t="s">
        <v>3921</v>
      </c>
      <c r="C2435" t="s">
        <v>478</v>
      </c>
      <c r="D2435" t="s">
        <v>479</v>
      </c>
      <c r="E2435" s="264" t="s">
        <v>8806</v>
      </c>
    </row>
    <row r="2436" spans="1:5">
      <c r="A2436">
        <v>38072</v>
      </c>
      <c r="B2436" t="s">
        <v>3922</v>
      </c>
      <c r="C2436" t="s">
        <v>478</v>
      </c>
      <c r="D2436" t="s">
        <v>479</v>
      </c>
      <c r="E2436" s="264" t="s">
        <v>9199</v>
      </c>
    </row>
    <row r="2437" spans="1:5">
      <c r="A2437">
        <v>38068</v>
      </c>
      <c r="B2437" t="s">
        <v>3923</v>
      </c>
      <c r="C2437" t="s">
        <v>478</v>
      </c>
      <c r="D2437" t="s">
        <v>479</v>
      </c>
      <c r="E2437" s="264" t="s">
        <v>7133</v>
      </c>
    </row>
    <row r="2438" spans="1:5">
      <c r="A2438">
        <v>38071</v>
      </c>
      <c r="B2438" t="s">
        <v>3924</v>
      </c>
      <c r="C2438" t="s">
        <v>478</v>
      </c>
      <c r="D2438" t="s">
        <v>479</v>
      </c>
      <c r="E2438" s="264" t="s">
        <v>7064</v>
      </c>
    </row>
    <row r="2439" spans="1:5">
      <c r="A2439">
        <v>38412</v>
      </c>
      <c r="B2439" t="s">
        <v>3925</v>
      </c>
      <c r="C2439" t="s">
        <v>478</v>
      </c>
      <c r="D2439" t="s">
        <v>484</v>
      </c>
      <c r="E2439" s="264" t="s">
        <v>9200</v>
      </c>
    </row>
    <row r="2440" spans="1:5">
      <c r="A2440">
        <v>3405</v>
      </c>
      <c r="B2440" t="s">
        <v>3926</v>
      </c>
      <c r="C2440" t="s">
        <v>478</v>
      </c>
      <c r="D2440" t="s">
        <v>481</v>
      </c>
      <c r="E2440" s="264" t="s">
        <v>9201</v>
      </c>
    </row>
    <row r="2441" spans="1:5">
      <c r="A2441">
        <v>3394</v>
      </c>
      <c r="B2441" t="s">
        <v>3927</v>
      </c>
      <c r="C2441" t="s">
        <v>478</v>
      </c>
      <c r="D2441" t="s">
        <v>481</v>
      </c>
      <c r="E2441" s="264" t="s">
        <v>9202</v>
      </c>
    </row>
    <row r="2442" spans="1:5">
      <c r="A2442">
        <v>3393</v>
      </c>
      <c r="B2442" t="s">
        <v>3928</v>
      </c>
      <c r="C2442" t="s">
        <v>478</v>
      </c>
      <c r="D2442" t="s">
        <v>481</v>
      </c>
      <c r="E2442" s="264" t="s">
        <v>9203</v>
      </c>
    </row>
    <row r="2443" spans="1:5">
      <c r="A2443">
        <v>3406</v>
      </c>
      <c r="B2443" t="s">
        <v>3929</v>
      </c>
      <c r="C2443" t="s">
        <v>478</v>
      </c>
      <c r="D2443" t="s">
        <v>481</v>
      </c>
      <c r="E2443" s="264" t="s">
        <v>5496</v>
      </c>
    </row>
    <row r="2444" spans="1:5">
      <c r="A2444">
        <v>3395</v>
      </c>
      <c r="B2444" t="s">
        <v>3930</v>
      </c>
      <c r="C2444" t="s">
        <v>478</v>
      </c>
      <c r="D2444" t="s">
        <v>481</v>
      </c>
      <c r="E2444" s="264" t="s">
        <v>9204</v>
      </c>
    </row>
    <row r="2445" spans="1:5">
      <c r="A2445">
        <v>3398</v>
      </c>
      <c r="B2445" t="s">
        <v>3931</v>
      </c>
      <c r="C2445" t="s">
        <v>478</v>
      </c>
      <c r="D2445" t="s">
        <v>481</v>
      </c>
      <c r="E2445" s="264" t="s">
        <v>7613</v>
      </c>
    </row>
    <row r="2446" spans="1:5">
      <c r="A2446">
        <v>40662</v>
      </c>
      <c r="B2446" t="s">
        <v>3932</v>
      </c>
      <c r="C2446" t="s">
        <v>478</v>
      </c>
      <c r="D2446" t="s">
        <v>479</v>
      </c>
      <c r="E2446" s="264" t="s">
        <v>9205</v>
      </c>
    </row>
    <row r="2447" spans="1:5">
      <c r="A2447">
        <v>3437</v>
      </c>
      <c r="B2447" t="s">
        <v>3933</v>
      </c>
      <c r="C2447" t="s">
        <v>480</v>
      </c>
      <c r="D2447" t="s">
        <v>479</v>
      </c>
      <c r="E2447" s="264" t="s">
        <v>9206</v>
      </c>
    </row>
    <row r="2448" spans="1:5">
      <c r="A2448">
        <v>11190</v>
      </c>
      <c r="B2448" t="s">
        <v>3934</v>
      </c>
      <c r="C2448" t="s">
        <v>478</v>
      </c>
      <c r="D2448" t="s">
        <v>481</v>
      </c>
      <c r="E2448" s="264" t="s">
        <v>7047</v>
      </c>
    </row>
    <row r="2449" spans="1:5">
      <c r="A2449">
        <v>34377</v>
      </c>
      <c r="B2449" t="s">
        <v>3935</v>
      </c>
      <c r="C2449" t="s">
        <v>478</v>
      </c>
      <c r="D2449" t="s">
        <v>479</v>
      </c>
      <c r="E2449" s="264" t="s">
        <v>7601</v>
      </c>
    </row>
    <row r="2450" spans="1:5">
      <c r="A2450">
        <v>3428</v>
      </c>
      <c r="B2450" t="s">
        <v>3936</v>
      </c>
      <c r="C2450" t="s">
        <v>480</v>
      </c>
      <c r="D2450" t="s">
        <v>484</v>
      </c>
      <c r="E2450" s="264" t="s">
        <v>9207</v>
      </c>
    </row>
    <row r="2451" spans="1:5">
      <c r="A2451">
        <v>3429</v>
      </c>
      <c r="B2451" t="s">
        <v>3937</v>
      </c>
      <c r="C2451" t="s">
        <v>480</v>
      </c>
      <c r="D2451" t="s">
        <v>479</v>
      </c>
      <c r="E2451" s="264" t="s">
        <v>9208</v>
      </c>
    </row>
    <row r="2452" spans="1:5">
      <c r="A2452">
        <v>34364</v>
      </c>
      <c r="B2452" t="s">
        <v>3938</v>
      </c>
      <c r="C2452" t="s">
        <v>478</v>
      </c>
      <c r="D2452" t="s">
        <v>479</v>
      </c>
      <c r="E2452" s="264" t="s">
        <v>7602</v>
      </c>
    </row>
    <row r="2453" spans="1:5">
      <c r="A2453">
        <v>34369</v>
      </c>
      <c r="B2453" t="s">
        <v>3939</v>
      </c>
      <c r="C2453" t="s">
        <v>478</v>
      </c>
      <c r="D2453" t="s">
        <v>479</v>
      </c>
      <c r="E2453" s="264" t="s">
        <v>7603</v>
      </c>
    </row>
    <row r="2454" spans="1:5">
      <c r="A2454">
        <v>36896</v>
      </c>
      <c r="B2454" t="s">
        <v>3940</v>
      </c>
      <c r="C2454" t="s">
        <v>478</v>
      </c>
      <c r="D2454" t="s">
        <v>484</v>
      </c>
      <c r="E2454" s="264" t="s">
        <v>7604</v>
      </c>
    </row>
    <row r="2455" spans="1:5">
      <c r="A2455">
        <v>34367</v>
      </c>
      <c r="B2455" t="s">
        <v>3941</v>
      </c>
      <c r="C2455" t="s">
        <v>478</v>
      </c>
      <c r="D2455" t="s">
        <v>479</v>
      </c>
      <c r="E2455" s="264" t="s">
        <v>7605</v>
      </c>
    </row>
    <row r="2456" spans="1:5">
      <c r="A2456">
        <v>36897</v>
      </c>
      <c r="B2456" t="s">
        <v>3942</v>
      </c>
      <c r="C2456" t="s">
        <v>478</v>
      </c>
      <c r="D2456" t="s">
        <v>479</v>
      </c>
      <c r="E2456" s="264" t="s">
        <v>7606</v>
      </c>
    </row>
    <row r="2457" spans="1:5">
      <c r="A2457">
        <v>40659</v>
      </c>
      <c r="B2457" t="s">
        <v>3943</v>
      </c>
      <c r="C2457" t="s">
        <v>480</v>
      </c>
      <c r="D2457" t="s">
        <v>479</v>
      </c>
      <c r="E2457" s="264" t="s">
        <v>9209</v>
      </c>
    </row>
    <row r="2458" spans="1:5">
      <c r="A2458">
        <v>40660</v>
      </c>
      <c r="B2458" t="s">
        <v>3944</v>
      </c>
      <c r="C2458" t="s">
        <v>480</v>
      </c>
      <c r="D2458" t="s">
        <v>479</v>
      </c>
      <c r="E2458" s="264" t="s">
        <v>9210</v>
      </c>
    </row>
    <row r="2459" spans="1:5">
      <c r="A2459">
        <v>40661</v>
      </c>
      <c r="B2459" t="s">
        <v>3945</v>
      </c>
      <c r="C2459" t="s">
        <v>480</v>
      </c>
      <c r="D2459" t="s">
        <v>479</v>
      </c>
      <c r="E2459" s="264" t="s">
        <v>9211</v>
      </c>
    </row>
    <row r="2460" spans="1:5">
      <c r="A2460">
        <v>3421</v>
      </c>
      <c r="B2460" t="s">
        <v>3946</v>
      </c>
      <c r="C2460" t="s">
        <v>480</v>
      </c>
      <c r="D2460" t="s">
        <v>479</v>
      </c>
      <c r="E2460" s="264" t="s">
        <v>9212</v>
      </c>
    </row>
    <row r="2461" spans="1:5">
      <c r="A2461">
        <v>599</v>
      </c>
      <c r="B2461" t="s">
        <v>3947</v>
      </c>
      <c r="C2461" t="s">
        <v>480</v>
      </c>
      <c r="D2461" t="s">
        <v>479</v>
      </c>
      <c r="E2461" s="264" t="s">
        <v>7607</v>
      </c>
    </row>
    <row r="2462" spans="1:5">
      <c r="A2462">
        <v>44053</v>
      </c>
      <c r="B2462" t="s">
        <v>3948</v>
      </c>
      <c r="C2462" t="s">
        <v>478</v>
      </c>
      <c r="D2462" t="s">
        <v>479</v>
      </c>
      <c r="E2462" s="264" t="s">
        <v>7608</v>
      </c>
    </row>
    <row r="2463" spans="1:5">
      <c r="A2463">
        <v>3423</v>
      </c>
      <c r="B2463" t="s">
        <v>3949</v>
      </c>
      <c r="C2463" t="s">
        <v>480</v>
      </c>
      <c r="D2463" t="s">
        <v>479</v>
      </c>
      <c r="E2463" s="264" t="s">
        <v>9213</v>
      </c>
    </row>
    <row r="2464" spans="1:5">
      <c r="A2464">
        <v>34381</v>
      </c>
      <c r="B2464" t="s">
        <v>3950</v>
      </c>
      <c r="C2464" t="s">
        <v>478</v>
      </c>
      <c r="D2464" t="s">
        <v>479</v>
      </c>
      <c r="E2464" s="264" t="s">
        <v>7609</v>
      </c>
    </row>
    <row r="2465" spans="1:5">
      <c r="A2465">
        <v>34797</v>
      </c>
      <c r="B2465" t="s">
        <v>3951</v>
      </c>
      <c r="C2465" t="s">
        <v>478</v>
      </c>
      <c r="D2465" t="s">
        <v>481</v>
      </c>
      <c r="E2465" s="264" t="s">
        <v>7048</v>
      </c>
    </row>
    <row r="2466" spans="1:5">
      <c r="A2466">
        <v>44054</v>
      </c>
      <c r="B2466" t="s">
        <v>3952</v>
      </c>
      <c r="C2466" t="s">
        <v>478</v>
      </c>
      <c r="D2466" t="s">
        <v>479</v>
      </c>
      <c r="E2466" s="264" t="s">
        <v>7610</v>
      </c>
    </row>
    <row r="2467" spans="1:5">
      <c r="A2467">
        <v>44399</v>
      </c>
      <c r="B2467" t="s">
        <v>3953</v>
      </c>
      <c r="C2467" t="s">
        <v>478</v>
      </c>
      <c r="D2467" t="s">
        <v>479</v>
      </c>
      <c r="E2467" s="264" t="s">
        <v>7611</v>
      </c>
    </row>
    <row r="2468" spans="1:5">
      <c r="A2468">
        <v>44503</v>
      </c>
      <c r="B2468" t="s">
        <v>3954</v>
      </c>
      <c r="C2468" t="s">
        <v>482</v>
      </c>
      <c r="D2468" t="s">
        <v>479</v>
      </c>
      <c r="E2468" s="264" t="s">
        <v>823</v>
      </c>
    </row>
    <row r="2469" spans="1:5">
      <c r="A2469">
        <v>41077</v>
      </c>
      <c r="B2469" t="s">
        <v>3955</v>
      </c>
      <c r="C2469" t="s">
        <v>488</v>
      </c>
      <c r="D2469" t="s">
        <v>479</v>
      </c>
      <c r="E2469" s="264" t="s">
        <v>3956</v>
      </c>
    </row>
    <row r="2470" spans="1:5">
      <c r="A2470">
        <v>20159</v>
      </c>
      <c r="B2470" t="s">
        <v>3957</v>
      </c>
      <c r="C2470" t="s">
        <v>478</v>
      </c>
      <c r="D2470" t="s">
        <v>479</v>
      </c>
      <c r="E2470" s="264" t="s">
        <v>9214</v>
      </c>
    </row>
    <row r="2471" spans="1:5">
      <c r="A2471">
        <v>37963</v>
      </c>
      <c r="B2471" t="s">
        <v>3958</v>
      </c>
      <c r="C2471" t="s">
        <v>478</v>
      </c>
      <c r="D2471" t="s">
        <v>481</v>
      </c>
      <c r="E2471" s="264" t="s">
        <v>1002</v>
      </c>
    </row>
    <row r="2472" spans="1:5">
      <c r="A2472">
        <v>37964</v>
      </c>
      <c r="B2472" t="s">
        <v>3959</v>
      </c>
      <c r="C2472" t="s">
        <v>478</v>
      </c>
      <c r="D2472" t="s">
        <v>481</v>
      </c>
      <c r="E2472" s="264" t="s">
        <v>7013</v>
      </c>
    </row>
    <row r="2473" spans="1:5">
      <c r="A2473">
        <v>37965</v>
      </c>
      <c r="B2473" t="s">
        <v>3960</v>
      </c>
      <c r="C2473" t="s">
        <v>478</v>
      </c>
      <c r="D2473" t="s">
        <v>481</v>
      </c>
      <c r="E2473" s="264" t="s">
        <v>1022</v>
      </c>
    </row>
    <row r="2474" spans="1:5">
      <c r="A2474">
        <v>37966</v>
      </c>
      <c r="B2474" t="s">
        <v>3961</v>
      </c>
      <c r="C2474" t="s">
        <v>478</v>
      </c>
      <c r="D2474" t="s">
        <v>481</v>
      </c>
      <c r="E2474" s="264" t="s">
        <v>931</v>
      </c>
    </row>
    <row r="2475" spans="1:5">
      <c r="A2475">
        <v>37967</v>
      </c>
      <c r="B2475" t="s">
        <v>3962</v>
      </c>
      <c r="C2475" t="s">
        <v>478</v>
      </c>
      <c r="D2475" t="s">
        <v>481</v>
      </c>
      <c r="E2475" s="264" t="s">
        <v>7049</v>
      </c>
    </row>
    <row r="2476" spans="1:5">
      <c r="A2476">
        <v>37968</v>
      </c>
      <c r="B2476" t="s">
        <v>3963</v>
      </c>
      <c r="C2476" t="s">
        <v>478</v>
      </c>
      <c r="D2476" t="s">
        <v>481</v>
      </c>
      <c r="E2476" s="264" t="s">
        <v>6119</v>
      </c>
    </row>
    <row r="2477" spans="1:5">
      <c r="A2477">
        <v>37969</v>
      </c>
      <c r="B2477" t="s">
        <v>3964</v>
      </c>
      <c r="C2477" t="s">
        <v>478</v>
      </c>
      <c r="D2477" t="s">
        <v>481</v>
      </c>
      <c r="E2477" s="264" t="s">
        <v>7050</v>
      </c>
    </row>
    <row r="2478" spans="1:5">
      <c r="A2478">
        <v>37970</v>
      </c>
      <c r="B2478" t="s">
        <v>3965</v>
      </c>
      <c r="C2478" t="s">
        <v>478</v>
      </c>
      <c r="D2478" t="s">
        <v>481</v>
      </c>
      <c r="E2478" s="264" t="s">
        <v>7051</v>
      </c>
    </row>
    <row r="2479" spans="1:5">
      <c r="A2479">
        <v>21118</v>
      </c>
      <c r="B2479" t="s">
        <v>3966</v>
      </c>
      <c r="C2479" t="s">
        <v>478</v>
      </c>
      <c r="D2479" t="s">
        <v>481</v>
      </c>
      <c r="E2479" s="264" t="s">
        <v>7052</v>
      </c>
    </row>
    <row r="2480" spans="1:5">
      <c r="A2480">
        <v>37956</v>
      </c>
      <c r="B2480" t="s">
        <v>3967</v>
      </c>
      <c r="C2480" t="s">
        <v>478</v>
      </c>
      <c r="D2480" t="s">
        <v>481</v>
      </c>
      <c r="E2480" s="264" t="s">
        <v>1492</v>
      </c>
    </row>
    <row r="2481" spans="1:5">
      <c r="A2481">
        <v>37957</v>
      </c>
      <c r="B2481" t="s">
        <v>3968</v>
      </c>
      <c r="C2481" t="s">
        <v>478</v>
      </c>
      <c r="D2481" t="s">
        <v>481</v>
      </c>
      <c r="E2481" s="264" t="s">
        <v>7053</v>
      </c>
    </row>
    <row r="2482" spans="1:5">
      <c r="A2482">
        <v>37958</v>
      </c>
      <c r="B2482" t="s">
        <v>3969</v>
      </c>
      <c r="C2482" t="s">
        <v>478</v>
      </c>
      <c r="D2482" t="s">
        <v>481</v>
      </c>
      <c r="E2482" s="264" t="s">
        <v>931</v>
      </c>
    </row>
    <row r="2483" spans="1:5">
      <c r="A2483">
        <v>37959</v>
      </c>
      <c r="B2483" t="s">
        <v>3970</v>
      </c>
      <c r="C2483" t="s">
        <v>478</v>
      </c>
      <c r="D2483" t="s">
        <v>481</v>
      </c>
      <c r="E2483" s="264" t="s">
        <v>7049</v>
      </c>
    </row>
    <row r="2484" spans="1:5">
      <c r="A2484">
        <v>37960</v>
      </c>
      <c r="B2484" t="s">
        <v>3971</v>
      </c>
      <c r="C2484" t="s">
        <v>478</v>
      </c>
      <c r="D2484" t="s">
        <v>481</v>
      </c>
      <c r="E2484" s="264" t="s">
        <v>7054</v>
      </c>
    </row>
    <row r="2485" spans="1:5">
      <c r="A2485">
        <v>37961</v>
      </c>
      <c r="B2485" t="s">
        <v>3972</v>
      </c>
      <c r="C2485" t="s">
        <v>478</v>
      </c>
      <c r="D2485" t="s">
        <v>481</v>
      </c>
      <c r="E2485" s="264" t="s">
        <v>7055</v>
      </c>
    </row>
    <row r="2486" spans="1:5">
      <c r="A2486">
        <v>37962</v>
      </c>
      <c r="B2486" t="s">
        <v>3973</v>
      </c>
      <c r="C2486" t="s">
        <v>478</v>
      </c>
      <c r="D2486" t="s">
        <v>481</v>
      </c>
      <c r="E2486" s="264" t="s">
        <v>7056</v>
      </c>
    </row>
    <row r="2487" spans="1:5">
      <c r="A2487">
        <v>3533</v>
      </c>
      <c r="B2487" t="s">
        <v>3974</v>
      </c>
      <c r="C2487" t="s">
        <v>478</v>
      </c>
      <c r="D2487" t="s">
        <v>479</v>
      </c>
      <c r="E2487" s="264" t="s">
        <v>6879</v>
      </c>
    </row>
    <row r="2488" spans="1:5">
      <c r="A2488">
        <v>3538</v>
      </c>
      <c r="B2488" t="s">
        <v>3975</v>
      </c>
      <c r="C2488" t="s">
        <v>478</v>
      </c>
      <c r="D2488" t="s">
        <v>479</v>
      </c>
      <c r="E2488" s="264" t="s">
        <v>1279</v>
      </c>
    </row>
    <row r="2489" spans="1:5">
      <c r="A2489">
        <v>3497</v>
      </c>
      <c r="B2489" t="s">
        <v>3976</v>
      </c>
      <c r="C2489" t="s">
        <v>478</v>
      </c>
      <c r="D2489" t="s">
        <v>479</v>
      </c>
      <c r="E2489" s="264" t="s">
        <v>9215</v>
      </c>
    </row>
    <row r="2490" spans="1:5">
      <c r="A2490">
        <v>3498</v>
      </c>
      <c r="B2490" t="s">
        <v>3977</v>
      </c>
      <c r="C2490" t="s">
        <v>478</v>
      </c>
      <c r="D2490" t="s">
        <v>479</v>
      </c>
      <c r="E2490" s="264" t="s">
        <v>9216</v>
      </c>
    </row>
    <row r="2491" spans="1:5">
      <c r="A2491">
        <v>3496</v>
      </c>
      <c r="B2491" t="s">
        <v>3978</v>
      </c>
      <c r="C2491" t="s">
        <v>478</v>
      </c>
      <c r="D2491" t="s">
        <v>479</v>
      </c>
      <c r="E2491" s="264" t="s">
        <v>6963</v>
      </c>
    </row>
    <row r="2492" spans="1:5">
      <c r="A2492">
        <v>38429</v>
      </c>
      <c r="B2492" t="s">
        <v>3979</v>
      </c>
      <c r="C2492" t="s">
        <v>478</v>
      </c>
      <c r="D2492" t="s">
        <v>481</v>
      </c>
      <c r="E2492" s="264" t="s">
        <v>7059</v>
      </c>
    </row>
    <row r="2493" spans="1:5">
      <c r="A2493">
        <v>38431</v>
      </c>
      <c r="B2493" t="s">
        <v>3980</v>
      </c>
      <c r="C2493" t="s">
        <v>478</v>
      </c>
      <c r="D2493" t="s">
        <v>481</v>
      </c>
      <c r="E2493" s="264" t="s">
        <v>6886</v>
      </c>
    </row>
    <row r="2494" spans="1:5">
      <c r="A2494">
        <v>38430</v>
      </c>
      <c r="B2494" t="s">
        <v>3981</v>
      </c>
      <c r="C2494" t="s">
        <v>478</v>
      </c>
      <c r="D2494" t="s">
        <v>481</v>
      </c>
      <c r="E2494" s="264" t="s">
        <v>7060</v>
      </c>
    </row>
    <row r="2495" spans="1:5">
      <c r="A2495">
        <v>36348</v>
      </c>
      <c r="B2495" t="s">
        <v>3982</v>
      </c>
      <c r="C2495" t="s">
        <v>478</v>
      </c>
      <c r="D2495" t="s">
        <v>479</v>
      </c>
      <c r="E2495" s="264" t="s">
        <v>1101</v>
      </c>
    </row>
    <row r="2496" spans="1:5">
      <c r="A2496">
        <v>36349</v>
      </c>
      <c r="B2496" t="s">
        <v>3983</v>
      </c>
      <c r="C2496" t="s">
        <v>478</v>
      </c>
      <c r="D2496" t="s">
        <v>479</v>
      </c>
      <c r="E2496" s="264" t="s">
        <v>918</v>
      </c>
    </row>
    <row r="2497" spans="1:5">
      <c r="A2497">
        <v>38433</v>
      </c>
      <c r="B2497" t="s">
        <v>3984</v>
      </c>
      <c r="C2497" t="s">
        <v>478</v>
      </c>
      <c r="D2497" t="s">
        <v>479</v>
      </c>
      <c r="E2497" s="264" t="s">
        <v>6964</v>
      </c>
    </row>
    <row r="2498" spans="1:5">
      <c r="A2498">
        <v>38440</v>
      </c>
      <c r="B2498" t="s">
        <v>3985</v>
      </c>
      <c r="C2498" t="s">
        <v>478</v>
      </c>
      <c r="D2498" t="s">
        <v>479</v>
      </c>
      <c r="E2498" s="264" t="s">
        <v>7615</v>
      </c>
    </row>
    <row r="2499" spans="1:5">
      <c r="A2499">
        <v>36359</v>
      </c>
      <c r="B2499" t="s">
        <v>3986</v>
      </c>
      <c r="C2499" t="s">
        <v>478</v>
      </c>
      <c r="D2499" t="s">
        <v>479</v>
      </c>
      <c r="E2499" s="264" t="s">
        <v>1040</v>
      </c>
    </row>
    <row r="2500" spans="1:5">
      <c r="A2500">
        <v>36360</v>
      </c>
      <c r="B2500" t="s">
        <v>3987</v>
      </c>
      <c r="C2500" t="s">
        <v>478</v>
      </c>
      <c r="D2500" t="s">
        <v>479</v>
      </c>
      <c r="E2500" s="264" t="s">
        <v>6887</v>
      </c>
    </row>
    <row r="2501" spans="1:5">
      <c r="A2501">
        <v>38434</v>
      </c>
      <c r="B2501" t="s">
        <v>3988</v>
      </c>
      <c r="C2501" t="s">
        <v>478</v>
      </c>
      <c r="D2501" t="s">
        <v>479</v>
      </c>
      <c r="E2501" s="264" t="s">
        <v>1148</v>
      </c>
    </row>
    <row r="2502" spans="1:5">
      <c r="A2502">
        <v>38435</v>
      </c>
      <c r="B2502" t="s">
        <v>3989</v>
      </c>
      <c r="C2502" t="s">
        <v>478</v>
      </c>
      <c r="D2502" t="s">
        <v>479</v>
      </c>
      <c r="E2502" s="264" t="s">
        <v>1038</v>
      </c>
    </row>
    <row r="2503" spans="1:5">
      <c r="A2503">
        <v>38436</v>
      </c>
      <c r="B2503" t="s">
        <v>3990</v>
      </c>
      <c r="C2503" t="s">
        <v>478</v>
      </c>
      <c r="D2503" t="s">
        <v>479</v>
      </c>
      <c r="E2503" s="264" t="s">
        <v>7616</v>
      </c>
    </row>
    <row r="2504" spans="1:5">
      <c r="A2504">
        <v>38437</v>
      </c>
      <c r="B2504" t="s">
        <v>3991</v>
      </c>
      <c r="C2504" t="s">
        <v>478</v>
      </c>
      <c r="D2504" t="s">
        <v>479</v>
      </c>
      <c r="E2504" s="264" t="s">
        <v>1106</v>
      </c>
    </row>
    <row r="2505" spans="1:5">
      <c r="A2505">
        <v>38438</v>
      </c>
      <c r="B2505" t="s">
        <v>3992</v>
      </c>
      <c r="C2505" t="s">
        <v>478</v>
      </c>
      <c r="D2505" t="s">
        <v>479</v>
      </c>
      <c r="E2505" s="264" t="s">
        <v>7617</v>
      </c>
    </row>
    <row r="2506" spans="1:5">
      <c r="A2506">
        <v>38439</v>
      </c>
      <c r="B2506" t="s">
        <v>3993</v>
      </c>
      <c r="C2506" t="s">
        <v>478</v>
      </c>
      <c r="D2506" t="s">
        <v>479</v>
      </c>
      <c r="E2506" s="264" t="s">
        <v>7509</v>
      </c>
    </row>
    <row r="2507" spans="1:5">
      <c r="A2507">
        <v>10836</v>
      </c>
      <c r="B2507" t="s">
        <v>3994</v>
      </c>
      <c r="C2507" t="s">
        <v>478</v>
      </c>
      <c r="D2507" t="s">
        <v>479</v>
      </c>
      <c r="E2507" s="264" t="s">
        <v>4087</v>
      </c>
    </row>
    <row r="2508" spans="1:5">
      <c r="A2508">
        <v>20128</v>
      </c>
      <c r="B2508" t="s">
        <v>3995</v>
      </c>
      <c r="C2508" t="s">
        <v>478</v>
      </c>
      <c r="D2508" t="s">
        <v>479</v>
      </c>
      <c r="E2508" s="264" t="s">
        <v>9217</v>
      </c>
    </row>
    <row r="2509" spans="1:5">
      <c r="A2509">
        <v>20131</v>
      </c>
      <c r="B2509" t="s">
        <v>3996</v>
      </c>
      <c r="C2509" t="s">
        <v>478</v>
      </c>
      <c r="D2509" t="s">
        <v>479</v>
      </c>
      <c r="E2509" s="264" t="s">
        <v>8910</v>
      </c>
    </row>
    <row r="2510" spans="1:5">
      <c r="A2510">
        <v>3521</v>
      </c>
      <c r="B2510" t="s">
        <v>3997</v>
      </c>
      <c r="C2510" t="s">
        <v>478</v>
      </c>
      <c r="D2510" t="s">
        <v>479</v>
      </c>
      <c r="E2510" s="264" t="s">
        <v>7519</v>
      </c>
    </row>
    <row r="2511" spans="1:5">
      <c r="A2511">
        <v>3531</v>
      </c>
      <c r="B2511" t="s">
        <v>3998</v>
      </c>
      <c r="C2511" t="s">
        <v>478</v>
      </c>
      <c r="D2511" t="s">
        <v>479</v>
      </c>
      <c r="E2511" s="264" t="s">
        <v>1967</v>
      </c>
    </row>
    <row r="2512" spans="1:5">
      <c r="A2512">
        <v>3522</v>
      </c>
      <c r="B2512" t="s">
        <v>3999</v>
      </c>
      <c r="C2512" t="s">
        <v>478</v>
      </c>
      <c r="D2512" t="s">
        <v>479</v>
      </c>
      <c r="E2512" s="264" t="s">
        <v>9218</v>
      </c>
    </row>
    <row r="2513" spans="1:5">
      <c r="A2513">
        <v>3527</v>
      </c>
      <c r="B2513" t="s">
        <v>4000</v>
      </c>
      <c r="C2513" t="s">
        <v>478</v>
      </c>
      <c r="D2513" t="s">
        <v>479</v>
      </c>
      <c r="E2513" s="264" t="s">
        <v>7622</v>
      </c>
    </row>
    <row r="2514" spans="1:5">
      <c r="A2514">
        <v>10835</v>
      </c>
      <c r="B2514" t="s">
        <v>4001</v>
      </c>
      <c r="C2514" t="s">
        <v>478</v>
      </c>
      <c r="D2514" t="s">
        <v>479</v>
      </c>
      <c r="E2514" s="264" t="s">
        <v>9219</v>
      </c>
    </row>
    <row r="2515" spans="1:5">
      <c r="A2515">
        <v>3475</v>
      </c>
      <c r="B2515" t="s">
        <v>4002</v>
      </c>
      <c r="C2515" t="s">
        <v>478</v>
      </c>
      <c r="D2515" t="s">
        <v>479</v>
      </c>
      <c r="E2515" s="264" t="s">
        <v>1246</v>
      </c>
    </row>
    <row r="2516" spans="1:5">
      <c r="A2516">
        <v>3485</v>
      </c>
      <c r="B2516" t="s">
        <v>4003</v>
      </c>
      <c r="C2516" t="s">
        <v>478</v>
      </c>
      <c r="D2516" t="s">
        <v>479</v>
      </c>
      <c r="E2516" s="264" t="s">
        <v>9220</v>
      </c>
    </row>
    <row r="2517" spans="1:5">
      <c r="A2517">
        <v>3534</v>
      </c>
      <c r="B2517" t="s">
        <v>4004</v>
      </c>
      <c r="C2517" t="s">
        <v>478</v>
      </c>
      <c r="D2517" t="s">
        <v>479</v>
      </c>
      <c r="E2517" s="264" t="s">
        <v>8050</v>
      </c>
    </row>
    <row r="2518" spans="1:5">
      <c r="A2518">
        <v>3543</v>
      </c>
      <c r="B2518" t="s">
        <v>4005</v>
      </c>
      <c r="C2518" t="s">
        <v>478</v>
      </c>
      <c r="D2518" t="s">
        <v>479</v>
      </c>
      <c r="E2518" s="264" t="s">
        <v>915</v>
      </c>
    </row>
    <row r="2519" spans="1:5">
      <c r="A2519">
        <v>3482</v>
      </c>
      <c r="B2519" t="s">
        <v>4006</v>
      </c>
      <c r="C2519" t="s">
        <v>478</v>
      </c>
      <c r="D2519" t="s">
        <v>479</v>
      </c>
      <c r="E2519" s="264" t="s">
        <v>7711</v>
      </c>
    </row>
    <row r="2520" spans="1:5">
      <c r="A2520">
        <v>3505</v>
      </c>
      <c r="B2520" t="s">
        <v>4007</v>
      </c>
      <c r="C2520" t="s">
        <v>478</v>
      </c>
      <c r="D2520" t="s">
        <v>479</v>
      </c>
      <c r="E2520" s="264" t="s">
        <v>837</v>
      </c>
    </row>
    <row r="2521" spans="1:5">
      <c r="A2521">
        <v>3516</v>
      </c>
      <c r="B2521" t="s">
        <v>4008</v>
      </c>
      <c r="C2521" t="s">
        <v>478</v>
      </c>
      <c r="D2521" t="s">
        <v>479</v>
      </c>
      <c r="E2521" s="264" t="s">
        <v>6904</v>
      </c>
    </row>
    <row r="2522" spans="1:5">
      <c r="A2522">
        <v>3517</v>
      </c>
      <c r="B2522" t="s">
        <v>4009</v>
      </c>
      <c r="C2522" t="s">
        <v>478</v>
      </c>
      <c r="D2522" t="s">
        <v>479</v>
      </c>
      <c r="E2522" s="264" t="s">
        <v>936</v>
      </c>
    </row>
    <row r="2523" spans="1:5">
      <c r="A2523">
        <v>3515</v>
      </c>
      <c r="B2523" t="s">
        <v>4010</v>
      </c>
      <c r="C2523" t="s">
        <v>478</v>
      </c>
      <c r="D2523" t="s">
        <v>479</v>
      </c>
      <c r="E2523" s="264" t="s">
        <v>9221</v>
      </c>
    </row>
    <row r="2524" spans="1:5">
      <c r="A2524">
        <v>20147</v>
      </c>
      <c r="B2524" t="s">
        <v>4011</v>
      </c>
      <c r="C2524" t="s">
        <v>478</v>
      </c>
      <c r="D2524" t="s">
        <v>479</v>
      </c>
      <c r="E2524" s="264" t="s">
        <v>7593</v>
      </c>
    </row>
    <row r="2525" spans="1:5">
      <c r="A2525">
        <v>3524</v>
      </c>
      <c r="B2525" t="s">
        <v>4012</v>
      </c>
      <c r="C2525" t="s">
        <v>478</v>
      </c>
      <c r="D2525" t="s">
        <v>479</v>
      </c>
      <c r="E2525" s="264" t="s">
        <v>3033</v>
      </c>
    </row>
    <row r="2526" spans="1:5">
      <c r="A2526">
        <v>3532</v>
      </c>
      <c r="B2526" t="s">
        <v>4013</v>
      </c>
      <c r="C2526" t="s">
        <v>478</v>
      </c>
      <c r="D2526" t="s">
        <v>479</v>
      </c>
      <c r="E2526" s="264" t="s">
        <v>9222</v>
      </c>
    </row>
    <row r="2527" spans="1:5">
      <c r="A2527">
        <v>3528</v>
      </c>
      <c r="B2527" t="s">
        <v>4014</v>
      </c>
      <c r="C2527" t="s">
        <v>478</v>
      </c>
      <c r="D2527" t="s">
        <v>479</v>
      </c>
      <c r="E2527" s="264" t="s">
        <v>9223</v>
      </c>
    </row>
    <row r="2528" spans="1:5">
      <c r="A2528">
        <v>37952</v>
      </c>
      <c r="B2528" t="s">
        <v>4015</v>
      </c>
      <c r="C2528" t="s">
        <v>478</v>
      </c>
      <c r="D2528" t="s">
        <v>479</v>
      </c>
      <c r="E2528" s="264" t="s">
        <v>9224</v>
      </c>
    </row>
    <row r="2529" spans="1:5">
      <c r="A2529">
        <v>37951</v>
      </c>
      <c r="B2529" t="s">
        <v>4016</v>
      </c>
      <c r="C2529" t="s">
        <v>478</v>
      </c>
      <c r="D2529" t="s">
        <v>479</v>
      </c>
      <c r="E2529" s="264" t="s">
        <v>876</v>
      </c>
    </row>
    <row r="2530" spans="1:5">
      <c r="A2530">
        <v>3518</v>
      </c>
      <c r="B2530" t="s">
        <v>4017</v>
      </c>
      <c r="C2530" t="s">
        <v>478</v>
      </c>
      <c r="D2530" t="s">
        <v>479</v>
      </c>
      <c r="E2530" s="264" t="s">
        <v>9225</v>
      </c>
    </row>
    <row r="2531" spans="1:5">
      <c r="A2531">
        <v>3519</v>
      </c>
      <c r="B2531" t="s">
        <v>4018</v>
      </c>
      <c r="C2531" t="s">
        <v>478</v>
      </c>
      <c r="D2531" t="s">
        <v>479</v>
      </c>
      <c r="E2531" s="264" t="s">
        <v>1001</v>
      </c>
    </row>
    <row r="2532" spans="1:5">
      <c r="A2532">
        <v>3520</v>
      </c>
      <c r="B2532" t="s">
        <v>4019</v>
      </c>
      <c r="C2532" t="s">
        <v>478</v>
      </c>
      <c r="D2532" t="s">
        <v>479</v>
      </c>
      <c r="E2532" s="264" t="s">
        <v>814</v>
      </c>
    </row>
    <row r="2533" spans="1:5">
      <c r="A2533">
        <v>37950</v>
      </c>
      <c r="B2533" t="s">
        <v>4020</v>
      </c>
      <c r="C2533" t="s">
        <v>478</v>
      </c>
      <c r="D2533" t="s">
        <v>479</v>
      </c>
      <c r="E2533" s="264" t="s">
        <v>8910</v>
      </c>
    </row>
    <row r="2534" spans="1:5">
      <c r="A2534">
        <v>37949</v>
      </c>
      <c r="B2534" t="s">
        <v>4021</v>
      </c>
      <c r="C2534" t="s">
        <v>478</v>
      </c>
      <c r="D2534" t="s">
        <v>479</v>
      </c>
      <c r="E2534" s="264" t="s">
        <v>6936</v>
      </c>
    </row>
    <row r="2535" spans="1:5">
      <c r="A2535">
        <v>3526</v>
      </c>
      <c r="B2535" t="s">
        <v>4022</v>
      </c>
      <c r="C2535" t="s">
        <v>478</v>
      </c>
      <c r="D2535" t="s">
        <v>479</v>
      </c>
      <c r="E2535" s="264" t="s">
        <v>1040</v>
      </c>
    </row>
    <row r="2536" spans="1:5">
      <c r="A2536">
        <v>3509</v>
      </c>
      <c r="B2536" t="s">
        <v>4023</v>
      </c>
      <c r="C2536" t="s">
        <v>478</v>
      </c>
      <c r="D2536" t="s">
        <v>479</v>
      </c>
      <c r="E2536" s="264" t="s">
        <v>7621</v>
      </c>
    </row>
    <row r="2537" spans="1:5">
      <c r="A2537">
        <v>3530</v>
      </c>
      <c r="B2537" t="s">
        <v>4024</v>
      </c>
      <c r="C2537" t="s">
        <v>478</v>
      </c>
      <c r="D2537" t="s">
        <v>479</v>
      </c>
      <c r="E2537" s="264" t="s">
        <v>9226</v>
      </c>
    </row>
    <row r="2538" spans="1:5">
      <c r="A2538">
        <v>3542</v>
      </c>
      <c r="B2538" t="s">
        <v>4025</v>
      </c>
      <c r="C2538" t="s">
        <v>478</v>
      </c>
      <c r="D2538" t="s">
        <v>479</v>
      </c>
      <c r="E2538" s="264" t="s">
        <v>971</v>
      </c>
    </row>
    <row r="2539" spans="1:5">
      <c r="A2539">
        <v>3529</v>
      </c>
      <c r="B2539" t="s">
        <v>4026</v>
      </c>
      <c r="C2539" t="s">
        <v>478</v>
      </c>
      <c r="D2539" t="s">
        <v>479</v>
      </c>
      <c r="E2539" s="264" t="s">
        <v>6915</v>
      </c>
    </row>
    <row r="2540" spans="1:5">
      <c r="A2540">
        <v>3536</v>
      </c>
      <c r="B2540" t="s">
        <v>4027</v>
      </c>
      <c r="C2540" t="s">
        <v>478</v>
      </c>
      <c r="D2540" t="s">
        <v>479</v>
      </c>
      <c r="E2540" s="264" t="s">
        <v>7363</v>
      </c>
    </row>
    <row r="2541" spans="1:5">
      <c r="A2541">
        <v>3535</v>
      </c>
      <c r="B2541" t="s">
        <v>4028</v>
      </c>
      <c r="C2541" t="s">
        <v>478</v>
      </c>
      <c r="D2541" t="s">
        <v>479</v>
      </c>
      <c r="E2541" s="264" t="s">
        <v>1130</v>
      </c>
    </row>
    <row r="2542" spans="1:5">
      <c r="A2542">
        <v>3540</v>
      </c>
      <c r="B2542" t="s">
        <v>4029</v>
      </c>
      <c r="C2542" t="s">
        <v>478</v>
      </c>
      <c r="D2542" t="s">
        <v>479</v>
      </c>
      <c r="E2542" s="264" t="s">
        <v>9227</v>
      </c>
    </row>
    <row r="2543" spans="1:5">
      <c r="A2543">
        <v>3539</v>
      </c>
      <c r="B2543" t="s">
        <v>4030</v>
      </c>
      <c r="C2543" t="s">
        <v>478</v>
      </c>
      <c r="D2543" t="s">
        <v>479</v>
      </c>
      <c r="E2543" s="264" t="s">
        <v>7004</v>
      </c>
    </row>
    <row r="2544" spans="1:5">
      <c r="A2544">
        <v>3513</v>
      </c>
      <c r="B2544" t="s">
        <v>4031</v>
      </c>
      <c r="C2544" t="s">
        <v>478</v>
      </c>
      <c r="D2544" t="s">
        <v>479</v>
      </c>
      <c r="E2544" s="264" t="s">
        <v>9228</v>
      </c>
    </row>
    <row r="2545" spans="1:5">
      <c r="A2545">
        <v>3492</v>
      </c>
      <c r="B2545" t="s">
        <v>4032</v>
      </c>
      <c r="C2545" t="s">
        <v>478</v>
      </c>
      <c r="D2545" t="s">
        <v>479</v>
      </c>
      <c r="E2545" s="264" t="s">
        <v>9229</v>
      </c>
    </row>
    <row r="2546" spans="1:5">
      <c r="A2546">
        <v>3491</v>
      </c>
      <c r="B2546" t="s">
        <v>4033</v>
      </c>
      <c r="C2546" t="s">
        <v>478</v>
      </c>
      <c r="D2546" t="s">
        <v>479</v>
      </c>
      <c r="E2546" s="264" t="s">
        <v>6979</v>
      </c>
    </row>
    <row r="2547" spans="1:5">
      <c r="A2547">
        <v>3493</v>
      </c>
      <c r="B2547" t="s">
        <v>4034</v>
      </c>
      <c r="C2547" t="s">
        <v>478</v>
      </c>
      <c r="D2547" t="s">
        <v>479</v>
      </c>
      <c r="E2547" s="264" t="s">
        <v>9230</v>
      </c>
    </row>
    <row r="2548" spans="1:5">
      <c r="A2548">
        <v>12628</v>
      </c>
      <c r="B2548" t="s">
        <v>4035</v>
      </c>
      <c r="C2548" t="s">
        <v>478</v>
      </c>
      <c r="D2548" t="s">
        <v>481</v>
      </c>
      <c r="E2548" s="264" t="s">
        <v>3907</v>
      </c>
    </row>
    <row r="2549" spans="1:5">
      <c r="A2549">
        <v>12629</v>
      </c>
      <c r="B2549" t="s">
        <v>4036</v>
      </c>
      <c r="C2549" t="s">
        <v>478</v>
      </c>
      <c r="D2549" t="s">
        <v>481</v>
      </c>
      <c r="E2549" s="264" t="s">
        <v>1016</v>
      </c>
    </row>
    <row r="2550" spans="1:5">
      <c r="A2550">
        <v>3481</v>
      </c>
      <c r="B2550" t="s">
        <v>4037</v>
      </c>
      <c r="C2550" t="s">
        <v>478</v>
      </c>
      <c r="D2550" t="s">
        <v>479</v>
      </c>
      <c r="E2550" s="264" t="s">
        <v>9231</v>
      </c>
    </row>
    <row r="2551" spans="1:5">
      <c r="A2551">
        <v>3510</v>
      </c>
      <c r="B2551" t="s">
        <v>4038</v>
      </c>
      <c r="C2551" t="s">
        <v>478</v>
      </c>
      <c r="D2551" t="s">
        <v>479</v>
      </c>
      <c r="E2551" s="264" t="s">
        <v>951</v>
      </c>
    </row>
    <row r="2552" spans="1:5">
      <c r="A2552">
        <v>3508</v>
      </c>
      <c r="B2552" t="s">
        <v>4039</v>
      </c>
      <c r="C2552" t="s">
        <v>478</v>
      </c>
      <c r="D2552" t="s">
        <v>479</v>
      </c>
      <c r="E2552" s="264" t="s">
        <v>9232</v>
      </c>
    </row>
    <row r="2553" spans="1:5">
      <c r="A2553">
        <v>38939</v>
      </c>
      <c r="B2553" t="s">
        <v>4040</v>
      </c>
      <c r="C2553" t="s">
        <v>478</v>
      </c>
      <c r="D2553" t="s">
        <v>481</v>
      </c>
      <c r="E2553" s="264" t="s">
        <v>2318</v>
      </c>
    </row>
    <row r="2554" spans="1:5">
      <c r="A2554">
        <v>38940</v>
      </c>
      <c r="B2554" t="s">
        <v>4041</v>
      </c>
      <c r="C2554" t="s">
        <v>478</v>
      </c>
      <c r="D2554" t="s">
        <v>481</v>
      </c>
      <c r="E2554" s="264" t="s">
        <v>1196</v>
      </c>
    </row>
    <row r="2555" spans="1:5">
      <c r="A2555">
        <v>38941</v>
      </c>
      <c r="B2555" t="s">
        <v>4042</v>
      </c>
      <c r="C2555" t="s">
        <v>478</v>
      </c>
      <c r="D2555" t="s">
        <v>481</v>
      </c>
      <c r="E2555" s="264" t="s">
        <v>9233</v>
      </c>
    </row>
    <row r="2556" spans="1:5">
      <c r="A2556">
        <v>38942</v>
      </c>
      <c r="B2556" t="s">
        <v>4043</v>
      </c>
      <c r="C2556" t="s">
        <v>478</v>
      </c>
      <c r="D2556" t="s">
        <v>481</v>
      </c>
      <c r="E2556" s="264" t="s">
        <v>8612</v>
      </c>
    </row>
    <row r="2557" spans="1:5">
      <c r="A2557">
        <v>38987</v>
      </c>
      <c r="B2557" t="s">
        <v>4044</v>
      </c>
      <c r="C2557" t="s">
        <v>478</v>
      </c>
      <c r="D2557" t="s">
        <v>479</v>
      </c>
      <c r="E2557" s="264" t="s">
        <v>7463</v>
      </c>
    </row>
    <row r="2558" spans="1:5">
      <c r="A2558">
        <v>38988</v>
      </c>
      <c r="B2558" t="s">
        <v>4045</v>
      </c>
      <c r="C2558" t="s">
        <v>478</v>
      </c>
      <c r="D2558" t="s">
        <v>479</v>
      </c>
      <c r="E2558" s="264" t="s">
        <v>7624</v>
      </c>
    </row>
    <row r="2559" spans="1:5">
      <c r="A2559">
        <v>38989</v>
      </c>
      <c r="B2559" t="s">
        <v>4046</v>
      </c>
      <c r="C2559" t="s">
        <v>478</v>
      </c>
      <c r="D2559" t="s">
        <v>479</v>
      </c>
      <c r="E2559" s="264" t="s">
        <v>7625</v>
      </c>
    </row>
    <row r="2560" spans="1:5">
      <c r="A2560">
        <v>38990</v>
      </c>
      <c r="B2560" t="s">
        <v>4047</v>
      </c>
      <c r="C2560" t="s">
        <v>478</v>
      </c>
      <c r="D2560" t="s">
        <v>479</v>
      </c>
      <c r="E2560" s="264" t="s">
        <v>7330</v>
      </c>
    </row>
    <row r="2561" spans="1:5">
      <c r="A2561">
        <v>38991</v>
      </c>
      <c r="B2561" t="s">
        <v>4048</v>
      </c>
      <c r="C2561" t="s">
        <v>478</v>
      </c>
      <c r="D2561" t="s">
        <v>479</v>
      </c>
      <c r="E2561" s="264" t="s">
        <v>7626</v>
      </c>
    </row>
    <row r="2562" spans="1:5">
      <c r="A2562">
        <v>38913</v>
      </c>
      <c r="B2562" t="s">
        <v>4049</v>
      </c>
      <c r="C2562" t="s">
        <v>478</v>
      </c>
      <c r="D2562" t="s">
        <v>481</v>
      </c>
      <c r="E2562" s="264" t="s">
        <v>9234</v>
      </c>
    </row>
    <row r="2563" spans="1:5">
      <c r="A2563">
        <v>38914</v>
      </c>
      <c r="B2563" t="s">
        <v>4050</v>
      </c>
      <c r="C2563" t="s">
        <v>478</v>
      </c>
      <c r="D2563" t="s">
        <v>481</v>
      </c>
      <c r="E2563" s="264" t="s">
        <v>9235</v>
      </c>
    </row>
    <row r="2564" spans="1:5">
      <c r="A2564">
        <v>38915</v>
      </c>
      <c r="B2564" t="s">
        <v>4051</v>
      </c>
      <c r="C2564" t="s">
        <v>478</v>
      </c>
      <c r="D2564" t="s">
        <v>481</v>
      </c>
      <c r="E2564" s="264" t="s">
        <v>6944</v>
      </c>
    </row>
    <row r="2565" spans="1:5">
      <c r="A2565">
        <v>38916</v>
      </c>
      <c r="B2565" t="s">
        <v>4052</v>
      </c>
      <c r="C2565" t="s">
        <v>478</v>
      </c>
      <c r="D2565" t="s">
        <v>481</v>
      </c>
      <c r="E2565" s="264" t="s">
        <v>9236</v>
      </c>
    </row>
    <row r="2566" spans="1:5">
      <c r="A2566">
        <v>39300</v>
      </c>
      <c r="B2566" t="s">
        <v>4053</v>
      </c>
      <c r="C2566" t="s">
        <v>478</v>
      </c>
      <c r="D2566" t="s">
        <v>481</v>
      </c>
      <c r="E2566" s="264" t="s">
        <v>8510</v>
      </c>
    </row>
    <row r="2567" spans="1:5">
      <c r="A2567">
        <v>39301</v>
      </c>
      <c r="B2567" t="s">
        <v>4054</v>
      </c>
      <c r="C2567" t="s">
        <v>478</v>
      </c>
      <c r="D2567" t="s">
        <v>481</v>
      </c>
      <c r="E2567" s="264" t="s">
        <v>1286</v>
      </c>
    </row>
    <row r="2568" spans="1:5">
      <c r="A2568">
        <v>39302</v>
      </c>
      <c r="B2568" t="s">
        <v>4055</v>
      </c>
      <c r="C2568" t="s">
        <v>478</v>
      </c>
      <c r="D2568" t="s">
        <v>481</v>
      </c>
      <c r="E2568" s="264" t="s">
        <v>9237</v>
      </c>
    </row>
    <row r="2569" spans="1:5">
      <c r="A2569">
        <v>39303</v>
      </c>
      <c r="B2569" t="s">
        <v>4056</v>
      </c>
      <c r="C2569" t="s">
        <v>478</v>
      </c>
      <c r="D2569" t="s">
        <v>481</v>
      </c>
      <c r="E2569" s="264" t="s">
        <v>9238</v>
      </c>
    </row>
    <row r="2570" spans="1:5">
      <c r="A2570">
        <v>38923</v>
      </c>
      <c r="B2570" t="s">
        <v>4057</v>
      </c>
      <c r="C2570" t="s">
        <v>478</v>
      </c>
      <c r="D2570" t="s">
        <v>481</v>
      </c>
      <c r="E2570" s="264" t="s">
        <v>9239</v>
      </c>
    </row>
    <row r="2571" spans="1:5">
      <c r="A2571">
        <v>38925</v>
      </c>
      <c r="B2571" t="s">
        <v>4058</v>
      </c>
      <c r="C2571" t="s">
        <v>478</v>
      </c>
      <c r="D2571" t="s">
        <v>481</v>
      </c>
      <c r="E2571" s="264" t="s">
        <v>7487</v>
      </c>
    </row>
    <row r="2572" spans="1:5">
      <c r="A2572">
        <v>38926</v>
      </c>
      <c r="B2572" t="s">
        <v>4059</v>
      </c>
      <c r="C2572" t="s">
        <v>478</v>
      </c>
      <c r="D2572" t="s">
        <v>481</v>
      </c>
      <c r="E2572" s="264" t="s">
        <v>7319</v>
      </c>
    </row>
    <row r="2573" spans="1:5">
      <c r="A2573">
        <v>38927</v>
      </c>
      <c r="B2573" t="s">
        <v>4060</v>
      </c>
      <c r="C2573" t="s">
        <v>478</v>
      </c>
      <c r="D2573" t="s">
        <v>481</v>
      </c>
      <c r="E2573" s="264" t="s">
        <v>9240</v>
      </c>
    </row>
    <row r="2574" spans="1:5">
      <c r="A2574">
        <v>39304</v>
      </c>
      <c r="B2574" t="s">
        <v>4061</v>
      </c>
      <c r="C2574" t="s">
        <v>478</v>
      </c>
      <c r="D2574" t="s">
        <v>481</v>
      </c>
      <c r="E2574" s="264" t="s">
        <v>9241</v>
      </c>
    </row>
    <row r="2575" spans="1:5">
      <c r="A2575">
        <v>38924</v>
      </c>
      <c r="B2575" t="s">
        <v>4062</v>
      </c>
      <c r="C2575" t="s">
        <v>478</v>
      </c>
      <c r="D2575" t="s">
        <v>481</v>
      </c>
      <c r="E2575" s="264" t="s">
        <v>9242</v>
      </c>
    </row>
    <row r="2576" spans="1:5">
      <c r="A2576">
        <v>39305</v>
      </c>
      <c r="B2576" t="s">
        <v>4063</v>
      </c>
      <c r="C2576" t="s">
        <v>478</v>
      </c>
      <c r="D2576" t="s">
        <v>481</v>
      </c>
      <c r="E2576" s="264" t="s">
        <v>7408</v>
      </c>
    </row>
    <row r="2577" spans="1:5">
      <c r="A2577">
        <v>39306</v>
      </c>
      <c r="B2577" t="s">
        <v>4064</v>
      </c>
      <c r="C2577" t="s">
        <v>478</v>
      </c>
      <c r="D2577" t="s">
        <v>481</v>
      </c>
      <c r="E2577" s="264" t="s">
        <v>9243</v>
      </c>
    </row>
    <row r="2578" spans="1:5">
      <c r="A2578">
        <v>38928</v>
      </c>
      <c r="B2578" t="s">
        <v>4065</v>
      </c>
      <c r="C2578" t="s">
        <v>478</v>
      </c>
      <c r="D2578" t="s">
        <v>481</v>
      </c>
      <c r="E2578" s="264" t="s">
        <v>7096</v>
      </c>
    </row>
    <row r="2579" spans="1:5">
      <c r="A2579">
        <v>38929</v>
      </c>
      <c r="B2579" t="s">
        <v>4066</v>
      </c>
      <c r="C2579" t="s">
        <v>478</v>
      </c>
      <c r="D2579" t="s">
        <v>481</v>
      </c>
      <c r="E2579" s="264" t="s">
        <v>9244</v>
      </c>
    </row>
    <row r="2580" spans="1:5">
      <c r="A2580">
        <v>39307</v>
      </c>
      <c r="B2580" t="s">
        <v>4067</v>
      </c>
      <c r="C2580" t="s">
        <v>478</v>
      </c>
      <c r="D2580" t="s">
        <v>481</v>
      </c>
      <c r="E2580" s="264" t="s">
        <v>8042</v>
      </c>
    </row>
    <row r="2581" spans="1:5">
      <c r="A2581">
        <v>38930</v>
      </c>
      <c r="B2581" t="s">
        <v>4068</v>
      </c>
      <c r="C2581" t="s">
        <v>478</v>
      </c>
      <c r="D2581" t="s">
        <v>481</v>
      </c>
      <c r="E2581" s="264" t="s">
        <v>9245</v>
      </c>
    </row>
    <row r="2582" spans="1:5">
      <c r="A2582">
        <v>38931</v>
      </c>
      <c r="B2582" t="s">
        <v>4069</v>
      </c>
      <c r="C2582" t="s">
        <v>478</v>
      </c>
      <c r="D2582" t="s">
        <v>481</v>
      </c>
      <c r="E2582" s="264" t="s">
        <v>2623</v>
      </c>
    </row>
    <row r="2583" spans="1:5">
      <c r="A2583">
        <v>38932</v>
      </c>
      <c r="B2583" t="s">
        <v>4070</v>
      </c>
      <c r="C2583" t="s">
        <v>478</v>
      </c>
      <c r="D2583" t="s">
        <v>481</v>
      </c>
      <c r="E2583" s="264" t="s">
        <v>6927</v>
      </c>
    </row>
    <row r="2584" spans="1:5">
      <c r="A2584">
        <v>38934</v>
      </c>
      <c r="B2584" t="s">
        <v>4071</v>
      </c>
      <c r="C2584" t="s">
        <v>478</v>
      </c>
      <c r="D2584" t="s">
        <v>481</v>
      </c>
      <c r="E2584" s="264" t="s">
        <v>6959</v>
      </c>
    </row>
    <row r="2585" spans="1:5">
      <c r="A2585">
        <v>38935</v>
      </c>
      <c r="B2585" t="s">
        <v>4072</v>
      </c>
      <c r="C2585" t="s">
        <v>478</v>
      </c>
      <c r="D2585" t="s">
        <v>481</v>
      </c>
      <c r="E2585" s="264" t="s">
        <v>997</v>
      </c>
    </row>
    <row r="2586" spans="1:5">
      <c r="A2586">
        <v>38936</v>
      </c>
      <c r="B2586" t="s">
        <v>4073</v>
      </c>
      <c r="C2586" t="s">
        <v>478</v>
      </c>
      <c r="D2586" t="s">
        <v>481</v>
      </c>
      <c r="E2586" s="264" t="s">
        <v>9246</v>
      </c>
    </row>
    <row r="2587" spans="1:5">
      <c r="A2587">
        <v>38937</v>
      </c>
      <c r="B2587" t="s">
        <v>4074</v>
      </c>
      <c r="C2587" t="s">
        <v>478</v>
      </c>
      <c r="D2587" t="s">
        <v>481</v>
      </c>
      <c r="E2587" s="264" t="s">
        <v>9247</v>
      </c>
    </row>
    <row r="2588" spans="1:5">
      <c r="A2588">
        <v>38938</v>
      </c>
      <c r="B2588" t="s">
        <v>4075</v>
      </c>
      <c r="C2588" t="s">
        <v>478</v>
      </c>
      <c r="D2588" t="s">
        <v>481</v>
      </c>
      <c r="E2588" s="264" t="s">
        <v>9248</v>
      </c>
    </row>
    <row r="2589" spans="1:5">
      <c r="A2589">
        <v>3489</v>
      </c>
      <c r="B2589" t="s">
        <v>4076</v>
      </c>
      <c r="C2589" t="s">
        <v>478</v>
      </c>
      <c r="D2589" t="s">
        <v>479</v>
      </c>
      <c r="E2589" s="264" t="s">
        <v>8458</v>
      </c>
    </row>
    <row r="2590" spans="1:5">
      <c r="A2590">
        <v>20151</v>
      </c>
      <c r="B2590" t="s">
        <v>4077</v>
      </c>
      <c r="C2590" t="s">
        <v>478</v>
      </c>
      <c r="D2590" t="s">
        <v>479</v>
      </c>
      <c r="E2590" s="264" t="s">
        <v>9249</v>
      </c>
    </row>
    <row r="2591" spans="1:5">
      <c r="A2591">
        <v>20152</v>
      </c>
      <c r="B2591" t="s">
        <v>4078</v>
      </c>
      <c r="C2591" t="s">
        <v>478</v>
      </c>
      <c r="D2591" t="s">
        <v>479</v>
      </c>
      <c r="E2591" s="264" t="s">
        <v>9250</v>
      </c>
    </row>
    <row r="2592" spans="1:5">
      <c r="A2592">
        <v>20148</v>
      </c>
      <c r="B2592" t="s">
        <v>4079</v>
      </c>
      <c r="C2592" t="s">
        <v>478</v>
      </c>
      <c r="D2592" t="s">
        <v>479</v>
      </c>
      <c r="E2592" s="264" t="s">
        <v>7502</v>
      </c>
    </row>
    <row r="2593" spans="1:5">
      <c r="A2593">
        <v>20149</v>
      </c>
      <c r="B2593" t="s">
        <v>4080</v>
      </c>
      <c r="C2593" t="s">
        <v>478</v>
      </c>
      <c r="D2593" t="s">
        <v>479</v>
      </c>
      <c r="E2593" s="264" t="s">
        <v>7757</v>
      </c>
    </row>
    <row r="2594" spans="1:5">
      <c r="A2594">
        <v>20150</v>
      </c>
      <c r="B2594" t="s">
        <v>4081</v>
      </c>
      <c r="C2594" t="s">
        <v>478</v>
      </c>
      <c r="D2594" t="s">
        <v>479</v>
      </c>
      <c r="E2594" s="264" t="s">
        <v>9251</v>
      </c>
    </row>
    <row r="2595" spans="1:5">
      <c r="A2595">
        <v>20157</v>
      </c>
      <c r="B2595" t="s">
        <v>4082</v>
      </c>
      <c r="C2595" t="s">
        <v>478</v>
      </c>
      <c r="D2595" t="s">
        <v>479</v>
      </c>
      <c r="E2595" s="264" t="s">
        <v>7686</v>
      </c>
    </row>
    <row r="2596" spans="1:5">
      <c r="A2596">
        <v>20158</v>
      </c>
      <c r="B2596" t="s">
        <v>4083</v>
      </c>
      <c r="C2596" t="s">
        <v>478</v>
      </c>
      <c r="D2596" t="s">
        <v>479</v>
      </c>
      <c r="E2596" s="264" t="s">
        <v>9252</v>
      </c>
    </row>
    <row r="2597" spans="1:5">
      <c r="A2597">
        <v>20154</v>
      </c>
      <c r="B2597" t="s">
        <v>4084</v>
      </c>
      <c r="C2597" t="s">
        <v>478</v>
      </c>
      <c r="D2597" t="s">
        <v>479</v>
      </c>
      <c r="E2597" s="264" t="s">
        <v>1018</v>
      </c>
    </row>
    <row r="2598" spans="1:5">
      <c r="A2598">
        <v>20155</v>
      </c>
      <c r="B2598" t="s">
        <v>4085</v>
      </c>
      <c r="C2598" t="s">
        <v>478</v>
      </c>
      <c r="D2598" t="s">
        <v>479</v>
      </c>
      <c r="E2598" s="264" t="s">
        <v>1142</v>
      </c>
    </row>
    <row r="2599" spans="1:5">
      <c r="A2599">
        <v>20156</v>
      </c>
      <c r="B2599" t="s">
        <v>4086</v>
      </c>
      <c r="C2599" t="s">
        <v>478</v>
      </c>
      <c r="D2599" t="s">
        <v>479</v>
      </c>
      <c r="E2599" s="264" t="s">
        <v>9253</v>
      </c>
    </row>
    <row r="2600" spans="1:5">
      <c r="A2600">
        <v>3512</v>
      </c>
      <c r="B2600" t="s">
        <v>4088</v>
      </c>
      <c r="C2600" t="s">
        <v>478</v>
      </c>
      <c r="D2600" t="s">
        <v>479</v>
      </c>
      <c r="E2600" s="264" t="s">
        <v>9254</v>
      </c>
    </row>
    <row r="2601" spans="1:5">
      <c r="A2601">
        <v>3499</v>
      </c>
      <c r="B2601" t="s">
        <v>4089</v>
      </c>
      <c r="C2601" t="s">
        <v>478</v>
      </c>
      <c r="D2601" t="s">
        <v>479</v>
      </c>
      <c r="E2601" s="264" t="s">
        <v>1078</v>
      </c>
    </row>
    <row r="2602" spans="1:5">
      <c r="A2602">
        <v>3500</v>
      </c>
      <c r="B2602" t="s">
        <v>4090</v>
      </c>
      <c r="C2602" t="s">
        <v>478</v>
      </c>
      <c r="D2602" t="s">
        <v>479</v>
      </c>
      <c r="E2602" s="264" t="s">
        <v>8463</v>
      </c>
    </row>
    <row r="2603" spans="1:5">
      <c r="A2603">
        <v>3501</v>
      </c>
      <c r="B2603" t="s">
        <v>4091</v>
      </c>
      <c r="C2603" t="s">
        <v>478</v>
      </c>
      <c r="D2603" t="s">
        <v>479</v>
      </c>
      <c r="E2603" s="264" t="s">
        <v>7058</v>
      </c>
    </row>
    <row r="2604" spans="1:5">
      <c r="A2604">
        <v>3502</v>
      </c>
      <c r="B2604" t="s">
        <v>4092</v>
      </c>
      <c r="C2604" t="s">
        <v>478</v>
      </c>
      <c r="D2604" t="s">
        <v>479</v>
      </c>
      <c r="E2604" s="264" t="s">
        <v>9255</v>
      </c>
    </row>
    <row r="2605" spans="1:5">
      <c r="A2605">
        <v>3503</v>
      </c>
      <c r="B2605" t="s">
        <v>4093</v>
      </c>
      <c r="C2605" t="s">
        <v>478</v>
      </c>
      <c r="D2605" t="s">
        <v>479</v>
      </c>
      <c r="E2605" s="264" t="s">
        <v>7265</v>
      </c>
    </row>
    <row r="2606" spans="1:5">
      <c r="A2606">
        <v>3477</v>
      </c>
      <c r="B2606" t="s">
        <v>4094</v>
      </c>
      <c r="C2606" t="s">
        <v>478</v>
      </c>
      <c r="D2606" t="s">
        <v>479</v>
      </c>
      <c r="E2606" s="264" t="s">
        <v>7272</v>
      </c>
    </row>
    <row r="2607" spans="1:5">
      <c r="A2607">
        <v>3478</v>
      </c>
      <c r="B2607" t="s">
        <v>4095</v>
      </c>
      <c r="C2607" t="s">
        <v>478</v>
      </c>
      <c r="D2607" t="s">
        <v>479</v>
      </c>
      <c r="E2607" s="264" t="s">
        <v>6940</v>
      </c>
    </row>
    <row r="2608" spans="1:5">
      <c r="A2608">
        <v>3525</v>
      </c>
      <c r="B2608" t="s">
        <v>4096</v>
      </c>
      <c r="C2608" t="s">
        <v>478</v>
      </c>
      <c r="D2608" t="s">
        <v>479</v>
      </c>
      <c r="E2608" s="264" t="s">
        <v>9256</v>
      </c>
    </row>
    <row r="2609" spans="1:5">
      <c r="A2609">
        <v>3511</v>
      </c>
      <c r="B2609" t="s">
        <v>4097</v>
      </c>
      <c r="C2609" t="s">
        <v>478</v>
      </c>
      <c r="D2609" t="s">
        <v>479</v>
      </c>
      <c r="E2609" s="264" t="s">
        <v>9257</v>
      </c>
    </row>
    <row r="2610" spans="1:5">
      <c r="A2610">
        <v>38917</v>
      </c>
      <c r="B2610" t="s">
        <v>4098</v>
      </c>
      <c r="C2610" t="s">
        <v>478</v>
      </c>
      <c r="D2610" t="s">
        <v>481</v>
      </c>
      <c r="E2610" s="264" t="s">
        <v>9258</v>
      </c>
    </row>
    <row r="2611" spans="1:5">
      <c r="A2611">
        <v>38919</v>
      </c>
      <c r="B2611" t="s">
        <v>4099</v>
      </c>
      <c r="C2611" t="s">
        <v>478</v>
      </c>
      <c r="D2611" t="s">
        <v>481</v>
      </c>
      <c r="E2611" s="264" t="s">
        <v>7650</v>
      </c>
    </row>
    <row r="2612" spans="1:5">
      <c r="A2612">
        <v>38922</v>
      </c>
      <c r="B2612" t="s">
        <v>4100</v>
      </c>
      <c r="C2612" t="s">
        <v>478</v>
      </c>
      <c r="D2612" t="s">
        <v>481</v>
      </c>
      <c r="E2612" s="264" t="s">
        <v>7497</v>
      </c>
    </row>
    <row r="2613" spans="1:5">
      <c r="A2613">
        <v>38921</v>
      </c>
      <c r="B2613" t="s">
        <v>4101</v>
      </c>
      <c r="C2613" t="s">
        <v>478</v>
      </c>
      <c r="D2613" t="s">
        <v>481</v>
      </c>
      <c r="E2613" s="264" t="s">
        <v>9259</v>
      </c>
    </row>
    <row r="2614" spans="1:5">
      <c r="A2614">
        <v>38918</v>
      </c>
      <c r="B2614" t="s">
        <v>4102</v>
      </c>
      <c r="C2614" t="s">
        <v>478</v>
      </c>
      <c r="D2614" t="s">
        <v>481</v>
      </c>
      <c r="E2614" s="264" t="s">
        <v>9260</v>
      </c>
    </row>
    <row r="2615" spans="1:5">
      <c r="A2615">
        <v>38920</v>
      </c>
      <c r="B2615" t="s">
        <v>4103</v>
      </c>
      <c r="C2615" t="s">
        <v>478</v>
      </c>
      <c r="D2615" t="s">
        <v>481</v>
      </c>
      <c r="E2615" s="264" t="s">
        <v>7436</v>
      </c>
    </row>
    <row r="2616" spans="1:5">
      <c r="A2616">
        <v>12032</v>
      </c>
      <c r="B2616" t="s">
        <v>4104</v>
      </c>
      <c r="C2616" t="s">
        <v>490</v>
      </c>
      <c r="D2616" t="s">
        <v>479</v>
      </c>
      <c r="E2616" s="264" t="s">
        <v>9261</v>
      </c>
    </row>
    <row r="2617" spans="1:5">
      <c r="A2617">
        <v>12030</v>
      </c>
      <c r="B2617" t="s">
        <v>4105</v>
      </c>
      <c r="C2617" t="s">
        <v>490</v>
      </c>
      <c r="D2617" t="s">
        <v>479</v>
      </c>
      <c r="E2617" s="264" t="s">
        <v>9262</v>
      </c>
    </row>
    <row r="2618" spans="1:5">
      <c r="A2618">
        <v>10908</v>
      </c>
      <c r="B2618" t="s">
        <v>4106</v>
      </c>
      <c r="C2618" t="s">
        <v>478</v>
      </c>
      <c r="D2618" t="s">
        <v>479</v>
      </c>
      <c r="E2618" s="264" t="s">
        <v>8348</v>
      </c>
    </row>
    <row r="2619" spans="1:5">
      <c r="A2619">
        <v>10909</v>
      </c>
      <c r="B2619" t="s">
        <v>4108</v>
      </c>
      <c r="C2619" t="s">
        <v>478</v>
      </c>
      <c r="D2619" t="s">
        <v>479</v>
      </c>
      <c r="E2619" s="264" t="s">
        <v>9263</v>
      </c>
    </row>
    <row r="2620" spans="1:5">
      <c r="A2620">
        <v>3669</v>
      </c>
      <c r="B2620" t="s">
        <v>4109</v>
      </c>
      <c r="C2620" t="s">
        <v>478</v>
      </c>
      <c r="D2620" t="s">
        <v>479</v>
      </c>
      <c r="E2620" s="264" t="s">
        <v>2144</v>
      </c>
    </row>
    <row r="2621" spans="1:5">
      <c r="A2621">
        <v>20138</v>
      </c>
      <c r="B2621" t="s">
        <v>4110</v>
      </c>
      <c r="C2621" t="s">
        <v>478</v>
      </c>
      <c r="D2621" t="s">
        <v>479</v>
      </c>
      <c r="E2621" s="264" t="s">
        <v>9264</v>
      </c>
    </row>
    <row r="2622" spans="1:5">
      <c r="A2622">
        <v>20139</v>
      </c>
      <c r="B2622" t="s">
        <v>4111</v>
      </c>
      <c r="C2622" t="s">
        <v>478</v>
      </c>
      <c r="D2622" t="s">
        <v>479</v>
      </c>
      <c r="E2622" s="264" t="s">
        <v>9265</v>
      </c>
    </row>
    <row r="2623" spans="1:5">
      <c r="A2623">
        <v>3668</v>
      </c>
      <c r="B2623" t="s">
        <v>4112</v>
      </c>
      <c r="C2623" t="s">
        <v>478</v>
      </c>
      <c r="D2623" t="s">
        <v>479</v>
      </c>
      <c r="E2623" s="264" t="s">
        <v>8422</v>
      </c>
    </row>
    <row r="2624" spans="1:5">
      <c r="A2624">
        <v>3656</v>
      </c>
      <c r="B2624" t="s">
        <v>4113</v>
      </c>
      <c r="C2624" t="s">
        <v>478</v>
      </c>
      <c r="D2624" t="s">
        <v>479</v>
      </c>
      <c r="E2624" s="264" t="s">
        <v>9266</v>
      </c>
    </row>
    <row r="2625" spans="1:5">
      <c r="A2625">
        <v>10911</v>
      </c>
      <c r="B2625" t="s">
        <v>4114</v>
      </c>
      <c r="C2625" t="s">
        <v>478</v>
      </c>
      <c r="D2625" t="s">
        <v>479</v>
      </c>
      <c r="E2625" s="264" t="s">
        <v>9267</v>
      </c>
    </row>
    <row r="2626" spans="1:5">
      <c r="A2626">
        <v>3654</v>
      </c>
      <c r="B2626" t="s">
        <v>4115</v>
      </c>
      <c r="C2626" t="s">
        <v>478</v>
      </c>
      <c r="D2626" t="s">
        <v>479</v>
      </c>
      <c r="E2626" s="264" t="s">
        <v>7498</v>
      </c>
    </row>
    <row r="2627" spans="1:5">
      <c r="A2627">
        <v>3664</v>
      </c>
      <c r="B2627" t="s">
        <v>4116</v>
      </c>
      <c r="C2627" t="s">
        <v>478</v>
      </c>
      <c r="D2627" t="s">
        <v>479</v>
      </c>
      <c r="E2627" s="264" t="s">
        <v>7011</v>
      </c>
    </row>
    <row r="2628" spans="1:5">
      <c r="A2628">
        <v>3657</v>
      </c>
      <c r="B2628" t="s">
        <v>4117</v>
      </c>
      <c r="C2628" t="s">
        <v>478</v>
      </c>
      <c r="D2628" t="s">
        <v>479</v>
      </c>
      <c r="E2628" s="264" t="s">
        <v>1022</v>
      </c>
    </row>
    <row r="2629" spans="1:5">
      <c r="A2629">
        <v>12625</v>
      </c>
      <c r="B2629" t="s">
        <v>4118</v>
      </c>
      <c r="C2629" t="s">
        <v>478</v>
      </c>
      <c r="D2629" t="s">
        <v>481</v>
      </c>
      <c r="E2629" s="264" t="s">
        <v>9268</v>
      </c>
    </row>
    <row r="2630" spans="1:5">
      <c r="A2630">
        <v>20136</v>
      </c>
      <c r="B2630" t="s">
        <v>4119</v>
      </c>
      <c r="C2630" t="s">
        <v>478</v>
      </c>
      <c r="D2630" t="s">
        <v>479</v>
      </c>
      <c r="E2630" s="264" t="s">
        <v>9269</v>
      </c>
    </row>
    <row r="2631" spans="1:5">
      <c r="A2631">
        <v>20144</v>
      </c>
      <c r="B2631" t="s">
        <v>4120</v>
      </c>
      <c r="C2631" t="s">
        <v>478</v>
      </c>
      <c r="D2631" t="s">
        <v>479</v>
      </c>
      <c r="E2631" s="264" t="s">
        <v>9270</v>
      </c>
    </row>
    <row r="2632" spans="1:5">
      <c r="A2632">
        <v>20143</v>
      </c>
      <c r="B2632" t="s">
        <v>4121</v>
      </c>
      <c r="C2632" t="s">
        <v>478</v>
      </c>
      <c r="D2632" t="s">
        <v>479</v>
      </c>
      <c r="E2632" s="264" t="s">
        <v>7698</v>
      </c>
    </row>
    <row r="2633" spans="1:5">
      <c r="A2633">
        <v>20145</v>
      </c>
      <c r="B2633" t="s">
        <v>4122</v>
      </c>
      <c r="C2633" t="s">
        <v>478</v>
      </c>
      <c r="D2633" t="s">
        <v>479</v>
      </c>
      <c r="E2633" s="264" t="s">
        <v>9271</v>
      </c>
    </row>
    <row r="2634" spans="1:5">
      <c r="A2634">
        <v>20146</v>
      </c>
      <c r="B2634" t="s">
        <v>4123</v>
      </c>
      <c r="C2634" t="s">
        <v>478</v>
      </c>
      <c r="D2634" t="s">
        <v>479</v>
      </c>
      <c r="E2634" s="264" t="s">
        <v>9272</v>
      </c>
    </row>
    <row r="2635" spans="1:5">
      <c r="A2635">
        <v>20140</v>
      </c>
      <c r="B2635" t="s">
        <v>4124</v>
      </c>
      <c r="C2635" t="s">
        <v>478</v>
      </c>
      <c r="D2635" t="s">
        <v>479</v>
      </c>
      <c r="E2635" s="264" t="s">
        <v>9273</v>
      </c>
    </row>
    <row r="2636" spans="1:5">
      <c r="A2636">
        <v>20141</v>
      </c>
      <c r="B2636" t="s">
        <v>4125</v>
      </c>
      <c r="C2636" t="s">
        <v>478</v>
      </c>
      <c r="D2636" t="s">
        <v>479</v>
      </c>
      <c r="E2636" s="264" t="s">
        <v>8346</v>
      </c>
    </row>
    <row r="2637" spans="1:5">
      <c r="A2637">
        <v>20142</v>
      </c>
      <c r="B2637" t="s">
        <v>4126</v>
      </c>
      <c r="C2637" t="s">
        <v>478</v>
      </c>
      <c r="D2637" t="s">
        <v>479</v>
      </c>
      <c r="E2637" s="264" t="s">
        <v>9274</v>
      </c>
    </row>
    <row r="2638" spans="1:5">
      <c r="A2638">
        <v>3659</v>
      </c>
      <c r="B2638" t="s">
        <v>4127</v>
      </c>
      <c r="C2638" t="s">
        <v>478</v>
      </c>
      <c r="D2638" t="s">
        <v>479</v>
      </c>
      <c r="E2638" s="264" t="s">
        <v>8226</v>
      </c>
    </row>
    <row r="2639" spans="1:5">
      <c r="A2639">
        <v>3660</v>
      </c>
      <c r="B2639" t="s">
        <v>4128</v>
      </c>
      <c r="C2639" t="s">
        <v>478</v>
      </c>
      <c r="D2639" t="s">
        <v>479</v>
      </c>
      <c r="E2639" s="264" t="s">
        <v>1109</v>
      </c>
    </row>
    <row r="2640" spans="1:5">
      <c r="A2640">
        <v>3662</v>
      </c>
      <c r="B2640" t="s">
        <v>4129</v>
      </c>
      <c r="C2640" t="s">
        <v>478</v>
      </c>
      <c r="D2640" t="s">
        <v>479</v>
      </c>
      <c r="E2640" s="264" t="s">
        <v>7577</v>
      </c>
    </row>
    <row r="2641" spans="1:5">
      <c r="A2641">
        <v>3661</v>
      </c>
      <c r="B2641" t="s">
        <v>4131</v>
      </c>
      <c r="C2641" t="s">
        <v>478</v>
      </c>
      <c r="D2641" t="s">
        <v>479</v>
      </c>
      <c r="E2641" s="264" t="s">
        <v>6928</v>
      </c>
    </row>
    <row r="2642" spans="1:5">
      <c r="A2642">
        <v>3658</v>
      </c>
      <c r="B2642" t="s">
        <v>4132</v>
      </c>
      <c r="C2642" t="s">
        <v>478</v>
      </c>
      <c r="D2642" t="s">
        <v>479</v>
      </c>
      <c r="E2642" s="264" t="s">
        <v>9060</v>
      </c>
    </row>
    <row r="2643" spans="1:5">
      <c r="A2643">
        <v>3670</v>
      </c>
      <c r="B2643" t="s">
        <v>4133</v>
      </c>
      <c r="C2643" t="s">
        <v>478</v>
      </c>
      <c r="D2643" t="s">
        <v>479</v>
      </c>
      <c r="E2643" s="264" t="s">
        <v>8453</v>
      </c>
    </row>
    <row r="2644" spans="1:5">
      <c r="A2644">
        <v>3666</v>
      </c>
      <c r="B2644" t="s">
        <v>4134</v>
      </c>
      <c r="C2644" t="s">
        <v>478</v>
      </c>
      <c r="D2644" t="s">
        <v>479</v>
      </c>
      <c r="E2644" s="264" t="s">
        <v>9275</v>
      </c>
    </row>
    <row r="2645" spans="1:5">
      <c r="A2645">
        <v>14157</v>
      </c>
      <c r="B2645" t="s">
        <v>4135</v>
      </c>
      <c r="C2645" t="s">
        <v>478</v>
      </c>
      <c r="D2645" t="s">
        <v>481</v>
      </c>
      <c r="E2645" s="264" t="s">
        <v>7682</v>
      </c>
    </row>
    <row r="2646" spans="1:5">
      <c r="A2646">
        <v>3653</v>
      </c>
      <c r="B2646" t="s">
        <v>4136</v>
      </c>
      <c r="C2646" t="s">
        <v>478</v>
      </c>
      <c r="D2646" t="s">
        <v>481</v>
      </c>
      <c r="E2646" s="264" t="s">
        <v>9276</v>
      </c>
    </row>
    <row r="2647" spans="1:5">
      <c r="A2647">
        <v>3649</v>
      </c>
      <c r="B2647" t="s">
        <v>4137</v>
      </c>
      <c r="C2647" t="s">
        <v>478</v>
      </c>
      <c r="D2647" t="s">
        <v>481</v>
      </c>
      <c r="E2647" s="264" t="s">
        <v>9277</v>
      </c>
    </row>
    <row r="2648" spans="1:5">
      <c r="A2648">
        <v>42696</v>
      </c>
      <c r="B2648" t="s">
        <v>4138</v>
      </c>
      <c r="C2648" t="s">
        <v>478</v>
      </c>
      <c r="D2648" t="s">
        <v>481</v>
      </c>
      <c r="E2648" s="264" t="s">
        <v>9278</v>
      </c>
    </row>
    <row r="2649" spans="1:5">
      <c r="A2649">
        <v>42697</v>
      </c>
      <c r="B2649" t="s">
        <v>4139</v>
      </c>
      <c r="C2649" t="s">
        <v>478</v>
      </c>
      <c r="D2649" t="s">
        <v>481</v>
      </c>
      <c r="E2649" s="264" t="s">
        <v>9279</v>
      </c>
    </row>
    <row r="2650" spans="1:5">
      <c r="A2650">
        <v>42698</v>
      </c>
      <c r="B2650" t="s">
        <v>4140</v>
      </c>
      <c r="C2650" t="s">
        <v>478</v>
      </c>
      <c r="D2650" t="s">
        <v>481</v>
      </c>
      <c r="E2650" s="264" t="s">
        <v>9280</v>
      </c>
    </row>
    <row r="2651" spans="1:5">
      <c r="A2651">
        <v>39875</v>
      </c>
      <c r="B2651" t="s">
        <v>4141</v>
      </c>
      <c r="C2651" t="s">
        <v>478</v>
      </c>
      <c r="D2651" t="s">
        <v>481</v>
      </c>
      <c r="E2651" s="264" t="s">
        <v>9281</v>
      </c>
    </row>
    <row r="2652" spans="1:5">
      <c r="A2652">
        <v>39876</v>
      </c>
      <c r="B2652" t="s">
        <v>4142</v>
      </c>
      <c r="C2652" t="s">
        <v>478</v>
      </c>
      <c r="D2652" t="s">
        <v>481</v>
      </c>
      <c r="E2652" s="264" t="s">
        <v>9282</v>
      </c>
    </row>
    <row r="2653" spans="1:5">
      <c r="A2653">
        <v>39877</v>
      </c>
      <c r="B2653" t="s">
        <v>4143</v>
      </c>
      <c r="C2653" t="s">
        <v>478</v>
      </c>
      <c r="D2653" t="s">
        <v>481</v>
      </c>
      <c r="E2653" s="264" t="s">
        <v>9283</v>
      </c>
    </row>
    <row r="2654" spans="1:5">
      <c r="A2654">
        <v>39878</v>
      </c>
      <c r="B2654" t="s">
        <v>4144</v>
      </c>
      <c r="C2654" t="s">
        <v>478</v>
      </c>
      <c r="D2654" t="s">
        <v>481</v>
      </c>
      <c r="E2654" s="264" t="s">
        <v>9284</v>
      </c>
    </row>
    <row r="2655" spans="1:5">
      <c r="A2655">
        <v>39872</v>
      </c>
      <c r="B2655" t="s">
        <v>4145</v>
      </c>
      <c r="C2655" t="s">
        <v>478</v>
      </c>
      <c r="D2655" t="s">
        <v>481</v>
      </c>
      <c r="E2655" s="264" t="s">
        <v>9285</v>
      </c>
    </row>
    <row r="2656" spans="1:5">
      <c r="A2656">
        <v>39873</v>
      </c>
      <c r="B2656" t="s">
        <v>4146</v>
      </c>
      <c r="C2656" t="s">
        <v>478</v>
      </c>
      <c r="D2656" t="s">
        <v>481</v>
      </c>
      <c r="E2656" s="264" t="s">
        <v>9286</v>
      </c>
    </row>
    <row r="2657" spans="1:5">
      <c r="A2657">
        <v>39874</v>
      </c>
      <c r="B2657" t="s">
        <v>4147</v>
      </c>
      <c r="C2657" t="s">
        <v>478</v>
      </c>
      <c r="D2657" t="s">
        <v>481</v>
      </c>
      <c r="E2657" s="264" t="s">
        <v>9287</v>
      </c>
    </row>
    <row r="2658" spans="1:5">
      <c r="A2658">
        <v>3674</v>
      </c>
      <c r="B2658" t="s">
        <v>4148</v>
      </c>
      <c r="C2658" t="s">
        <v>485</v>
      </c>
      <c r="D2658" t="s">
        <v>481</v>
      </c>
      <c r="E2658" s="264" t="s">
        <v>1253</v>
      </c>
    </row>
    <row r="2659" spans="1:5">
      <c r="A2659">
        <v>3681</v>
      </c>
      <c r="B2659" t="s">
        <v>4149</v>
      </c>
      <c r="C2659" t="s">
        <v>485</v>
      </c>
      <c r="D2659" t="s">
        <v>481</v>
      </c>
      <c r="E2659" s="264" t="s">
        <v>4150</v>
      </c>
    </row>
    <row r="2660" spans="1:5">
      <c r="A2660">
        <v>3676</v>
      </c>
      <c r="B2660" t="s">
        <v>4151</v>
      </c>
      <c r="C2660" t="s">
        <v>485</v>
      </c>
      <c r="D2660" t="s">
        <v>481</v>
      </c>
      <c r="E2660" s="264" t="s">
        <v>4152</v>
      </c>
    </row>
    <row r="2661" spans="1:5">
      <c r="A2661">
        <v>3679</v>
      </c>
      <c r="B2661" t="s">
        <v>4153</v>
      </c>
      <c r="C2661" t="s">
        <v>485</v>
      </c>
      <c r="D2661" t="s">
        <v>481</v>
      </c>
      <c r="E2661" s="264" t="s">
        <v>4154</v>
      </c>
    </row>
    <row r="2662" spans="1:5">
      <c r="A2662">
        <v>3672</v>
      </c>
      <c r="B2662" t="s">
        <v>4155</v>
      </c>
      <c r="C2662" t="s">
        <v>485</v>
      </c>
      <c r="D2662" t="s">
        <v>481</v>
      </c>
      <c r="E2662" s="264" t="s">
        <v>4156</v>
      </c>
    </row>
    <row r="2663" spans="1:5">
      <c r="A2663">
        <v>3671</v>
      </c>
      <c r="B2663" t="s">
        <v>4157</v>
      </c>
      <c r="C2663" t="s">
        <v>485</v>
      </c>
      <c r="D2663" t="s">
        <v>481</v>
      </c>
      <c r="E2663" s="264" t="s">
        <v>4158</v>
      </c>
    </row>
    <row r="2664" spans="1:5">
      <c r="A2664">
        <v>3673</v>
      </c>
      <c r="B2664" t="s">
        <v>4159</v>
      </c>
      <c r="C2664" t="s">
        <v>485</v>
      </c>
      <c r="D2664" t="s">
        <v>481</v>
      </c>
      <c r="E2664" s="264" t="s">
        <v>2341</v>
      </c>
    </row>
    <row r="2665" spans="1:5">
      <c r="A2665">
        <v>38394</v>
      </c>
      <c r="B2665" t="s">
        <v>4160</v>
      </c>
      <c r="C2665" t="s">
        <v>478</v>
      </c>
      <c r="D2665" t="s">
        <v>479</v>
      </c>
      <c r="E2665" s="264" t="s">
        <v>9288</v>
      </c>
    </row>
    <row r="2666" spans="1:5">
      <c r="A2666">
        <v>3729</v>
      </c>
      <c r="B2666" t="s">
        <v>4161</v>
      </c>
      <c r="C2666" t="s">
        <v>478</v>
      </c>
      <c r="D2666" t="s">
        <v>479</v>
      </c>
      <c r="E2666" s="264" t="s">
        <v>9289</v>
      </c>
    </row>
    <row r="2667" spans="1:5">
      <c r="A2667">
        <v>39357</v>
      </c>
      <c r="B2667" t="s">
        <v>4162</v>
      </c>
      <c r="C2667" t="s">
        <v>478</v>
      </c>
      <c r="D2667" t="s">
        <v>481</v>
      </c>
      <c r="E2667" s="264" t="s">
        <v>9290</v>
      </c>
    </row>
    <row r="2668" spans="1:5">
      <c r="A2668">
        <v>39358</v>
      </c>
      <c r="B2668" t="s">
        <v>4163</v>
      </c>
      <c r="C2668" t="s">
        <v>478</v>
      </c>
      <c r="D2668" t="s">
        <v>481</v>
      </c>
      <c r="E2668" s="264" t="s">
        <v>9291</v>
      </c>
    </row>
    <row r="2669" spans="1:5">
      <c r="A2669">
        <v>39356</v>
      </c>
      <c r="B2669" t="s">
        <v>4164</v>
      </c>
      <c r="C2669" t="s">
        <v>478</v>
      </c>
      <c r="D2669" t="s">
        <v>481</v>
      </c>
      <c r="E2669" s="264" t="s">
        <v>9292</v>
      </c>
    </row>
    <row r="2670" spans="1:5">
      <c r="A2670">
        <v>39355</v>
      </c>
      <c r="B2670" t="s">
        <v>4165</v>
      </c>
      <c r="C2670" t="s">
        <v>478</v>
      </c>
      <c r="D2670" t="s">
        <v>481</v>
      </c>
      <c r="E2670" s="264" t="s">
        <v>9293</v>
      </c>
    </row>
    <row r="2671" spans="1:5">
      <c r="A2671">
        <v>39353</v>
      </c>
      <c r="B2671" t="s">
        <v>4166</v>
      </c>
      <c r="C2671" t="s">
        <v>478</v>
      </c>
      <c r="D2671" t="s">
        <v>481</v>
      </c>
      <c r="E2671" s="264" t="s">
        <v>8380</v>
      </c>
    </row>
    <row r="2672" spans="1:5">
      <c r="A2672">
        <v>39354</v>
      </c>
      <c r="B2672" t="s">
        <v>4167</v>
      </c>
      <c r="C2672" t="s">
        <v>478</v>
      </c>
      <c r="D2672" t="s">
        <v>481</v>
      </c>
      <c r="E2672" s="264" t="s">
        <v>9294</v>
      </c>
    </row>
    <row r="2673" spans="1:5">
      <c r="A2673">
        <v>39398</v>
      </c>
      <c r="B2673" t="s">
        <v>4168</v>
      </c>
      <c r="C2673" t="s">
        <v>478</v>
      </c>
      <c r="D2673" t="s">
        <v>479</v>
      </c>
      <c r="E2673" s="264" t="s">
        <v>7637</v>
      </c>
    </row>
    <row r="2674" spans="1:5">
      <c r="A2674">
        <v>13343</v>
      </c>
      <c r="B2674" t="s">
        <v>4169</v>
      </c>
      <c r="C2674" t="s">
        <v>478</v>
      </c>
      <c r="D2674" t="s">
        <v>479</v>
      </c>
      <c r="E2674" s="264" t="s">
        <v>9295</v>
      </c>
    </row>
    <row r="2675" spans="1:5">
      <c r="A2675">
        <v>12118</v>
      </c>
      <c r="B2675" t="s">
        <v>4170</v>
      </c>
      <c r="C2675" t="s">
        <v>478</v>
      </c>
      <c r="D2675" t="s">
        <v>479</v>
      </c>
      <c r="E2675" s="264" t="s">
        <v>9296</v>
      </c>
    </row>
    <row r="2676" spans="1:5">
      <c r="A2676">
        <v>39482</v>
      </c>
      <c r="B2676" t="s">
        <v>4171</v>
      </c>
      <c r="C2676" t="s">
        <v>478</v>
      </c>
      <c r="D2676" t="s">
        <v>479</v>
      </c>
      <c r="E2676" s="264" t="s">
        <v>9297</v>
      </c>
    </row>
    <row r="2677" spans="1:5">
      <c r="A2677">
        <v>39486</v>
      </c>
      <c r="B2677" t="s">
        <v>4172</v>
      </c>
      <c r="C2677" t="s">
        <v>478</v>
      </c>
      <c r="D2677" t="s">
        <v>479</v>
      </c>
      <c r="E2677" s="264" t="s">
        <v>9298</v>
      </c>
    </row>
    <row r="2678" spans="1:5">
      <c r="A2678">
        <v>39484</v>
      </c>
      <c r="B2678" t="s">
        <v>4173</v>
      </c>
      <c r="C2678" t="s">
        <v>478</v>
      </c>
      <c r="D2678" t="s">
        <v>479</v>
      </c>
      <c r="E2678" s="264" t="s">
        <v>9297</v>
      </c>
    </row>
    <row r="2679" spans="1:5">
      <c r="A2679">
        <v>39488</v>
      </c>
      <c r="B2679" t="s">
        <v>4174</v>
      </c>
      <c r="C2679" t="s">
        <v>478</v>
      </c>
      <c r="D2679" t="s">
        <v>479</v>
      </c>
      <c r="E2679" s="264" t="s">
        <v>9299</v>
      </c>
    </row>
    <row r="2680" spans="1:5">
      <c r="A2680">
        <v>39485</v>
      </c>
      <c r="B2680" t="s">
        <v>4175</v>
      </c>
      <c r="C2680" t="s">
        <v>478</v>
      </c>
      <c r="D2680" t="s">
        <v>479</v>
      </c>
      <c r="E2680" s="264" t="s">
        <v>9297</v>
      </c>
    </row>
    <row r="2681" spans="1:5">
      <c r="A2681">
        <v>39489</v>
      </c>
      <c r="B2681" t="s">
        <v>4176</v>
      </c>
      <c r="C2681" t="s">
        <v>478</v>
      </c>
      <c r="D2681" t="s">
        <v>479</v>
      </c>
      <c r="E2681" s="264" t="s">
        <v>9300</v>
      </c>
    </row>
    <row r="2682" spans="1:5">
      <c r="A2682">
        <v>39490</v>
      </c>
      <c r="B2682" t="s">
        <v>4177</v>
      </c>
      <c r="C2682" t="s">
        <v>478</v>
      </c>
      <c r="D2682" t="s">
        <v>479</v>
      </c>
      <c r="E2682" s="264" t="s">
        <v>9301</v>
      </c>
    </row>
    <row r="2683" spans="1:5">
      <c r="A2683">
        <v>39494</v>
      </c>
      <c r="B2683" t="s">
        <v>4178</v>
      </c>
      <c r="C2683" t="s">
        <v>478</v>
      </c>
      <c r="D2683" t="s">
        <v>479</v>
      </c>
      <c r="E2683" s="264" t="s">
        <v>9302</v>
      </c>
    </row>
    <row r="2684" spans="1:5">
      <c r="A2684">
        <v>39495</v>
      </c>
      <c r="B2684" t="s">
        <v>4179</v>
      </c>
      <c r="C2684" t="s">
        <v>478</v>
      </c>
      <c r="D2684" t="s">
        <v>479</v>
      </c>
      <c r="E2684" s="264" t="s">
        <v>9303</v>
      </c>
    </row>
    <row r="2685" spans="1:5">
      <c r="A2685">
        <v>39496</v>
      </c>
      <c r="B2685" t="s">
        <v>4180</v>
      </c>
      <c r="C2685" t="s">
        <v>478</v>
      </c>
      <c r="D2685" t="s">
        <v>479</v>
      </c>
      <c r="E2685" s="264" t="s">
        <v>9304</v>
      </c>
    </row>
    <row r="2686" spans="1:5">
      <c r="A2686">
        <v>39492</v>
      </c>
      <c r="B2686" t="s">
        <v>4181</v>
      </c>
      <c r="C2686" t="s">
        <v>478</v>
      </c>
      <c r="D2686" t="s">
        <v>479</v>
      </c>
      <c r="E2686" s="264" t="s">
        <v>9305</v>
      </c>
    </row>
    <row r="2687" spans="1:5">
      <c r="A2687">
        <v>39497</v>
      </c>
      <c r="B2687" t="s">
        <v>4182</v>
      </c>
      <c r="C2687" t="s">
        <v>478</v>
      </c>
      <c r="D2687" t="s">
        <v>479</v>
      </c>
      <c r="E2687" s="264" t="s">
        <v>9306</v>
      </c>
    </row>
    <row r="2688" spans="1:5">
      <c r="A2688">
        <v>39493</v>
      </c>
      <c r="B2688" t="s">
        <v>4183</v>
      </c>
      <c r="C2688" t="s">
        <v>478</v>
      </c>
      <c r="D2688" t="s">
        <v>479</v>
      </c>
      <c r="E2688" s="264" t="s">
        <v>9307</v>
      </c>
    </row>
    <row r="2689" spans="1:5">
      <c r="A2689">
        <v>39500</v>
      </c>
      <c r="B2689" t="s">
        <v>4184</v>
      </c>
      <c r="C2689" t="s">
        <v>478</v>
      </c>
      <c r="D2689" t="s">
        <v>479</v>
      </c>
      <c r="E2689" s="264" t="s">
        <v>9308</v>
      </c>
    </row>
    <row r="2690" spans="1:5">
      <c r="A2690">
        <v>39498</v>
      </c>
      <c r="B2690" t="s">
        <v>4185</v>
      </c>
      <c r="C2690" t="s">
        <v>478</v>
      </c>
      <c r="D2690" t="s">
        <v>479</v>
      </c>
      <c r="E2690" s="264" t="s">
        <v>9309</v>
      </c>
    </row>
    <row r="2691" spans="1:5">
      <c r="A2691">
        <v>43628</v>
      </c>
      <c r="B2691" t="s">
        <v>4186</v>
      </c>
      <c r="C2691" t="s">
        <v>478</v>
      </c>
      <c r="D2691" t="s">
        <v>479</v>
      </c>
      <c r="E2691" s="264" t="s">
        <v>9310</v>
      </c>
    </row>
    <row r="2692" spans="1:5">
      <c r="A2692">
        <v>39501</v>
      </c>
      <c r="B2692" t="s">
        <v>4187</v>
      </c>
      <c r="C2692" t="s">
        <v>478</v>
      </c>
      <c r="D2692" t="s">
        <v>479</v>
      </c>
      <c r="E2692" s="264" t="s">
        <v>9311</v>
      </c>
    </row>
    <row r="2693" spans="1:5">
      <c r="A2693">
        <v>39499</v>
      </c>
      <c r="B2693" t="s">
        <v>4188</v>
      </c>
      <c r="C2693" t="s">
        <v>478</v>
      </c>
      <c r="D2693" t="s">
        <v>479</v>
      </c>
      <c r="E2693" s="264" t="s">
        <v>9312</v>
      </c>
    </row>
    <row r="2694" spans="1:5">
      <c r="A2694">
        <v>43621</v>
      </c>
      <c r="B2694" t="s">
        <v>4189</v>
      </c>
      <c r="C2694" t="s">
        <v>478</v>
      </c>
      <c r="D2694" t="s">
        <v>479</v>
      </c>
      <c r="E2694" s="264" t="s">
        <v>9313</v>
      </c>
    </row>
    <row r="2695" spans="1:5">
      <c r="A2695">
        <v>3733</v>
      </c>
      <c r="B2695" t="s">
        <v>4190</v>
      </c>
      <c r="C2695" t="s">
        <v>480</v>
      </c>
      <c r="D2695" t="s">
        <v>481</v>
      </c>
      <c r="E2695" s="264" t="s">
        <v>9314</v>
      </c>
    </row>
    <row r="2696" spans="1:5">
      <c r="A2696">
        <v>3731</v>
      </c>
      <c r="B2696" t="s">
        <v>4191</v>
      </c>
      <c r="C2696" t="s">
        <v>480</v>
      </c>
      <c r="D2696" t="s">
        <v>481</v>
      </c>
      <c r="E2696" s="264" t="s">
        <v>7241</v>
      </c>
    </row>
    <row r="2697" spans="1:5">
      <c r="A2697">
        <v>38137</v>
      </c>
      <c r="B2697" t="s">
        <v>4192</v>
      </c>
      <c r="C2697" t="s">
        <v>480</v>
      </c>
      <c r="D2697" t="s">
        <v>481</v>
      </c>
      <c r="E2697" s="264" t="s">
        <v>9315</v>
      </c>
    </row>
    <row r="2698" spans="1:5">
      <c r="A2698">
        <v>38135</v>
      </c>
      <c r="B2698" t="s">
        <v>4193</v>
      </c>
      <c r="C2698" t="s">
        <v>480</v>
      </c>
      <c r="D2698" t="s">
        <v>481</v>
      </c>
      <c r="E2698" s="264" t="s">
        <v>9316</v>
      </c>
    </row>
    <row r="2699" spans="1:5">
      <c r="A2699">
        <v>38138</v>
      </c>
      <c r="B2699" t="s">
        <v>4194</v>
      </c>
      <c r="C2699" t="s">
        <v>480</v>
      </c>
      <c r="D2699" t="s">
        <v>481</v>
      </c>
      <c r="E2699" s="264" t="s">
        <v>9317</v>
      </c>
    </row>
    <row r="2700" spans="1:5">
      <c r="A2700">
        <v>3736</v>
      </c>
      <c r="B2700" t="s">
        <v>4195</v>
      </c>
      <c r="C2700" t="s">
        <v>480</v>
      </c>
      <c r="D2700" t="s">
        <v>484</v>
      </c>
      <c r="E2700" s="264" t="s">
        <v>2724</v>
      </c>
    </row>
    <row r="2701" spans="1:5">
      <c r="A2701">
        <v>3741</v>
      </c>
      <c r="B2701" t="s">
        <v>4196</v>
      </c>
      <c r="C2701" t="s">
        <v>480</v>
      </c>
      <c r="D2701" t="s">
        <v>479</v>
      </c>
      <c r="E2701" s="264" t="s">
        <v>4197</v>
      </c>
    </row>
    <row r="2702" spans="1:5">
      <c r="A2702">
        <v>3745</v>
      </c>
      <c r="B2702" t="s">
        <v>4198</v>
      </c>
      <c r="C2702" t="s">
        <v>480</v>
      </c>
      <c r="D2702" t="s">
        <v>479</v>
      </c>
      <c r="E2702" s="264" t="s">
        <v>4199</v>
      </c>
    </row>
    <row r="2703" spans="1:5">
      <c r="A2703">
        <v>3743</v>
      </c>
      <c r="B2703" t="s">
        <v>4200</v>
      </c>
      <c r="C2703" t="s">
        <v>480</v>
      </c>
      <c r="D2703" t="s">
        <v>479</v>
      </c>
      <c r="E2703" s="264" t="s">
        <v>4201</v>
      </c>
    </row>
    <row r="2704" spans="1:5">
      <c r="A2704">
        <v>3744</v>
      </c>
      <c r="B2704" t="s">
        <v>4202</v>
      </c>
      <c r="C2704" t="s">
        <v>480</v>
      </c>
      <c r="D2704" t="s">
        <v>479</v>
      </c>
      <c r="E2704" s="264" t="s">
        <v>2641</v>
      </c>
    </row>
    <row r="2705" spans="1:5">
      <c r="A2705">
        <v>3739</v>
      </c>
      <c r="B2705" t="s">
        <v>4203</v>
      </c>
      <c r="C2705" t="s">
        <v>480</v>
      </c>
      <c r="D2705" t="s">
        <v>479</v>
      </c>
      <c r="E2705" s="264" t="s">
        <v>1259</v>
      </c>
    </row>
    <row r="2706" spans="1:5">
      <c r="A2706">
        <v>3737</v>
      </c>
      <c r="B2706" t="s">
        <v>4204</v>
      </c>
      <c r="C2706" t="s">
        <v>480</v>
      </c>
      <c r="D2706" t="s">
        <v>479</v>
      </c>
      <c r="E2706" s="264" t="s">
        <v>4205</v>
      </c>
    </row>
    <row r="2707" spans="1:5">
      <c r="A2707">
        <v>3738</v>
      </c>
      <c r="B2707" t="s">
        <v>4206</v>
      </c>
      <c r="C2707" t="s">
        <v>480</v>
      </c>
      <c r="D2707" t="s">
        <v>479</v>
      </c>
      <c r="E2707" s="264" t="s">
        <v>4207</v>
      </c>
    </row>
    <row r="2708" spans="1:5">
      <c r="A2708">
        <v>3747</v>
      </c>
      <c r="B2708" t="s">
        <v>4208</v>
      </c>
      <c r="C2708" t="s">
        <v>480</v>
      </c>
      <c r="D2708" t="s">
        <v>479</v>
      </c>
      <c r="E2708" s="264" t="s">
        <v>2641</v>
      </c>
    </row>
    <row r="2709" spans="1:5">
      <c r="A2709">
        <v>11649</v>
      </c>
      <c r="B2709" t="s">
        <v>4209</v>
      </c>
      <c r="C2709" t="s">
        <v>478</v>
      </c>
      <c r="D2709" t="s">
        <v>479</v>
      </c>
      <c r="E2709" s="264" t="s">
        <v>4210</v>
      </c>
    </row>
    <row r="2710" spans="1:5">
      <c r="A2710">
        <v>11650</v>
      </c>
      <c r="B2710" t="s">
        <v>4211</v>
      </c>
      <c r="C2710" t="s">
        <v>478</v>
      </c>
      <c r="D2710" t="s">
        <v>479</v>
      </c>
      <c r="E2710" s="264" t="s">
        <v>4212</v>
      </c>
    </row>
    <row r="2711" spans="1:5">
      <c r="A2711">
        <v>3742</v>
      </c>
      <c r="B2711" t="s">
        <v>4213</v>
      </c>
      <c r="C2711" t="s">
        <v>480</v>
      </c>
      <c r="D2711" t="s">
        <v>479</v>
      </c>
      <c r="E2711" s="264" t="s">
        <v>4214</v>
      </c>
    </row>
    <row r="2712" spans="1:5">
      <c r="A2712">
        <v>3746</v>
      </c>
      <c r="B2712" t="s">
        <v>4215</v>
      </c>
      <c r="C2712" t="s">
        <v>480</v>
      </c>
      <c r="D2712" t="s">
        <v>479</v>
      </c>
      <c r="E2712" s="264" t="s">
        <v>4216</v>
      </c>
    </row>
    <row r="2713" spans="1:5">
      <c r="A2713">
        <v>21106</v>
      </c>
      <c r="B2713" t="s">
        <v>4217</v>
      </c>
      <c r="C2713" t="s">
        <v>486</v>
      </c>
      <c r="D2713" t="s">
        <v>481</v>
      </c>
      <c r="E2713" s="264" t="s">
        <v>7822</v>
      </c>
    </row>
    <row r="2714" spans="1:5">
      <c r="A2714">
        <v>3755</v>
      </c>
      <c r="B2714" t="s">
        <v>4218</v>
      </c>
      <c r="C2714" t="s">
        <v>478</v>
      </c>
      <c r="D2714" t="s">
        <v>479</v>
      </c>
      <c r="E2714" s="264" t="s">
        <v>9318</v>
      </c>
    </row>
    <row r="2715" spans="1:5">
      <c r="A2715">
        <v>3750</v>
      </c>
      <c r="B2715" t="s">
        <v>4219</v>
      </c>
      <c r="C2715" t="s">
        <v>478</v>
      </c>
      <c r="D2715" t="s">
        <v>479</v>
      </c>
      <c r="E2715" s="264" t="s">
        <v>9319</v>
      </c>
    </row>
    <row r="2716" spans="1:5">
      <c r="A2716">
        <v>3756</v>
      </c>
      <c r="B2716" t="s">
        <v>4220</v>
      </c>
      <c r="C2716" t="s">
        <v>478</v>
      </c>
      <c r="D2716" t="s">
        <v>479</v>
      </c>
      <c r="E2716" s="264" t="s">
        <v>9320</v>
      </c>
    </row>
    <row r="2717" spans="1:5">
      <c r="A2717">
        <v>39377</v>
      </c>
      <c r="B2717" t="s">
        <v>4221</v>
      </c>
      <c r="C2717" t="s">
        <v>478</v>
      </c>
      <c r="D2717" t="s">
        <v>479</v>
      </c>
      <c r="E2717" s="264" t="s">
        <v>9321</v>
      </c>
    </row>
    <row r="2718" spans="1:5">
      <c r="A2718">
        <v>38191</v>
      </c>
      <c r="B2718" t="s">
        <v>4222</v>
      </c>
      <c r="C2718" t="s">
        <v>478</v>
      </c>
      <c r="D2718" t="s">
        <v>479</v>
      </c>
      <c r="E2718" s="264" t="s">
        <v>7268</v>
      </c>
    </row>
    <row r="2719" spans="1:5">
      <c r="A2719">
        <v>39381</v>
      </c>
      <c r="B2719" t="s">
        <v>4223</v>
      </c>
      <c r="C2719" t="s">
        <v>478</v>
      </c>
      <c r="D2719" t="s">
        <v>479</v>
      </c>
      <c r="E2719" s="264" t="s">
        <v>9322</v>
      </c>
    </row>
    <row r="2720" spans="1:5">
      <c r="A2720">
        <v>38780</v>
      </c>
      <c r="B2720" t="s">
        <v>4224</v>
      </c>
      <c r="C2720" t="s">
        <v>478</v>
      </c>
      <c r="D2720" t="s">
        <v>479</v>
      </c>
      <c r="E2720" s="264" t="s">
        <v>7618</v>
      </c>
    </row>
    <row r="2721" spans="1:5">
      <c r="A2721">
        <v>38781</v>
      </c>
      <c r="B2721" t="s">
        <v>4225</v>
      </c>
      <c r="C2721" t="s">
        <v>478</v>
      </c>
      <c r="D2721" t="s">
        <v>479</v>
      </c>
      <c r="E2721" s="264" t="s">
        <v>9323</v>
      </c>
    </row>
    <row r="2722" spans="1:5">
      <c r="A2722">
        <v>38192</v>
      </c>
      <c r="B2722" t="s">
        <v>4226</v>
      </c>
      <c r="C2722" t="s">
        <v>478</v>
      </c>
      <c r="D2722" t="s">
        <v>479</v>
      </c>
      <c r="E2722" s="264" t="s">
        <v>9324</v>
      </c>
    </row>
    <row r="2723" spans="1:5">
      <c r="A2723">
        <v>3753</v>
      </c>
      <c r="B2723" t="s">
        <v>4227</v>
      </c>
      <c r="C2723" t="s">
        <v>478</v>
      </c>
      <c r="D2723" t="s">
        <v>479</v>
      </c>
      <c r="E2723" s="264" t="s">
        <v>9325</v>
      </c>
    </row>
    <row r="2724" spans="1:5">
      <c r="A2724">
        <v>38782</v>
      </c>
      <c r="B2724" t="s">
        <v>4228</v>
      </c>
      <c r="C2724" t="s">
        <v>478</v>
      </c>
      <c r="D2724" t="s">
        <v>479</v>
      </c>
      <c r="E2724" s="264" t="s">
        <v>9326</v>
      </c>
    </row>
    <row r="2725" spans="1:5">
      <c r="A2725">
        <v>38778</v>
      </c>
      <c r="B2725" t="s">
        <v>4229</v>
      </c>
      <c r="C2725" t="s">
        <v>478</v>
      </c>
      <c r="D2725" t="s">
        <v>479</v>
      </c>
      <c r="E2725" s="264" t="s">
        <v>7032</v>
      </c>
    </row>
    <row r="2726" spans="1:5">
      <c r="A2726">
        <v>38779</v>
      </c>
      <c r="B2726" t="s">
        <v>4230</v>
      </c>
      <c r="C2726" t="s">
        <v>478</v>
      </c>
      <c r="D2726" t="s">
        <v>479</v>
      </c>
      <c r="E2726" s="264" t="s">
        <v>1291</v>
      </c>
    </row>
    <row r="2727" spans="1:5">
      <c r="A2727">
        <v>39388</v>
      </c>
      <c r="B2727" t="s">
        <v>4231</v>
      </c>
      <c r="C2727" t="s">
        <v>478</v>
      </c>
      <c r="D2727" t="s">
        <v>479</v>
      </c>
      <c r="E2727" s="264" t="s">
        <v>7461</v>
      </c>
    </row>
    <row r="2728" spans="1:5">
      <c r="A2728">
        <v>39387</v>
      </c>
      <c r="B2728" t="s">
        <v>4232</v>
      </c>
      <c r="C2728" t="s">
        <v>478</v>
      </c>
      <c r="D2728" t="s">
        <v>479</v>
      </c>
      <c r="E2728" s="264" t="s">
        <v>9327</v>
      </c>
    </row>
    <row r="2729" spans="1:5">
      <c r="A2729">
        <v>39386</v>
      </c>
      <c r="B2729" t="s">
        <v>4233</v>
      </c>
      <c r="C2729" t="s">
        <v>478</v>
      </c>
      <c r="D2729" t="s">
        <v>479</v>
      </c>
      <c r="E2729" s="264" t="s">
        <v>1152</v>
      </c>
    </row>
    <row r="2730" spans="1:5">
      <c r="A2730">
        <v>38194</v>
      </c>
      <c r="B2730" t="s">
        <v>4234</v>
      </c>
      <c r="C2730" t="s">
        <v>478</v>
      </c>
      <c r="D2730" t="s">
        <v>484</v>
      </c>
      <c r="E2730" s="264" t="s">
        <v>1136</v>
      </c>
    </row>
    <row r="2731" spans="1:5">
      <c r="A2731">
        <v>38193</v>
      </c>
      <c r="B2731" t="s">
        <v>4235</v>
      </c>
      <c r="C2731" t="s">
        <v>478</v>
      </c>
      <c r="D2731" t="s">
        <v>479</v>
      </c>
      <c r="E2731" s="264" t="s">
        <v>9328</v>
      </c>
    </row>
    <row r="2732" spans="1:5">
      <c r="A2732">
        <v>12216</v>
      </c>
      <c r="B2732" t="s">
        <v>4236</v>
      </c>
      <c r="C2732" t="s">
        <v>478</v>
      </c>
      <c r="D2732" t="s">
        <v>479</v>
      </c>
      <c r="E2732" s="264" t="s">
        <v>9329</v>
      </c>
    </row>
    <row r="2733" spans="1:5">
      <c r="A2733">
        <v>3757</v>
      </c>
      <c r="B2733" t="s">
        <v>4237</v>
      </c>
      <c r="C2733" t="s">
        <v>478</v>
      </c>
      <c r="D2733" t="s">
        <v>479</v>
      </c>
      <c r="E2733" s="264" t="s">
        <v>9330</v>
      </c>
    </row>
    <row r="2734" spans="1:5">
      <c r="A2734">
        <v>3758</v>
      </c>
      <c r="B2734" t="s">
        <v>4238</v>
      </c>
      <c r="C2734" t="s">
        <v>478</v>
      </c>
      <c r="D2734" t="s">
        <v>479</v>
      </c>
      <c r="E2734" s="264" t="s">
        <v>9331</v>
      </c>
    </row>
    <row r="2735" spans="1:5">
      <c r="A2735">
        <v>12214</v>
      </c>
      <c r="B2735" t="s">
        <v>4239</v>
      </c>
      <c r="C2735" t="s">
        <v>478</v>
      </c>
      <c r="D2735" t="s">
        <v>479</v>
      </c>
      <c r="E2735" s="264" t="s">
        <v>7457</v>
      </c>
    </row>
    <row r="2736" spans="1:5">
      <c r="A2736">
        <v>3749</v>
      </c>
      <c r="B2736" t="s">
        <v>4240</v>
      </c>
      <c r="C2736" t="s">
        <v>478</v>
      </c>
      <c r="D2736" t="s">
        <v>484</v>
      </c>
      <c r="E2736" s="264" t="s">
        <v>9332</v>
      </c>
    </row>
    <row r="2737" spans="1:5">
      <c r="A2737">
        <v>3751</v>
      </c>
      <c r="B2737" t="s">
        <v>4241</v>
      </c>
      <c r="C2737" t="s">
        <v>478</v>
      </c>
      <c r="D2737" t="s">
        <v>479</v>
      </c>
      <c r="E2737" s="264" t="s">
        <v>8256</v>
      </c>
    </row>
    <row r="2738" spans="1:5">
      <c r="A2738">
        <v>39376</v>
      </c>
      <c r="B2738" t="s">
        <v>4242</v>
      </c>
      <c r="C2738" t="s">
        <v>478</v>
      </c>
      <c r="D2738" t="s">
        <v>479</v>
      </c>
      <c r="E2738" s="264" t="s">
        <v>9333</v>
      </c>
    </row>
    <row r="2739" spans="1:5">
      <c r="A2739">
        <v>3752</v>
      </c>
      <c r="B2739" t="s">
        <v>4243</v>
      </c>
      <c r="C2739" t="s">
        <v>478</v>
      </c>
      <c r="D2739" t="s">
        <v>479</v>
      </c>
      <c r="E2739" s="264" t="s">
        <v>9334</v>
      </c>
    </row>
    <row r="2740" spans="1:5">
      <c r="A2740">
        <v>746</v>
      </c>
      <c r="B2740" t="s">
        <v>4244</v>
      </c>
      <c r="C2740" t="s">
        <v>478</v>
      </c>
      <c r="D2740" t="s">
        <v>484</v>
      </c>
      <c r="E2740" s="264" t="s">
        <v>9335</v>
      </c>
    </row>
    <row r="2741" spans="1:5">
      <c r="A2741">
        <v>20269</v>
      </c>
      <c r="B2741" t="s">
        <v>4245</v>
      </c>
      <c r="C2741" t="s">
        <v>478</v>
      </c>
      <c r="D2741" t="s">
        <v>479</v>
      </c>
      <c r="E2741" s="264" t="s">
        <v>4255</v>
      </c>
    </row>
    <row r="2742" spans="1:5">
      <c r="A2742">
        <v>20270</v>
      </c>
      <c r="B2742" t="s">
        <v>4246</v>
      </c>
      <c r="C2742" t="s">
        <v>478</v>
      </c>
      <c r="D2742" t="s">
        <v>479</v>
      </c>
      <c r="E2742" s="264" t="s">
        <v>7066</v>
      </c>
    </row>
    <row r="2743" spans="1:5">
      <c r="A2743">
        <v>11696</v>
      </c>
      <c r="B2743" t="s">
        <v>4247</v>
      </c>
      <c r="C2743" t="s">
        <v>478</v>
      </c>
      <c r="D2743" t="s">
        <v>479</v>
      </c>
      <c r="E2743" s="264" t="s">
        <v>6058</v>
      </c>
    </row>
    <row r="2744" spans="1:5">
      <c r="A2744">
        <v>10427</v>
      </c>
      <c r="B2744" t="s">
        <v>4248</v>
      </c>
      <c r="C2744" t="s">
        <v>478</v>
      </c>
      <c r="D2744" t="s">
        <v>479</v>
      </c>
      <c r="E2744" s="264" t="s">
        <v>7067</v>
      </c>
    </row>
    <row r="2745" spans="1:5">
      <c r="A2745">
        <v>10428</v>
      </c>
      <c r="B2745" t="s">
        <v>4249</v>
      </c>
      <c r="C2745" t="s">
        <v>478</v>
      </c>
      <c r="D2745" t="s">
        <v>479</v>
      </c>
      <c r="E2745" s="264" t="s">
        <v>7068</v>
      </c>
    </row>
    <row r="2746" spans="1:5">
      <c r="A2746">
        <v>36521</v>
      </c>
      <c r="B2746" t="s">
        <v>4250</v>
      </c>
      <c r="C2746" t="s">
        <v>478</v>
      </c>
      <c r="D2746" t="s">
        <v>479</v>
      </c>
      <c r="E2746" s="264" t="s">
        <v>7069</v>
      </c>
    </row>
    <row r="2747" spans="1:5">
      <c r="A2747">
        <v>36794</v>
      </c>
      <c r="B2747" t="s">
        <v>4251</v>
      </c>
      <c r="C2747" t="s">
        <v>478</v>
      </c>
      <c r="D2747" t="s">
        <v>479</v>
      </c>
      <c r="E2747" s="264" t="s">
        <v>7070</v>
      </c>
    </row>
    <row r="2748" spans="1:5">
      <c r="A2748">
        <v>10426</v>
      </c>
      <c r="B2748" t="s">
        <v>4252</v>
      </c>
      <c r="C2748" t="s">
        <v>478</v>
      </c>
      <c r="D2748" t="s">
        <v>479</v>
      </c>
      <c r="E2748" s="264" t="s">
        <v>7071</v>
      </c>
    </row>
    <row r="2749" spans="1:5">
      <c r="A2749">
        <v>10425</v>
      </c>
      <c r="B2749" t="s">
        <v>4254</v>
      </c>
      <c r="C2749" t="s">
        <v>478</v>
      </c>
      <c r="D2749" t="s">
        <v>479</v>
      </c>
      <c r="E2749" s="264" t="s">
        <v>1784</v>
      </c>
    </row>
    <row r="2750" spans="1:5">
      <c r="A2750">
        <v>10431</v>
      </c>
      <c r="B2750" t="s">
        <v>4256</v>
      </c>
      <c r="C2750" t="s">
        <v>478</v>
      </c>
      <c r="D2750" t="s">
        <v>479</v>
      </c>
      <c r="E2750" s="264" t="s">
        <v>7072</v>
      </c>
    </row>
    <row r="2751" spans="1:5">
      <c r="A2751">
        <v>10429</v>
      </c>
      <c r="B2751" t="s">
        <v>4257</v>
      </c>
      <c r="C2751" t="s">
        <v>478</v>
      </c>
      <c r="D2751" t="s">
        <v>479</v>
      </c>
      <c r="E2751" s="264" t="s">
        <v>7073</v>
      </c>
    </row>
    <row r="2752" spans="1:5">
      <c r="A2752">
        <v>2354</v>
      </c>
      <c r="B2752" t="s">
        <v>9336</v>
      </c>
      <c r="C2752" t="s">
        <v>482</v>
      </c>
      <c r="D2752" t="s">
        <v>479</v>
      </c>
      <c r="E2752" s="264" t="s">
        <v>9337</v>
      </c>
    </row>
    <row r="2753" spans="1:5">
      <c r="A2753">
        <v>40932</v>
      </c>
      <c r="B2753" t="s">
        <v>4258</v>
      </c>
      <c r="C2753" t="s">
        <v>488</v>
      </c>
      <c r="D2753" t="s">
        <v>479</v>
      </c>
      <c r="E2753" s="264" t="s">
        <v>9338</v>
      </c>
    </row>
    <row r="2754" spans="1:5">
      <c r="A2754">
        <v>10853</v>
      </c>
      <c r="B2754" t="s">
        <v>4259</v>
      </c>
      <c r="C2754" t="s">
        <v>478</v>
      </c>
      <c r="D2754" t="s">
        <v>479</v>
      </c>
      <c r="E2754" s="264" t="s">
        <v>7638</v>
      </c>
    </row>
    <row r="2755" spans="1:5">
      <c r="A2755">
        <v>5093</v>
      </c>
      <c r="B2755" t="s">
        <v>4260</v>
      </c>
      <c r="C2755" t="s">
        <v>489</v>
      </c>
      <c r="D2755" t="s">
        <v>479</v>
      </c>
      <c r="E2755" s="264" t="s">
        <v>9339</v>
      </c>
    </row>
    <row r="2756" spans="1:5">
      <c r="A2756">
        <v>44331</v>
      </c>
      <c r="B2756" t="s">
        <v>4261</v>
      </c>
      <c r="C2756" t="s">
        <v>487</v>
      </c>
      <c r="D2756" t="s">
        <v>479</v>
      </c>
      <c r="E2756" s="264" t="s">
        <v>9340</v>
      </c>
    </row>
    <row r="2757" spans="1:5">
      <c r="A2757">
        <v>37768</v>
      </c>
      <c r="B2757" t="s">
        <v>4262</v>
      </c>
      <c r="C2757" t="s">
        <v>478</v>
      </c>
      <c r="D2757" t="s">
        <v>481</v>
      </c>
      <c r="E2757" s="264" t="s">
        <v>7074</v>
      </c>
    </row>
    <row r="2758" spans="1:5">
      <c r="A2758">
        <v>37773</v>
      </c>
      <c r="B2758" t="s">
        <v>4263</v>
      </c>
      <c r="C2758" t="s">
        <v>478</v>
      </c>
      <c r="D2758" t="s">
        <v>481</v>
      </c>
      <c r="E2758" s="264" t="s">
        <v>7075</v>
      </c>
    </row>
    <row r="2759" spans="1:5">
      <c r="A2759">
        <v>37769</v>
      </c>
      <c r="B2759" t="s">
        <v>4264</v>
      </c>
      <c r="C2759" t="s">
        <v>478</v>
      </c>
      <c r="D2759" t="s">
        <v>481</v>
      </c>
      <c r="E2759" s="264" t="s">
        <v>7076</v>
      </c>
    </row>
    <row r="2760" spans="1:5">
      <c r="A2760">
        <v>37770</v>
      </c>
      <c r="B2760" t="s">
        <v>4265</v>
      </c>
      <c r="C2760" t="s">
        <v>478</v>
      </c>
      <c r="D2760" t="s">
        <v>481</v>
      </c>
      <c r="E2760" s="264" t="s">
        <v>7077</v>
      </c>
    </row>
    <row r="2761" spans="1:5">
      <c r="A2761">
        <v>38382</v>
      </c>
      <c r="B2761" t="s">
        <v>4266</v>
      </c>
      <c r="C2761" t="s">
        <v>478</v>
      </c>
      <c r="D2761" t="s">
        <v>479</v>
      </c>
      <c r="E2761" s="264" t="s">
        <v>8708</v>
      </c>
    </row>
    <row r="2762" spans="1:5">
      <c r="A2762">
        <v>38383</v>
      </c>
      <c r="B2762" t="s">
        <v>4267</v>
      </c>
      <c r="C2762" t="s">
        <v>478</v>
      </c>
      <c r="D2762" t="s">
        <v>479</v>
      </c>
      <c r="E2762" s="264" t="s">
        <v>7670</v>
      </c>
    </row>
    <row r="2763" spans="1:5">
      <c r="A2763">
        <v>3768</v>
      </c>
      <c r="B2763" t="s">
        <v>4268</v>
      </c>
      <c r="C2763" t="s">
        <v>478</v>
      </c>
      <c r="D2763" t="s">
        <v>479</v>
      </c>
      <c r="E2763" s="264" t="s">
        <v>1127</v>
      </c>
    </row>
    <row r="2764" spans="1:5">
      <c r="A2764">
        <v>3767</v>
      </c>
      <c r="B2764" t="s">
        <v>4269</v>
      </c>
      <c r="C2764" t="s">
        <v>478</v>
      </c>
      <c r="D2764" t="s">
        <v>479</v>
      </c>
      <c r="E2764" s="264" t="s">
        <v>8249</v>
      </c>
    </row>
    <row r="2765" spans="1:5">
      <c r="A2765">
        <v>13192</v>
      </c>
      <c r="B2765" t="s">
        <v>4270</v>
      </c>
      <c r="C2765" t="s">
        <v>478</v>
      </c>
      <c r="D2765" t="s">
        <v>479</v>
      </c>
      <c r="E2765" s="264" t="s">
        <v>9341</v>
      </c>
    </row>
    <row r="2766" spans="1:5">
      <c r="A2766">
        <v>38413</v>
      </c>
      <c r="B2766" t="s">
        <v>4271</v>
      </c>
      <c r="C2766" t="s">
        <v>478</v>
      </c>
      <c r="D2766" t="s">
        <v>479</v>
      </c>
      <c r="E2766" s="264" t="s">
        <v>9342</v>
      </c>
    </row>
    <row r="2767" spans="1:5">
      <c r="A2767">
        <v>42440</v>
      </c>
      <c r="B2767" t="s">
        <v>4272</v>
      </c>
      <c r="C2767" t="s">
        <v>478</v>
      </c>
      <c r="D2767" t="s">
        <v>481</v>
      </c>
      <c r="E2767" s="264" t="s">
        <v>7078</v>
      </c>
    </row>
    <row r="2768" spans="1:5">
      <c r="A2768">
        <v>20193</v>
      </c>
      <c r="B2768" t="s">
        <v>4273</v>
      </c>
      <c r="C2768" t="s">
        <v>725</v>
      </c>
      <c r="D2768" t="s">
        <v>479</v>
      </c>
      <c r="E2768" s="264" t="s">
        <v>875</v>
      </c>
    </row>
    <row r="2769" spans="1:5">
      <c r="A2769">
        <v>10527</v>
      </c>
      <c r="B2769" t="s">
        <v>4274</v>
      </c>
      <c r="C2769" t="s">
        <v>726</v>
      </c>
      <c r="D2769" t="s">
        <v>484</v>
      </c>
      <c r="E2769" s="264" t="s">
        <v>6980</v>
      </c>
    </row>
    <row r="2770" spans="1:5">
      <c r="A2770">
        <v>41805</v>
      </c>
      <c r="B2770" t="s">
        <v>4275</v>
      </c>
      <c r="C2770" t="s">
        <v>488</v>
      </c>
      <c r="D2770" t="s">
        <v>484</v>
      </c>
      <c r="E2770" s="264" t="s">
        <v>1350</v>
      </c>
    </row>
    <row r="2771" spans="1:5">
      <c r="A2771">
        <v>40271</v>
      </c>
      <c r="B2771" t="s">
        <v>4276</v>
      </c>
      <c r="C2771" t="s">
        <v>488</v>
      </c>
      <c r="D2771" t="s">
        <v>479</v>
      </c>
      <c r="E2771" s="264" t="s">
        <v>1125</v>
      </c>
    </row>
    <row r="2772" spans="1:5">
      <c r="A2772">
        <v>40287</v>
      </c>
      <c r="B2772" t="s">
        <v>4277</v>
      </c>
      <c r="C2772" t="s">
        <v>488</v>
      </c>
      <c r="D2772" t="s">
        <v>479</v>
      </c>
      <c r="E2772" s="264" t="s">
        <v>974</v>
      </c>
    </row>
    <row r="2773" spans="1:5">
      <c r="A2773">
        <v>4084</v>
      </c>
      <c r="B2773" t="s">
        <v>4278</v>
      </c>
      <c r="C2773" t="s">
        <v>482</v>
      </c>
      <c r="D2773" t="s">
        <v>481</v>
      </c>
      <c r="E2773" s="264" t="s">
        <v>6947</v>
      </c>
    </row>
    <row r="2774" spans="1:5">
      <c r="A2774">
        <v>743</v>
      </c>
      <c r="B2774" t="s">
        <v>4279</v>
      </c>
      <c r="C2774" t="s">
        <v>482</v>
      </c>
      <c r="D2774" t="s">
        <v>481</v>
      </c>
      <c r="E2774" s="264" t="s">
        <v>6947</v>
      </c>
    </row>
    <row r="2775" spans="1:5">
      <c r="A2775">
        <v>40293</v>
      </c>
      <c r="B2775" t="s">
        <v>4280</v>
      </c>
      <c r="C2775" t="s">
        <v>482</v>
      </c>
      <c r="D2775" t="s">
        <v>481</v>
      </c>
      <c r="E2775" s="264" t="s">
        <v>7086</v>
      </c>
    </row>
    <row r="2776" spans="1:5">
      <c r="A2776">
        <v>40294</v>
      </c>
      <c r="B2776" t="s">
        <v>4281</v>
      </c>
      <c r="C2776" t="s">
        <v>482</v>
      </c>
      <c r="D2776" t="s">
        <v>481</v>
      </c>
      <c r="E2776" s="264" t="s">
        <v>6947</v>
      </c>
    </row>
    <row r="2777" spans="1:5">
      <c r="A2777">
        <v>4085</v>
      </c>
      <c r="B2777" t="s">
        <v>4282</v>
      </c>
      <c r="C2777" t="s">
        <v>482</v>
      </c>
      <c r="D2777" t="s">
        <v>481</v>
      </c>
      <c r="E2777" s="264" t="s">
        <v>977</v>
      </c>
    </row>
    <row r="2778" spans="1:5">
      <c r="A2778">
        <v>10779</v>
      </c>
      <c r="B2778" t="s">
        <v>7080</v>
      </c>
      <c r="C2778" t="s">
        <v>488</v>
      </c>
      <c r="D2778" t="s">
        <v>479</v>
      </c>
      <c r="E2778" s="264" t="s">
        <v>7639</v>
      </c>
    </row>
    <row r="2779" spans="1:5">
      <c r="A2779">
        <v>10777</v>
      </c>
      <c r="B2779" t="s">
        <v>7081</v>
      </c>
      <c r="C2779" t="s">
        <v>488</v>
      </c>
      <c r="D2779" t="s">
        <v>479</v>
      </c>
      <c r="E2779" s="264" t="s">
        <v>7640</v>
      </c>
    </row>
    <row r="2780" spans="1:5">
      <c r="A2780">
        <v>10775</v>
      </c>
      <c r="B2780" t="s">
        <v>7082</v>
      </c>
      <c r="C2780" t="s">
        <v>488</v>
      </c>
      <c r="D2780" t="s">
        <v>484</v>
      </c>
      <c r="E2780" s="264" t="s">
        <v>7599</v>
      </c>
    </row>
    <row r="2781" spans="1:5">
      <c r="A2781">
        <v>10776</v>
      </c>
      <c r="B2781" t="s">
        <v>7083</v>
      </c>
      <c r="C2781" t="s">
        <v>488</v>
      </c>
      <c r="D2781" t="s">
        <v>479</v>
      </c>
      <c r="E2781" s="264" t="s">
        <v>7641</v>
      </c>
    </row>
    <row r="2782" spans="1:5">
      <c r="A2782">
        <v>10778</v>
      </c>
      <c r="B2782" t="s">
        <v>7084</v>
      </c>
      <c r="C2782" t="s">
        <v>488</v>
      </c>
      <c r="D2782" t="s">
        <v>479</v>
      </c>
      <c r="E2782" s="264" t="s">
        <v>7639</v>
      </c>
    </row>
    <row r="2783" spans="1:5">
      <c r="A2783">
        <v>40339</v>
      </c>
      <c r="B2783" t="s">
        <v>4283</v>
      </c>
      <c r="C2783" t="s">
        <v>488</v>
      </c>
      <c r="D2783" t="s">
        <v>479</v>
      </c>
      <c r="E2783" s="264" t="s">
        <v>974</v>
      </c>
    </row>
    <row r="2784" spans="1:5">
      <c r="A2784">
        <v>10749</v>
      </c>
      <c r="B2784" t="s">
        <v>4284</v>
      </c>
      <c r="C2784" t="s">
        <v>488</v>
      </c>
      <c r="D2784" t="s">
        <v>479</v>
      </c>
      <c r="E2784" s="264" t="s">
        <v>1176</v>
      </c>
    </row>
    <row r="2785" spans="1:5">
      <c r="A2785">
        <v>40290</v>
      </c>
      <c r="B2785" t="s">
        <v>4285</v>
      </c>
      <c r="C2785" t="s">
        <v>488</v>
      </c>
      <c r="D2785" t="s">
        <v>479</v>
      </c>
      <c r="E2785" s="264" t="s">
        <v>1476</v>
      </c>
    </row>
    <row r="2786" spans="1:5">
      <c r="A2786">
        <v>3346</v>
      </c>
      <c r="B2786" t="s">
        <v>4286</v>
      </c>
      <c r="C2786" t="s">
        <v>482</v>
      </c>
      <c r="D2786" t="s">
        <v>481</v>
      </c>
      <c r="E2786" s="264" t="s">
        <v>983</v>
      </c>
    </row>
    <row r="2787" spans="1:5">
      <c r="A2787">
        <v>3348</v>
      </c>
      <c r="B2787" t="s">
        <v>4287</v>
      </c>
      <c r="C2787" t="s">
        <v>482</v>
      </c>
      <c r="D2787" t="s">
        <v>481</v>
      </c>
      <c r="E2787" s="264" t="s">
        <v>987</v>
      </c>
    </row>
    <row r="2788" spans="1:5">
      <c r="A2788">
        <v>39833</v>
      </c>
      <c r="B2788" t="s">
        <v>4288</v>
      </c>
      <c r="C2788" t="s">
        <v>482</v>
      </c>
      <c r="D2788" t="s">
        <v>481</v>
      </c>
      <c r="E2788" s="264" t="s">
        <v>6931</v>
      </c>
    </row>
    <row r="2789" spans="1:5">
      <c r="A2789">
        <v>7252</v>
      </c>
      <c r="B2789" t="s">
        <v>4289</v>
      </c>
      <c r="C2789" t="s">
        <v>482</v>
      </c>
      <c r="D2789" t="s">
        <v>481</v>
      </c>
      <c r="E2789" s="264" t="s">
        <v>1147</v>
      </c>
    </row>
    <row r="2790" spans="1:5">
      <c r="A2790">
        <v>7247</v>
      </c>
      <c r="B2790" t="s">
        <v>4290</v>
      </c>
      <c r="C2790" t="s">
        <v>482</v>
      </c>
      <c r="D2790" t="s">
        <v>481</v>
      </c>
      <c r="E2790" s="264" t="s">
        <v>1147</v>
      </c>
    </row>
    <row r="2791" spans="1:5">
      <c r="A2791">
        <v>40291</v>
      </c>
      <c r="B2791" t="s">
        <v>4291</v>
      </c>
      <c r="C2791" t="s">
        <v>488</v>
      </c>
      <c r="D2791" t="s">
        <v>479</v>
      </c>
      <c r="E2791" s="264" t="s">
        <v>7642</v>
      </c>
    </row>
    <row r="2792" spans="1:5">
      <c r="A2792">
        <v>40275</v>
      </c>
      <c r="B2792" t="s">
        <v>4292</v>
      </c>
      <c r="C2792" t="s">
        <v>488</v>
      </c>
      <c r="D2792" t="s">
        <v>479</v>
      </c>
      <c r="E2792" s="264" t="s">
        <v>6980</v>
      </c>
    </row>
    <row r="2793" spans="1:5">
      <c r="A2793">
        <v>42408</v>
      </c>
      <c r="B2793" t="s">
        <v>4293</v>
      </c>
      <c r="C2793" t="s">
        <v>480</v>
      </c>
      <c r="D2793" t="s">
        <v>479</v>
      </c>
      <c r="E2793" s="264" t="s">
        <v>7585</v>
      </c>
    </row>
    <row r="2794" spans="1:5">
      <c r="A2794">
        <v>3777</v>
      </c>
      <c r="B2794" t="s">
        <v>4294</v>
      </c>
      <c r="C2794" t="s">
        <v>480</v>
      </c>
      <c r="D2794" t="s">
        <v>484</v>
      </c>
      <c r="E2794" s="264" t="s">
        <v>9343</v>
      </c>
    </row>
    <row r="2795" spans="1:5">
      <c r="A2795">
        <v>3798</v>
      </c>
      <c r="B2795" t="s">
        <v>4295</v>
      </c>
      <c r="C2795" t="s">
        <v>478</v>
      </c>
      <c r="D2795" t="s">
        <v>481</v>
      </c>
      <c r="E2795" s="264" t="s">
        <v>9344</v>
      </c>
    </row>
    <row r="2796" spans="1:5">
      <c r="A2796">
        <v>38769</v>
      </c>
      <c r="B2796" t="s">
        <v>4296</v>
      </c>
      <c r="C2796" t="s">
        <v>478</v>
      </c>
      <c r="D2796" t="s">
        <v>481</v>
      </c>
      <c r="E2796" s="264" t="s">
        <v>9345</v>
      </c>
    </row>
    <row r="2797" spans="1:5">
      <c r="A2797">
        <v>39510</v>
      </c>
      <c r="B2797" t="s">
        <v>4297</v>
      </c>
      <c r="C2797" t="s">
        <v>478</v>
      </c>
      <c r="D2797" t="s">
        <v>481</v>
      </c>
      <c r="E2797" s="264" t="s">
        <v>9346</v>
      </c>
    </row>
    <row r="2798" spans="1:5">
      <c r="A2798">
        <v>38776</v>
      </c>
      <c r="B2798" t="s">
        <v>4298</v>
      </c>
      <c r="C2798" t="s">
        <v>478</v>
      </c>
      <c r="D2798" t="s">
        <v>481</v>
      </c>
      <c r="E2798" s="264" t="s">
        <v>9347</v>
      </c>
    </row>
    <row r="2799" spans="1:5">
      <c r="A2799">
        <v>38774</v>
      </c>
      <c r="B2799" t="s">
        <v>4299</v>
      </c>
      <c r="C2799" t="s">
        <v>478</v>
      </c>
      <c r="D2799" t="s">
        <v>479</v>
      </c>
      <c r="E2799" s="264" t="s">
        <v>9348</v>
      </c>
    </row>
    <row r="2800" spans="1:5">
      <c r="A2800">
        <v>42247</v>
      </c>
      <c r="B2800" t="s">
        <v>4300</v>
      </c>
      <c r="C2800" t="s">
        <v>478</v>
      </c>
      <c r="D2800" t="s">
        <v>479</v>
      </c>
      <c r="E2800" s="264" t="s">
        <v>9349</v>
      </c>
    </row>
    <row r="2801" spans="1:5">
      <c r="A2801">
        <v>42248</v>
      </c>
      <c r="B2801" t="s">
        <v>4301</v>
      </c>
      <c r="C2801" t="s">
        <v>478</v>
      </c>
      <c r="D2801" t="s">
        <v>479</v>
      </c>
      <c r="E2801" s="264" t="s">
        <v>9350</v>
      </c>
    </row>
    <row r="2802" spans="1:5">
      <c r="A2802">
        <v>42249</v>
      </c>
      <c r="B2802" t="s">
        <v>4302</v>
      </c>
      <c r="C2802" t="s">
        <v>478</v>
      </c>
      <c r="D2802" t="s">
        <v>479</v>
      </c>
      <c r="E2802" s="264" t="s">
        <v>9351</v>
      </c>
    </row>
    <row r="2803" spans="1:5">
      <c r="A2803">
        <v>42244</v>
      </c>
      <c r="B2803" t="s">
        <v>4303</v>
      </c>
      <c r="C2803" t="s">
        <v>478</v>
      </c>
      <c r="D2803" t="s">
        <v>479</v>
      </c>
      <c r="E2803" s="264" t="s">
        <v>9352</v>
      </c>
    </row>
    <row r="2804" spans="1:5">
      <c r="A2804">
        <v>42245</v>
      </c>
      <c r="B2804" t="s">
        <v>4304</v>
      </c>
      <c r="C2804" t="s">
        <v>478</v>
      </c>
      <c r="D2804" t="s">
        <v>479</v>
      </c>
      <c r="E2804" s="264" t="s">
        <v>9353</v>
      </c>
    </row>
    <row r="2805" spans="1:5">
      <c r="A2805">
        <v>42246</v>
      </c>
      <c r="B2805" t="s">
        <v>4305</v>
      </c>
      <c r="C2805" t="s">
        <v>478</v>
      </c>
      <c r="D2805" t="s">
        <v>479</v>
      </c>
      <c r="E2805" s="264" t="s">
        <v>9354</v>
      </c>
    </row>
    <row r="2806" spans="1:5">
      <c r="A2806">
        <v>42243</v>
      </c>
      <c r="B2806" t="s">
        <v>4306</v>
      </c>
      <c r="C2806" t="s">
        <v>478</v>
      </c>
      <c r="D2806" t="s">
        <v>479</v>
      </c>
      <c r="E2806" s="264" t="s">
        <v>9355</v>
      </c>
    </row>
    <row r="2807" spans="1:5">
      <c r="A2807">
        <v>38889</v>
      </c>
      <c r="B2807" t="s">
        <v>4307</v>
      </c>
      <c r="C2807" t="s">
        <v>478</v>
      </c>
      <c r="D2807" t="s">
        <v>481</v>
      </c>
      <c r="E2807" s="264" t="s">
        <v>7322</v>
      </c>
    </row>
    <row r="2808" spans="1:5">
      <c r="A2808">
        <v>38784</v>
      </c>
      <c r="B2808" t="s">
        <v>4308</v>
      </c>
      <c r="C2808" t="s">
        <v>478</v>
      </c>
      <c r="D2808" t="s">
        <v>481</v>
      </c>
      <c r="E2808" s="264" t="s">
        <v>9356</v>
      </c>
    </row>
    <row r="2809" spans="1:5">
      <c r="A2809">
        <v>3788</v>
      </c>
      <c r="B2809" t="s">
        <v>4309</v>
      </c>
      <c r="C2809" t="s">
        <v>478</v>
      </c>
      <c r="D2809" t="s">
        <v>481</v>
      </c>
      <c r="E2809" s="264" t="s">
        <v>9357</v>
      </c>
    </row>
    <row r="2810" spans="1:5">
      <c r="A2810">
        <v>12230</v>
      </c>
      <c r="B2810" t="s">
        <v>4310</v>
      </c>
      <c r="C2810" t="s">
        <v>478</v>
      </c>
      <c r="D2810" t="s">
        <v>481</v>
      </c>
      <c r="E2810" s="264" t="s">
        <v>9358</v>
      </c>
    </row>
    <row r="2811" spans="1:5">
      <c r="A2811">
        <v>3780</v>
      </c>
      <c r="B2811" t="s">
        <v>4311</v>
      </c>
      <c r="C2811" t="s">
        <v>478</v>
      </c>
      <c r="D2811" t="s">
        <v>481</v>
      </c>
      <c r="E2811" s="264" t="s">
        <v>7845</v>
      </c>
    </row>
    <row r="2812" spans="1:5">
      <c r="A2812">
        <v>12231</v>
      </c>
      <c r="B2812" t="s">
        <v>4312</v>
      </c>
      <c r="C2812" t="s">
        <v>478</v>
      </c>
      <c r="D2812" t="s">
        <v>481</v>
      </c>
      <c r="E2812" s="264" t="s">
        <v>9359</v>
      </c>
    </row>
    <row r="2813" spans="1:5">
      <c r="A2813">
        <v>3811</v>
      </c>
      <c r="B2813" t="s">
        <v>4313</v>
      </c>
      <c r="C2813" t="s">
        <v>478</v>
      </c>
      <c r="D2813" t="s">
        <v>481</v>
      </c>
      <c r="E2813" s="264" t="s">
        <v>9360</v>
      </c>
    </row>
    <row r="2814" spans="1:5">
      <c r="A2814">
        <v>12232</v>
      </c>
      <c r="B2814" t="s">
        <v>4314</v>
      </c>
      <c r="C2814" t="s">
        <v>478</v>
      </c>
      <c r="D2814" t="s">
        <v>481</v>
      </c>
      <c r="E2814" s="264" t="s">
        <v>9361</v>
      </c>
    </row>
    <row r="2815" spans="1:5">
      <c r="A2815">
        <v>3799</v>
      </c>
      <c r="B2815" t="s">
        <v>4315</v>
      </c>
      <c r="C2815" t="s">
        <v>478</v>
      </c>
      <c r="D2815" t="s">
        <v>481</v>
      </c>
      <c r="E2815" s="264" t="s">
        <v>9362</v>
      </c>
    </row>
    <row r="2816" spans="1:5">
      <c r="A2816">
        <v>12239</v>
      </c>
      <c r="B2816" t="s">
        <v>4316</v>
      </c>
      <c r="C2816" t="s">
        <v>478</v>
      </c>
      <c r="D2816" t="s">
        <v>481</v>
      </c>
      <c r="E2816" s="264" t="s">
        <v>9363</v>
      </c>
    </row>
    <row r="2817" spans="1:5">
      <c r="A2817">
        <v>38773</v>
      </c>
      <c r="B2817" t="s">
        <v>4317</v>
      </c>
      <c r="C2817" t="s">
        <v>478</v>
      </c>
      <c r="D2817" t="s">
        <v>481</v>
      </c>
      <c r="E2817" s="264" t="s">
        <v>7262</v>
      </c>
    </row>
    <row r="2818" spans="1:5">
      <c r="A2818">
        <v>12271</v>
      </c>
      <c r="B2818" t="s">
        <v>4318</v>
      </c>
      <c r="C2818" t="s">
        <v>478</v>
      </c>
      <c r="D2818" t="s">
        <v>481</v>
      </c>
      <c r="E2818" s="264" t="s">
        <v>9364</v>
      </c>
    </row>
    <row r="2819" spans="1:5">
      <c r="A2819">
        <v>38785</v>
      </c>
      <c r="B2819" t="s">
        <v>4319</v>
      </c>
      <c r="C2819" t="s">
        <v>478</v>
      </c>
      <c r="D2819" t="s">
        <v>481</v>
      </c>
      <c r="E2819" s="264" t="s">
        <v>9365</v>
      </c>
    </row>
    <row r="2820" spans="1:5">
      <c r="A2820">
        <v>38786</v>
      </c>
      <c r="B2820" t="s">
        <v>4320</v>
      </c>
      <c r="C2820" t="s">
        <v>478</v>
      </c>
      <c r="D2820" t="s">
        <v>481</v>
      </c>
      <c r="E2820" s="264" t="s">
        <v>9366</v>
      </c>
    </row>
    <row r="2821" spans="1:5">
      <c r="A2821">
        <v>39385</v>
      </c>
      <c r="B2821" t="s">
        <v>4321</v>
      </c>
      <c r="C2821" t="s">
        <v>478</v>
      </c>
      <c r="D2821" t="s">
        <v>479</v>
      </c>
      <c r="E2821" s="264" t="s">
        <v>6934</v>
      </c>
    </row>
    <row r="2822" spans="1:5">
      <c r="A2822">
        <v>39389</v>
      </c>
      <c r="B2822" t="s">
        <v>4322</v>
      </c>
      <c r="C2822" t="s">
        <v>478</v>
      </c>
      <c r="D2822" t="s">
        <v>479</v>
      </c>
      <c r="E2822" s="264" t="s">
        <v>6992</v>
      </c>
    </row>
    <row r="2823" spans="1:5">
      <c r="A2823">
        <v>39390</v>
      </c>
      <c r="B2823" t="s">
        <v>4324</v>
      </c>
      <c r="C2823" t="s">
        <v>478</v>
      </c>
      <c r="D2823" t="s">
        <v>479</v>
      </c>
      <c r="E2823" s="264" t="s">
        <v>9367</v>
      </c>
    </row>
    <row r="2824" spans="1:5">
      <c r="A2824">
        <v>39391</v>
      </c>
      <c r="B2824" t="s">
        <v>4325</v>
      </c>
      <c r="C2824" t="s">
        <v>478</v>
      </c>
      <c r="D2824" t="s">
        <v>479</v>
      </c>
      <c r="E2824" s="264" t="s">
        <v>7143</v>
      </c>
    </row>
    <row r="2825" spans="1:5">
      <c r="A2825">
        <v>3803</v>
      </c>
      <c r="B2825" t="s">
        <v>4326</v>
      </c>
      <c r="C2825" t="s">
        <v>478</v>
      </c>
      <c r="D2825" t="s">
        <v>481</v>
      </c>
      <c r="E2825" s="264" t="s">
        <v>9368</v>
      </c>
    </row>
    <row r="2826" spans="1:5">
      <c r="A2826">
        <v>38770</v>
      </c>
      <c r="B2826" t="s">
        <v>4327</v>
      </c>
      <c r="C2826" t="s">
        <v>478</v>
      </c>
      <c r="D2826" t="s">
        <v>481</v>
      </c>
      <c r="E2826" s="264" t="s">
        <v>9369</v>
      </c>
    </row>
    <row r="2827" spans="1:5">
      <c r="A2827">
        <v>12267</v>
      </c>
      <c r="B2827" t="s">
        <v>4328</v>
      </c>
      <c r="C2827" t="s">
        <v>478</v>
      </c>
      <c r="D2827" t="s">
        <v>481</v>
      </c>
      <c r="E2827" s="264" t="s">
        <v>9370</v>
      </c>
    </row>
    <row r="2828" spans="1:5">
      <c r="A2828">
        <v>43265</v>
      </c>
      <c r="B2828" t="s">
        <v>4329</v>
      </c>
      <c r="C2828" t="s">
        <v>478</v>
      </c>
      <c r="D2828" t="s">
        <v>479</v>
      </c>
      <c r="E2828" s="264" t="s">
        <v>5769</v>
      </c>
    </row>
    <row r="2829" spans="1:5">
      <c r="A2829">
        <v>12266</v>
      </c>
      <c r="B2829" t="s">
        <v>4330</v>
      </c>
      <c r="C2829" t="s">
        <v>478</v>
      </c>
      <c r="D2829" t="s">
        <v>481</v>
      </c>
      <c r="E2829" s="264" t="s">
        <v>9371</v>
      </c>
    </row>
    <row r="2830" spans="1:5">
      <c r="A2830">
        <v>39378</v>
      </c>
      <c r="B2830" t="s">
        <v>4331</v>
      </c>
      <c r="C2830" t="s">
        <v>478</v>
      </c>
      <c r="D2830" t="s">
        <v>481</v>
      </c>
      <c r="E2830" s="264" t="s">
        <v>9372</v>
      </c>
    </row>
    <row r="2831" spans="1:5">
      <c r="A2831">
        <v>43543</v>
      </c>
      <c r="B2831" t="s">
        <v>4332</v>
      </c>
      <c r="C2831" t="s">
        <v>478</v>
      </c>
      <c r="D2831" t="s">
        <v>481</v>
      </c>
      <c r="E2831" s="264" t="s">
        <v>9373</v>
      </c>
    </row>
    <row r="2832" spans="1:5">
      <c r="A2832">
        <v>38775</v>
      </c>
      <c r="B2832" t="s">
        <v>4333</v>
      </c>
      <c r="C2832" t="s">
        <v>478</v>
      </c>
      <c r="D2832" t="s">
        <v>481</v>
      </c>
      <c r="E2832" s="264" t="s">
        <v>9374</v>
      </c>
    </row>
    <row r="2833" spans="1:5">
      <c r="A2833">
        <v>21119</v>
      </c>
      <c r="B2833" t="s">
        <v>4334</v>
      </c>
      <c r="C2833" t="s">
        <v>478</v>
      </c>
      <c r="D2833" t="s">
        <v>481</v>
      </c>
      <c r="E2833" s="264" t="s">
        <v>873</v>
      </c>
    </row>
    <row r="2834" spans="1:5">
      <c r="A2834">
        <v>37974</v>
      </c>
      <c r="B2834" t="s">
        <v>4335</v>
      </c>
      <c r="C2834" t="s">
        <v>478</v>
      </c>
      <c r="D2834" t="s">
        <v>481</v>
      </c>
      <c r="E2834" s="264" t="s">
        <v>976</v>
      </c>
    </row>
    <row r="2835" spans="1:5">
      <c r="A2835">
        <v>37975</v>
      </c>
      <c r="B2835" t="s">
        <v>4336</v>
      </c>
      <c r="C2835" t="s">
        <v>478</v>
      </c>
      <c r="D2835" t="s">
        <v>481</v>
      </c>
      <c r="E2835" s="264" t="s">
        <v>7088</v>
      </c>
    </row>
    <row r="2836" spans="1:5">
      <c r="A2836">
        <v>37976</v>
      </c>
      <c r="B2836" t="s">
        <v>4337</v>
      </c>
      <c r="C2836" t="s">
        <v>478</v>
      </c>
      <c r="D2836" t="s">
        <v>481</v>
      </c>
      <c r="E2836" s="264" t="s">
        <v>7089</v>
      </c>
    </row>
    <row r="2837" spans="1:5">
      <c r="A2837">
        <v>37977</v>
      </c>
      <c r="B2837" t="s">
        <v>4338</v>
      </c>
      <c r="C2837" t="s">
        <v>478</v>
      </c>
      <c r="D2837" t="s">
        <v>481</v>
      </c>
      <c r="E2837" s="264" t="s">
        <v>7090</v>
      </c>
    </row>
    <row r="2838" spans="1:5">
      <c r="A2838">
        <v>37978</v>
      </c>
      <c r="B2838" t="s">
        <v>4339</v>
      </c>
      <c r="C2838" t="s">
        <v>478</v>
      </c>
      <c r="D2838" t="s">
        <v>481</v>
      </c>
      <c r="E2838" s="264" t="s">
        <v>6931</v>
      </c>
    </row>
    <row r="2839" spans="1:5">
      <c r="A2839">
        <v>37979</v>
      </c>
      <c r="B2839" t="s">
        <v>4340</v>
      </c>
      <c r="C2839" t="s">
        <v>478</v>
      </c>
      <c r="D2839" t="s">
        <v>481</v>
      </c>
      <c r="E2839" s="264" t="s">
        <v>7091</v>
      </c>
    </row>
    <row r="2840" spans="1:5">
      <c r="A2840">
        <v>37980</v>
      </c>
      <c r="B2840" t="s">
        <v>4341</v>
      </c>
      <c r="C2840" t="s">
        <v>478</v>
      </c>
      <c r="D2840" t="s">
        <v>481</v>
      </c>
      <c r="E2840" s="264" t="s">
        <v>7092</v>
      </c>
    </row>
    <row r="2841" spans="1:5">
      <c r="A2841">
        <v>36147</v>
      </c>
      <c r="B2841" t="s">
        <v>4342</v>
      </c>
      <c r="C2841" t="s">
        <v>489</v>
      </c>
      <c r="D2841" t="s">
        <v>479</v>
      </c>
      <c r="E2841" s="264" t="s">
        <v>9375</v>
      </c>
    </row>
    <row r="2842" spans="1:5">
      <c r="A2842">
        <v>12731</v>
      </c>
      <c r="B2842" t="s">
        <v>4343</v>
      </c>
      <c r="C2842" t="s">
        <v>478</v>
      </c>
      <c r="D2842" t="s">
        <v>481</v>
      </c>
      <c r="E2842" s="264" t="s">
        <v>9376</v>
      </c>
    </row>
    <row r="2843" spans="1:5">
      <c r="A2843">
        <v>12723</v>
      </c>
      <c r="B2843" t="s">
        <v>4344</v>
      </c>
      <c r="C2843" t="s">
        <v>478</v>
      </c>
      <c r="D2843" t="s">
        <v>481</v>
      </c>
      <c r="E2843" s="264" t="s">
        <v>6941</v>
      </c>
    </row>
    <row r="2844" spans="1:5">
      <c r="A2844">
        <v>12724</v>
      </c>
      <c r="B2844" t="s">
        <v>4345</v>
      </c>
      <c r="C2844" t="s">
        <v>478</v>
      </c>
      <c r="D2844" t="s">
        <v>481</v>
      </c>
      <c r="E2844" s="264" t="s">
        <v>9377</v>
      </c>
    </row>
    <row r="2845" spans="1:5">
      <c r="A2845">
        <v>12725</v>
      </c>
      <c r="B2845" t="s">
        <v>4346</v>
      </c>
      <c r="C2845" t="s">
        <v>478</v>
      </c>
      <c r="D2845" t="s">
        <v>481</v>
      </c>
      <c r="E2845" s="264" t="s">
        <v>9378</v>
      </c>
    </row>
    <row r="2846" spans="1:5">
      <c r="A2846">
        <v>12726</v>
      </c>
      <c r="B2846" t="s">
        <v>4347</v>
      </c>
      <c r="C2846" t="s">
        <v>478</v>
      </c>
      <c r="D2846" t="s">
        <v>481</v>
      </c>
      <c r="E2846" s="264" t="s">
        <v>9379</v>
      </c>
    </row>
    <row r="2847" spans="1:5">
      <c r="A2847">
        <v>12727</v>
      </c>
      <c r="B2847" t="s">
        <v>4348</v>
      </c>
      <c r="C2847" t="s">
        <v>478</v>
      </c>
      <c r="D2847" t="s">
        <v>481</v>
      </c>
      <c r="E2847" s="264" t="s">
        <v>9380</v>
      </c>
    </row>
    <row r="2848" spans="1:5">
      <c r="A2848">
        <v>12728</v>
      </c>
      <c r="B2848" t="s">
        <v>4350</v>
      </c>
      <c r="C2848" t="s">
        <v>478</v>
      </c>
      <c r="D2848" t="s">
        <v>481</v>
      </c>
      <c r="E2848" s="264" t="s">
        <v>9381</v>
      </c>
    </row>
    <row r="2849" spans="1:5">
      <c r="A2849">
        <v>12729</v>
      </c>
      <c r="B2849" t="s">
        <v>4351</v>
      </c>
      <c r="C2849" t="s">
        <v>478</v>
      </c>
      <c r="D2849" t="s">
        <v>481</v>
      </c>
      <c r="E2849" s="264" t="s">
        <v>9382</v>
      </c>
    </row>
    <row r="2850" spans="1:5">
      <c r="A2850">
        <v>12730</v>
      </c>
      <c r="B2850" t="s">
        <v>4352</v>
      </c>
      <c r="C2850" t="s">
        <v>478</v>
      </c>
      <c r="D2850" t="s">
        <v>481</v>
      </c>
      <c r="E2850" s="264" t="s">
        <v>9383</v>
      </c>
    </row>
    <row r="2851" spans="1:5">
      <c r="A2851">
        <v>3840</v>
      </c>
      <c r="B2851" t="s">
        <v>4353</v>
      </c>
      <c r="C2851" t="s">
        <v>478</v>
      </c>
      <c r="D2851" t="s">
        <v>481</v>
      </c>
      <c r="E2851" s="264" t="s">
        <v>9384</v>
      </c>
    </row>
    <row r="2852" spans="1:5">
      <c r="A2852">
        <v>3838</v>
      </c>
      <c r="B2852" t="s">
        <v>4354</v>
      </c>
      <c r="C2852" t="s">
        <v>478</v>
      </c>
      <c r="D2852" t="s">
        <v>481</v>
      </c>
      <c r="E2852" s="264" t="s">
        <v>9385</v>
      </c>
    </row>
    <row r="2853" spans="1:5">
      <c r="A2853">
        <v>3844</v>
      </c>
      <c r="B2853" t="s">
        <v>4355</v>
      </c>
      <c r="C2853" t="s">
        <v>478</v>
      </c>
      <c r="D2853" t="s">
        <v>481</v>
      </c>
      <c r="E2853" s="264" t="s">
        <v>9386</v>
      </c>
    </row>
    <row r="2854" spans="1:5">
      <c r="A2854">
        <v>3839</v>
      </c>
      <c r="B2854" t="s">
        <v>4356</v>
      </c>
      <c r="C2854" t="s">
        <v>478</v>
      </c>
      <c r="D2854" t="s">
        <v>481</v>
      </c>
      <c r="E2854" s="264" t="s">
        <v>9387</v>
      </c>
    </row>
    <row r="2855" spans="1:5">
      <c r="A2855">
        <v>3843</v>
      </c>
      <c r="B2855" t="s">
        <v>4357</v>
      </c>
      <c r="C2855" t="s">
        <v>478</v>
      </c>
      <c r="D2855" t="s">
        <v>481</v>
      </c>
      <c r="E2855" s="264" t="s">
        <v>7010</v>
      </c>
    </row>
    <row r="2856" spans="1:5">
      <c r="A2856">
        <v>3900</v>
      </c>
      <c r="B2856" t="s">
        <v>4358</v>
      </c>
      <c r="C2856" t="s">
        <v>478</v>
      </c>
      <c r="D2856" t="s">
        <v>479</v>
      </c>
      <c r="E2856" s="264" t="s">
        <v>9388</v>
      </c>
    </row>
    <row r="2857" spans="1:5">
      <c r="A2857">
        <v>3846</v>
      </c>
      <c r="B2857" t="s">
        <v>4359</v>
      </c>
      <c r="C2857" t="s">
        <v>478</v>
      </c>
      <c r="D2857" t="s">
        <v>479</v>
      </c>
      <c r="E2857" s="264" t="s">
        <v>9389</v>
      </c>
    </row>
    <row r="2858" spans="1:5">
      <c r="A2858">
        <v>3886</v>
      </c>
      <c r="B2858" t="s">
        <v>4360</v>
      </c>
      <c r="C2858" t="s">
        <v>478</v>
      </c>
      <c r="D2858" t="s">
        <v>479</v>
      </c>
      <c r="E2858" s="264" t="s">
        <v>9390</v>
      </c>
    </row>
    <row r="2859" spans="1:5">
      <c r="A2859">
        <v>3854</v>
      </c>
      <c r="B2859" t="s">
        <v>4361</v>
      </c>
      <c r="C2859" t="s">
        <v>478</v>
      </c>
      <c r="D2859" t="s">
        <v>479</v>
      </c>
      <c r="E2859" s="264" t="s">
        <v>9391</v>
      </c>
    </row>
    <row r="2860" spans="1:5">
      <c r="A2860">
        <v>3873</v>
      </c>
      <c r="B2860" t="s">
        <v>4362</v>
      </c>
      <c r="C2860" t="s">
        <v>478</v>
      </c>
      <c r="D2860" t="s">
        <v>479</v>
      </c>
      <c r="E2860" s="264" t="s">
        <v>9056</v>
      </c>
    </row>
    <row r="2861" spans="1:5">
      <c r="A2861">
        <v>38021</v>
      </c>
      <c r="B2861" t="s">
        <v>4363</v>
      </c>
      <c r="C2861" t="s">
        <v>478</v>
      </c>
      <c r="D2861" t="s">
        <v>479</v>
      </c>
      <c r="E2861" s="264" t="s">
        <v>7803</v>
      </c>
    </row>
    <row r="2862" spans="1:5">
      <c r="A2862">
        <v>3847</v>
      </c>
      <c r="B2862" t="s">
        <v>4364</v>
      </c>
      <c r="C2862" t="s">
        <v>478</v>
      </c>
      <c r="D2862" t="s">
        <v>479</v>
      </c>
      <c r="E2862" s="264" t="s">
        <v>9392</v>
      </c>
    </row>
    <row r="2863" spans="1:5">
      <c r="A2863">
        <v>38022</v>
      </c>
      <c r="B2863" t="s">
        <v>4365</v>
      </c>
      <c r="C2863" t="s">
        <v>478</v>
      </c>
      <c r="D2863" t="s">
        <v>479</v>
      </c>
      <c r="E2863" s="264" t="s">
        <v>9393</v>
      </c>
    </row>
    <row r="2864" spans="1:5">
      <c r="A2864">
        <v>3833</v>
      </c>
      <c r="B2864" t="s">
        <v>4366</v>
      </c>
      <c r="C2864" t="s">
        <v>478</v>
      </c>
      <c r="D2864" t="s">
        <v>481</v>
      </c>
      <c r="E2864" s="264" t="s">
        <v>9394</v>
      </c>
    </row>
    <row r="2865" spans="1:5">
      <c r="A2865">
        <v>3835</v>
      </c>
      <c r="B2865" t="s">
        <v>4367</v>
      </c>
      <c r="C2865" t="s">
        <v>478</v>
      </c>
      <c r="D2865" t="s">
        <v>481</v>
      </c>
      <c r="E2865" s="264" t="s">
        <v>7701</v>
      </c>
    </row>
    <row r="2866" spans="1:5">
      <c r="A2866">
        <v>3836</v>
      </c>
      <c r="B2866" t="s">
        <v>4368</v>
      </c>
      <c r="C2866" t="s">
        <v>478</v>
      </c>
      <c r="D2866" t="s">
        <v>481</v>
      </c>
      <c r="E2866" s="264" t="s">
        <v>9395</v>
      </c>
    </row>
    <row r="2867" spans="1:5">
      <c r="A2867">
        <v>3830</v>
      </c>
      <c r="B2867" t="s">
        <v>4369</v>
      </c>
      <c r="C2867" t="s">
        <v>478</v>
      </c>
      <c r="D2867" t="s">
        <v>481</v>
      </c>
      <c r="E2867" s="264" t="s">
        <v>9396</v>
      </c>
    </row>
    <row r="2868" spans="1:5">
      <c r="A2868">
        <v>3831</v>
      </c>
      <c r="B2868" t="s">
        <v>4370</v>
      </c>
      <c r="C2868" t="s">
        <v>478</v>
      </c>
      <c r="D2868" t="s">
        <v>481</v>
      </c>
      <c r="E2868" s="264" t="s">
        <v>9397</v>
      </c>
    </row>
    <row r="2869" spans="1:5">
      <c r="A2869">
        <v>37981</v>
      </c>
      <c r="B2869" t="s">
        <v>4371</v>
      </c>
      <c r="C2869" t="s">
        <v>478</v>
      </c>
      <c r="D2869" t="s">
        <v>481</v>
      </c>
      <c r="E2869" s="264" t="s">
        <v>7040</v>
      </c>
    </row>
    <row r="2870" spans="1:5">
      <c r="A2870">
        <v>37982</v>
      </c>
      <c r="B2870" t="s">
        <v>4372</v>
      </c>
      <c r="C2870" t="s">
        <v>478</v>
      </c>
      <c r="D2870" t="s">
        <v>481</v>
      </c>
      <c r="E2870" s="264" t="s">
        <v>7007</v>
      </c>
    </row>
    <row r="2871" spans="1:5">
      <c r="A2871">
        <v>37983</v>
      </c>
      <c r="B2871" t="s">
        <v>4373</v>
      </c>
      <c r="C2871" t="s">
        <v>478</v>
      </c>
      <c r="D2871" t="s">
        <v>481</v>
      </c>
      <c r="E2871" s="264" t="s">
        <v>7094</v>
      </c>
    </row>
    <row r="2872" spans="1:5">
      <c r="A2872">
        <v>37984</v>
      </c>
      <c r="B2872" t="s">
        <v>4374</v>
      </c>
      <c r="C2872" t="s">
        <v>478</v>
      </c>
      <c r="D2872" t="s">
        <v>481</v>
      </c>
      <c r="E2872" s="264" t="s">
        <v>7095</v>
      </c>
    </row>
    <row r="2873" spans="1:5">
      <c r="A2873">
        <v>37985</v>
      </c>
      <c r="B2873" t="s">
        <v>4375</v>
      </c>
      <c r="C2873" t="s">
        <v>478</v>
      </c>
      <c r="D2873" t="s">
        <v>481</v>
      </c>
      <c r="E2873" s="264" t="s">
        <v>7096</v>
      </c>
    </row>
    <row r="2874" spans="1:5">
      <c r="A2874">
        <v>3826</v>
      </c>
      <c r="B2874" t="s">
        <v>4376</v>
      </c>
      <c r="C2874" t="s">
        <v>478</v>
      </c>
      <c r="D2874" t="s">
        <v>481</v>
      </c>
      <c r="E2874" s="264" t="s">
        <v>9398</v>
      </c>
    </row>
    <row r="2875" spans="1:5">
      <c r="A2875">
        <v>3825</v>
      </c>
      <c r="B2875" t="s">
        <v>4377</v>
      </c>
      <c r="C2875" t="s">
        <v>478</v>
      </c>
      <c r="D2875" t="s">
        <v>481</v>
      </c>
      <c r="E2875" s="264" t="s">
        <v>9104</v>
      </c>
    </row>
    <row r="2876" spans="1:5">
      <c r="A2876">
        <v>3827</v>
      </c>
      <c r="B2876" t="s">
        <v>4378</v>
      </c>
      <c r="C2876" t="s">
        <v>478</v>
      </c>
      <c r="D2876" t="s">
        <v>481</v>
      </c>
      <c r="E2876" s="264" t="s">
        <v>9399</v>
      </c>
    </row>
    <row r="2877" spans="1:5">
      <c r="A2877">
        <v>20165</v>
      </c>
      <c r="B2877" t="s">
        <v>4380</v>
      </c>
      <c r="C2877" t="s">
        <v>478</v>
      </c>
      <c r="D2877" t="s">
        <v>479</v>
      </c>
      <c r="E2877" s="264" t="s">
        <v>9400</v>
      </c>
    </row>
    <row r="2878" spans="1:5">
      <c r="A2878">
        <v>20166</v>
      </c>
      <c r="B2878" t="s">
        <v>4381</v>
      </c>
      <c r="C2878" t="s">
        <v>478</v>
      </c>
      <c r="D2878" t="s">
        <v>479</v>
      </c>
      <c r="E2878" s="264" t="s">
        <v>9401</v>
      </c>
    </row>
    <row r="2879" spans="1:5">
      <c r="A2879">
        <v>20164</v>
      </c>
      <c r="B2879" t="s">
        <v>4382</v>
      </c>
      <c r="C2879" t="s">
        <v>478</v>
      </c>
      <c r="D2879" t="s">
        <v>479</v>
      </c>
      <c r="E2879" s="264" t="s">
        <v>9402</v>
      </c>
    </row>
    <row r="2880" spans="1:5">
      <c r="A2880">
        <v>3893</v>
      </c>
      <c r="B2880" t="s">
        <v>4383</v>
      </c>
      <c r="C2880" t="s">
        <v>478</v>
      </c>
      <c r="D2880" t="s">
        <v>479</v>
      </c>
      <c r="E2880" s="264" t="s">
        <v>8610</v>
      </c>
    </row>
    <row r="2881" spans="1:5">
      <c r="A2881">
        <v>3848</v>
      </c>
      <c r="B2881" t="s">
        <v>4384</v>
      </c>
      <c r="C2881" t="s">
        <v>478</v>
      </c>
      <c r="D2881" t="s">
        <v>479</v>
      </c>
      <c r="E2881" s="264" t="s">
        <v>7437</v>
      </c>
    </row>
    <row r="2882" spans="1:5">
      <c r="A2882">
        <v>3895</v>
      </c>
      <c r="B2882" t="s">
        <v>4385</v>
      </c>
      <c r="C2882" t="s">
        <v>478</v>
      </c>
      <c r="D2882" t="s">
        <v>479</v>
      </c>
      <c r="E2882" s="264" t="s">
        <v>7358</v>
      </c>
    </row>
    <row r="2883" spans="1:5">
      <c r="A2883">
        <v>12404</v>
      </c>
      <c r="B2883" t="s">
        <v>4386</v>
      </c>
      <c r="C2883" t="s">
        <v>478</v>
      </c>
      <c r="D2883" t="s">
        <v>481</v>
      </c>
      <c r="E2883" s="264" t="s">
        <v>9403</v>
      </c>
    </row>
    <row r="2884" spans="1:5">
      <c r="A2884">
        <v>3939</v>
      </c>
      <c r="B2884" t="s">
        <v>4387</v>
      </c>
      <c r="C2884" t="s">
        <v>478</v>
      </c>
      <c r="D2884" t="s">
        <v>481</v>
      </c>
      <c r="E2884" s="264" t="s">
        <v>9404</v>
      </c>
    </row>
    <row r="2885" spans="1:5">
      <c r="A2885">
        <v>3911</v>
      </c>
      <c r="B2885" t="s">
        <v>4388</v>
      </c>
      <c r="C2885" t="s">
        <v>478</v>
      </c>
      <c r="D2885" t="s">
        <v>481</v>
      </c>
      <c r="E2885" s="264" t="s">
        <v>7650</v>
      </c>
    </row>
    <row r="2886" spans="1:5">
      <c r="A2886">
        <v>3908</v>
      </c>
      <c r="B2886" t="s">
        <v>4389</v>
      </c>
      <c r="C2886" t="s">
        <v>478</v>
      </c>
      <c r="D2886" t="s">
        <v>481</v>
      </c>
      <c r="E2886" s="264" t="s">
        <v>1226</v>
      </c>
    </row>
    <row r="2887" spans="1:5">
      <c r="A2887">
        <v>3910</v>
      </c>
      <c r="B2887" t="s">
        <v>4390</v>
      </c>
      <c r="C2887" t="s">
        <v>478</v>
      </c>
      <c r="D2887" t="s">
        <v>481</v>
      </c>
      <c r="E2887" s="264" t="s">
        <v>9405</v>
      </c>
    </row>
    <row r="2888" spans="1:5">
      <c r="A2888">
        <v>3913</v>
      </c>
      <c r="B2888" t="s">
        <v>4391</v>
      </c>
      <c r="C2888" t="s">
        <v>478</v>
      </c>
      <c r="D2888" t="s">
        <v>481</v>
      </c>
      <c r="E2888" s="264" t="s">
        <v>9406</v>
      </c>
    </row>
    <row r="2889" spans="1:5">
      <c r="A2889">
        <v>3912</v>
      </c>
      <c r="B2889" t="s">
        <v>4392</v>
      </c>
      <c r="C2889" t="s">
        <v>478</v>
      </c>
      <c r="D2889" t="s">
        <v>481</v>
      </c>
      <c r="E2889" s="264" t="s">
        <v>9407</v>
      </c>
    </row>
    <row r="2890" spans="1:5">
      <c r="A2890">
        <v>3909</v>
      </c>
      <c r="B2890" t="s">
        <v>4393</v>
      </c>
      <c r="C2890" t="s">
        <v>478</v>
      </c>
      <c r="D2890" t="s">
        <v>481</v>
      </c>
      <c r="E2890" s="264" t="s">
        <v>9408</v>
      </c>
    </row>
    <row r="2891" spans="1:5">
      <c r="A2891">
        <v>3914</v>
      </c>
      <c r="B2891" t="s">
        <v>4394</v>
      </c>
      <c r="C2891" t="s">
        <v>478</v>
      </c>
      <c r="D2891" t="s">
        <v>481</v>
      </c>
      <c r="E2891" s="264" t="s">
        <v>9409</v>
      </c>
    </row>
    <row r="2892" spans="1:5">
      <c r="A2892">
        <v>3915</v>
      </c>
      <c r="B2892" t="s">
        <v>4395</v>
      </c>
      <c r="C2892" t="s">
        <v>478</v>
      </c>
      <c r="D2892" t="s">
        <v>481</v>
      </c>
      <c r="E2892" s="264" t="s">
        <v>9410</v>
      </c>
    </row>
    <row r="2893" spans="1:5">
      <c r="A2893">
        <v>3916</v>
      </c>
      <c r="B2893" t="s">
        <v>4396</v>
      </c>
      <c r="C2893" t="s">
        <v>478</v>
      </c>
      <c r="D2893" t="s">
        <v>481</v>
      </c>
      <c r="E2893" s="264" t="s">
        <v>9411</v>
      </c>
    </row>
    <row r="2894" spans="1:5">
      <c r="A2894">
        <v>3917</v>
      </c>
      <c r="B2894" t="s">
        <v>4397</v>
      </c>
      <c r="C2894" t="s">
        <v>478</v>
      </c>
      <c r="D2894" t="s">
        <v>481</v>
      </c>
      <c r="E2894" s="264" t="s">
        <v>9412</v>
      </c>
    </row>
    <row r="2895" spans="1:5">
      <c r="A2895">
        <v>1904</v>
      </c>
      <c r="B2895" t="s">
        <v>4398</v>
      </c>
      <c r="C2895" t="s">
        <v>478</v>
      </c>
      <c r="D2895" t="s">
        <v>479</v>
      </c>
      <c r="E2895" s="264" t="s">
        <v>6917</v>
      </c>
    </row>
    <row r="2896" spans="1:5">
      <c r="A2896">
        <v>1899</v>
      </c>
      <c r="B2896" t="s">
        <v>4399</v>
      </c>
      <c r="C2896" t="s">
        <v>478</v>
      </c>
      <c r="D2896" t="s">
        <v>479</v>
      </c>
      <c r="E2896" s="264" t="s">
        <v>925</v>
      </c>
    </row>
    <row r="2897" spans="1:5">
      <c r="A2897">
        <v>1900</v>
      </c>
      <c r="B2897" t="s">
        <v>4400</v>
      </c>
      <c r="C2897" t="s">
        <v>478</v>
      </c>
      <c r="D2897" t="s">
        <v>479</v>
      </c>
      <c r="E2897" s="264" t="s">
        <v>800</v>
      </c>
    </row>
    <row r="2898" spans="1:5">
      <c r="A2898">
        <v>12407</v>
      </c>
      <c r="B2898" t="s">
        <v>4401</v>
      </c>
      <c r="C2898" t="s">
        <v>478</v>
      </c>
      <c r="D2898" t="s">
        <v>481</v>
      </c>
      <c r="E2898" s="264" t="s">
        <v>9092</v>
      </c>
    </row>
    <row r="2899" spans="1:5">
      <c r="A2899">
        <v>12408</v>
      </c>
      <c r="B2899" t="s">
        <v>4402</v>
      </c>
      <c r="C2899" t="s">
        <v>478</v>
      </c>
      <c r="D2899" t="s">
        <v>481</v>
      </c>
      <c r="E2899" s="264" t="s">
        <v>9413</v>
      </c>
    </row>
    <row r="2900" spans="1:5">
      <c r="A2900">
        <v>12409</v>
      </c>
      <c r="B2900" t="s">
        <v>4403</v>
      </c>
      <c r="C2900" t="s">
        <v>478</v>
      </c>
      <c r="D2900" t="s">
        <v>481</v>
      </c>
      <c r="E2900" s="264" t="s">
        <v>9413</v>
      </c>
    </row>
    <row r="2901" spans="1:5">
      <c r="A2901">
        <v>12410</v>
      </c>
      <c r="B2901" t="s">
        <v>4404</v>
      </c>
      <c r="C2901" t="s">
        <v>478</v>
      </c>
      <c r="D2901" t="s">
        <v>481</v>
      </c>
      <c r="E2901" s="264" t="s">
        <v>9414</v>
      </c>
    </row>
    <row r="2902" spans="1:5">
      <c r="A2902">
        <v>3936</v>
      </c>
      <c r="B2902" t="s">
        <v>4405</v>
      </c>
      <c r="C2902" t="s">
        <v>478</v>
      </c>
      <c r="D2902" t="s">
        <v>481</v>
      </c>
      <c r="E2902" s="264" t="s">
        <v>9415</v>
      </c>
    </row>
    <row r="2903" spans="1:5">
      <c r="A2903">
        <v>3922</v>
      </c>
      <c r="B2903" t="s">
        <v>4406</v>
      </c>
      <c r="C2903" t="s">
        <v>478</v>
      </c>
      <c r="D2903" t="s">
        <v>481</v>
      </c>
      <c r="E2903" s="264" t="s">
        <v>9416</v>
      </c>
    </row>
    <row r="2904" spans="1:5">
      <c r="A2904">
        <v>3924</v>
      </c>
      <c r="B2904" t="s">
        <v>4407</v>
      </c>
      <c r="C2904" t="s">
        <v>478</v>
      </c>
      <c r="D2904" t="s">
        <v>481</v>
      </c>
      <c r="E2904" s="264" t="s">
        <v>9415</v>
      </c>
    </row>
    <row r="2905" spans="1:5">
      <c r="A2905">
        <v>3923</v>
      </c>
      <c r="B2905" t="s">
        <v>4408</v>
      </c>
      <c r="C2905" t="s">
        <v>478</v>
      </c>
      <c r="D2905" t="s">
        <v>481</v>
      </c>
      <c r="E2905" s="264" t="s">
        <v>9415</v>
      </c>
    </row>
    <row r="2906" spans="1:5">
      <c r="A2906">
        <v>3937</v>
      </c>
      <c r="B2906" t="s">
        <v>4409</v>
      </c>
      <c r="C2906" t="s">
        <v>478</v>
      </c>
      <c r="D2906" t="s">
        <v>481</v>
      </c>
      <c r="E2906" s="264" t="s">
        <v>9417</v>
      </c>
    </row>
    <row r="2907" spans="1:5">
      <c r="A2907">
        <v>3921</v>
      </c>
      <c r="B2907" t="s">
        <v>4410</v>
      </c>
      <c r="C2907" t="s">
        <v>478</v>
      </c>
      <c r="D2907" t="s">
        <v>481</v>
      </c>
      <c r="E2907" s="264" t="s">
        <v>1110</v>
      </c>
    </row>
    <row r="2908" spans="1:5">
      <c r="A2908">
        <v>3920</v>
      </c>
      <c r="B2908" t="s">
        <v>4411</v>
      </c>
      <c r="C2908" t="s">
        <v>478</v>
      </c>
      <c r="D2908" t="s">
        <v>481</v>
      </c>
      <c r="E2908" s="264" t="s">
        <v>9417</v>
      </c>
    </row>
    <row r="2909" spans="1:5">
      <c r="A2909">
        <v>3938</v>
      </c>
      <c r="B2909" t="s">
        <v>4412</v>
      </c>
      <c r="C2909" t="s">
        <v>478</v>
      </c>
      <c r="D2909" t="s">
        <v>481</v>
      </c>
      <c r="E2909" s="264" t="s">
        <v>1205</v>
      </c>
    </row>
    <row r="2910" spans="1:5">
      <c r="A2910">
        <v>3919</v>
      </c>
      <c r="B2910" t="s">
        <v>4413</v>
      </c>
      <c r="C2910" t="s">
        <v>478</v>
      </c>
      <c r="D2910" t="s">
        <v>481</v>
      </c>
      <c r="E2910" s="264" t="s">
        <v>8008</v>
      </c>
    </row>
    <row r="2911" spans="1:5">
      <c r="A2911">
        <v>3927</v>
      </c>
      <c r="B2911" t="s">
        <v>4414</v>
      </c>
      <c r="C2911" t="s">
        <v>478</v>
      </c>
      <c r="D2911" t="s">
        <v>481</v>
      </c>
      <c r="E2911" s="264" t="s">
        <v>9418</v>
      </c>
    </row>
    <row r="2912" spans="1:5">
      <c r="A2912">
        <v>3928</v>
      </c>
      <c r="B2912" t="s">
        <v>4415</v>
      </c>
      <c r="C2912" t="s">
        <v>478</v>
      </c>
      <c r="D2912" t="s">
        <v>481</v>
      </c>
      <c r="E2912" s="264" t="s">
        <v>9418</v>
      </c>
    </row>
    <row r="2913" spans="1:5">
      <c r="A2913">
        <v>3926</v>
      </c>
      <c r="B2913" t="s">
        <v>4416</v>
      </c>
      <c r="C2913" t="s">
        <v>478</v>
      </c>
      <c r="D2913" t="s">
        <v>481</v>
      </c>
      <c r="E2913" s="264" t="s">
        <v>9419</v>
      </c>
    </row>
    <row r="2914" spans="1:5">
      <c r="A2914">
        <v>3935</v>
      </c>
      <c r="B2914" t="s">
        <v>4417</v>
      </c>
      <c r="C2914" t="s">
        <v>478</v>
      </c>
      <c r="D2914" t="s">
        <v>481</v>
      </c>
      <c r="E2914" s="264" t="s">
        <v>9419</v>
      </c>
    </row>
    <row r="2915" spans="1:5">
      <c r="A2915">
        <v>3925</v>
      </c>
      <c r="B2915" t="s">
        <v>4418</v>
      </c>
      <c r="C2915" t="s">
        <v>478</v>
      </c>
      <c r="D2915" t="s">
        <v>481</v>
      </c>
      <c r="E2915" s="264" t="s">
        <v>9419</v>
      </c>
    </row>
    <row r="2916" spans="1:5">
      <c r="A2916">
        <v>12406</v>
      </c>
      <c r="B2916" t="s">
        <v>4419</v>
      </c>
      <c r="C2916" t="s">
        <v>478</v>
      </c>
      <c r="D2916" t="s">
        <v>481</v>
      </c>
      <c r="E2916" s="264" t="s">
        <v>8635</v>
      </c>
    </row>
    <row r="2917" spans="1:5">
      <c r="A2917">
        <v>3929</v>
      </c>
      <c r="B2917" t="s">
        <v>4420</v>
      </c>
      <c r="C2917" t="s">
        <v>478</v>
      </c>
      <c r="D2917" t="s">
        <v>481</v>
      </c>
      <c r="E2917" s="264" t="s">
        <v>9420</v>
      </c>
    </row>
    <row r="2918" spans="1:5">
      <c r="A2918">
        <v>3931</v>
      </c>
      <c r="B2918" t="s">
        <v>4421</v>
      </c>
      <c r="C2918" t="s">
        <v>478</v>
      </c>
      <c r="D2918" t="s">
        <v>481</v>
      </c>
      <c r="E2918" s="264" t="s">
        <v>9420</v>
      </c>
    </row>
    <row r="2919" spans="1:5">
      <c r="A2919">
        <v>3930</v>
      </c>
      <c r="B2919" t="s">
        <v>4422</v>
      </c>
      <c r="C2919" t="s">
        <v>478</v>
      </c>
      <c r="D2919" t="s">
        <v>481</v>
      </c>
      <c r="E2919" s="264" t="s">
        <v>9420</v>
      </c>
    </row>
    <row r="2920" spans="1:5">
      <c r="A2920">
        <v>3932</v>
      </c>
      <c r="B2920" t="s">
        <v>4423</v>
      </c>
      <c r="C2920" t="s">
        <v>478</v>
      </c>
      <c r="D2920" t="s">
        <v>481</v>
      </c>
      <c r="E2920" s="264" t="s">
        <v>9421</v>
      </c>
    </row>
    <row r="2921" spans="1:5">
      <c r="A2921">
        <v>3933</v>
      </c>
      <c r="B2921" t="s">
        <v>4424</v>
      </c>
      <c r="C2921" t="s">
        <v>478</v>
      </c>
      <c r="D2921" t="s">
        <v>481</v>
      </c>
      <c r="E2921" s="264" t="s">
        <v>9421</v>
      </c>
    </row>
    <row r="2922" spans="1:5">
      <c r="A2922">
        <v>3934</v>
      </c>
      <c r="B2922" t="s">
        <v>4425</v>
      </c>
      <c r="C2922" t="s">
        <v>478</v>
      </c>
      <c r="D2922" t="s">
        <v>481</v>
      </c>
      <c r="E2922" s="264" t="s">
        <v>9421</v>
      </c>
    </row>
    <row r="2923" spans="1:5">
      <c r="A2923">
        <v>40355</v>
      </c>
      <c r="B2923" t="s">
        <v>4426</v>
      </c>
      <c r="C2923" t="s">
        <v>478</v>
      </c>
      <c r="D2923" t="s">
        <v>481</v>
      </c>
      <c r="E2923" s="264" t="s">
        <v>7595</v>
      </c>
    </row>
    <row r="2924" spans="1:5">
      <c r="A2924">
        <v>40364</v>
      </c>
      <c r="B2924" t="s">
        <v>4427</v>
      </c>
      <c r="C2924" t="s">
        <v>478</v>
      </c>
      <c r="D2924" t="s">
        <v>481</v>
      </c>
      <c r="E2924" s="264" t="s">
        <v>9422</v>
      </c>
    </row>
    <row r="2925" spans="1:5">
      <c r="A2925">
        <v>40361</v>
      </c>
      <c r="B2925" t="s">
        <v>4428</v>
      </c>
      <c r="C2925" t="s">
        <v>478</v>
      </c>
      <c r="D2925" t="s">
        <v>481</v>
      </c>
      <c r="E2925" s="264" t="s">
        <v>9423</v>
      </c>
    </row>
    <row r="2926" spans="1:5">
      <c r="A2926">
        <v>40358</v>
      </c>
      <c r="B2926" t="s">
        <v>4429</v>
      </c>
      <c r="C2926" t="s">
        <v>478</v>
      </c>
      <c r="D2926" t="s">
        <v>481</v>
      </c>
      <c r="E2926" s="264" t="s">
        <v>7573</v>
      </c>
    </row>
    <row r="2927" spans="1:5">
      <c r="A2927">
        <v>40370</v>
      </c>
      <c r="B2927" t="s">
        <v>4430</v>
      </c>
      <c r="C2927" t="s">
        <v>478</v>
      </c>
      <c r="D2927" t="s">
        <v>481</v>
      </c>
      <c r="E2927" s="264" t="s">
        <v>9424</v>
      </c>
    </row>
    <row r="2928" spans="1:5">
      <c r="A2928">
        <v>40367</v>
      </c>
      <c r="B2928" t="s">
        <v>4431</v>
      </c>
      <c r="C2928" t="s">
        <v>478</v>
      </c>
      <c r="D2928" t="s">
        <v>481</v>
      </c>
      <c r="E2928" s="264" t="s">
        <v>9425</v>
      </c>
    </row>
    <row r="2929" spans="1:5">
      <c r="A2929">
        <v>40373</v>
      </c>
      <c r="B2929" t="s">
        <v>4432</v>
      </c>
      <c r="C2929" t="s">
        <v>478</v>
      </c>
      <c r="D2929" t="s">
        <v>481</v>
      </c>
      <c r="E2929" s="264" t="s">
        <v>9426</v>
      </c>
    </row>
    <row r="2930" spans="1:5">
      <c r="A2930">
        <v>38947</v>
      </c>
      <c r="B2930" t="s">
        <v>4433</v>
      </c>
      <c r="C2930" t="s">
        <v>478</v>
      </c>
      <c r="D2930" t="s">
        <v>481</v>
      </c>
      <c r="E2930" s="264" t="s">
        <v>8754</v>
      </c>
    </row>
    <row r="2931" spans="1:5">
      <c r="A2931">
        <v>38948</v>
      </c>
      <c r="B2931" t="s">
        <v>4434</v>
      </c>
      <c r="C2931" t="s">
        <v>478</v>
      </c>
      <c r="D2931" t="s">
        <v>481</v>
      </c>
      <c r="E2931" s="264" t="s">
        <v>9427</v>
      </c>
    </row>
    <row r="2932" spans="1:5">
      <c r="A2932">
        <v>38949</v>
      </c>
      <c r="B2932" t="s">
        <v>4435</v>
      </c>
      <c r="C2932" t="s">
        <v>478</v>
      </c>
      <c r="D2932" t="s">
        <v>481</v>
      </c>
      <c r="E2932" s="264" t="s">
        <v>7684</v>
      </c>
    </row>
    <row r="2933" spans="1:5">
      <c r="A2933">
        <v>38951</v>
      </c>
      <c r="B2933" t="s">
        <v>4436</v>
      </c>
      <c r="C2933" t="s">
        <v>478</v>
      </c>
      <c r="D2933" t="s">
        <v>481</v>
      </c>
      <c r="E2933" s="264" t="s">
        <v>7629</v>
      </c>
    </row>
    <row r="2934" spans="1:5">
      <c r="A2934">
        <v>39312</v>
      </c>
      <c r="B2934" t="s">
        <v>4437</v>
      </c>
      <c r="C2934" t="s">
        <v>478</v>
      </c>
      <c r="D2934" t="s">
        <v>481</v>
      </c>
      <c r="E2934" s="264" t="s">
        <v>7099</v>
      </c>
    </row>
    <row r="2935" spans="1:5">
      <c r="A2935">
        <v>39313</v>
      </c>
      <c r="B2935" t="s">
        <v>4438</v>
      </c>
      <c r="C2935" t="s">
        <v>478</v>
      </c>
      <c r="D2935" t="s">
        <v>481</v>
      </c>
      <c r="E2935" s="264" t="s">
        <v>7381</v>
      </c>
    </row>
    <row r="2936" spans="1:5">
      <c r="A2936">
        <v>38950</v>
      </c>
      <c r="B2936" t="s">
        <v>4439</v>
      </c>
      <c r="C2936" t="s">
        <v>478</v>
      </c>
      <c r="D2936" t="s">
        <v>481</v>
      </c>
      <c r="E2936" s="264" t="s">
        <v>9428</v>
      </c>
    </row>
    <row r="2937" spans="1:5">
      <c r="A2937">
        <v>39314</v>
      </c>
      <c r="B2937" t="s">
        <v>4440</v>
      </c>
      <c r="C2937" t="s">
        <v>478</v>
      </c>
      <c r="D2937" t="s">
        <v>481</v>
      </c>
      <c r="E2937" s="264" t="s">
        <v>9429</v>
      </c>
    </row>
    <row r="2938" spans="1:5">
      <c r="A2938">
        <v>3907</v>
      </c>
      <c r="B2938" t="s">
        <v>4441</v>
      </c>
      <c r="C2938" t="s">
        <v>478</v>
      </c>
      <c r="D2938" t="s">
        <v>479</v>
      </c>
      <c r="E2938" s="264" t="s">
        <v>7058</v>
      </c>
    </row>
    <row r="2939" spans="1:5">
      <c r="A2939">
        <v>3889</v>
      </c>
      <c r="B2939" t="s">
        <v>4442</v>
      </c>
      <c r="C2939" t="s">
        <v>478</v>
      </c>
      <c r="D2939" t="s">
        <v>479</v>
      </c>
      <c r="E2939" s="264" t="s">
        <v>1051</v>
      </c>
    </row>
    <row r="2940" spans="1:5">
      <c r="A2940">
        <v>3868</v>
      </c>
      <c r="B2940" t="s">
        <v>4443</v>
      </c>
      <c r="C2940" t="s">
        <v>478</v>
      </c>
      <c r="D2940" t="s">
        <v>479</v>
      </c>
      <c r="E2940" s="264" t="s">
        <v>7120</v>
      </c>
    </row>
    <row r="2941" spans="1:5">
      <c r="A2941">
        <v>3869</v>
      </c>
      <c r="B2941" t="s">
        <v>4444</v>
      </c>
      <c r="C2941" t="s">
        <v>478</v>
      </c>
      <c r="D2941" t="s">
        <v>479</v>
      </c>
      <c r="E2941" s="264" t="s">
        <v>7943</v>
      </c>
    </row>
    <row r="2942" spans="1:5">
      <c r="A2942">
        <v>3872</v>
      </c>
      <c r="B2942" t="s">
        <v>4445</v>
      </c>
      <c r="C2942" t="s">
        <v>478</v>
      </c>
      <c r="D2942" t="s">
        <v>479</v>
      </c>
      <c r="E2942" s="264" t="s">
        <v>7547</v>
      </c>
    </row>
    <row r="2943" spans="1:5">
      <c r="A2943">
        <v>3850</v>
      </c>
      <c r="B2943" t="s">
        <v>4446</v>
      </c>
      <c r="C2943" t="s">
        <v>478</v>
      </c>
      <c r="D2943" t="s">
        <v>479</v>
      </c>
      <c r="E2943" s="264" t="s">
        <v>9430</v>
      </c>
    </row>
    <row r="2944" spans="1:5">
      <c r="A2944">
        <v>38023</v>
      </c>
      <c r="B2944" t="s">
        <v>4447</v>
      </c>
      <c r="C2944" t="s">
        <v>478</v>
      </c>
      <c r="D2944" t="s">
        <v>479</v>
      </c>
      <c r="E2944" s="264" t="s">
        <v>6964</v>
      </c>
    </row>
    <row r="2945" spans="1:5">
      <c r="A2945">
        <v>37986</v>
      </c>
      <c r="B2945" t="s">
        <v>4448</v>
      </c>
      <c r="C2945" t="s">
        <v>478</v>
      </c>
      <c r="D2945" t="s">
        <v>481</v>
      </c>
      <c r="E2945" s="264" t="s">
        <v>3540</v>
      </c>
    </row>
    <row r="2946" spans="1:5">
      <c r="A2946">
        <v>37987</v>
      </c>
      <c r="B2946" t="s">
        <v>4449</v>
      </c>
      <c r="C2946" t="s">
        <v>478</v>
      </c>
      <c r="D2946" t="s">
        <v>481</v>
      </c>
      <c r="E2946" s="264" t="s">
        <v>7101</v>
      </c>
    </row>
    <row r="2947" spans="1:5">
      <c r="A2947">
        <v>37988</v>
      </c>
      <c r="B2947" t="s">
        <v>4450</v>
      </c>
      <c r="C2947" t="s">
        <v>478</v>
      </c>
      <c r="D2947" t="s">
        <v>481</v>
      </c>
      <c r="E2947" s="264" t="s">
        <v>7102</v>
      </c>
    </row>
    <row r="2948" spans="1:5">
      <c r="A2948">
        <v>21120</v>
      </c>
      <c r="B2948" t="s">
        <v>4451</v>
      </c>
      <c r="C2948" t="s">
        <v>478</v>
      </c>
      <c r="D2948" t="s">
        <v>481</v>
      </c>
      <c r="E2948" s="264" t="s">
        <v>6899</v>
      </c>
    </row>
    <row r="2949" spans="1:5">
      <c r="A2949">
        <v>39318</v>
      </c>
      <c r="B2949" t="s">
        <v>4452</v>
      </c>
      <c r="C2949" t="s">
        <v>478</v>
      </c>
      <c r="D2949" t="s">
        <v>481</v>
      </c>
      <c r="E2949" s="264" t="s">
        <v>7062</v>
      </c>
    </row>
    <row r="2950" spans="1:5">
      <c r="A2950">
        <v>20162</v>
      </c>
      <c r="B2950" t="s">
        <v>4453</v>
      </c>
      <c r="C2950" t="s">
        <v>478</v>
      </c>
      <c r="D2950" t="s">
        <v>479</v>
      </c>
      <c r="E2950" s="264" t="s">
        <v>9078</v>
      </c>
    </row>
    <row r="2951" spans="1:5">
      <c r="A2951">
        <v>40366</v>
      </c>
      <c r="B2951" t="s">
        <v>4454</v>
      </c>
      <c r="C2951" t="s">
        <v>478</v>
      </c>
      <c r="D2951" t="s">
        <v>481</v>
      </c>
      <c r="E2951" s="264" t="s">
        <v>7796</v>
      </c>
    </row>
    <row r="2952" spans="1:5">
      <c r="A2952">
        <v>40363</v>
      </c>
      <c r="B2952" t="s">
        <v>4455</v>
      </c>
      <c r="C2952" t="s">
        <v>478</v>
      </c>
      <c r="D2952" t="s">
        <v>481</v>
      </c>
      <c r="E2952" s="264" t="s">
        <v>9431</v>
      </c>
    </row>
    <row r="2953" spans="1:5">
      <c r="A2953">
        <v>40354</v>
      </c>
      <c r="B2953" t="s">
        <v>4456</v>
      </c>
      <c r="C2953" t="s">
        <v>478</v>
      </c>
      <c r="D2953" t="s">
        <v>481</v>
      </c>
      <c r="E2953" s="264" t="s">
        <v>9432</v>
      </c>
    </row>
    <row r="2954" spans="1:5">
      <c r="A2954">
        <v>40360</v>
      </c>
      <c r="B2954" t="s">
        <v>4457</v>
      </c>
      <c r="C2954" t="s">
        <v>478</v>
      </c>
      <c r="D2954" t="s">
        <v>481</v>
      </c>
      <c r="E2954" s="264" t="s">
        <v>9433</v>
      </c>
    </row>
    <row r="2955" spans="1:5">
      <c r="A2955">
        <v>40372</v>
      </c>
      <c r="B2955" t="s">
        <v>4458</v>
      </c>
      <c r="C2955" t="s">
        <v>478</v>
      </c>
      <c r="D2955" t="s">
        <v>481</v>
      </c>
      <c r="E2955" s="264" t="s">
        <v>9434</v>
      </c>
    </row>
    <row r="2956" spans="1:5">
      <c r="A2956">
        <v>40369</v>
      </c>
      <c r="B2956" t="s">
        <v>4459</v>
      </c>
      <c r="C2956" t="s">
        <v>478</v>
      </c>
      <c r="D2956" t="s">
        <v>481</v>
      </c>
      <c r="E2956" s="264" t="s">
        <v>9435</v>
      </c>
    </row>
    <row r="2957" spans="1:5">
      <c r="A2957">
        <v>40357</v>
      </c>
      <c r="B2957" t="s">
        <v>4460</v>
      </c>
      <c r="C2957" t="s">
        <v>478</v>
      </c>
      <c r="D2957" t="s">
        <v>481</v>
      </c>
      <c r="E2957" s="264" t="s">
        <v>7573</v>
      </c>
    </row>
    <row r="2958" spans="1:5">
      <c r="A2958">
        <v>40375</v>
      </c>
      <c r="B2958" t="s">
        <v>4461</v>
      </c>
      <c r="C2958" t="s">
        <v>478</v>
      </c>
      <c r="D2958" t="s">
        <v>481</v>
      </c>
      <c r="E2958" s="264" t="s">
        <v>9436</v>
      </c>
    </row>
    <row r="2959" spans="1:5">
      <c r="A2959">
        <v>1893</v>
      </c>
      <c r="B2959" t="s">
        <v>4462</v>
      </c>
      <c r="C2959" t="s">
        <v>478</v>
      </c>
      <c r="D2959" t="s">
        <v>479</v>
      </c>
      <c r="E2959" s="264" t="s">
        <v>799</v>
      </c>
    </row>
    <row r="2960" spans="1:5">
      <c r="A2960">
        <v>1902</v>
      </c>
      <c r="B2960" t="s">
        <v>4463</v>
      </c>
      <c r="C2960" t="s">
        <v>478</v>
      </c>
      <c r="D2960" t="s">
        <v>479</v>
      </c>
      <c r="E2960" s="264" t="s">
        <v>1147</v>
      </c>
    </row>
    <row r="2961" spans="1:5">
      <c r="A2961">
        <v>1901</v>
      </c>
      <c r="B2961" t="s">
        <v>4464</v>
      </c>
      <c r="C2961" t="s">
        <v>478</v>
      </c>
      <c r="D2961" t="s">
        <v>479</v>
      </c>
      <c r="E2961" s="264" t="s">
        <v>7337</v>
      </c>
    </row>
    <row r="2962" spans="1:5">
      <c r="A2962">
        <v>1892</v>
      </c>
      <c r="B2962" t="s">
        <v>4465</v>
      </c>
      <c r="C2962" t="s">
        <v>478</v>
      </c>
      <c r="D2962" t="s">
        <v>479</v>
      </c>
      <c r="E2962" s="264" t="s">
        <v>7313</v>
      </c>
    </row>
    <row r="2963" spans="1:5">
      <c r="A2963">
        <v>1907</v>
      </c>
      <c r="B2963" t="s">
        <v>4466</v>
      </c>
      <c r="C2963" t="s">
        <v>478</v>
      </c>
      <c r="D2963" t="s">
        <v>479</v>
      </c>
      <c r="E2963" s="264" t="s">
        <v>6973</v>
      </c>
    </row>
    <row r="2964" spans="1:5">
      <c r="A2964">
        <v>1894</v>
      </c>
      <c r="B2964" t="s">
        <v>4467</v>
      </c>
      <c r="C2964" t="s">
        <v>478</v>
      </c>
      <c r="D2964" t="s">
        <v>479</v>
      </c>
      <c r="E2964" s="264" t="s">
        <v>9437</v>
      </c>
    </row>
    <row r="2965" spans="1:5">
      <c r="A2965">
        <v>1891</v>
      </c>
      <c r="B2965" t="s">
        <v>4468</v>
      </c>
      <c r="C2965" t="s">
        <v>478</v>
      </c>
      <c r="D2965" t="s">
        <v>479</v>
      </c>
      <c r="E2965" s="264" t="s">
        <v>7652</v>
      </c>
    </row>
    <row r="2966" spans="1:5">
      <c r="A2966">
        <v>1896</v>
      </c>
      <c r="B2966" t="s">
        <v>4469</v>
      </c>
      <c r="C2966" t="s">
        <v>478</v>
      </c>
      <c r="D2966" t="s">
        <v>479</v>
      </c>
      <c r="E2966" s="264" t="s">
        <v>7256</v>
      </c>
    </row>
    <row r="2967" spans="1:5">
      <c r="A2967">
        <v>1895</v>
      </c>
      <c r="B2967" t="s">
        <v>4470</v>
      </c>
      <c r="C2967" t="s">
        <v>478</v>
      </c>
      <c r="D2967" t="s">
        <v>479</v>
      </c>
      <c r="E2967" s="264" t="s">
        <v>9048</v>
      </c>
    </row>
    <row r="2968" spans="1:5">
      <c r="A2968">
        <v>2641</v>
      </c>
      <c r="B2968" t="s">
        <v>4471</v>
      </c>
      <c r="C2968" t="s">
        <v>478</v>
      </c>
      <c r="D2968" t="s">
        <v>481</v>
      </c>
      <c r="E2968" s="264" t="s">
        <v>9438</v>
      </c>
    </row>
    <row r="2969" spans="1:5">
      <c r="A2969">
        <v>2636</v>
      </c>
      <c r="B2969" t="s">
        <v>4472</v>
      </c>
      <c r="C2969" t="s">
        <v>478</v>
      </c>
      <c r="D2969" t="s">
        <v>481</v>
      </c>
      <c r="E2969" s="264" t="s">
        <v>6916</v>
      </c>
    </row>
    <row r="2970" spans="1:5">
      <c r="A2970">
        <v>2637</v>
      </c>
      <c r="B2970" t="s">
        <v>4473</v>
      </c>
      <c r="C2970" t="s">
        <v>478</v>
      </c>
      <c r="D2970" t="s">
        <v>481</v>
      </c>
      <c r="E2970" s="264" t="s">
        <v>7017</v>
      </c>
    </row>
    <row r="2971" spans="1:5">
      <c r="A2971">
        <v>2638</v>
      </c>
      <c r="B2971" t="s">
        <v>4474</v>
      </c>
      <c r="C2971" t="s">
        <v>478</v>
      </c>
      <c r="D2971" t="s">
        <v>481</v>
      </c>
      <c r="E2971" s="264" t="s">
        <v>916</v>
      </c>
    </row>
    <row r="2972" spans="1:5">
      <c r="A2972">
        <v>2639</v>
      </c>
      <c r="B2972" t="s">
        <v>4475</v>
      </c>
      <c r="C2972" t="s">
        <v>478</v>
      </c>
      <c r="D2972" t="s">
        <v>481</v>
      </c>
      <c r="E2972" s="264" t="s">
        <v>9439</v>
      </c>
    </row>
    <row r="2973" spans="1:5">
      <c r="A2973">
        <v>2644</v>
      </c>
      <c r="B2973" t="s">
        <v>4476</v>
      </c>
      <c r="C2973" t="s">
        <v>478</v>
      </c>
      <c r="D2973" t="s">
        <v>481</v>
      </c>
      <c r="E2973" s="264" t="s">
        <v>9440</v>
      </c>
    </row>
    <row r="2974" spans="1:5">
      <c r="A2974">
        <v>2643</v>
      </c>
      <c r="B2974" t="s">
        <v>4477</v>
      </c>
      <c r="C2974" t="s">
        <v>478</v>
      </c>
      <c r="D2974" t="s">
        <v>481</v>
      </c>
      <c r="E2974" s="264" t="s">
        <v>9441</v>
      </c>
    </row>
    <row r="2975" spans="1:5">
      <c r="A2975">
        <v>2640</v>
      </c>
      <c r="B2975" t="s">
        <v>4478</v>
      </c>
      <c r="C2975" t="s">
        <v>478</v>
      </c>
      <c r="D2975" t="s">
        <v>481</v>
      </c>
      <c r="E2975" s="264" t="s">
        <v>7458</v>
      </c>
    </row>
    <row r="2976" spans="1:5">
      <c r="A2976">
        <v>2642</v>
      </c>
      <c r="B2976" t="s">
        <v>4479</v>
      </c>
      <c r="C2976" t="s">
        <v>478</v>
      </c>
      <c r="D2976" t="s">
        <v>481</v>
      </c>
      <c r="E2976" s="264" t="s">
        <v>9442</v>
      </c>
    </row>
    <row r="2977" spans="1:5">
      <c r="A2977">
        <v>38943</v>
      </c>
      <c r="B2977" t="s">
        <v>4480</v>
      </c>
      <c r="C2977" t="s">
        <v>478</v>
      </c>
      <c r="D2977" t="s">
        <v>481</v>
      </c>
      <c r="E2977" s="264" t="s">
        <v>7271</v>
      </c>
    </row>
    <row r="2978" spans="1:5">
      <c r="A2978">
        <v>38944</v>
      </c>
      <c r="B2978" t="s">
        <v>4481</v>
      </c>
      <c r="C2978" t="s">
        <v>478</v>
      </c>
      <c r="D2978" t="s">
        <v>481</v>
      </c>
      <c r="E2978" s="264" t="s">
        <v>3033</v>
      </c>
    </row>
    <row r="2979" spans="1:5">
      <c r="A2979">
        <v>38945</v>
      </c>
      <c r="B2979" t="s">
        <v>4482</v>
      </c>
      <c r="C2979" t="s">
        <v>478</v>
      </c>
      <c r="D2979" t="s">
        <v>481</v>
      </c>
      <c r="E2979" s="264" t="s">
        <v>9443</v>
      </c>
    </row>
    <row r="2980" spans="1:5">
      <c r="A2980">
        <v>38946</v>
      </c>
      <c r="B2980" t="s">
        <v>4483</v>
      </c>
      <c r="C2980" t="s">
        <v>478</v>
      </c>
      <c r="D2980" t="s">
        <v>481</v>
      </c>
      <c r="E2980" s="264" t="s">
        <v>9444</v>
      </c>
    </row>
    <row r="2981" spans="1:5">
      <c r="A2981">
        <v>39308</v>
      </c>
      <c r="B2981" t="s">
        <v>4484</v>
      </c>
      <c r="C2981" t="s">
        <v>478</v>
      </c>
      <c r="D2981" t="s">
        <v>481</v>
      </c>
      <c r="E2981" s="264" t="s">
        <v>9445</v>
      </c>
    </row>
    <row r="2982" spans="1:5">
      <c r="A2982">
        <v>39309</v>
      </c>
      <c r="B2982" t="s">
        <v>4485</v>
      </c>
      <c r="C2982" t="s">
        <v>478</v>
      </c>
      <c r="D2982" t="s">
        <v>481</v>
      </c>
      <c r="E2982" s="264" t="s">
        <v>7268</v>
      </c>
    </row>
    <row r="2983" spans="1:5">
      <c r="A2983">
        <v>39310</v>
      </c>
      <c r="B2983" t="s">
        <v>4486</v>
      </c>
      <c r="C2983" t="s">
        <v>478</v>
      </c>
      <c r="D2983" t="s">
        <v>481</v>
      </c>
      <c r="E2983" s="264" t="s">
        <v>973</v>
      </c>
    </row>
    <row r="2984" spans="1:5">
      <c r="A2984">
        <v>39311</v>
      </c>
      <c r="B2984" t="s">
        <v>4487</v>
      </c>
      <c r="C2984" t="s">
        <v>478</v>
      </c>
      <c r="D2984" t="s">
        <v>481</v>
      </c>
      <c r="E2984" s="264" t="s">
        <v>9446</v>
      </c>
    </row>
    <row r="2985" spans="1:5">
      <c r="A2985">
        <v>39855</v>
      </c>
      <c r="B2985" t="s">
        <v>4488</v>
      </c>
      <c r="C2985" t="s">
        <v>478</v>
      </c>
      <c r="D2985" t="s">
        <v>481</v>
      </c>
      <c r="E2985" s="264" t="s">
        <v>7333</v>
      </c>
    </row>
    <row r="2986" spans="1:5">
      <c r="A2986">
        <v>39856</v>
      </c>
      <c r="B2986" t="s">
        <v>4489</v>
      </c>
      <c r="C2986" t="s">
        <v>478</v>
      </c>
      <c r="D2986" t="s">
        <v>481</v>
      </c>
      <c r="E2986" s="264" t="s">
        <v>6980</v>
      </c>
    </row>
    <row r="2987" spans="1:5">
      <c r="A2987">
        <v>39857</v>
      </c>
      <c r="B2987" t="s">
        <v>4490</v>
      </c>
      <c r="C2987" t="s">
        <v>478</v>
      </c>
      <c r="D2987" t="s">
        <v>481</v>
      </c>
      <c r="E2987" s="264" t="s">
        <v>9378</v>
      </c>
    </row>
    <row r="2988" spans="1:5">
      <c r="A2988">
        <v>39858</v>
      </c>
      <c r="B2988" t="s">
        <v>4491</v>
      </c>
      <c r="C2988" t="s">
        <v>478</v>
      </c>
      <c r="D2988" t="s">
        <v>481</v>
      </c>
      <c r="E2988" s="264" t="s">
        <v>9447</v>
      </c>
    </row>
    <row r="2989" spans="1:5">
      <c r="A2989">
        <v>39859</v>
      </c>
      <c r="B2989" t="s">
        <v>4492</v>
      </c>
      <c r="C2989" t="s">
        <v>478</v>
      </c>
      <c r="D2989" t="s">
        <v>481</v>
      </c>
      <c r="E2989" s="264" t="s">
        <v>9448</v>
      </c>
    </row>
    <row r="2990" spans="1:5">
      <c r="A2990">
        <v>39860</v>
      </c>
      <c r="B2990" t="s">
        <v>4493</v>
      </c>
      <c r="C2990" t="s">
        <v>478</v>
      </c>
      <c r="D2990" t="s">
        <v>481</v>
      </c>
      <c r="E2990" s="264" t="s">
        <v>7802</v>
      </c>
    </row>
    <row r="2991" spans="1:5">
      <c r="A2991">
        <v>39861</v>
      </c>
      <c r="B2991" t="s">
        <v>4494</v>
      </c>
      <c r="C2991" t="s">
        <v>478</v>
      </c>
      <c r="D2991" t="s">
        <v>481</v>
      </c>
      <c r="E2991" s="264" t="s">
        <v>9382</v>
      </c>
    </row>
    <row r="2992" spans="1:5">
      <c r="A2992">
        <v>38447</v>
      </c>
      <c r="B2992" t="s">
        <v>4495</v>
      </c>
      <c r="C2992" t="s">
        <v>478</v>
      </c>
      <c r="D2992" t="s">
        <v>479</v>
      </c>
      <c r="E2992" s="264" t="s">
        <v>7653</v>
      </c>
    </row>
    <row r="2993" spans="1:5">
      <c r="A2993">
        <v>36320</v>
      </c>
      <c r="B2993" t="s">
        <v>4496</v>
      </c>
      <c r="C2993" t="s">
        <v>478</v>
      </c>
      <c r="D2993" t="s">
        <v>479</v>
      </c>
      <c r="E2993" s="264" t="s">
        <v>1101</v>
      </c>
    </row>
    <row r="2994" spans="1:5">
      <c r="A2994">
        <v>36324</v>
      </c>
      <c r="B2994" t="s">
        <v>4497</v>
      </c>
      <c r="C2994" t="s">
        <v>478</v>
      </c>
      <c r="D2994" t="s">
        <v>479</v>
      </c>
      <c r="E2994" s="264" t="s">
        <v>7654</v>
      </c>
    </row>
    <row r="2995" spans="1:5">
      <c r="A2995">
        <v>38441</v>
      </c>
      <c r="B2995" t="s">
        <v>4498</v>
      </c>
      <c r="C2995" t="s">
        <v>478</v>
      </c>
      <c r="D2995" t="s">
        <v>479</v>
      </c>
      <c r="E2995" s="264" t="s">
        <v>1260</v>
      </c>
    </row>
    <row r="2996" spans="1:5">
      <c r="A2996">
        <v>38442</v>
      </c>
      <c r="B2996" t="s">
        <v>4499</v>
      </c>
      <c r="C2996" t="s">
        <v>478</v>
      </c>
      <c r="D2996" t="s">
        <v>479</v>
      </c>
      <c r="E2996" s="264" t="s">
        <v>7655</v>
      </c>
    </row>
    <row r="2997" spans="1:5">
      <c r="A2997">
        <v>38443</v>
      </c>
      <c r="B2997" t="s">
        <v>4500</v>
      </c>
      <c r="C2997" t="s">
        <v>478</v>
      </c>
      <c r="D2997" t="s">
        <v>479</v>
      </c>
      <c r="E2997" s="264" t="s">
        <v>7514</v>
      </c>
    </row>
    <row r="2998" spans="1:5">
      <c r="A2998">
        <v>38444</v>
      </c>
      <c r="B2998" t="s">
        <v>4501</v>
      </c>
      <c r="C2998" t="s">
        <v>478</v>
      </c>
      <c r="D2998" t="s">
        <v>479</v>
      </c>
      <c r="E2998" s="264" t="s">
        <v>1346</v>
      </c>
    </row>
    <row r="2999" spans="1:5">
      <c r="A2999">
        <v>38445</v>
      </c>
      <c r="B2999" t="s">
        <v>4502</v>
      </c>
      <c r="C2999" t="s">
        <v>478</v>
      </c>
      <c r="D2999" t="s">
        <v>479</v>
      </c>
      <c r="E2999" s="264" t="s">
        <v>7656</v>
      </c>
    </row>
    <row r="3000" spans="1:5">
      <c r="A3000">
        <v>38446</v>
      </c>
      <c r="B3000" t="s">
        <v>4503</v>
      </c>
      <c r="C3000" t="s">
        <v>478</v>
      </c>
      <c r="D3000" t="s">
        <v>479</v>
      </c>
      <c r="E3000" s="264" t="s">
        <v>7657</v>
      </c>
    </row>
    <row r="3001" spans="1:5">
      <c r="A3001">
        <v>3867</v>
      </c>
      <c r="B3001" t="s">
        <v>4504</v>
      </c>
      <c r="C3001" t="s">
        <v>478</v>
      </c>
      <c r="D3001" t="s">
        <v>479</v>
      </c>
      <c r="E3001" s="264" t="s">
        <v>9449</v>
      </c>
    </row>
    <row r="3002" spans="1:5">
      <c r="A3002">
        <v>3861</v>
      </c>
      <c r="B3002" t="s">
        <v>4505</v>
      </c>
      <c r="C3002" t="s">
        <v>478</v>
      </c>
      <c r="D3002" t="s">
        <v>479</v>
      </c>
      <c r="E3002" s="264" t="s">
        <v>9450</v>
      </c>
    </row>
    <row r="3003" spans="1:5">
      <c r="A3003">
        <v>3904</v>
      </c>
      <c r="B3003" t="s">
        <v>4506</v>
      </c>
      <c r="C3003" t="s">
        <v>478</v>
      </c>
      <c r="D3003" t="s">
        <v>479</v>
      </c>
      <c r="E3003" s="264" t="s">
        <v>1232</v>
      </c>
    </row>
    <row r="3004" spans="1:5">
      <c r="A3004">
        <v>3903</v>
      </c>
      <c r="B3004" t="s">
        <v>4507</v>
      </c>
      <c r="C3004" t="s">
        <v>478</v>
      </c>
      <c r="D3004" t="s">
        <v>479</v>
      </c>
      <c r="E3004" s="264" t="s">
        <v>3404</v>
      </c>
    </row>
    <row r="3005" spans="1:5">
      <c r="A3005">
        <v>3862</v>
      </c>
      <c r="B3005" t="s">
        <v>4508</v>
      </c>
      <c r="C3005" t="s">
        <v>478</v>
      </c>
      <c r="D3005" t="s">
        <v>479</v>
      </c>
      <c r="E3005" s="264" t="s">
        <v>7309</v>
      </c>
    </row>
    <row r="3006" spans="1:5">
      <c r="A3006">
        <v>3863</v>
      </c>
      <c r="B3006" t="s">
        <v>4509</v>
      </c>
      <c r="C3006" t="s">
        <v>478</v>
      </c>
      <c r="D3006" t="s">
        <v>479</v>
      </c>
      <c r="E3006" s="264" t="s">
        <v>9451</v>
      </c>
    </row>
    <row r="3007" spans="1:5">
      <c r="A3007">
        <v>3864</v>
      </c>
      <c r="B3007" t="s">
        <v>4510</v>
      </c>
      <c r="C3007" t="s">
        <v>478</v>
      </c>
      <c r="D3007" t="s">
        <v>479</v>
      </c>
      <c r="E3007" s="264" t="s">
        <v>9452</v>
      </c>
    </row>
    <row r="3008" spans="1:5">
      <c r="A3008">
        <v>3865</v>
      </c>
      <c r="B3008" t="s">
        <v>4511</v>
      </c>
      <c r="C3008" t="s">
        <v>478</v>
      </c>
      <c r="D3008" t="s">
        <v>479</v>
      </c>
      <c r="E3008" s="264" t="s">
        <v>9453</v>
      </c>
    </row>
    <row r="3009" spans="1:5">
      <c r="A3009">
        <v>3866</v>
      </c>
      <c r="B3009" t="s">
        <v>4512</v>
      </c>
      <c r="C3009" t="s">
        <v>478</v>
      </c>
      <c r="D3009" t="s">
        <v>479</v>
      </c>
      <c r="E3009" s="264" t="s">
        <v>9454</v>
      </c>
    </row>
    <row r="3010" spans="1:5">
      <c r="A3010">
        <v>3902</v>
      </c>
      <c r="B3010" t="s">
        <v>4513</v>
      </c>
      <c r="C3010" t="s">
        <v>478</v>
      </c>
      <c r="D3010" t="s">
        <v>479</v>
      </c>
      <c r="E3010" s="264" t="s">
        <v>9455</v>
      </c>
    </row>
    <row r="3011" spans="1:5">
      <c r="A3011">
        <v>3878</v>
      </c>
      <c r="B3011" t="s">
        <v>4514</v>
      </c>
      <c r="C3011" t="s">
        <v>478</v>
      </c>
      <c r="D3011" t="s">
        <v>479</v>
      </c>
      <c r="E3011" s="264" t="s">
        <v>1252</v>
      </c>
    </row>
    <row r="3012" spans="1:5">
      <c r="A3012">
        <v>3877</v>
      </c>
      <c r="B3012" t="s">
        <v>4515</v>
      </c>
      <c r="C3012" t="s">
        <v>478</v>
      </c>
      <c r="D3012" t="s">
        <v>479</v>
      </c>
      <c r="E3012" s="264" t="s">
        <v>7717</v>
      </c>
    </row>
    <row r="3013" spans="1:5">
      <c r="A3013">
        <v>3879</v>
      </c>
      <c r="B3013" t="s">
        <v>4516</v>
      </c>
      <c r="C3013" t="s">
        <v>478</v>
      </c>
      <c r="D3013" t="s">
        <v>479</v>
      </c>
      <c r="E3013" s="264" t="s">
        <v>9057</v>
      </c>
    </row>
    <row r="3014" spans="1:5">
      <c r="A3014">
        <v>3880</v>
      </c>
      <c r="B3014" t="s">
        <v>4517</v>
      </c>
      <c r="C3014" t="s">
        <v>478</v>
      </c>
      <c r="D3014" t="s">
        <v>479</v>
      </c>
      <c r="E3014" s="264" t="s">
        <v>7758</v>
      </c>
    </row>
    <row r="3015" spans="1:5">
      <c r="A3015">
        <v>12892</v>
      </c>
      <c r="B3015" t="s">
        <v>4518</v>
      </c>
      <c r="C3015" t="s">
        <v>489</v>
      </c>
      <c r="D3015" t="s">
        <v>479</v>
      </c>
      <c r="E3015" s="264" t="s">
        <v>8917</v>
      </c>
    </row>
    <row r="3016" spans="1:5">
      <c r="A3016">
        <v>3883</v>
      </c>
      <c r="B3016" t="s">
        <v>4519</v>
      </c>
      <c r="C3016" t="s">
        <v>478</v>
      </c>
      <c r="D3016" t="s">
        <v>479</v>
      </c>
      <c r="E3016" s="264" t="s">
        <v>813</v>
      </c>
    </row>
    <row r="3017" spans="1:5">
      <c r="A3017">
        <v>3876</v>
      </c>
      <c r="B3017" t="s">
        <v>4520</v>
      </c>
      <c r="C3017" t="s">
        <v>478</v>
      </c>
      <c r="D3017" t="s">
        <v>479</v>
      </c>
      <c r="E3017" s="264" t="s">
        <v>9456</v>
      </c>
    </row>
    <row r="3018" spans="1:5">
      <c r="A3018">
        <v>3884</v>
      </c>
      <c r="B3018" t="s">
        <v>4521</v>
      </c>
      <c r="C3018" t="s">
        <v>478</v>
      </c>
      <c r="D3018" t="s">
        <v>479</v>
      </c>
      <c r="E3018" s="264" t="s">
        <v>1048</v>
      </c>
    </row>
    <row r="3019" spans="1:5">
      <c r="A3019">
        <v>3837</v>
      </c>
      <c r="B3019" t="s">
        <v>4522</v>
      </c>
      <c r="C3019" t="s">
        <v>478</v>
      </c>
      <c r="D3019" t="s">
        <v>481</v>
      </c>
      <c r="E3019" s="264" t="s">
        <v>8705</v>
      </c>
    </row>
    <row r="3020" spans="1:5">
      <c r="A3020">
        <v>3845</v>
      </c>
      <c r="B3020" t="s">
        <v>4523</v>
      </c>
      <c r="C3020" t="s">
        <v>478</v>
      </c>
      <c r="D3020" t="s">
        <v>481</v>
      </c>
      <c r="E3020" s="264" t="s">
        <v>9457</v>
      </c>
    </row>
    <row r="3021" spans="1:5">
      <c r="A3021">
        <v>11045</v>
      </c>
      <c r="B3021" t="s">
        <v>4524</v>
      </c>
      <c r="C3021" t="s">
        <v>478</v>
      </c>
      <c r="D3021" t="s">
        <v>481</v>
      </c>
      <c r="E3021" s="264" t="s">
        <v>9458</v>
      </c>
    </row>
    <row r="3022" spans="1:5">
      <c r="A3022">
        <v>20170</v>
      </c>
      <c r="B3022" t="s">
        <v>4525</v>
      </c>
      <c r="C3022" t="s">
        <v>478</v>
      </c>
      <c r="D3022" t="s">
        <v>479</v>
      </c>
      <c r="E3022" s="264" t="s">
        <v>9459</v>
      </c>
    </row>
    <row r="3023" spans="1:5">
      <c r="A3023">
        <v>20171</v>
      </c>
      <c r="B3023" t="s">
        <v>4526</v>
      </c>
      <c r="C3023" t="s">
        <v>478</v>
      </c>
      <c r="D3023" t="s">
        <v>479</v>
      </c>
      <c r="E3023" s="264" t="s">
        <v>9460</v>
      </c>
    </row>
    <row r="3024" spans="1:5">
      <c r="A3024">
        <v>20167</v>
      </c>
      <c r="B3024" t="s">
        <v>4527</v>
      </c>
      <c r="C3024" t="s">
        <v>478</v>
      </c>
      <c r="D3024" t="s">
        <v>479</v>
      </c>
      <c r="E3024" s="264" t="s">
        <v>7547</v>
      </c>
    </row>
    <row r="3025" spans="1:5">
      <c r="A3025">
        <v>20168</v>
      </c>
      <c r="B3025" t="s">
        <v>4528</v>
      </c>
      <c r="C3025" t="s">
        <v>478</v>
      </c>
      <c r="D3025" t="s">
        <v>479</v>
      </c>
      <c r="E3025" s="264" t="s">
        <v>9196</v>
      </c>
    </row>
    <row r="3026" spans="1:5">
      <c r="A3026">
        <v>20169</v>
      </c>
      <c r="B3026" t="s">
        <v>4529</v>
      </c>
      <c r="C3026" t="s">
        <v>478</v>
      </c>
      <c r="D3026" t="s">
        <v>479</v>
      </c>
      <c r="E3026" s="264" t="s">
        <v>8227</v>
      </c>
    </row>
    <row r="3027" spans="1:5">
      <c r="A3027">
        <v>3899</v>
      </c>
      <c r="B3027" t="s">
        <v>4530</v>
      </c>
      <c r="C3027" t="s">
        <v>478</v>
      </c>
      <c r="D3027" t="s">
        <v>479</v>
      </c>
      <c r="E3027" s="264" t="s">
        <v>922</v>
      </c>
    </row>
    <row r="3028" spans="1:5">
      <c r="A3028">
        <v>38676</v>
      </c>
      <c r="B3028" t="s">
        <v>4531</v>
      </c>
      <c r="C3028" t="s">
        <v>478</v>
      </c>
      <c r="D3028" t="s">
        <v>479</v>
      </c>
      <c r="E3028" s="264" t="s">
        <v>9036</v>
      </c>
    </row>
    <row r="3029" spans="1:5">
      <c r="A3029">
        <v>3897</v>
      </c>
      <c r="B3029" t="s">
        <v>4532</v>
      </c>
      <c r="C3029" t="s">
        <v>478</v>
      </c>
      <c r="D3029" t="s">
        <v>479</v>
      </c>
      <c r="E3029" s="264" t="s">
        <v>1827</v>
      </c>
    </row>
    <row r="3030" spans="1:5">
      <c r="A3030">
        <v>3875</v>
      </c>
      <c r="B3030" t="s">
        <v>4534</v>
      </c>
      <c r="C3030" t="s">
        <v>478</v>
      </c>
      <c r="D3030" t="s">
        <v>479</v>
      </c>
      <c r="E3030" s="264" t="s">
        <v>4792</v>
      </c>
    </row>
    <row r="3031" spans="1:5">
      <c r="A3031">
        <v>3898</v>
      </c>
      <c r="B3031" t="s">
        <v>4535</v>
      </c>
      <c r="C3031" t="s">
        <v>478</v>
      </c>
      <c r="D3031" t="s">
        <v>479</v>
      </c>
      <c r="E3031" s="264" t="s">
        <v>897</v>
      </c>
    </row>
    <row r="3032" spans="1:5">
      <c r="A3032">
        <v>3855</v>
      </c>
      <c r="B3032" t="s">
        <v>4536</v>
      </c>
      <c r="C3032" t="s">
        <v>478</v>
      </c>
      <c r="D3032" t="s">
        <v>479</v>
      </c>
      <c r="E3032" s="264" t="s">
        <v>6335</v>
      </c>
    </row>
    <row r="3033" spans="1:5">
      <c r="A3033">
        <v>3874</v>
      </c>
      <c r="B3033" t="s">
        <v>4537</v>
      </c>
      <c r="C3033" t="s">
        <v>478</v>
      </c>
      <c r="D3033" t="s">
        <v>479</v>
      </c>
      <c r="E3033" s="264" t="s">
        <v>7034</v>
      </c>
    </row>
    <row r="3034" spans="1:5">
      <c r="A3034">
        <v>3870</v>
      </c>
      <c r="B3034" t="s">
        <v>4538</v>
      </c>
      <c r="C3034" t="s">
        <v>478</v>
      </c>
      <c r="D3034" t="s">
        <v>479</v>
      </c>
      <c r="E3034" s="264" t="s">
        <v>8250</v>
      </c>
    </row>
    <row r="3035" spans="1:5">
      <c r="A3035">
        <v>38678</v>
      </c>
      <c r="B3035" t="s">
        <v>4539</v>
      </c>
      <c r="C3035" t="s">
        <v>478</v>
      </c>
      <c r="D3035" t="s">
        <v>479</v>
      </c>
      <c r="E3035" s="264" t="s">
        <v>8561</v>
      </c>
    </row>
    <row r="3036" spans="1:5">
      <c r="A3036">
        <v>3859</v>
      </c>
      <c r="B3036" t="s">
        <v>4540</v>
      </c>
      <c r="C3036" t="s">
        <v>478</v>
      </c>
      <c r="D3036" t="s">
        <v>479</v>
      </c>
      <c r="E3036" s="264" t="s">
        <v>804</v>
      </c>
    </row>
    <row r="3037" spans="1:5">
      <c r="A3037">
        <v>3856</v>
      </c>
      <c r="B3037" t="s">
        <v>4541</v>
      </c>
      <c r="C3037" t="s">
        <v>478</v>
      </c>
      <c r="D3037" t="s">
        <v>479</v>
      </c>
      <c r="E3037" s="264" t="s">
        <v>7336</v>
      </c>
    </row>
    <row r="3038" spans="1:5">
      <c r="A3038">
        <v>3906</v>
      </c>
      <c r="B3038" t="s">
        <v>4542</v>
      </c>
      <c r="C3038" t="s">
        <v>478</v>
      </c>
      <c r="D3038" t="s">
        <v>479</v>
      </c>
      <c r="E3038" s="264" t="s">
        <v>995</v>
      </c>
    </row>
    <row r="3039" spans="1:5">
      <c r="A3039">
        <v>3860</v>
      </c>
      <c r="B3039" t="s">
        <v>4543</v>
      </c>
      <c r="C3039" t="s">
        <v>478</v>
      </c>
      <c r="D3039" t="s">
        <v>479</v>
      </c>
      <c r="E3039" s="264" t="s">
        <v>6892</v>
      </c>
    </row>
    <row r="3040" spans="1:5">
      <c r="A3040">
        <v>3905</v>
      </c>
      <c r="B3040" t="s">
        <v>4544</v>
      </c>
      <c r="C3040" t="s">
        <v>478</v>
      </c>
      <c r="D3040" t="s">
        <v>479</v>
      </c>
      <c r="E3040" s="264" t="s">
        <v>1221</v>
      </c>
    </row>
    <row r="3041" spans="1:5">
      <c r="A3041">
        <v>3871</v>
      </c>
      <c r="B3041" t="s">
        <v>4545</v>
      </c>
      <c r="C3041" t="s">
        <v>478</v>
      </c>
      <c r="D3041" t="s">
        <v>479</v>
      </c>
      <c r="E3041" s="264" t="s">
        <v>9461</v>
      </c>
    </row>
    <row r="3042" spans="1:5">
      <c r="A3042">
        <v>37429</v>
      </c>
      <c r="B3042" t="s">
        <v>4546</v>
      </c>
      <c r="C3042" t="s">
        <v>478</v>
      </c>
      <c r="D3042" t="s">
        <v>481</v>
      </c>
      <c r="E3042" s="264" t="s">
        <v>4547</v>
      </c>
    </row>
    <row r="3043" spans="1:5">
      <c r="A3043">
        <v>37426</v>
      </c>
      <c r="B3043" t="s">
        <v>4548</v>
      </c>
      <c r="C3043" t="s">
        <v>478</v>
      </c>
      <c r="D3043" t="s">
        <v>481</v>
      </c>
      <c r="E3043" s="264" t="s">
        <v>4549</v>
      </c>
    </row>
    <row r="3044" spans="1:5">
      <c r="A3044">
        <v>37427</v>
      </c>
      <c r="B3044" t="s">
        <v>4550</v>
      </c>
      <c r="C3044" t="s">
        <v>478</v>
      </c>
      <c r="D3044" t="s">
        <v>481</v>
      </c>
      <c r="E3044" s="264" t="s">
        <v>4551</v>
      </c>
    </row>
    <row r="3045" spans="1:5">
      <c r="A3045">
        <v>37424</v>
      </c>
      <c r="B3045" t="s">
        <v>4552</v>
      </c>
      <c r="C3045" t="s">
        <v>478</v>
      </c>
      <c r="D3045" t="s">
        <v>481</v>
      </c>
      <c r="E3045" s="264" t="s">
        <v>2772</v>
      </c>
    </row>
    <row r="3046" spans="1:5">
      <c r="A3046">
        <v>37428</v>
      </c>
      <c r="B3046" t="s">
        <v>4553</v>
      </c>
      <c r="C3046" t="s">
        <v>478</v>
      </c>
      <c r="D3046" t="s">
        <v>481</v>
      </c>
      <c r="E3046" s="264" t="s">
        <v>4554</v>
      </c>
    </row>
    <row r="3047" spans="1:5">
      <c r="A3047">
        <v>37425</v>
      </c>
      <c r="B3047" t="s">
        <v>4555</v>
      </c>
      <c r="C3047" t="s">
        <v>478</v>
      </c>
      <c r="D3047" t="s">
        <v>481</v>
      </c>
      <c r="E3047" s="264" t="s">
        <v>1181</v>
      </c>
    </row>
    <row r="3048" spans="1:5">
      <c r="A3048">
        <v>11519</v>
      </c>
      <c r="B3048" t="s">
        <v>4556</v>
      </c>
      <c r="C3048" t="s">
        <v>489</v>
      </c>
      <c r="D3048" t="s">
        <v>479</v>
      </c>
      <c r="E3048" s="264" t="s">
        <v>7663</v>
      </c>
    </row>
    <row r="3049" spans="1:5">
      <c r="A3049">
        <v>11520</v>
      </c>
      <c r="B3049" t="s">
        <v>4557</v>
      </c>
      <c r="C3049" t="s">
        <v>489</v>
      </c>
      <c r="D3049" t="s">
        <v>479</v>
      </c>
      <c r="E3049" s="264" t="s">
        <v>7505</v>
      </c>
    </row>
    <row r="3050" spans="1:5">
      <c r="A3050">
        <v>11518</v>
      </c>
      <c r="B3050" t="s">
        <v>4558</v>
      </c>
      <c r="C3050" t="s">
        <v>489</v>
      </c>
      <c r="D3050" t="s">
        <v>479</v>
      </c>
      <c r="E3050" s="264" t="s">
        <v>7664</v>
      </c>
    </row>
    <row r="3051" spans="1:5">
      <c r="A3051">
        <v>38473</v>
      </c>
      <c r="B3051" t="s">
        <v>4559</v>
      </c>
      <c r="C3051" t="s">
        <v>478</v>
      </c>
      <c r="D3051" t="s">
        <v>479</v>
      </c>
      <c r="E3051" s="264" t="s">
        <v>9462</v>
      </c>
    </row>
    <row r="3052" spans="1:5">
      <c r="A3052">
        <v>4244</v>
      </c>
      <c r="B3052" t="s">
        <v>9463</v>
      </c>
      <c r="C3052" t="s">
        <v>482</v>
      </c>
      <c r="D3052" t="s">
        <v>479</v>
      </c>
      <c r="E3052" s="264" t="s">
        <v>1119</v>
      </c>
    </row>
    <row r="3053" spans="1:5">
      <c r="A3053">
        <v>40977</v>
      </c>
      <c r="B3053" t="s">
        <v>4560</v>
      </c>
      <c r="C3053" t="s">
        <v>488</v>
      </c>
      <c r="D3053" t="s">
        <v>479</v>
      </c>
      <c r="E3053" s="264" t="s">
        <v>9464</v>
      </c>
    </row>
    <row r="3054" spans="1:5">
      <c r="A3054">
        <v>4115</v>
      </c>
      <c r="B3054" t="s">
        <v>4561</v>
      </c>
      <c r="C3054" t="s">
        <v>485</v>
      </c>
      <c r="D3054" t="s">
        <v>481</v>
      </c>
      <c r="E3054" s="264" t="s">
        <v>6943</v>
      </c>
    </row>
    <row r="3055" spans="1:5">
      <c r="A3055">
        <v>4119</v>
      </c>
      <c r="B3055" t="s">
        <v>4562</v>
      </c>
      <c r="C3055" t="s">
        <v>485</v>
      </c>
      <c r="D3055" t="s">
        <v>481</v>
      </c>
      <c r="E3055" s="264" t="s">
        <v>7433</v>
      </c>
    </row>
    <row r="3056" spans="1:5">
      <c r="A3056">
        <v>2794</v>
      </c>
      <c r="B3056" t="s">
        <v>4563</v>
      </c>
      <c r="C3056" t="s">
        <v>485</v>
      </c>
      <c r="D3056" t="s">
        <v>481</v>
      </c>
      <c r="E3056" s="264" t="s">
        <v>9465</v>
      </c>
    </row>
    <row r="3057" spans="1:5">
      <c r="A3057">
        <v>2788</v>
      </c>
      <c r="B3057" t="s">
        <v>4564</v>
      </c>
      <c r="C3057" t="s">
        <v>485</v>
      </c>
      <c r="D3057" t="s">
        <v>481</v>
      </c>
      <c r="E3057" s="264" t="s">
        <v>9466</v>
      </c>
    </row>
    <row r="3058" spans="1:5">
      <c r="A3058">
        <v>4006</v>
      </c>
      <c r="B3058" t="s">
        <v>4565</v>
      </c>
      <c r="C3058" t="s">
        <v>483</v>
      </c>
      <c r="D3058" t="s">
        <v>479</v>
      </c>
      <c r="E3058" s="264" t="s">
        <v>9467</v>
      </c>
    </row>
    <row r="3059" spans="1:5">
      <c r="A3059">
        <v>36151</v>
      </c>
      <c r="B3059" t="s">
        <v>4566</v>
      </c>
      <c r="C3059" t="s">
        <v>478</v>
      </c>
      <c r="D3059" t="s">
        <v>479</v>
      </c>
      <c r="E3059" s="264" t="s">
        <v>8681</v>
      </c>
    </row>
    <row r="3060" spans="1:5">
      <c r="A3060">
        <v>37457</v>
      </c>
      <c r="B3060" t="s">
        <v>4567</v>
      </c>
      <c r="C3060" t="s">
        <v>485</v>
      </c>
      <c r="D3060" t="s">
        <v>481</v>
      </c>
      <c r="E3060" s="264" t="s">
        <v>9468</v>
      </c>
    </row>
    <row r="3061" spans="1:5">
      <c r="A3061">
        <v>37456</v>
      </c>
      <c r="B3061" t="s">
        <v>4568</v>
      </c>
      <c r="C3061" t="s">
        <v>485</v>
      </c>
      <c r="D3061" t="s">
        <v>481</v>
      </c>
      <c r="E3061" s="264" t="s">
        <v>9469</v>
      </c>
    </row>
    <row r="3062" spans="1:5">
      <c r="A3062">
        <v>37461</v>
      </c>
      <c r="B3062" t="s">
        <v>4569</v>
      </c>
      <c r="C3062" t="s">
        <v>485</v>
      </c>
      <c r="D3062" t="s">
        <v>481</v>
      </c>
      <c r="E3062" s="264" t="s">
        <v>1164</v>
      </c>
    </row>
    <row r="3063" spans="1:5">
      <c r="A3063">
        <v>37460</v>
      </c>
      <c r="B3063" t="s">
        <v>4570</v>
      </c>
      <c r="C3063" t="s">
        <v>485</v>
      </c>
      <c r="D3063" t="s">
        <v>481</v>
      </c>
      <c r="E3063" s="264" t="s">
        <v>8880</v>
      </c>
    </row>
    <row r="3064" spans="1:5">
      <c r="A3064">
        <v>37458</v>
      </c>
      <c r="B3064" t="s">
        <v>4571</v>
      </c>
      <c r="C3064" t="s">
        <v>485</v>
      </c>
      <c r="D3064" t="s">
        <v>481</v>
      </c>
      <c r="E3064" s="264" t="s">
        <v>1165</v>
      </c>
    </row>
    <row r="3065" spans="1:5">
      <c r="A3065">
        <v>37454</v>
      </c>
      <c r="B3065" t="s">
        <v>4572</v>
      </c>
      <c r="C3065" t="s">
        <v>485</v>
      </c>
      <c r="D3065" t="s">
        <v>481</v>
      </c>
      <c r="E3065" s="264" t="s">
        <v>1166</v>
      </c>
    </row>
    <row r="3066" spans="1:5">
      <c r="A3066">
        <v>37455</v>
      </c>
      <c r="B3066" t="s">
        <v>4573</v>
      </c>
      <c r="C3066" t="s">
        <v>485</v>
      </c>
      <c r="D3066" t="s">
        <v>481</v>
      </c>
      <c r="E3066" s="264" t="s">
        <v>966</v>
      </c>
    </row>
    <row r="3067" spans="1:5">
      <c r="A3067">
        <v>37459</v>
      </c>
      <c r="B3067" t="s">
        <v>4574</v>
      </c>
      <c r="C3067" t="s">
        <v>485</v>
      </c>
      <c r="D3067" t="s">
        <v>481</v>
      </c>
      <c r="E3067" s="264" t="s">
        <v>1167</v>
      </c>
    </row>
    <row r="3068" spans="1:5">
      <c r="A3068">
        <v>21029</v>
      </c>
      <c r="B3068" t="s">
        <v>4575</v>
      </c>
      <c r="C3068" t="s">
        <v>478</v>
      </c>
      <c r="D3068" t="s">
        <v>484</v>
      </c>
      <c r="E3068" s="264" t="s">
        <v>9470</v>
      </c>
    </row>
    <row r="3069" spans="1:5">
      <c r="A3069">
        <v>21030</v>
      </c>
      <c r="B3069" t="s">
        <v>4576</v>
      </c>
      <c r="C3069" t="s">
        <v>478</v>
      </c>
      <c r="D3069" t="s">
        <v>479</v>
      </c>
      <c r="E3069" s="264" t="s">
        <v>9471</v>
      </c>
    </row>
    <row r="3070" spans="1:5">
      <c r="A3070">
        <v>21031</v>
      </c>
      <c r="B3070" t="s">
        <v>4577</v>
      </c>
      <c r="C3070" t="s">
        <v>478</v>
      </c>
      <c r="D3070" t="s">
        <v>479</v>
      </c>
      <c r="E3070" s="264" t="s">
        <v>9472</v>
      </c>
    </row>
    <row r="3071" spans="1:5">
      <c r="A3071">
        <v>21032</v>
      </c>
      <c r="B3071" t="s">
        <v>4578</v>
      </c>
      <c r="C3071" t="s">
        <v>478</v>
      </c>
      <c r="D3071" t="s">
        <v>479</v>
      </c>
      <c r="E3071" s="264" t="s">
        <v>9473</v>
      </c>
    </row>
    <row r="3072" spans="1:5">
      <c r="A3072">
        <v>37527</v>
      </c>
      <c r="B3072" t="s">
        <v>4579</v>
      </c>
      <c r="C3072" t="s">
        <v>478</v>
      </c>
      <c r="D3072" t="s">
        <v>479</v>
      </c>
      <c r="E3072" s="264" t="s">
        <v>9474</v>
      </c>
    </row>
    <row r="3073" spans="1:5">
      <c r="A3073">
        <v>37528</v>
      </c>
      <c r="B3073" t="s">
        <v>4580</v>
      </c>
      <c r="C3073" t="s">
        <v>478</v>
      </c>
      <c r="D3073" t="s">
        <v>479</v>
      </c>
      <c r="E3073" s="264" t="s">
        <v>9475</v>
      </c>
    </row>
    <row r="3074" spans="1:5">
      <c r="A3074">
        <v>37529</v>
      </c>
      <c r="B3074" t="s">
        <v>4581</v>
      </c>
      <c r="C3074" t="s">
        <v>478</v>
      </c>
      <c r="D3074" t="s">
        <v>479</v>
      </c>
      <c r="E3074" s="264" t="s">
        <v>9476</v>
      </c>
    </row>
    <row r="3075" spans="1:5">
      <c r="A3075">
        <v>37530</v>
      </c>
      <c r="B3075" t="s">
        <v>4582</v>
      </c>
      <c r="C3075" t="s">
        <v>478</v>
      </c>
      <c r="D3075" t="s">
        <v>479</v>
      </c>
      <c r="E3075" s="264" t="s">
        <v>9477</v>
      </c>
    </row>
    <row r="3076" spans="1:5">
      <c r="A3076">
        <v>21034</v>
      </c>
      <c r="B3076" t="s">
        <v>4583</v>
      </c>
      <c r="C3076" t="s">
        <v>478</v>
      </c>
      <c r="D3076" t="s">
        <v>479</v>
      </c>
      <c r="E3076" s="264" t="s">
        <v>9478</v>
      </c>
    </row>
    <row r="3077" spans="1:5">
      <c r="A3077">
        <v>37531</v>
      </c>
      <c r="B3077" t="s">
        <v>4584</v>
      </c>
      <c r="C3077" t="s">
        <v>478</v>
      </c>
      <c r="D3077" t="s">
        <v>479</v>
      </c>
      <c r="E3077" s="264" t="s">
        <v>1334</v>
      </c>
    </row>
    <row r="3078" spans="1:5">
      <c r="A3078">
        <v>21036</v>
      </c>
      <c r="B3078" t="s">
        <v>4585</v>
      </c>
      <c r="C3078" t="s">
        <v>478</v>
      </c>
      <c r="D3078" t="s">
        <v>479</v>
      </c>
      <c r="E3078" s="264" t="s">
        <v>9479</v>
      </c>
    </row>
    <row r="3079" spans="1:5">
      <c r="A3079">
        <v>21037</v>
      </c>
      <c r="B3079" t="s">
        <v>4586</v>
      </c>
      <c r="C3079" t="s">
        <v>478</v>
      </c>
      <c r="D3079" t="s">
        <v>479</v>
      </c>
      <c r="E3079" s="264" t="s">
        <v>9480</v>
      </c>
    </row>
    <row r="3080" spans="1:5">
      <c r="A3080">
        <v>20185</v>
      </c>
      <c r="B3080" t="s">
        <v>4587</v>
      </c>
      <c r="C3080" t="s">
        <v>485</v>
      </c>
      <c r="D3080" t="s">
        <v>481</v>
      </c>
      <c r="E3080" s="264" t="s">
        <v>9481</v>
      </c>
    </row>
    <row r="3081" spans="1:5">
      <c r="A3081">
        <v>20260</v>
      </c>
      <c r="B3081" t="s">
        <v>4588</v>
      </c>
      <c r="C3081" t="s">
        <v>478</v>
      </c>
      <c r="D3081" t="s">
        <v>481</v>
      </c>
      <c r="E3081" s="264" t="s">
        <v>1168</v>
      </c>
    </row>
    <row r="3082" spans="1:5">
      <c r="A3082">
        <v>37523</v>
      </c>
      <c r="B3082" t="s">
        <v>4589</v>
      </c>
      <c r="C3082" t="s">
        <v>478</v>
      </c>
      <c r="D3082" t="s">
        <v>481</v>
      </c>
      <c r="E3082" s="264" t="s">
        <v>9482</v>
      </c>
    </row>
    <row r="3083" spans="1:5">
      <c r="A3083">
        <v>37515</v>
      </c>
      <c r="B3083" t="s">
        <v>4590</v>
      </c>
      <c r="C3083" t="s">
        <v>478</v>
      </c>
      <c r="D3083" t="s">
        <v>481</v>
      </c>
      <c r="E3083" s="264" t="s">
        <v>9483</v>
      </c>
    </row>
    <row r="3084" spans="1:5">
      <c r="A3084">
        <v>12899</v>
      </c>
      <c r="B3084" t="s">
        <v>4591</v>
      </c>
      <c r="C3084" t="s">
        <v>478</v>
      </c>
      <c r="D3084" t="s">
        <v>481</v>
      </c>
      <c r="E3084" s="264" t="s">
        <v>9484</v>
      </c>
    </row>
    <row r="3085" spans="1:5">
      <c r="A3085">
        <v>12898</v>
      </c>
      <c r="B3085" t="s">
        <v>4592</v>
      </c>
      <c r="C3085" t="s">
        <v>478</v>
      </c>
      <c r="D3085" t="s">
        <v>481</v>
      </c>
      <c r="E3085" s="264" t="s">
        <v>9485</v>
      </c>
    </row>
    <row r="3086" spans="1:5">
      <c r="A3086">
        <v>42528</v>
      </c>
      <c r="B3086" t="s">
        <v>4593</v>
      </c>
      <c r="C3086" t="s">
        <v>480</v>
      </c>
      <c r="D3086" t="s">
        <v>481</v>
      </c>
      <c r="E3086" s="264" t="s">
        <v>9486</v>
      </c>
    </row>
    <row r="3087" spans="1:5">
      <c r="A3087">
        <v>39696</v>
      </c>
      <c r="B3087" t="s">
        <v>4594</v>
      </c>
      <c r="C3087" t="s">
        <v>480</v>
      </c>
      <c r="D3087" t="s">
        <v>481</v>
      </c>
      <c r="E3087" s="264" t="s">
        <v>1148</v>
      </c>
    </row>
    <row r="3088" spans="1:5">
      <c r="A3088">
        <v>39700</v>
      </c>
      <c r="B3088" t="s">
        <v>4595</v>
      </c>
      <c r="C3088" t="s">
        <v>480</v>
      </c>
      <c r="D3088" t="s">
        <v>479</v>
      </c>
      <c r="E3088" s="264" t="s">
        <v>7106</v>
      </c>
    </row>
    <row r="3089" spans="1:5">
      <c r="A3089">
        <v>11621</v>
      </c>
      <c r="B3089" t="s">
        <v>4596</v>
      </c>
      <c r="C3089" t="s">
        <v>480</v>
      </c>
      <c r="D3089" t="s">
        <v>479</v>
      </c>
      <c r="E3089" s="264" t="s">
        <v>7107</v>
      </c>
    </row>
    <row r="3090" spans="1:5">
      <c r="A3090">
        <v>4014</v>
      </c>
      <c r="B3090" t="s">
        <v>4597</v>
      </c>
      <c r="C3090" t="s">
        <v>480</v>
      </c>
      <c r="D3090" t="s">
        <v>479</v>
      </c>
      <c r="E3090" s="264" t="s">
        <v>7108</v>
      </c>
    </row>
    <row r="3091" spans="1:5">
      <c r="A3091">
        <v>4015</v>
      </c>
      <c r="B3091" t="s">
        <v>4598</v>
      </c>
      <c r="C3091" t="s">
        <v>480</v>
      </c>
      <c r="D3091" t="s">
        <v>479</v>
      </c>
      <c r="E3091" s="264" t="s">
        <v>7109</v>
      </c>
    </row>
    <row r="3092" spans="1:5">
      <c r="A3092">
        <v>4017</v>
      </c>
      <c r="B3092" t="s">
        <v>4599</v>
      </c>
      <c r="C3092" t="s">
        <v>480</v>
      </c>
      <c r="D3092" t="s">
        <v>479</v>
      </c>
      <c r="E3092" s="264" t="s">
        <v>7110</v>
      </c>
    </row>
    <row r="3093" spans="1:5">
      <c r="A3093">
        <v>4016</v>
      </c>
      <c r="B3093" t="s">
        <v>4600</v>
      </c>
      <c r="C3093" t="s">
        <v>480</v>
      </c>
      <c r="D3093" t="s">
        <v>484</v>
      </c>
      <c r="E3093" s="264" t="s">
        <v>7111</v>
      </c>
    </row>
    <row r="3094" spans="1:5">
      <c r="A3094">
        <v>39699</v>
      </c>
      <c r="B3094" t="s">
        <v>4601</v>
      </c>
      <c r="C3094" t="s">
        <v>480</v>
      </c>
      <c r="D3094" t="s">
        <v>479</v>
      </c>
      <c r="E3094" s="264" t="s">
        <v>9487</v>
      </c>
    </row>
    <row r="3095" spans="1:5">
      <c r="A3095">
        <v>38544</v>
      </c>
      <c r="B3095" t="s">
        <v>4602</v>
      </c>
      <c r="C3095" t="s">
        <v>480</v>
      </c>
      <c r="D3095" t="s">
        <v>479</v>
      </c>
      <c r="E3095" s="264" t="s">
        <v>2540</v>
      </c>
    </row>
    <row r="3096" spans="1:5">
      <c r="A3096">
        <v>38545</v>
      </c>
      <c r="B3096" t="s">
        <v>4603</v>
      </c>
      <c r="C3096" t="s">
        <v>480</v>
      </c>
      <c r="D3096" t="s">
        <v>479</v>
      </c>
      <c r="E3096" s="264" t="s">
        <v>1012</v>
      </c>
    </row>
    <row r="3097" spans="1:5">
      <c r="A3097">
        <v>42527</v>
      </c>
      <c r="B3097" t="s">
        <v>4604</v>
      </c>
      <c r="C3097" t="s">
        <v>480</v>
      </c>
      <c r="D3097" t="s">
        <v>481</v>
      </c>
      <c r="E3097" s="264" t="s">
        <v>8837</v>
      </c>
    </row>
    <row r="3098" spans="1:5">
      <c r="A3098">
        <v>39323</v>
      </c>
      <c r="B3098" t="s">
        <v>4605</v>
      </c>
      <c r="C3098" t="s">
        <v>480</v>
      </c>
      <c r="D3098" t="s">
        <v>479</v>
      </c>
      <c r="E3098" s="264" t="s">
        <v>7112</v>
      </c>
    </row>
    <row r="3099" spans="1:5">
      <c r="A3099">
        <v>626</v>
      </c>
      <c r="B3099" t="s">
        <v>4606</v>
      </c>
      <c r="C3099" t="s">
        <v>486</v>
      </c>
      <c r="D3099" t="s">
        <v>481</v>
      </c>
      <c r="E3099" s="264" t="s">
        <v>1275</v>
      </c>
    </row>
    <row r="3100" spans="1:5">
      <c r="A3100">
        <v>44504</v>
      </c>
      <c r="B3100" t="s">
        <v>4607</v>
      </c>
      <c r="C3100" t="s">
        <v>480</v>
      </c>
      <c r="D3100" t="s">
        <v>481</v>
      </c>
      <c r="E3100" s="264" t="s">
        <v>1000</v>
      </c>
    </row>
    <row r="3101" spans="1:5">
      <c r="A3101">
        <v>44505</v>
      </c>
      <c r="B3101" t="s">
        <v>4608</v>
      </c>
      <c r="C3101" t="s">
        <v>480</v>
      </c>
      <c r="D3101" t="s">
        <v>481</v>
      </c>
      <c r="E3101" s="264" t="s">
        <v>1274</v>
      </c>
    </row>
    <row r="3102" spans="1:5">
      <c r="A3102">
        <v>44506</v>
      </c>
      <c r="B3102" t="s">
        <v>4609</v>
      </c>
      <c r="C3102" t="s">
        <v>480</v>
      </c>
      <c r="D3102" t="s">
        <v>481</v>
      </c>
      <c r="E3102" s="264" t="s">
        <v>1028</v>
      </c>
    </row>
    <row r="3103" spans="1:5">
      <c r="A3103">
        <v>44507</v>
      </c>
      <c r="B3103" t="s">
        <v>4610</v>
      </c>
      <c r="C3103" t="s">
        <v>480</v>
      </c>
      <c r="D3103" t="s">
        <v>481</v>
      </c>
      <c r="E3103" s="264" t="s">
        <v>4611</v>
      </c>
    </row>
    <row r="3104" spans="1:5">
      <c r="A3104">
        <v>44508</v>
      </c>
      <c r="B3104" t="s">
        <v>4612</v>
      </c>
      <c r="C3104" t="s">
        <v>480</v>
      </c>
      <c r="D3104" t="s">
        <v>481</v>
      </c>
      <c r="E3104" s="264" t="s">
        <v>4379</v>
      </c>
    </row>
    <row r="3105" spans="1:5">
      <c r="A3105">
        <v>44509</v>
      </c>
      <c r="B3105" t="s">
        <v>4613</v>
      </c>
      <c r="C3105" t="s">
        <v>480</v>
      </c>
      <c r="D3105" t="s">
        <v>481</v>
      </c>
      <c r="E3105" s="264" t="s">
        <v>2513</v>
      </c>
    </row>
    <row r="3106" spans="1:5">
      <c r="A3106">
        <v>44510</v>
      </c>
      <c r="B3106" t="s">
        <v>4614</v>
      </c>
      <c r="C3106" t="s">
        <v>480</v>
      </c>
      <c r="D3106" t="s">
        <v>481</v>
      </c>
      <c r="E3106" s="264" t="s">
        <v>4615</v>
      </c>
    </row>
    <row r="3107" spans="1:5">
      <c r="A3107">
        <v>44512</v>
      </c>
      <c r="B3107" t="s">
        <v>4616</v>
      </c>
      <c r="C3107" t="s">
        <v>480</v>
      </c>
      <c r="D3107" t="s">
        <v>481</v>
      </c>
      <c r="E3107" s="264" t="s">
        <v>4617</v>
      </c>
    </row>
    <row r="3108" spans="1:5">
      <c r="A3108">
        <v>44513</v>
      </c>
      <c r="B3108" t="s">
        <v>4618</v>
      </c>
      <c r="C3108" t="s">
        <v>480</v>
      </c>
      <c r="D3108" t="s">
        <v>481</v>
      </c>
      <c r="E3108" s="264" t="s">
        <v>1254</v>
      </c>
    </row>
    <row r="3109" spans="1:5">
      <c r="A3109">
        <v>44514</v>
      </c>
      <c r="B3109" t="s">
        <v>4619</v>
      </c>
      <c r="C3109" t="s">
        <v>480</v>
      </c>
      <c r="D3109" t="s">
        <v>481</v>
      </c>
      <c r="E3109" s="264" t="s">
        <v>4620</v>
      </c>
    </row>
    <row r="3110" spans="1:5">
      <c r="A3110">
        <v>44515</v>
      </c>
      <c r="B3110" t="s">
        <v>4621</v>
      </c>
      <c r="C3110" t="s">
        <v>480</v>
      </c>
      <c r="D3110" t="s">
        <v>481</v>
      </c>
      <c r="E3110" s="264" t="s">
        <v>1024</v>
      </c>
    </row>
    <row r="3111" spans="1:5">
      <c r="A3111">
        <v>44511</v>
      </c>
      <c r="B3111" t="s">
        <v>4622</v>
      </c>
      <c r="C3111" t="s">
        <v>480</v>
      </c>
      <c r="D3111" t="s">
        <v>481</v>
      </c>
      <c r="E3111" s="264" t="s">
        <v>4623</v>
      </c>
    </row>
    <row r="3112" spans="1:5">
      <c r="A3112">
        <v>44516</v>
      </c>
      <c r="B3112" t="s">
        <v>4624</v>
      </c>
      <c r="C3112" t="s">
        <v>480</v>
      </c>
      <c r="D3112" t="s">
        <v>481</v>
      </c>
      <c r="E3112" s="264" t="s">
        <v>4625</v>
      </c>
    </row>
    <row r="3113" spans="1:5">
      <c r="A3113">
        <v>44517</v>
      </c>
      <c r="B3113" t="s">
        <v>4626</v>
      </c>
      <c r="C3113" t="s">
        <v>480</v>
      </c>
      <c r="D3113" t="s">
        <v>481</v>
      </c>
      <c r="E3113" s="264" t="s">
        <v>4627</v>
      </c>
    </row>
    <row r="3114" spans="1:5">
      <c r="A3114">
        <v>11479</v>
      </c>
      <c r="B3114" t="s">
        <v>4628</v>
      </c>
      <c r="C3114" t="s">
        <v>478</v>
      </c>
      <c r="D3114" t="s">
        <v>479</v>
      </c>
      <c r="E3114" s="264" t="s">
        <v>7665</v>
      </c>
    </row>
    <row r="3115" spans="1:5">
      <c r="A3115">
        <v>11481</v>
      </c>
      <c r="B3115" t="s">
        <v>4629</v>
      </c>
      <c r="C3115" t="s">
        <v>478</v>
      </c>
      <c r="D3115" t="s">
        <v>479</v>
      </c>
      <c r="E3115" s="264" t="s">
        <v>7489</v>
      </c>
    </row>
    <row r="3116" spans="1:5">
      <c r="A3116">
        <v>43609</v>
      </c>
      <c r="B3116" t="s">
        <v>4630</v>
      </c>
      <c r="C3116" t="s">
        <v>478</v>
      </c>
      <c r="D3116" t="s">
        <v>479</v>
      </c>
      <c r="E3116" s="264" t="s">
        <v>7489</v>
      </c>
    </row>
    <row r="3117" spans="1:5">
      <c r="A3117">
        <v>11478</v>
      </c>
      <c r="B3117" t="s">
        <v>4631</v>
      </c>
      <c r="C3117" t="s">
        <v>478</v>
      </c>
      <c r="D3117" t="s">
        <v>479</v>
      </c>
      <c r="E3117" s="264" t="s">
        <v>7266</v>
      </c>
    </row>
    <row r="3118" spans="1:5">
      <c r="A3118">
        <v>43608</v>
      </c>
      <c r="B3118" t="s">
        <v>4632</v>
      </c>
      <c r="C3118" t="s">
        <v>478</v>
      </c>
      <c r="D3118" t="s">
        <v>479</v>
      </c>
      <c r="E3118" s="264" t="s">
        <v>7666</v>
      </c>
    </row>
    <row r="3119" spans="1:5">
      <c r="A3119">
        <v>11476</v>
      </c>
      <c r="B3119" t="s">
        <v>4633</v>
      </c>
      <c r="C3119" t="s">
        <v>478</v>
      </c>
      <c r="D3119" t="s">
        <v>479</v>
      </c>
      <c r="E3119" s="264" t="s">
        <v>7666</v>
      </c>
    </row>
    <row r="3120" spans="1:5">
      <c r="A3120">
        <v>40637</v>
      </c>
      <c r="B3120" t="s">
        <v>4634</v>
      </c>
      <c r="C3120" t="s">
        <v>478</v>
      </c>
      <c r="D3120" t="s">
        <v>481</v>
      </c>
      <c r="E3120" s="264" t="s">
        <v>9488</v>
      </c>
    </row>
    <row r="3121" spans="1:5">
      <c r="A3121">
        <v>13836</v>
      </c>
      <c r="B3121" t="s">
        <v>4635</v>
      </c>
      <c r="C3121" t="s">
        <v>478</v>
      </c>
      <c r="D3121" t="s">
        <v>481</v>
      </c>
      <c r="E3121" s="264" t="s">
        <v>7113</v>
      </c>
    </row>
    <row r="3122" spans="1:5">
      <c r="A3122">
        <v>14534</v>
      </c>
      <c r="B3122" t="s">
        <v>4636</v>
      </c>
      <c r="C3122" t="s">
        <v>478</v>
      </c>
      <c r="D3122" t="s">
        <v>481</v>
      </c>
      <c r="E3122" s="264" t="s">
        <v>7114</v>
      </c>
    </row>
    <row r="3123" spans="1:5">
      <c r="A3123">
        <v>14619</v>
      </c>
      <c r="B3123" t="s">
        <v>4637</v>
      </c>
      <c r="C3123" t="s">
        <v>478</v>
      </c>
      <c r="D3123" t="s">
        <v>479</v>
      </c>
      <c r="E3123" s="264" t="s">
        <v>9489</v>
      </c>
    </row>
    <row r="3124" spans="1:5">
      <c r="A3124">
        <v>14535</v>
      </c>
      <c r="B3124" t="s">
        <v>4638</v>
      </c>
      <c r="C3124" t="s">
        <v>478</v>
      </c>
      <c r="D3124" t="s">
        <v>481</v>
      </c>
      <c r="E3124" s="264" t="s">
        <v>7115</v>
      </c>
    </row>
    <row r="3125" spans="1:5">
      <c r="A3125">
        <v>39813</v>
      </c>
      <c r="B3125" t="s">
        <v>4639</v>
      </c>
      <c r="C3125" t="s">
        <v>478</v>
      </c>
      <c r="D3125" t="s">
        <v>481</v>
      </c>
      <c r="E3125" s="264" t="s">
        <v>9490</v>
      </c>
    </row>
    <row r="3126" spans="1:5">
      <c r="A3126">
        <v>40403</v>
      </c>
      <c r="B3126" t="s">
        <v>4640</v>
      </c>
      <c r="C3126" t="s">
        <v>478</v>
      </c>
      <c r="D3126" t="s">
        <v>479</v>
      </c>
      <c r="E3126" s="264" t="s">
        <v>9491</v>
      </c>
    </row>
    <row r="3127" spans="1:5">
      <c r="A3127">
        <v>12868</v>
      </c>
      <c r="B3127" t="s">
        <v>7116</v>
      </c>
      <c r="C3127" t="s">
        <v>482</v>
      </c>
      <c r="D3127" t="s">
        <v>479</v>
      </c>
      <c r="E3127" s="264" t="s">
        <v>7117</v>
      </c>
    </row>
    <row r="3128" spans="1:5">
      <c r="A3128">
        <v>40916</v>
      </c>
      <c r="B3128" t="s">
        <v>4641</v>
      </c>
      <c r="C3128" t="s">
        <v>488</v>
      </c>
      <c r="D3128" t="s">
        <v>479</v>
      </c>
      <c r="E3128" s="264" t="s">
        <v>7118</v>
      </c>
    </row>
    <row r="3129" spans="1:5">
      <c r="A3129">
        <v>4755</v>
      </c>
      <c r="B3129" t="s">
        <v>4642</v>
      </c>
      <c r="C3129" t="s">
        <v>482</v>
      </c>
      <c r="D3129" t="s">
        <v>479</v>
      </c>
      <c r="E3129" s="264" t="s">
        <v>991</v>
      </c>
    </row>
    <row r="3130" spans="1:5">
      <c r="A3130">
        <v>41067</v>
      </c>
      <c r="B3130" t="s">
        <v>4643</v>
      </c>
      <c r="C3130" t="s">
        <v>488</v>
      </c>
      <c r="D3130" t="s">
        <v>479</v>
      </c>
      <c r="E3130" s="264" t="s">
        <v>4644</v>
      </c>
    </row>
    <row r="3131" spans="1:5">
      <c r="A3131">
        <v>38463</v>
      </c>
      <c r="B3131" t="s">
        <v>4645</v>
      </c>
      <c r="C3131" t="s">
        <v>478</v>
      </c>
      <c r="D3131" t="s">
        <v>479</v>
      </c>
      <c r="E3131" s="264" t="s">
        <v>9074</v>
      </c>
    </row>
    <row r="3132" spans="1:5">
      <c r="A3132">
        <v>40703</v>
      </c>
      <c r="B3132" t="s">
        <v>4646</v>
      </c>
      <c r="C3132" t="s">
        <v>478</v>
      </c>
      <c r="D3132" t="s">
        <v>484</v>
      </c>
      <c r="E3132" s="264" t="s">
        <v>9492</v>
      </c>
    </row>
    <row r="3133" spans="1:5">
      <c r="A3133">
        <v>14531</v>
      </c>
      <c r="B3133" t="s">
        <v>4647</v>
      </c>
      <c r="C3133" t="s">
        <v>478</v>
      </c>
      <c r="D3133" t="s">
        <v>479</v>
      </c>
      <c r="E3133" s="264" t="s">
        <v>9493</v>
      </c>
    </row>
    <row r="3134" spans="1:5">
      <c r="A3134">
        <v>36533</v>
      </c>
      <c r="B3134" t="s">
        <v>4648</v>
      </c>
      <c r="C3134" t="s">
        <v>478</v>
      </c>
      <c r="D3134" t="s">
        <v>479</v>
      </c>
      <c r="E3134" s="264" t="s">
        <v>9494</v>
      </c>
    </row>
    <row r="3135" spans="1:5">
      <c r="A3135">
        <v>11616</v>
      </c>
      <c r="B3135" t="s">
        <v>4649</v>
      </c>
      <c r="C3135" t="s">
        <v>478</v>
      </c>
      <c r="D3135" t="s">
        <v>479</v>
      </c>
      <c r="E3135" s="264" t="s">
        <v>9495</v>
      </c>
    </row>
    <row r="3136" spans="1:5">
      <c r="A3136">
        <v>41898</v>
      </c>
      <c r="B3136" t="s">
        <v>4650</v>
      </c>
      <c r="C3136" t="s">
        <v>478</v>
      </c>
      <c r="D3136" t="s">
        <v>479</v>
      </c>
      <c r="E3136" s="264" t="s">
        <v>9496</v>
      </c>
    </row>
    <row r="3137" spans="1:5">
      <c r="A3137">
        <v>13447</v>
      </c>
      <c r="B3137" t="s">
        <v>4651</v>
      </c>
      <c r="C3137" t="s">
        <v>478</v>
      </c>
      <c r="D3137" t="s">
        <v>479</v>
      </c>
      <c r="E3137" s="264" t="s">
        <v>9497</v>
      </c>
    </row>
    <row r="3138" spans="1:5">
      <c r="A3138">
        <v>14529</v>
      </c>
      <c r="B3138" t="s">
        <v>4652</v>
      </c>
      <c r="C3138" t="s">
        <v>478</v>
      </c>
      <c r="D3138" t="s">
        <v>479</v>
      </c>
      <c r="E3138" s="264" t="s">
        <v>9498</v>
      </c>
    </row>
    <row r="3139" spans="1:5">
      <c r="A3139">
        <v>10747</v>
      </c>
      <c r="B3139" t="s">
        <v>4653</v>
      </c>
      <c r="C3139" t="s">
        <v>478</v>
      </c>
      <c r="D3139" t="s">
        <v>479</v>
      </c>
      <c r="E3139" s="264" t="s">
        <v>9499</v>
      </c>
    </row>
    <row r="3140" spans="1:5">
      <c r="A3140">
        <v>36141</v>
      </c>
      <c r="B3140" t="s">
        <v>4654</v>
      </c>
      <c r="C3140" t="s">
        <v>478</v>
      </c>
      <c r="D3140" t="s">
        <v>479</v>
      </c>
      <c r="E3140" s="264" t="s">
        <v>9500</v>
      </c>
    </row>
    <row r="3141" spans="1:5">
      <c r="A3141">
        <v>43651</v>
      </c>
      <c r="B3141" t="s">
        <v>4655</v>
      </c>
      <c r="C3141" t="s">
        <v>486</v>
      </c>
      <c r="D3141" t="s">
        <v>479</v>
      </c>
      <c r="E3141" s="264" t="s">
        <v>836</v>
      </c>
    </row>
    <row r="3142" spans="1:5">
      <c r="A3142">
        <v>43626</v>
      </c>
      <c r="B3142" t="s">
        <v>4656</v>
      </c>
      <c r="C3142" t="s">
        <v>486</v>
      </c>
      <c r="D3142" t="s">
        <v>484</v>
      </c>
      <c r="E3142" s="264" t="s">
        <v>932</v>
      </c>
    </row>
    <row r="3143" spans="1:5">
      <c r="A3143">
        <v>39434</v>
      </c>
      <c r="B3143" t="s">
        <v>4657</v>
      </c>
      <c r="C3143" t="s">
        <v>486</v>
      </c>
      <c r="D3143" t="s">
        <v>479</v>
      </c>
      <c r="E3143" s="264" t="s">
        <v>1105</v>
      </c>
    </row>
    <row r="3144" spans="1:5">
      <c r="A3144">
        <v>39433</v>
      </c>
      <c r="B3144" t="s">
        <v>4658</v>
      </c>
      <c r="C3144" t="s">
        <v>486</v>
      </c>
      <c r="D3144" t="s">
        <v>479</v>
      </c>
      <c r="E3144" s="264" t="s">
        <v>9501</v>
      </c>
    </row>
    <row r="3145" spans="1:5">
      <c r="A3145">
        <v>4049</v>
      </c>
      <c r="B3145" t="s">
        <v>4659</v>
      </c>
      <c r="C3145" t="s">
        <v>487</v>
      </c>
      <c r="D3145" t="s">
        <v>479</v>
      </c>
      <c r="E3145" s="264" t="s">
        <v>3027</v>
      </c>
    </row>
    <row r="3146" spans="1:5">
      <c r="A3146">
        <v>38120</v>
      </c>
      <c r="B3146" t="s">
        <v>197</v>
      </c>
      <c r="C3146" t="s">
        <v>486</v>
      </c>
      <c r="D3146" t="s">
        <v>481</v>
      </c>
      <c r="E3146" s="264" t="s">
        <v>9502</v>
      </c>
    </row>
    <row r="3147" spans="1:5">
      <c r="A3147">
        <v>43652</v>
      </c>
      <c r="B3147" t="s">
        <v>4660</v>
      </c>
      <c r="C3147" t="s">
        <v>486</v>
      </c>
      <c r="D3147" t="s">
        <v>479</v>
      </c>
      <c r="E3147" s="264" t="s">
        <v>1013</v>
      </c>
    </row>
    <row r="3148" spans="1:5">
      <c r="A3148">
        <v>10498</v>
      </c>
      <c r="B3148" t="s">
        <v>4661</v>
      </c>
      <c r="C3148" t="s">
        <v>486</v>
      </c>
      <c r="D3148" t="s">
        <v>481</v>
      </c>
      <c r="E3148" s="264" t="s">
        <v>7595</v>
      </c>
    </row>
    <row r="3149" spans="1:5">
      <c r="A3149">
        <v>4823</v>
      </c>
      <c r="B3149" t="s">
        <v>4662</v>
      </c>
      <c r="C3149" t="s">
        <v>486</v>
      </c>
      <c r="D3149" t="s">
        <v>479</v>
      </c>
      <c r="E3149" s="264" t="s">
        <v>7135</v>
      </c>
    </row>
    <row r="3150" spans="1:5">
      <c r="A3150">
        <v>38877</v>
      </c>
      <c r="B3150" t="s">
        <v>4663</v>
      </c>
      <c r="C3150" t="s">
        <v>486</v>
      </c>
      <c r="D3150" t="s">
        <v>479</v>
      </c>
      <c r="E3150" s="264" t="s">
        <v>6960</v>
      </c>
    </row>
    <row r="3151" spans="1:5">
      <c r="A3151">
        <v>34546</v>
      </c>
      <c r="B3151" t="s">
        <v>4664</v>
      </c>
      <c r="C3151" t="s">
        <v>486</v>
      </c>
      <c r="D3151" t="s">
        <v>479</v>
      </c>
      <c r="E3151" s="264" t="s">
        <v>810</v>
      </c>
    </row>
    <row r="3152" spans="1:5">
      <c r="A3152">
        <v>41387</v>
      </c>
      <c r="B3152" t="s">
        <v>4665</v>
      </c>
      <c r="C3152" t="s">
        <v>485</v>
      </c>
      <c r="D3152" t="s">
        <v>481</v>
      </c>
      <c r="E3152" s="264" t="s">
        <v>9503</v>
      </c>
    </row>
    <row r="3153" spans="1:5">
      <c r="A3153">
        <v>41388</v>
      </c>
      <c r="B3153" t="s">
        <v>4666</v>
      </c>
      <c r="C3153" t="s">
        <v>485</v>
      </c>
      <c r="D3153" t="s">
        <v>481</v>
      </c>
      <c r="E3153" s="264" t="s">
        <v>806</v>
      </c>
    </row>
    <row r="3154" spans="1:5">
      <c r="A3154">
        <v>41380</v>
      </c>
      <c r="B3154" t="s">
        <v>4667</v>
      </c>
      <c r="C3154" t="s">
        <v>478</v>
      </c>
      <c r="D3154" t="s">
        <v>481</v>
      </c>
      <c r="E3154" s="264" t="s">
        <v>9504</v>
      </c>
    </row>
    <row r="3155" spans="1:5">
      <c r="A3155">
        <v>41381</v>
      </c>
      <c r="B3155" t="s">
        <v>4668</v>
      </c>
      <c r="C3155" t="s">
        <v>478</v>
      </c>
      <c r="D3155" t="s">
        <v>481</v>
      </c>
      <c r="E3155" s="264" t="s">
        <v>9505</v>
      </c>
    </row>
    <row r="3156" spans="1:5">
      <c r="A3156">
        <v>41382</v>
      </c>
      <c r="B3156" t="s">
        <v>4669</v>
      </c>
      <c r="C3156" t="s">
        <v>478</v>
      </c>
      <c r="D3156" t="s">
        <v>481</v>
      </c>
      <c r="E3156" s="264" t="s">
        <v>9506</v>
      </c>
    </row>
    <row r="3157" spans="1:5">
      <c r="A3157">
        <v>41383</v>
      </c>
      <c r="B3157" t="s">
        <v>4670</v>
      </c>
      <c r="C3157" t="s">
        <v>478</v>
      </c>
      <c r="D3157" t="s">
        <v>481</v>
      </c>
      <c r="E3157" s="264" t="s">
        <v>9507</v>
      </c>
    </row>
    <row r="3158" spans="1:5">
      <c r="A3158">
        <v>41385</v>
      </c>
      <c r="B3158" t="s">
        <v>4671</v>
      </c>
      <c r="C3158" t="s">
        <v>478</v>
      </c>
      <c r="D3158" t="s">
        <v>481</v>
      </c>
      <c r="E3158" s="264" t="s">
        <v>9508</v>
      </c>
    </row>
    <row r="3159" spans="1:5">
      <c r="A3159">
        <v>11079</v>
      </c>
      <c r="B3159" t="s">
        <v>4672</v>
      </c>
      <c r="C3159" t="s">
        <v>483</v>
      </c>
      <c r="D3159" t="s">
        <v>479</v>
      </c>
      <c r="E3159" s="264" t="s">
        <v>9509</v>
      </c>
    </row>
    <row r="3160" spans="1:5">
      <c r="A3160">
        <v>11082</v>
      </c>
      <c r="B3160" t="s">
        <v>4673</v>
      </c>
      <c r="C3160" t="s">
        <v>483</v>
      </c>
      <c r="D3160" t="s">
        <v>479</v>
      </c>
      <c r="E3160" s="264" t="s">
        <v>9509</v>
      </c>
    </row>
    <row r="3161" spans="1:5">
      <c r="A3161">
        <v>4058</v>
      </c>
      <c r="B3161" t="s">
        <v>4674</v>
      </c>
      <c r="C3161" t="s">
        <v>482</v>
      </c>
      <c r="D3161" t="s">
        <v>479</v>
      </c>
      <c r="E3161" s="264" t="s">
        <v>1174</v>
      </c>
    </row>
    <row r="3162" spans="1:5">
      <c r="A3162">
        <v>40974</v>
      </c>
      <c r="B3162" t="s">
        <v>4675</v>
      </c>
      <c r="C3162" t="s">
        <v>488</v>
      </c>
      <c r="D3162" t="s">
        <v>479</v>
      </c>
      <c r="E3162" s="264" t="s">
        <v>1175</v>
      </c>
    </row>
    <row r="3163" spans="1:5">
      <c r="A3163">
        <v>34794</v>
      </c>
      <c r="B3163" t="s">
        <v>7668</v>
      </c>
      <c r="C3163" t="s">
        <v>482</v>
      </c>
      <c r="D3163" t="s">
        <v>479</v>
      </c>
      <c r="E3163" s="264" t="s">
        <v>1015</v>
      </c>
    </row>
    <row r="3164" spans="1:5">
      <c r="A3164">
        <v>40925</v>
      </c>
      <c r="B3164" t="s">
        <v>4676</v>
      </c>
      <c r="C3164" t="s">
        <v>488</v>
      </c>
      <c r="D3164" t="s">
        <v>479</v>
      </c>
      <c r="E3164" s="264" t="s">
        <v>7669</v>
      </c>
    </row>
    <row r="3165" spans="1:5">
      <c r="A3165">
        <v>13741</v>
      </c>
      <c r="B3165" t="s">
        <v>4677</v>
      </c>
      <c r="C3165" t="s">
        <v>478</v>
      </c>
      <c r="D3165" t="s">
        <v>479</v>
      </c>
      <c r="E3165" s="264" t="s">
        <v>9510</v>
      </c>
    </row>
    <row r="3166" spans="1:5">
      <c r="A3166">
        <v>3288</v>
      </c>
      <c r="B3166" t="s">
        <v>4678</v>
      </c>
      <c r="C3166" t="s">
        <v>485</v>
      </c>
      <c r="D3166" t="s">
        <v>481</v>
      </c>
      <c r="E3166" s="264" t="s">
        <v>1145</v>
      </c>
    </row>
    <row r="3167" spans="1:5">
      <c r="A3167">
        <v>13587</v>
      </c>
      <c r="B3167" t="s">
        <v>4679</v>
      </c>
      <c r="C3167" t="s">
        <v>485</v>
      </c>
      <c r="D3167" t="s">
        <v>481</v>
      </c>
      <c r="E3167" s="264" t="s">
        <v>1176</v>
      </c>
    </row>
    <row r="3168" spans="1:5">
      <c r="A3168">
        <v>38598</v>
      </c>
      <c r="B3168" t="s">
        <v>4680</v>
      </c>
      <c r="C3168" t="s">
        <v>478</v>
      </c>
      <c r="D3168" t="s">
        <v>479</v>
      </c>
      <c r="E3168" s="264" t="s">
        <v>8166</v>
      </c>
    </row>
    <row r="3169" spans="1:5">
      <c r="A3169">
        <v>38595</v>
      </c>
      <c r="B3169" t="s">
        <v>4681</v>
      </c>
      <c r="C3169" t="s">
        <v>478</v>
      </c>
      <c r="D3169" t="s">
        <v>479</v>
      </c>
      <c r="E3169" s="264" t="s">
        <v>1045</v>
      </c>
    </row>
    <row r="3170" spans="1:5">
      <c r="A3170">
        <v>38592</v>
      </c>
      <c r="B3170" t="s">
        <v>4682</v>
      </c>
      <c r="C3170" t="s">
        <v>478</v>
      </c>
      <c r="D3170" t="s">
        <v>479</v>
      </c>
      <c r="E3170" s="264" t="s">
        <v>1257</v>
      </c>
    </row>
    <row r="3171" spans="1:5">
      <c r="A3171">
        <v>38588</v>
      </c>
      <c r="B3171" t="s">
        <v>4683</v>
      </c>
      <c r="C3171" t="s">
        <v>478</v>
      </c>
      <c r="D3171" t="s">
        <v>479</v>
      </c>
      <c r="E3171" s="264" t="s">
        <v>7120</v>
      </c>
    </row>
    <row r="3172" spans="1:5">
      <c r="A3172">
        <v>38593</v>
      </c>
      <c r="B3172" t="s">
        <v>4684</v>
      </c>
      <c r="C3172" t="s">
        <v>478</v>
      </c>
      <c r="D3172" t="s">
        <v>479</v>
      </c>
      <c r="E3172" s="264" t="s">
        <v>2007</v>
      </c>
    </row>
    <row r="3173" spans="1:5">
      <c r="A3173">
        <v>38589</v>
      </c>
      <c r="B3173" t="s">
        <v>4685</v>
      </c>
      <c r="C3173" t="s">
        <v>478</v>
      </c>
      <c r="D3173" t="s">
        <v>479</v>
      </c>
      <c r="E3173" s="264" t="s">
        <v>9511</v>
      </c>
    </row>
    <row r="3174" spans="1:5">
      <c r="A3174">
        <v>38594</v>
      </c>
      <c r="B3174" t="s">
        <v>4686</v>
      </c>
      <c r="C3174" t="s">
        <v>478</v>
      </c>
      <c r="D3174" t="s">
        <v>479</v>
      </c>
      <c r="E3174" s="264" t="s">
        <v>9512</v>
      </c>
    </row>
    <row r="3175" spans="1:5">
      <c r="A3175">
        <v>34773</v>
      </c>
      <c r="B3175" t="s">
        <v>4687</v>
      </c>
      <c r="C3175" t="s">
        <v>478</v>
      </c>
      <c r="D3175" t="s">
        <v>479</v>
      </c>
      <c r="E3175" s="264" t="s">
        <v>2341</v>
      </c>
    </row>
    <row r="3176" spans="1:5">
      <c r="A3176">
        <v>34769</v>
      </c>
      <c r="B3176" t="s">
        <v>4688</v>
      </c>
      <c r="C3176" t="s">
        <v>478</v>
      </c>
      <c r="D3176" t="s">
        <v>479</v>
      </c>
      <c r="E3176" s="264" t="s">
        <v>8163</v>
      </c>
    </row>
    <row r="3177" spans="1:5">
      <c r="A3177">
        <v>34763</v>
      </c>
      <c r="B3177" t="s">
        <v>4689</v>
      </c>
      <c r="C3177" t="s">
        <v>478</v>
      </c>
      <c r="D3177" t="s">
        <v>479</v>
      </c>
      <c r="E3177" s="264" t="s">
        <v>1481</v>
      </c>
    </row>
    <row r="3178" spans="1:5">
      <c r="A3178">
        <v>34774</v>
      </c>
      <c r="B3178" t="s">
        <v>4690</v>
      </c>
      <c r="C3178" t="s">
        <v>478</v>
      </c>
      <c r="D3178" t="s">
        <v>479</v>
      </c>
      <c r="E3178" s="264" t="s">
        <v>9513</v>
      </c>
    </row>
    <row r="3179" spans="1:5">
      <c r="A3179">
        <v>34771</v>
      </c>
      <c r="B3179" t="s">
        <v>4691</v>
      </c>
      <c r="C3179" t="s">
        <v>478</v>
      </c>
      <c r="D3179" t="s">
        <v>479</v>
      </c>
      <c r="E3179" s="264" t="s">
        <v>974</v>
      </c>
    </row>
    <row r="3180" spans="1:5">
      <c r="A3180">
        <v>34764</v>
      </c>
      <c r="B3180" t="s">
        <v>4692</v>
      </c>
      <c r="C3180" t="s">
        <v>478</v>
      </c>
      <c r="D3180" t="s">
        <v>479</v>
      </c>
      <c r="E3180" s="264" t="s">
        <v>8319</v>
      </c>
    </row>
    <row r="3181" spans="1:5">
      <c r="A3181">
        <v>34788</v>
      </c>
      <c r="B3181" t="s">
        <v>4693</v>
      </c>
      <c r="C3181" t="s">
        <v>478</v>
      </c>
      <c r="D3181" t="s">
        <v>479</v>
      </c>
      <c r="E3181" s="264" t="s">
        <v>7682</v>
      </c>
    </row>
    <row r="3182" spans="1:5">
      <c r="A3182">
        <v>34781</v>
      </c>
      <c r="B3182" t="s">
        <v>4694</v>
      </c>
      <c r="C3182" t="s">
        <v>478</v>
      </c>
      <c r="D3182" t="s">
        <v>479</v>
      </c>
      <c r="E3182" s="264" t="s">
        <v>1166</v>
      </c>
    </row>
    <row r="3183" spans="1:5">
      <c r="A3183">
        <v>41682</v>
      </c>
      <c r="B3183" t="s">
        <v>4695</v>
      </c>
      <c r="C3183" t="s">
        <v>478</v>
      </c>
      <c r="D3183" t="s">
        <v>479</v>
      </c>
      <c r="E3183" s="264" t="s">
        <v>7426</v>
      </c>
    </row>
    <row r="3184" spans="1:5">
      <c r="A3184">
        <v>41683</v>
      </c>
      <c r="B3184" t="s">
        <v>4696</v>
      </c>
      <c r="C3184" t="s">
        <v>478</v>
      </c>
      <c r="D3184" t="s">
        <v>479</v>
      </c>
      <c r="E3184" s="264" t="s">
        <v>9514</v>
      </c>
    </row>
    <row r="3185" spans="1:5">
      <c r="A3185">
        <v>41680</v>
      </c>
      <c r="B3185" t="s">
        <v>4697</v>
      </c>
      <c r="C3185" t="s">
        <v>478</v>
      </c>
      <c r="D3185" t="s">
        <v>479</v>
      </c>
      <c r="E3185" s="264" t="s">
        <v>7062</v>
      </c>
    </row>
    <row r="3186" spans="1:5">
      <c r="A3186">
        <v>41679</v>
      </c>
      <c r="B3186" t="s">
        <v>4698</v>
      </c>
      <c r="C3186" t="s">
        <v>478</v>
      </c>
      <c r="D3186" t="s">
        <v>479</v>
      </c>
      <c r="E3186" s="264" t="s">
        <v>9515</v>
      </c>
    </row>
    <row r="3187" spans="1:5">
      <c r="A3187">
        <v>41681</v>
      </c>
      <c r="B3187" t="s">
        <v>4699</v>
      </c>
      <c r="C3187" t="s">
        <v>478</v>
      </c>
      <c r="D3187" t="s">
        <v>479</v>
      </c>
      <c r="E3187" s="264" t="s">
        <v>7440</v>
      </c>
    </row>
    <row r="3188" spans="1:5">
      <c r="A3188">
        <v>43386</v>
      </c>
      <c r="B3188" t="s">
        <v>4700</v>
      </c>
      <c r="C3188" t="s">
        <v>478</v>
      </c>
      <c r="D3188" t="s">
        <v>479</v>
      </c>
      <c r="E3188" s="264" t="s">
        <v>9516</v>
      </c>
    </row>
    <row r="3189" spans="1:5">
      <c r="A3189">
        <v>4059</v>
      </c>
      <c r="B3189" t="s">
        <v>4701</v>
      </c>
      <c r="C3189" t="s">
        <v>485</v>
      </c>
      <c r="D3189" t="s">
        <v>479</v>
      </c>
      <c r="E3189" s="264" t="s">
        <v>7426</v>
      </c>
    </row>
    <row r="3190" spans="1:5">
      <c r="A3190">
        <v>4062</v>
      </c>
      <c r="B3190" t="s">
        <v>4702</v>
      </c>
      <c r="C3190" t="s">
        <v>478</v>
      </c>
      <c r="D3190" t="s">
        <v>479</v>
      </c>
      <c r="E3190" s="264" t="s">
        <v>7426</v>
      </c>
    </row>
    <row r="3191" spans="1:5">
      <c r="A3191">
        <v>4061</v>
      </c>
      <c r="B3191" t="s">
        <v>4703</v>
      </c>
      <c r="C3191" t="s">
        <v>478</v>
      </c>
      <c r="D3191" t="s">
        <v>479</v>
      </c>
      <c r="E3191" s="264" t="s">
        <v>5549</v>
      </c>
    </row>
    <row r="3192" spans="1:5">
      <c r="A3192">
        <v>41315</v>
      </c>
      <c r="B3192" t="s">
        <v>4704</v>
      </c>
      <c r="C3192" t="s">
        <v>486</v>
      </c>
      <c r="D3192" t="s">
        <v>479</v>
      </c>
      <c r="E3192" s="264" t="s">
        <v>9517</v>
      </c>
    </row>
    <row r="3193" spans="1:5">
      <c r="A3193">
        <v>43148</v>
      </c>
      <c r="B3193" t="s">
        <v>4705</v>
      </c>
      <c r="C3193" t="s">
        <v>486</v>
      </c>
      <c r="D3193" t="s">
        <v>479</v>
      </c>
      <c r="E3193" s="264" t="s">
        <v>8236</v>
      </c>
    </row>
    <row r="3194" spans="1:5">
      <c r="A3194">
        <v>43147</v>
      </c>
      <c r="B3194" t="s">
        <v>4706</v>
      </c>
      <c r="C3194" t="s">
        <v>486</v>
      </c>
      <c r="D3194" t="s">
        <v>479</v>
      </c>
      <c r="E3194" s="264" t="s">
        <v>1292</v>
      </c>
    </row>
    <row r="3195" spans="1:5">
      <c r="A3195">
        <v>10608</v>
      </c>
      <c r="B3195" t="s">
        <v>4707</v>
      </c>
      <c r="C3195" t="s">
        <v>478</v>
      </c>
      <c r="D3195" t="s">
        <v>481</v>
      </c>
      <c r="E3195" s="264" t="s">
        <v>7121</v>
      </c>
    </row>
    <row r="3196" spans="1:5">
      <c r="A3196">
        <v>4069</v>
      </c>
      <c r="B3196" t="s">
        <v>4708</v>
      </c>
      <c r="C3196" t="s">
        <v>482</v>
      </c>
      <c r="D3196" t="s">
        <v>479</v>
      </c>
      <c r="E3196" s="264" t="s">
        <v>944</v>
      </c>
    </row>
    <row r="3197" spans="1:5">
      <c r="A3197">
        <v>40819</v>
      </c>
      <c r="B3197" t="s">
        <v>4709</v>
      </c>
      <c r="C3197" t="s">
        <v>488</v>
      </c>
      <c r="D3197" t="s">
        <v>479</v>
      </c>
      <c r="E3197" s="264" t="s">
        <v>1180</v>
      </c>
    </row>
    <row r="3198" spans="1:5">
      <c r="A3198">
        <v>34361</v>
      </c>
      <c r="B3198" t="s">
        <v>4710</v>
      </c>
      <c r="C3198" t="s">
        <v>486</v>
      </c>
      <c r="D3198" t="s">
        <v>479</v>
      </c>
      <c r="E3198" s="264" t="s">
        <v>9518</v>
      </c>
    </row>
    <row r="3199" spans="1:5">
      <c r="A3199">
        <v>36512</v>
      </c>
      <c r="B3199" t="s">
        <v>4711</v>
      </c>
      <c r="C3199" t="s">
        <v>478</v>
      </c>
      <c r="D3199" t="s">
        <v>481</v>
      </c>
      <c r="E3199" s="264" t="s">
        <v>9519</v>
      </c>
    </row>
    <row r="3200" spans="1:5">
      <c r="A3200">
        <v>44478</v>
      </c>
      <c r="B3200" t="s">
        <v>4712</v>
      </c>
      <c r="C3200" t="s">
        <v>486</v>
      </c>
      <c r="D3200" t="s">
        <v>481</v>
      </c>
      <c r="E3200" s="264" t="s">
        <v>6922</v>
      </c>
    </row>
    <row r="3201" spans="1:5">
      <c r="A3201">
        <v>44477</v>
      </c>
      <c r="B3201" t="s">
        <v>4713</v>
      </c>
      <c r="C3201" t="s">
        <v>486</v>
      </c>
      <c r="D3201" t="s">
        <v>481</v>
      </c>
      <c r="E3201" s="264" t="s">
        <v>6922</v>
      </c>
    </row>
    <row r="3202" spans="1:5">
      <c r="A3202">
        <v>11697</v>
      </c>
      <c r="B3202" t="s">
        <v>4714</v>
      </c>
      <c r="C3202" t="s">
        <v>478</v>
      </c>
      <c r="D3202" t="s">
        <v>479</v>
      </c>
      <c r="E3202" s="264" t="s">
        <v>7671</v>
      </c>
    </row>
    <row r="3203" spans="1:5">
      <c r="A3203">
        <v>11698</v>
      </c>
      <c r="B3203" t="s">
        <v>4715</v>
      </c>
      <c r="C3203" t="s">
        <v>478</v>
      </c>
      <c r="D3203" t="s">
        <v>479</v>
      </c>
      <c r="E3203" s="264" t="s">
        <v>7672</v>
      </c>
    </row>
    <row r="3204" spans="1:5">
      <c r="A3204">
        <v>10432</v>
      </c>
      <c r="B3204" t="s">
        <v>4716</v>
      </c>
      <c r="C3204" t="s">
        <v>478</v>
      </c>
      <c r="D3204" t="s">
        <v>479</v>
      </c>
      <c r="E3204" s="264" t="s">
        <v>7122</v>
      </c>
    </row>
    <row r="3205" spans="1:5">
      <c r="A3205">
        <v>11699</v>
      </c>
      <c r="B3205" t="s">
        <v>4717</v>
      </c>
      <c r="C3205" t="s">
        <v>478</v>
      </c>
      <c r="D3205" t="s">
        <v>479</v>
      </c>
      <c r="E3205" s="264" t="s">
        <v>7673</v>
      </c>
    </row>
    <row r="3206" spans="1:5">
      <c r="A3206">
        <v>44020</v>
      </c>
      <c r="B3206" t="s">
        <v>4718</v>
      </c>
      <c r="C3206" t="s">
        <v>478</v>
      </c>
      <c r="D3206" t="s">
        <v>479</v>
      </c>
      <c r="E3206" s="264" t="s">
        <v>7123</v>
      </c>
    </row>
    <row r="3207" spans="1:5">
      <c r="A3207">
        <v>41420</v>
      </c>
      <c r="B3207" t="s">
        <v>4719</v>
      </c>
      <c r="C3207" t="s">
        <v>478</v>
      </c>
      <c r="D3207" t="s">
        <v>481</v>
      </c>
      <c r="E3207" s="264" t="s">
        <v>1036</v>
      </c>
    </row>
    <row r="3208" spans="1:5">
      <c r="A3208">
        <v>41422</v>
      </c>
      <c r="B3208" t="s">
        <v>4720</v>
      </c>
      <c r="C3208" t="s">
        <v>478</v>
      </c>
      <c r="D3208" t="s">
        <v>481</v>
      </c>
      <c r="E3208" s="264" t="s">
        <v>1191</v>
      </c>
    </row>
    <row r="3209" spans="1:5">
      <c r="A3209">
        <v>41425</v>
      </c>
      <c r="B3209" t="s">
        <v>4721</v>
      </c>
      <c r="C3209" t="s">
        <v>478</v>
      </c>
      <c r="D3209" t="s">
        <v>481</v>
      </c>
      <c r="E3209" s="264" t="s">
        <v>1293</v>
      </c>
    </row>
    <row r="3210" spans="1:5">
      <c r="A3210">
        <v>41426</v>
      </c>
      <c r="B3210" t="s">
        <v>4722</v>
      </c>
      <c r="C3210" t="s">
        <v>478</v>
      </c>
      <c r="D3210" t="s">
        <v>481</v>
      </c>
      <c r="E3210" s="264" t="s">
        <v>8995</v>
      </c>
    </row>
    <row r="3211" spans="1:5">
      <c r="A3211">
        <v>41419</v>
      </c>
      <c r="B3211" t="s">
        <v>4723</v>
      </c>
      <c r="C3211" t="s">
        <v>478</v>
      </c>
      <c r="D3211" t="s">
        <v>481</v>
      </c>
      <c r="E3211" s="264" t="s">
        <v>8679</v>
      </c>
    </row>
    <row r="3212" spans="1:5">
      <c r="A3212">
        <v>41421</v>
      </c>
      <c r="B3212" t="s">
        <v>4724</v>
      </c>
      <c r="C3212" t="s">
        <v>478</v>
      </c>
      <c r="D3212" t="s">
        <v>481</v>
      </c>
      <c r="E3212" s="264" t="s">
        <v>1100</v>
      </c>
    </row>
    <row r="3213" spans="1:5">
      <c r="A3213">
        <v>41414</v>
      </c>
      <c r="B3213" t="s">
        <v>4725</v>
      </c>
      <c r="C3213" t="s">
        <v>478</v>
      </c>
      <c r="D3213" t="s">
        <v>481</v>
      </c>
      <c r="E3213" s="264" t="s">
        <v>9520</v>
      </c>
    </row>
    <row r="3214" spans="1:5">
      <c r="A3214">
        <v>41415</v>
      </c>
      <c r="B3214" t="s">
        <v>4726</v>
      </c>
      <c r="C3214" t="s">
        <v>478</v>
      </c>
      <c r="D3214" t="s">
        <v>481</v>
      </c>
      <c r="E3214" s="264" t="s">
        <v>1284</v>
      </c>
    </row>
    <row r="3215" spans="1:5">
      <c r="A3215">
        <v>37514</v>
      </c>
      <c r="B3215" t="s">
        <v>4727</v>
      </c>
      <c r="C3215" t="s">
        <v>478</v>
      </c>
      <c r="D3215" t="s">
        <v>484</v>
      </c>
      <c r="E3215" s="264" t="s">
        <v>9521</v>
      </c>
    </row>
    <row r="3216" spans="1:5">
      <c r="A3216">
        <v>37519</v>
      </c>
      <c r="B3216" t="s">
        <v>4728</v>
      </c>
      <c r="C3216" t="s">
        <v>478</v>
      </c>
      <c r="D3216" t="s">
        <v>479</v>
      </c>
      <c r="E3216" s="264" t="s">
        <v>9522</v>
      </c>
    </row>
    <row r="3217" spans="1:5">
      <c r="A3217">
        <v>37520</v>
      </c>
      <c r="B3217" t="s">
        <v>4729</v>
      </c>
      <c r="C3217" t="s">
        <v>478</v>
      </c>
      <c r="D3217" t="s">
        <v>479</v>
      </c>
      <c r="E3217" s="264" t="s">
        <v>9523</v>
      </c>
    </row>
    <row r="3218" spans="1:5">
      <c r="A3218">
        <v>37521</v>
      </c>
      <c r="B3218" t="s">
        <v>4730</v>
      </c>
      <c r="C3218" t="s">
        <v>478</v>
      </c>
      <c r="D3218" t="s">
        <v>479</v>
      </c>
      <c r="E3218" s="264" t="s">
        <v>9524</v>
      </c>
    </row>
    <row r="3219" spans="1:5">
      <c r="A3219">
        <v>37522</v>
      </c>
      <c r="B3219" t="s">
        <v>4731</v>
      </c>
      <c r="C3219" t="s">
        <v>478</v>
      </c>
      <c r="D3219" t="s">
        <v>479</v>
      </c>
      <c r="E3219" s="264" t="s">
        <v>9525</v>
      </c>
    </row>
    <row r="3220" spans="1:5">
      <c r="A3220">
        <v>21109</v>
      </c>
      <c r="B3220" t="s">
        <v>4732</v>
      </c>
      <c r="C3220" t="s">
        <v>478</v>
      </c>
      <c r="D3220" t="s">
        <v>481</v>
      </c>
      <c r="E3220" s="264" t="s">
        <v>7676</v>
      </c>
    </row>
    <row r="3221" spans="1:5">
      <c r="A3221">
        <v>37546</v>
      </c>
      <c r="B3221" t="s">
        <v>4733</v>
      </c>
      <c r="C3221" t="s">
        <v>478</v>
      </c>
      <c r="D3221" t="s">
        <v>479</v>
      </c>
      <c r="E3221" s="264" t="s">
        <v>4734</v>
      </c>
    </row>
    <row r="3222" spans="1:5">
      <c r="A3222">
        <v>37544</v>
      </c>
      <c r="B3222" t="s">
        <v>4735</v>
      </c>
      <c r="C3222" t="s">
        <v>478</v>
      </c>
      <c r="D3222" t="s">
        <v>479</v>
      </c>
      <c r="E3222" s="264" t="s">
        <v>4736</v>
      </c>
    </row>
    <row r="3223" spans="1:5">
      <c r="A3223">
        <v>37545</v>
      </c>
      <c r="B3223" t="s">
        <v>4737</v>
      </c>
      <c r="C3223" t="s">
        <v>478</v>
      </c>
      <c r="D3223" t="s">
        <v>479</v>
      </c>
      <c r="E3223" s="264" t="s">
        <v>4738</v>
      </c>
    </row>
    <row r="3224" spans="1:5">
      <c r="A3224">
        <v>36793</v>
      </c>
      <c r="B3224" t="s">
        <v>4739</v>
      </c>
      <c r="C3224" t="s">
        <v>478</v>
      </c>
      <c r="D3224" t="s">
        <v>479</v>
      </c>
      <c r="E3224" s="264" t="s">
        <v>9526</v>
      </c>
    </row>
    <row r="3225" spans="1:5">
      <c r="A3225">
        <v>11769</v>
      </c>
      <c r="B3225" t="s">
        <v>4740</v>
      </c>
      <c r="C3225" t="s">
        <v>478</v>
      </c>
      <c r="D3225" t="s">
        <v>479</v>
      </c>
      <c r="E3225" s="264" t="s">
        <v>9527</v>
      </c>
    </row>
    <row r="3226" spans="1:5">
      <c r="A3226">
        <v>11771</v>
      </c>
      <c r="B3226" t="s">
        <v>4741</v>
      </c>
      <c r="C3226" t="s">
        <v>478</v>
      </c>
      <c r="D3226" t="s">
        <v>479</v>
      </c>
      <c r="E3226" s="264" t="s">
        <v>9528</v>
      </c>
    </row>
    <row r="3227" spans="1:5">
      <c r="A3227">
        <v>39919</v>
      </c>
      <c r="B3227" t="s">
        <v>4742</v>
      </c>
      <c r="C3227" t="s">
        <v>478</v>
      </c>
      <c r="D3227" t="s">
        <v>479</v>
      </c>
      <c r="E3227" s="264" t="s">
        <v>4743</v>
      </c>
    </row>
    <row r="3228" spans="1:5">
      <c r="A3228">
        <v>38385</v>
      </c>
      <c r="B3228" t="s">
        <v>4744</v>
      </c>
      <c r="C3228" t="s">
        <v>478</v>
      </c>
      <c r="D3228" t="s">
        <v>479</v>
      </c>
      <c r="E3228" s="264" t="s">
        <v>9529</v>
      </c>
    </row>
    <row r="3229" spans="1:5">
      <c r="A3229">
        <v>36800</v>
      </c>
      <c r="B3229" t="s">
        <v>4745</v>
      </c>
      <c r="C3229" t="s">
        <v>478</v>
      </c>
      <c r="D3229" t="s">
        <v>479</v>
      </c>
      <c r="E3229" s="264" t="s">
        <v>9530</v>
      </c>
    </row>
    <row r="3230" spans="1:5">
      <c r="A3230">
        <v>37587</v>
      </c>
      <c r="B3230" t="s">
        <v>4746</v>
      </c>
      <c r="C3230" t="s">
        <v>478</v>
      </c>
      <c r="D3230" t="s">
        <v>479</v>
      </c>
      <c r="E3230" s="264" t="s">
        <v>9531</v>
      </c>
    </row>
    <row r="3231" spans="1:5">
      <c r="A3231">
        <v>11561</v>
      </c>
      <c r="B3231" t="s">
        <v>4747</v>
      </c>
      <c r="C3231" t="s">
        <v>478</v>
      </c>
      <c r="D3231" t="s">
        <v>479</v>
      </c>
      <c r="E3231" s="264" t="s">
        <v>9532</v>
      </c>
    </row>
    <row r="3232" spans="1:5">
      <c r="A3232">
        <v>43604</v>
      </c>
      <c r="B3232" t="s">
        <v>4748</v>
      </c>
      <c r="C3232" t="s">
        <v>478</v>
      </c>
      <c r="D3232" t="s">
        <v>479</v>
      </c>
      <c r="E3232" s="264" t="s">
        <v>9533</v>
      </c>
    </row>
    <row r="3233" spans="1:5">
      <c r="A3233">
        <v>11560</v>
      </c>
      <c r="B3233" t="s">
        <v>4749</v>
      </c>
      <c r="C3233" t="s">
        <v>478</v>
      </c>
      <c r="D3233" t="s">
        <v>479</v>
      </c>
      <c r="E3233" s="264" t="s">
        <v>9534</v>
      </c>
    </row>
    <row r="3234" spans="1:5">
      <c r="A3234">
        <v>11499</v>
      </c>
      <c r="B3234" t="s">
        <v>4750</v>
      </c>
      <c r="C3234" t="s">
        <v>478</v>
      </c>
      <c r="D3234" t="s">
        <v>479</v>
      </c>
      <c r="E3234" s="264" t="s">
        <v>7677</v>
      </c>
    </row>
    <row r="3235" spans="1:5">
      <c r="A3235">
        <v>34761</v>
      </c>
      <c r="B3235" t="s">
        <v>7678</v>
      </c>
      <c r="C3235" t="s">
        <v>482</v>
      </c>
      <c r="D3235" t="s">
        <v>479</v>
      </c>
      <c r="E3235" s="264" t="s">
        <v>1199</v>
      </c>
    </row>
    <row r="3236" spans="1:5">
      <c r="A3236">
        <v>40924</v>
      </c>
      <c r="B3236" t="s">
        <v>4751</v>
      </c>
      <c r="C3236" t="s">
        <v>488</v>
      </c>
      <c r="D3236" t="s">
        <v>479</v>
      </c>
      <c r="E3236" s="264" t="s">
        <v>7679</v>
      </c>
    </row>
    <row r="3237" spans="1:5">
      <c r="A3237">
        <v>40983</v>
      </c>
      <c r="B3237" t="s">
        <v>4752</v>
      </c>
      <c r="C3237" t="s">
        <v>488</v>
      </c>
      <c r="D3237" t="s">
        <v>479</v>
      </c>
      <c r="E3237" s="264" t="s">
        <v>1182</v>
      </c>
    </row>
    <row r="3238" spans="1:5">
      <c r="A3238">
        <v>44497</v>
      </c>
      <c r="B3238" t="s">
        <v>4753</v>
      </c>
      <c r="C3238" t="s">
        <v>482</v>
      </c>
      <c r="D3238" t="s">
        <v>479</v>
      </c>
      <c r="E3238" s="264" t="s">
        <v>1183</v>
      </c>
    </row>
    <row r="3239" spans="1:5">
      <c r="A3239">
        <v>2437</v>
      </c>
      <c r="B3239" t="s">
        <v>7680</v>
      </c>
      <c r="C3239" t="s">
        <v>482</v>
      </c>
      <c r="D3239" t="s">
        <v>479</v>
      </c>
      <c r="E3239" s="264" t="s">
        <v>6926</v>
      </c>
    </row>
    <row r="3240" spans="1:5">
      <c r="A3240">
        <v>40921</v>
      </c>
      <c r="B3240" t="s">
        <v>4754</v>
      </c>
      <c r="C3240" t="s">
        <v>488</v>
      </c>
      <c r="D3240" t="s">
        <v>479</v>
      </c>
      <c r="E3240" s="264" t="s">
        <v>7681</v>
      </c>
    </row>
    <row r="3241" spans="1:5">
      <c r="A3241">
        <v>14252</v>
      </c>
      <c r="B3241" t="s">
        <v>4755</v>
      </c>
      <c r="C3241" t="s">
        <v>478</v>
      </c>
      <c r="D3241" t="s">
        <v>479</v>
      </c>
      <c r="E3241" s="264" t="s">
        <v>9535</v>
      </c>
    </row>
    <row r="3242" spans="1:5">
      <c r="A3242">
        <v>730</v>
      </c>
      <c r="B3242" t="s">
        <v>4756</v>
      </c>
      <c r="C3242" t="s">
        <v>478</v>
      </c>
      <c r="D3242" t="s">
        <v>479</v>
      </c>
      <c r="E3242" s="264" t="s">
        <v>9536</v>
      </c>
    </row>
    <row r="3243" spans="1:5">
      <c r="A3243">
        <v>723</v>
      </c>
      <c r="B3243" t="s">
        <v>4757</v>
      </c>
      <c r="C3243" t="s">
        <v>478</v>
      </c>
      <c r="D3243" t="s">
        <v>479</v>
      </c>
      <c r="E3243" s="264" t="s">
        <v>9537</v>
      </c>
    </row>
    <row r="3244" spans="1:5">
      <c r="A3244">
        <v>36502</v>
      </c>
      <c r="B3244" t="s">
        <v>4758</v>
      </c>
      <c r="C3244" t="s">
        <v>478</v>
      </c>
      <c r="D3244" t="s">
        <v>479</v>
      </c>
      <c r="E3244" s="264" t="s">
        <v>9538</v>
      </c>
    </row>
    <row r="3245" spans="1:5">
      <c r="A3245">
        <v>36503</v>
      </c>
      <c r="B3245" t="s">
        <v>4759</v>
      </c>
      <c r="C3245" t="s">
        <v>478</v>
      </c>
      <c r="D3245" t="s">
        <v>479</v>
      </c>
      <c r="E3245" s="264" t="s">
        <v>9539</v>
      </c>
    </row>
    <row r="3246" spans="1:5">
      <c r="A3246">
        <v>4090</v>
      </c>
      <c r="B3246" t="s">
        <v>4760</v>
      </c>
      <c r="C3246" t="s">
        <v>478</v>
      </c>
      <c r="D3246" t="s">
        <v>484</v>
      </c>
      <c r="E3246" s="264" t="s">
        <v>9540</v>
      </c>
    </row>
    <row r="3247" spans="1:5">
      <c r="A3247">
        <v>13227</v>
      </c>
      <c r="B3247" t="s">
        <v>4761</v>
      </c>
      <c r="C3247" t="s">
        <v>478</v>
      </c>
      <c r="D3247" t="s">
        <v>479</v>
      </c>
      <c r="E3247" s="264" t="s">
        <v>9541</v>
      </c>
    </row>
    <row r="3248" spans="1:5">
      <c r="A3248">
        <v>10597</v>
      </c>
      <c r="B3248" t="s">
        <v>4762</v>
      </c>
      <c r="C3248" t="s">
        <v>478</v>
      </c>
      <c r="D3248" t="s">
        <v>479</v>
      </c>
      <c r="E3248" s="264" t="s">
        <v>9542</v>
      </c>
    </row>
    <row r="3249" spans="1:5">
      <c r="A3249">
        <v>39628</v>
      </c>
      <c r="B3249" t="s">
        <v>4763</v>
      </c>
      <c r="C3249" t="s">
        <v>478</v>
      </c>
      <c r="D3249" t="s">
        <v>481</v>
      </c>
      <c r="E3249" s="264" t="s">
        <v>9543</v>
      </c>
    </row>
    <row r="3250" spans="1:5">
      <c r="A3250">
        <v>39404</v>
      </c>
      <c r="B3250" t="s">
        <v>4764</v>
      </c>
      <c r="C3250" t="s">
        <v>478</v>
      </c>
      <c r="D3250" t="s">
        <v>481</v>
      </c>
      <c r="E3250" s="264" t="s">
        <v>9544</v>
      </c>
    </row>
    <row r="3251" spans="1:5">
      <c r="A3251">
        <v>39402</v>
      </c>
      <c r="B3251" t="s">
        <v>4765</v>
      </c>
      <c r="C3251" t="s">
        <v>478</v>
      </c>
      <c r="D3251" t="s">
        <v>481</v>
      </c>
      <c r="E3251" s="264" t="s">
        <v>9545</v>
      </c>
    </row>
    <row r="3252" spans="1:5">
      <c r="A3252">
        <v>39403</v>
      </c>
      <c r="B3252" t="s">
        <v>4766</v>
      </c>
      <c r="C3252" t="s">
        <v>478</v>
      </c>
      <c r="D3252" t="s">
        <v>481</v>
      </c>
      <c r="E3252" s="264" t="s">
        <v>9546</v>
      </c>
    </row>
    <row r="3253" spans="1:5">
      <c r="A3253">
        <v>4093</v>
      </c>
      <c r="B3253" t="s">
        <v>4767</v>
      </c>
      <c r="C3253" t="s">
        <v>482</v>
      </c>
      <c r="D3253" t="s">
        <v>479</v>
      </c>
      <c r="E3253" s="264" t="s">
        <v>981</v>
      </c>
    </row>
    <row r="3254" spans="1:5">
      <c r="A3254">
        <v>10512</v>
      </c>
      <c r="B3254" t="s">
        <v>4768</v>
      </c>
      <c r="C3254" t="s">
        <v>488</v>
      </c>
      <c r="D3254" t="s">
        <v>479</v>
      </c>
      <c r="E3254" s="264" t="s">
        <v>1184</v>
      </c>
    </row>
    <row r="3255" spans="1:5">
      <c r="A3255">
        <v>20020</v>
      </c>
      <c r="B3255" t="s">
        <v>4769</v>
      </c>
      <c r="C3255" t="s">
        <v>482</v>
      </c>
      <c r="D3255" t="s">
        <v>479</v>
      </c>
      <c r="E3255" s="264" t="s">
        <v>1185</v>
      </c>
    </row>
    <row r="3256" spans="1:5">
      <c r="A3256">
        <v>41038</v>
      </c>
      <c r="B3256" t="s">
        <v>4770</v>
      </c>
      <c r="C3256" t="s">
        <v>488</v>
      </c>
      <c r="D3256" t="s">
        <v>479</v>
      </c>
      <c r="E3256" s="264" t="s">
        <v>1186</v>
      </c>
    </row>
    <row r="3257" spans="1:5">
      <c r="A3257">
        <v>4094</v>
      </c>
      <c r="B3257" t="s">
        <v>4771</v>
      </c>
      <c r="C3257" t="s">
        <v>482</v>
      </c>
      <c r="D3257" t="s">
        <v>479</v>
      </c>
      <c r="E3257" s="264" t="s">
        <v>1187</v>
      </c>
    </row>
    <row r="3258" spans="1:5">
      <c r="A3258">
        <v>40988</v>
      </c>
      <c r="B3258" t="s">
        <v>4772</v>
      </c>
      <c r="C3258" t="s">
        <v>488</v>
      </c>
      <c r="D3258" t="s">
        <v>479</v>
      </c>
      <c r="E3258" s="264" t="s">
        <v>1188</v>
      </c>
    </row>
    <row r="3259" spans="1:5">
      <c r="A3259">
        <v>4095</v>
      </c>
      <c r="B3259" t="s">
        <v>4773</v>
      </c>
      <c r="C3259" t="s">
        <v>482</v>
      </c>
      <c r="D3259" t="s">
        <v>479</v>
      </c>
      <c r="E3259" s="264" t="s">
        <v>1189</v>
      </c>
    </row>
    <row r="3260" spans="1:5">
      <c r="A3260">
        <v>40990</v>
      </c>
      <c r="B3260" t="s">
        <v>4774</v>
      </c>
      <c r="C3260" t="s">
        <v>488</v>
      </c>
      <c r="D3260" t="s">
        <v>479</v>
      </c>
      <c r="E3260" s="264" t="s">
        <v>1190</v>
      </c>
    </row>
    <row r="3261" spans="1:5">
      <c r="A3261">
        <v>4097</v>
      </c>
      <c r="B3261" t="s">
        <v>4775</v>
      </c>
      <c r="C3261" t="s">
        <v>482</v>
      </c>
      <c r="D3261" t="s">
        <v>479</v>
      </c>
      <c r="E3261" s="264" t="s">
        <v>1191</v>
      </c>
    </row>
    <row r="3262" spans="1:5">
      <c r="A3262">
        <v>40994</v>
      </c>
      <c r="B3262" t="s">
        <v>4776</v>
      </c>
      <c r="C3262" t="s">
        <v>488</v>
      </c>
      <c r="D3262" t="s">
        <v>479</v>
      </c>
      <c r="E3262" s="264" t="s">
        <v>1192</v>
      </c>
    </row>
    <row r="3263" spans="1:5">
      <c r="A3263">
        <v>4096</v>
      </c>
      <c r="B3263" t="s">
        <v>4777</v>
      </c>
      <c r="C3263" t="s">
        <v>482</v>
      </c>
      <c r="D3263" t="s">
        <v>479</v>
      </c>
      <c r="E3263" s="264" t="s">
        <v>1193</v>
      </c>
    </row>
    <row r="3264" spans="1:5">
      <c r="A3264">
        <v>40992</v>
      </c>
      <c r="B3264" t="s">
        <v>4778</v>
      </c>
      <c r="C3264" t="s">
        <v>488</v>
      </c>
      <c r="D3264" t="s">
        <v>479</v>
      </c>
      <c r="E3264" s="264" t="s">
        <v>1194</v>
      </c>
    </row>
    <row r="3265" spans="1:5">
      <c r="A3265">
        <v>4114</v>
      </c>
      <c r="B3265" t="s">
        <v>4779</v>
      </c>
      <c r="C3265" t="s">
        <v>478</v>
      </c>
      <c r="D3265" t="s">
        <v>479</v>
      </c>
      <c r="E3265" s="264" t="s">
        <v>8416</v>
      </c>
    </row>
    <row r="3266" spans="1:5">
      <c r="A3266">
        <v>36797</v>
      </c>
      <c r="B3266" t="s">
        <v>4780</v>
      </c>
      <c r="C3266" t="s">
        <v>478</v>
      </c>
      <c r="D3266" t="s">
        <v>479</v>
      </c>
      <c r="E3266" s="264" t="s">
        <v>9547</v>
      </c>
    </row>
    <row r="3267" spans="1:5">
      <c r="A3267">
        <v>4107</v>
      </c>
      <c r="B3267" t="s">
        <v>4782</v>
      </c>
      <c r="C3267" t="s">
        <v>478</v>
      </c>
      <c r="D3267" t="s">
        <v>479</v>
      </c>
      <c r="E3267" s="264" t="s">
        <v>7250</v>
      </c>
    </row>
    <row r="3268" spans="1:5">
      <c r="A3268">
        <v>4102</v>
      </c>
      <c r="B3268" t="s">
        <v>4783</v>
      </c>
      <c r="C3268" t="s">
        <v>478</v>
      </c>
      <c r="D3268" t="s">
        <v>484</v>
      </c>
      <c r="E3268" s="264" t="s">
        <v>9548</v>
      </c>
    </row>
    <row r="3269" spans="1:5">
      <c r="A3269">
        <v>36799</v>
      </c>
      <c r="B3269" t="s">
        <v>4785</v>
      </c>
      <c r="C3269" t="s">
        <v>478</v>
      </c>
      <c r="D3269" t="s">
        <v>479</v>
      </c>
      <c r="E3269" s="264" t="s">
        <v>6993</v>
      </c>
    </row>
    <row r="3270" spans="1:5">
      <c r="A3270">
        <v>2747</v>
      </c>
      <c r="B3270" t="s">
        <v>4786</v>
      </c>
      <c r="C3270" t="s">
        <v>485</v>
      </c>
      <c r="D3270" t="s">
        <v>481</v>
      </c>
      <c r="E3270" s="264" t="s">
        <v>5377</v>
      </c>
    </row>
    <row r="3271" spans="1:5">
      <c r="A3271">
        <v>21138</v>
      </c>
      <c r="B3271" t="s">
        <v>4787</v>
      </c>
      <c r="C3271" t="s">
        <v>485</v>
      </c>
      <c r="D3271" t="s">
        <v>481</v>
      </c>
      <c r="E3271" s="264" t="s">
        <v>7214</v>
      </c>
    </row>
    <row r="3272" spans="1:5">
      <c r="A3272">
        <v>10826</v>
      </c>
      <c r="B3272" t="s">
        <v>4788</v>
      </c>
      <c r="C3272" t="s">
        <v>478</v>
      </c>
      <c r="D3272" t="s">
        <v>479</v>
      </c>
      <c r="E3272" s="264" t="s">
        <v>9549</v>
      </c>
    </row>
    <row r="3273" spans="1:5">
      <c r="A3273">
        <v>365</v>
      </c>
      <c r="B3273" t="s">
        <v>4789</v>
      </c>
      <c r="C3273" t="s">
        <v>478</v>
      </c>
      <c r="D3273" t="s">
        <v>479</v>
      </c>
      <c r="E3273" s="264" t="s">
        <v>9550</v>
      </c>
    </row>
    <row r="3274" spans="1:5">
      <c r="A3274">
        <v>38639</v>
      </c>
      <c r="B3274" t="s">
        <v>4790</v>
      </c>
      <c r="C3274" t="s">
        <v>478</v>
      </c>
      <c r="D3274" t="s">
        <v>479</v>
      </c>
      <c r="E3274" s="264" t="s">
        <v>9551</v>
      </c>
    </row>
    <row r="3275" spans="1:5">
      <c r="A3275">
        <v>38640</v>
      </c>
      <c r="B3275" t="s">
        <v>4791</v>
      </c>
      <c r="C3275" t="s">
        <v>478</v>
      </c>
      <c r="D3275" t="s">
        <v>479</v>
      </c>
      <c r="E3275" s="264" t="s">
        <v>6960</v>
      </c>
    </row>
    <row r="3276" spans="1:5">
      <c r="A3276">
        <v>358</v>
      </c>
      <c r="B3276" t="s">
        <v>4793</v>
      </c>
      <c r="C3276" t="s">
        <v>478</v>
      </c>
      <c r="D3276" t="s">
        <v>479</v>
      </c>
      <c r="E3276" s="264" t="s">
        <v>7270</v>
      </c>
    </row>
    <row r="3277" spans="1:5">
      <c r="A3277">
        <v>359</v>
      </c>
      <c r="B3277" t="s">
        <v>4794</v>
      </c>
      <c r="C3277" t="s">
        <v>478</v>
      </c>
      <c r="D3277" t="s">
        <v>479</v>
      </c>
      <c r="E3277" s="264" t="s">
        <v>9552</v>
      </c>
    </row>
    <row r="3278" spans="1:5">
      <c r="A3278">
        <v>38641</v>
      </c>
      <c r="B3278" t="s">
        <v>4795</v>
      </c>
      <c r="C3278" t="s">
        <v>478</v>
      </c>
      <c r="D3278" t="s">
        <v>479</v>
      </c>
      <c r="E3278" s="264" t="s">
        <v>9553</v>
      </c>
    </row>
    <row r="3279" spans="1:5">
      <c r="A3279">
        <v>360</v>
      </c>
      <c r="B3279" t="s">
        <v>4796</v>
      </c>
      <c r="C3279" t="s">
        <v>478</v>
      </c>
      <c r="D3279" t="s">
        <v>484</v>
      </c>
      <c r="E3279" s="264" t="s">
        <v>921</v>
      </c>
    </row>
    <row r="3280" spans="1:5">
      <c r="A3280">
        <v>42430</v>
      </c>
      <c r="B3280" t="s">
        <v>4797</v>
      </c>
      <c r="C3280" t="s">
        <v>478</v>
      </c>
      <c r="D3280" t="s">
        <v>481</v>
      </c>
      <c r="E3280" s="264" t="s">
        <v>7124</v>
      </c>
    </row>
    <row r="3281" spans="1:5">
      <c r="A3281">
        <v>4214</v>
      </c>
      <c r="B3281" t="s">
        <v>4798</v>
      </c>
      <c r="C3281" t="s">
        <v>478</v>
      </c>
      <c r="D3281" t="s">
        <v>479</v>
      </c>
      <c r="E3281" s="264" t="s">
        <v>3664</v>
      </c>
    </row>
    <row r="3282" spans="1:5">
      <c r="A3282">
        <v>4215</v>
      </c>
      <c r="B3282" t="s">
        <v>4799</v>
      </c>
      <c r="C3282" t="s">
        <v>478</v>
      </c>
      <c r="D3282" t="s">
        <v>479</v>
      </c>
      <c r="E3282" s="264" t="s">
        <v>7327</v>
      </c>
    </row>
    <row r="3283" spans="1:5">
      <c r="A3283">
        <v>4210</v>
      </c>
      <c r="B3283" t="s">
        <v>4800</v>
      </c>
      <c r="C3283" t="s">
        <v>478</v>
      </c>
      <c r="D3283" t="s">
        <v>479</v>
      </c>
      <c r="E3283" s="264" t="s">
        <v>7261</v>
      </c>
    </row>
    <row r="3284" spans="1:5">
      <c r="A3284">
        <v>4212</v>
      </c>
      <c r="B3284" t="s">
        <v>4801</v>
      </c>
      <c r="C3284" t="s">
        <v>478</v>
      </c>
      <c r="D3284" t="s">
        <v>479</v>
      </c>
      <c r="E3284" s="264" t="s">
        <v>1233</v>
      </c>
    </row>
    <row r="3285" spans="1:5">
      <c r="A3285">
        <v>4213</v>
      </c>
      <c r="B3285" t="s">
        <v>4802</v>
      </c>
      <c r="C3285" t="s">
        <v>478</v>
      </c>
      <c r="D3285" t="s">
        <v>479</v>
      </c>
      <c r="E3285" s="264" t="s">
        <v>7452</v>
      </c>
    </row>
    <row r="3286" spans="1:5">
      <c r="A3286">
        <v>4211</v>
      </c>
      <c r="B3286" t="s">
        <v>4803</v>
      </c>
      <c r="C3286" t="s">
        <v>478</v>
      </c>
      <c r="D3286" t="s">
        <v>479</v>
      </c>
      <c r="E3286" s="264" t="s">
        <v>7197</v>
      </c>
    </row>
    <row r="3287" spans="1:5">
      <c r="A3287">
        <v>4209</v>
      </c>
      <c r="B3287" t="s">
        <v>4804</v>
      </c>
      <c r="C3287" t="s">
        <v>478</v>
      </c>
      <c r="D3287" t="s">
        <v>481</v>
      </c>
      <c r="E3287" s="264" t="s">
        <v>7520</v>
      </c>
    </row>
    <row r="3288" spans="1:5">
      <c r="A3288">
        <v>4180</v>
      </c>
      <c r="B3288" t="s">
        <v>4805</v>
      </c>
      <c r="C3288" t="s">
        <v>478</v>
      </c>
      <c r="D3288" t="s">
        <v>481</v>
      </c>
      <c r="E3288" s="264" t="s">
        <v>1042</v>
      </c>
    </row>
    <row r="3289" spans="1:5">
      <c r="A3289">
        <v>4177</v>
      </c>
      <c r="B3289" t="s">
        <v>4806</v>
      </c>
      <c r="C3289" t="s">
        <v>478</v>
      </c>
      <c r="D3289" t="s">
        <v>481</v>
      </c>
      <c r="E3289" s="264" t="s">
        <v>9554</v>
      </c>
    </row>
    <row r="3290" spans="1:5">
      <c r="A3290">
        <v>4179</v>
      </c>
      <c r="B3290" t="s">
        <v>4807</v>
      </c>
      <c r="C3290" t="s">
        <v>478</v>
      </c>
      <c r="D3290" t="s">
        <v>481</v>
      </c>
      <c r="E3290" s="264" t="s">
        <v>8513</v>
      </c>
    </row>
    <row r="3291" spans="1:5">
      <c r="A3291">
        <v>4208</v>
      </c>
      <c r="B3291" t="s">
        <v>4808</v>
      </c>
      <c r="C3291" t="s">
        <v>478</v>
      </c>
      <c r="D3291" t="s">
        <v>481</v>
      </c>
      <c r="E3291" s="264" t="s">
        <v>9555</v>
      </c>
    </row>
    <row r="3292" spans="1:5">
      <c r="A3292">
        <v>4181</v>
      </c>
      <c r="B3292" t="s">
        <v>4809</v>
      </c>
      <c r="C3292" t="s">
        <v>478</v>
      </c>
      <c r="D3292" t="s">
        <v>481</v>
      </c>
      <c r="E3292" s="264" t="s">
        <v>9556</v>
      </c>
    </row>
    <row r="3293" spans="1:5">
      <c r="A3293">
        <v>4178</v>
      </c>
      <c r="B3293" t="s">
        <v>4810</v>
      </c>
      <c r="C3293" t="s">
        <v>478</v>
      </c>
      <c r="D3293" t="s">
        <v>481</v>
      </c>
      <c r="E3293" s="264" t="s">
        <v>7787</v>
      </c>
    </row>
    <row r="3294" spans="1:5">
      <c r="A3294">
        <v>4182</v>
      </c>
      <c r="B3294" t="s">
        <v>4811</v>
      </c>
      <c r="C3294" t="s">
        <v>478</v>
      </c>
      <c r="D3294" t="s">
        <v>481</v>
      </c>
      <c r="E3294" s="264" t="s">
        <v>9557</v>
      </c>
    </row>
    <row r="3295" spans="1:5">
      <c r="A3295">
        <v>4183</v>
      </c>
      <c r="B3295" t="s">
        <v>4812</v>
      </c>
      <c r="C3295" t="s">
        <v>478</v>
      </c>
      <c r="D3295" t="s">
        <v>481</v>
      </c>
      <c r="E3295" s="264" t="s">
        <v>9558</v>
      </c>
    </row>
    <row r="3296" spans="1:5">
      <c r="A3296">
        <v>4184</v>
      </c>
      <c r="B3296" t="s">
        <v>4813</v>
      </c>
      <c r="C3296" t="s">
        <v>478</v>
      </c>
      <c r="D3296" t="s">
        <v>481</v>
      </c>
      <c r="E3296" s="264" t="s">
        <v>9559</v>
      </c>
    </row>
    <row r="3297" spans="1:5">
      <c r="A3297">
        <v>4185</v>
      </c>
      <c r="B3297" t="s">
        <v>4814</v>
      </c>
      <c r="C3297" t="s">
        <v>478</v>
      </c>
      <c r="D3297" t="s">
        <v>481</v>
      </c>
      <c r="E3297" s="264" t="s">
        <v>9560</v>
      </c>
    </row>
    <row r="3298" spans="1:5">
      <c r="A3298">
        <v>4205</v>
      </c>
      <c r="B3298" t="s">
        <v>4815</v>
      </c>
      <c r="C3298" t="s">
        <v>478</v>
      </c>
      <c r="D3298" t="s">
        <v>481</v>
      </c>
      <c r="E3298" s="264" t="s">
        <v>9561</v>
      </c>
    </row>
    <row r="3299" spans="1:5">
      <c r="A3299">
        <v>4192</v>
      </c>
      <c r="B3299" t="s">
        <v>4816</v>
      </c>
      <c r="C3299" t="s">
        <v>478</v>
      </c>
      <c r="D3299" t="s">
        <v>481</v>
      </c>
      <c r="E3299" s="264" t="s">
        <v>9561</v>
      </c>
    </row>
    <row r="3300" spans="1:5">
      <c r="A3300">
        <v>4191</v>
      </c>
      <c r="B3300" t="s">
        <v>4817</v>
      </c>
      <c r="C3300" t="s">
        <v>478</v>
      </c>
      <c r="D3300" t="s">
        <v>481</v>
      </c>
      <c r="E3300" s="264" t="s">
        <v>9561</v>
      </c>
    </row>
    <row r="3301" spans="1:5">
      <c r="A3301">
        <v>4207</v>
      </c>
      <c r="B3301" t="s">
        <v>4818</v>
      </c>
      <c r="C3301" t="s">
        <v>478</v>
      </c>
      <c r="D3301" t="s">
        <v>481</v>
      </c>
      <c r="E3301" s="264" t="s">
        <v>8475</v>
      </c>
    </row>
    <row r="3302" spans="1:5">
      <c r="A3302">
        <v>4206</v>
      </c>
      <c r="B3302" t="s">
        <v>4819</v>
      </c>
      <c r="C3302" t="s">
        <v>478</v>
      </c>
      <c r="D3302" t="s">
        <v>481</v>
      </c>
      <c r="E3302" s="264" t="s">
        <v>9562</v>
      </c>
    </row>
    <row r="3303" spans="1:5">
      <c r="A3303">
        <v>4190</v>
      </c>
      <c r="B3303" t="s">
        <v>4820</v>
      </c>
      <c r="C3303" t="s">
        <v>478</v>
      </c>
      <c r="D3303" t="s">
        <v>481</v>
      </c>
      <c r="E3303" s="264" t="s">
        <v>9562</v>
      </c>
    </row>
    <row r="3304" spans="1:5">
      <c r="A3304">
        <v>4186</v>
      </c>
      <c r="B3304" t="s">
        <v>4821</v>
      </c>
      <c r="C3304" t="s">
        <v>478</v>
      </c>
      <c r="D3304" t="s">
        <v>481</v>
      </c>
      <c r="E3304" s="264" t="s">
        <v>8666</v>
      </c>
    </row>
    <row r="3305" spans="1:5">
      <c r="A3305">
        <v>4188</v>
      </c>
      <c r="B3305" t="s">
        <v>4822</v>
      </c>
      <c r="C3305" t="s">
        <v>478</v>
      </c>
      <c r="D3305" t="s">
        <v>481</v>
      </c>
      <c r="E3305" s="264" t="s">
        <v>9563</v>
      </c>
    </row>
    <row r="3306" spans="1:5">
      <c r="A3306">
        <v>4189</v>
      </c>
      <c r="B3306" t="s">
        <v>4823</v>
      </c>
      <c r="C3306" t="s">
        <v>478</v>
      </c>
      <c r="D3306" t="s">
        <v>481</v>
      </c>
      <c r="E3306" s="264" t="s">
        <v>9563</v>
      </c>
    </row>
    <row r="3307" spans="1:5">
      <c r="A3307">
        <v>4197</v>
      </c>
      <c r="B3307" t="s">
        <v>4824</v>
      </c>
      <c r="C3307" t="s">
        <v>478</v>
      </c>
      <c r="D3307" t="s">
        <v>481</v>
      </c>
      <c r="E3307" s="264" t="s">
        <v>9564</v>
      </c>
    </row>
    <row r="3308" spans="1:5">
      <c r="A3308">
        <v>4194</v>
      </c>
      <c r="B3308" t="s">
        <v>4825</v>
      </c>
      <c r="C3308" t="s">
        <v>478</v>
      </c>
      <c r="D3308" t="s">
        <v>481</v>
      </c>
      <c r="E3308" s="264" t="s">
        <v>6990</v>
      </c>
    </row>
    <row r="3309" spans="1:5">
      <c r="A3309">
        <v>4193</v>
      </c>
      <c r="B3309" t="s">
        <v>4826</v>
      </c>
      <c r="C3309" t="s">
        <v>478</v>
      </c>
      <c r="D3309" t="s">
        <v>481</v>
      </c>
      <c r="E3309" s="264" t="s">
        <v>6990</v>
      </c>
    </row>
    <row r="3310" spans="1:5">
      <c r="A3310">
        <v>4204</v>
      </c>
      <c r="B3310" t="s">
        <v>4827</v>
      </c>
      <c r="C3310" t="s">
        <v>478</v>
      </c>
      <c r="D3310" t="s">
        <v>481</v>
      </c>
      <c r="E3310" s="264" t="s">
        <v>6990</v>
      </c>
    </row>
    <row r="3311" spans="1:5">
      <c r="A3311">
        <v>4187</v>
      </c>
      <c r="B3311" t="s">
        <v>4828</v>
      </c>
      <c r="C3311" t="s">
        <v>478</v>
      </c>
      <c r="D3311" t="s">
        <v>481</v>
      </c>
      <c r="E3311" s="264" t="s">
        <v>998</v>
      </c>
    </row>
    <row r="3312" spans="1:5">
      <c r="A3312">
        <v>4202</v>
      </c>
      <c r="B3312" t="s">
        <v>4829</v>
      </c>
      <c r="C3312" t="s">
        <v>478</v>
      </c>
      <c r="D3312" t="s">
        <v>481</v>
      </c>
      <c r="E3312" s="264" t="s">
        <v>9565</v>
      </c>
    </row>
    <row r="3313" spans="1:5">
      <c r="A3313">
        <v>4203</v>
      </c>
      <c r="B3313" t="s">
        <v>4830</v>
      </c>
      <c r="C3313" t="s">
        <v>478</v>
      </c>
      <c r="D3313" t="s">
        <v>481</v>
      </c>
      <c r="E3313" s="264" t="s">
        <v>9566</v>
      </c>
    </row>
    <row r="3314" spans="1:5">
      <c r="A3314">
        <v>40368</v>
      </c>
      <c r="B3314" t="s">
        <v>4831</v>
      </c>
      <c r="C3314" t="s">
        <v>478</v>
      </c>
      <c r="D3314" t="s">
        <v>481</v>
      </c>
      <c r="E3314" s="264" t="s">
        <v>7656</v>
      </c>
    </row>
    <row r="3315" spans="1:5">
      <c r="A3315">
        <v>40365</v>
      </c>
      <c r="B3315" t="s">
        <v>4832</v>
      </c>
      <c r="C3315" t="s">
        <v>478</v>
      </c>
      <c r="D3315" t="s">
        <v>481</v>
      </c>
      <c r="E3315" s="264" t="s">
        <v>9567</v>
      </c>
    </row>
    <row r="3316" spans="1:5">
      <c r="A3316">
        <v>40356</v>
      </c>
      <c r="B3316" t="s">
        <v>4833</v>
      </c>
      <c r="C3316" t="s">
        <v>478</v>
      </c>
      <c r="D3316" t="s">
        <v>481</v>
      </c>
      <c r="E3316" s="264" t="s">
        <v>7314</v>
      </c>
    </row>
    <row r="3317" spans="1:5">
      <c r="A3317">
        <v>40362</v>
      </c>
      <c r="B3317" t="s">
        <v>4834</v>
      </c>
      <c r="C3317" t="s">
        <v>478</v>
      </c>
      <c r="D3317" t="s">
        <v>481</v>
      </c>
      <c r="E3317" s="264" t="s">
        <v>9415</v>
      </c>
    </row>
    <row r="3318" spans="1:5">
      <c r="A3318">
        <v>40374</v>
      </c>
      <c r="B3318" t="s">
        <v>4835</v>
      </c>
      <c r="C3318" t="s">
        <v>478</v>
      </c>
      <c r="D3318" t="s">
        <v>481</v>
      </c>
      <c r="E3318" s="264" t="s">
        <v>9568</v>
      </c>
    </row>
    <row r="3319" spans="1:5">
      <c r="A3319">
        <v>40371</v>
      </c>
      <c r="B3319" t="s">
        <v>4836</v>
      </c>
      <c r="C3319" t="s">
        <v>478</v>
      </c>
      <c r="D3319" t="s">
        <v>481</v>
      </c>
      <c r="E3319" s="264" t="s">
        <v>9569</v>
      </c>
    </row>
    <row r="3320" spans="1:5">
      <c r="A3320">
        <v>40359</v>
      </c>
      <c r="B3320" t="s">
        <v>4837</v>
      </c>
      <c r="C3320" t="s">
        <v>478</v>
      </c>
      <c r="D3320" t="s">
        <v>481</v>
      </c>
      <c r="E3320" s="264" t="s">
        <v>7623</v>
      </c>
    </row>
    <row r="3321" spans="1:5">
      <c r="A3321">
        <v>7595</v>
      </c>
      <c r="B3321" t="s">
        <v>9570</v>
      </c>
      <c r="C3321" t="s">
        <v>482</v>
      </c>
      <c r="D3321" t="s">
        <v>479</v>
      </c>
      <c r="E3321" s="264" t="s">
        <v>9571</v>
      </c>
    </row>
    <row r="3322" spans="1:5">
      <c r="A3322">
        <v>41094</v>
      </c>
      <c r="B3322" t="s">
        <v>4838</v>
      </c>
      <c r="C3322" t="s">
        <v>488</v>
      </c>
      <c r="D3322" t="s">
        <v>479</v>
      </c>
      <c r="E3322" s="264" t="s">
        <v>9572</v>
      </c>
    </row>
    <row r="3323" spans="1:5">
      <c r="A3323">
        <v>39609</v>
      </c>
      <c r="B3323" t="s">
        <v>4839</v>
      </c>
      <c r="C3323" t="s">
        <v>478</v>
      </c>
      <c r="D3323" t="s">
        <v>479</v>
      </c>
      <c r="E3323" s="264" t="s">
        <v>9573</v>
      </c>
    </row>
    <row r="3324" spans="1:5">
      <c r="A3324">
        <v>39610</v>
      </c>
      <c r="B3324" t="s">
        <v>4840</v>
      </c>
      <c r="C3324" t="s">
        <v>478</v>
      </c>
      <c r="D3324" t="s">
        <v>479</v>
      </c>
      <c r="E3324" s="264" t="s">
        <v>9574</v>
      </c>
    </row>
    <row r="3325" spans="1:5">
      <c r="A3325">
        <v>39611</v>
      </c>
      <c r="B3325" t="s">
        <v>4841</v>
      </c>
      <c r="C3325" t="s">
        <v>478</v>
      </c>
      <c r="D3325" t="s">
        <v>479</v>
      </c>
      <c r="E3325" s="264" t="s">
        <v>9575</v>
      </c>
    </row>
    <row r="3326" spans="1:5">
      <c r="A3326">
        <v>39612</v>
      </c>
      <c r="B3326" t="s">
        <v>4842</v>
      </c>
      <c r="C3326" t="s">
        <v>478</v>
      </c>
      <c r="D3326" t="s">
        <v>479</v>
      </c>
      <c r="E3326" s="264" t="s">
        <v>9576</v>
      </c>
    </row>
    <row r="3327" spans="1:5">
      <c r="A3327">
        <v>39608</v>
      </c>
      <c r="B3327" t="s">
        <v>4843</v>
      </c>
      <c r="C3327" t="s">
        <v>478</v>
      </c>
      <c r="D3327" t="s">
        <v>479</v>
      </c>
      <c r="E3327" s="264" t="s">
        <v>9577</v>
      </c>
    </row>
    <row r="3328" spans="1:5">
      <c r="A3328">
        <v>38175</v>
      </c>
      <c r="B3328" t="s">
        <v>4844</v>
      </c>
      <c r="C3328" t="s">
        <v>478</v>
      </c>
      <c r="D3328" t="s">
        <v>479</v>
      </c>
      <c r="E3328" s="264" t="s">
        <v>7526</v>
      </c>
    </row>
    <row r="3329" spans="1:5">
      <c r="A3329">
        <v>38176</v>
      </c>
      <c r="B3329" t="s">
        <v>4845</v>
      </c>
      <c r="C3329" t="s">
        <v>478</v>
      </c>
      <c r="D3329" t="s">
        <v>479</v>
      </c>
      <c r="E3329" s="264" t="s">
        <v>9578</v>
      </c>
    </row>
    <row r="3330" spans="1:5">
      <c r="A3330">
        <v>36152</v>
      </c>
      <c r="B3330" t="s">
        <v>4846</v>
      </c>
      <c r="C3330" t="s">
        <v>478</v>
      </c>
      <c r="D3330" t="s">
        <v>479</v>
      </c>
      <c r="E3330" s="264" t="s">
        <v>948</v>
      </c>
    </row>
    <row r="3331" spans="1:5">
      <c r="A3331">
        <v>11138</v>
      </c>
      <c r="B3331" t="s">
        <v>4847</v>
      </c>
      <c r="C3331" t="s">
        <v>487</v>
      </c>
      <c r="D3331" t="s">
        <v>479</v>
      </c>
      <c r="E3331" s="264" t="s">
        <v>1023</v>
      </c>
    </row>
    <row r="3332" spans="1:5">
      <c r="A3332">
        <v>4221</v>
      </c>
      <c r="B3332" t="s">
        <v>4848</v>
      </c>
      <c r="C3332" t="s">
        <v>487</v>
      </c>
      <c r="D3332" t="s">
        <v>484</v>
      </c>
      <c r="E3332" s="264" t="s">
        <v>7755</v>
      </c>
    </row>
    <row r="3333" spans="1:5">
      <c r="A3333">
        <v>4227</v>
      </c>
      <c r="B3333" t="s">
        <v>4849</v>
      </c>
      <c r="C3333" t="s">
        <v>487</v>
      </c>
      <c r="D3333" t="s">
        <v>484</v>
      </c>
      <c r="E3333" s="264" t="s">
        <v>9579</v>
      </c>
    </row>
    <row r="3334" spans="1:5">
      <c r="A3334">
        <v>38170</v>
      </c>
      <c r="B3334" t="s">
        <v>4850</v>
      </c>
      <c r="C3334" t="s">
        <v>478</v>
      </c>
      <c r="D3334" t="s">
        <v>479</v>
      </c>
      <c r="E3334" s="264" t="s">
        <v>9580</v>
      </c>
    </row>
    <row r="3335" spans="1:5">
      <c r="A3335">
        <v>4252</v>
      </c>
      <c r="B3335" t="s">
        <v>4851</v>
      </c>
      <c r="C3335" t="s">
        <v>482</v>
      </c>
      <c r="D3335" t="s">
        <v>479</v>
      </c>
      <c r="E3335" s="264" t="s">
        <v>1197</v>
      </c>
    </row>
    <row r="3336" spans="1:5">
      <c r="A3336">
        <v>40980</v>
      </c>
      <c r="B3336" t="s">
        <v>4852</v>
      </c>
      <c r="C3336" t="s">
        <v>488</v>
      </c>
      <c r="D3336" t="s">
        <v>479</v>
      </c>
      <c r="E3336" s="264" t="s">
        <v>1198</v>
      </c>
    </row>
    <row r="3337" spans="1:5">
      <c r="A3337">
        <v>4243</v>
      </c>
      <c r="B3337" t="s">
        <v>4853</v>
      </c>
      <c r="C3337" t="s">
        <v>482</v>
      </c>
      <c r="D3337" t="s">
        <v>479</v>
      </c>
      <c r="E3337" s="264" t="s">
        <v>1199</v>
      </c>
    </row>
    <row r="3338" spans="1:5">
      <c r="A3338">
        <v>41031</v>
      </c>
      <c r="B3338" t="s">
        <v>4854</v>
      </c>
      <c r="C3338" t="s">
        <v>488</v>
      </c>
      <c r="D3338" t="s">
        <v>479</v>
      </c>
      <c r="E3338" s="264" t="s">
        <v>1200</v>
      </c>
    </row>
    <row r="3339" spans="1:5">
      <c r="A3339">
        <v>37666</v>
      </c>
      <c r="B3339" t="s">
        <v>4855</v>
      </c>
      <c r="C3339" t="s">
        <v>482</v>
      </c>
      <c r="D3339" t="s">
        <v>479</v>
      </c>
      <c r="E3339" s="264" t="s">
        <v>1201</v>
      </c>
    </row>
    <row r="3340" spans="1:5">
      <c r="A3340">
        <v>40986</v>
      </c>
      <c r="B3340" t="s">
        <v>4856</v>
      </c>
      <c r="C3340" t="s">
        <v>488</v>
      </c>
      <c r="D3340" t="s">
        <v>479</v>
      </c>
      <c r="E3340" s="264" t="s">
        <v>1202</v>
      </c>
    </row>
    <row r="3341" spans="1:5">
      <c r="A3341">
        <v>4250</v>
      </c>
      <c r="B3341" t="s">
        <v>4857</v>
      </c>
      <c r="C3341" t="s">
        <v>482</v>
      </c>
      <c r="D3341" t="s">
        <v>479</v>
      </c>
      <c r="E3341" s="264" t="s">
        <v>941</v>
      </c>
    </row>
    <row r="3342" spans="1:5">
      <c r="A3342">
        <v>40978</v>
      </c>
      <c r="B3342" t="s">
        <v>4858</v>
      </c>
      <c r="C3342" t="s">
        <v>488</v>
      </c>
      <c r="D3342" t="s">
        <v>479</v>
      </c>
      <c r="E3342" s="264" t="s">
        <v>1203</v>
      </c>
    </row>
    <row r="3343" spans="1:5">
      <c r="A3343">
        <v>41043</v>
      </c>
      <c r="B3343" t="s">
        <v>4859</v>
      </c>
      <c r="C3343" t="s">
        <v>488</v>
      </c>
      <c r="D3343" t="s">
        <v>479</v>
      </c>
      <c r="E3343" s="264" t="s">
        <v>1204</v>
      </c>
    </row>
    <row r="3344" spans="1:5">
      <c r="A3344">
        <v>44501</v>
      </c>
      <c r="B3344" t="s">
        <v>4860</v>
      </c>
      <c r="C3344" t="s">
        <v>482</v>
      </c>
      <c r="D3344" t="s">
        <v>479</v>
      </c>
      <c r="E3344" s="264" t="s">
        <v>1205</v>
      </c>
    </row>
    <row r="3345" spans="1:5">
      <c r="A3345">
        <v>4234</v>
      </c>
      <c r="B3345" t="s">
        <v>4861</v>
      </c>
      <c r="C3345" t="s">
        <v>482</v>
      </c>
      <c r="D3345" t="s">
        <v>484</v>
      </c>
      <c r="E3345" s="264" t="s">
        <v>1124</v>
      </c>
    </row>
    <row r="3346" spans="1:5">
      <c r="A3346">
        <v>40987</v>
      </c>
      <c r="B3346" t="s">
        <v>4862</v>
      </c>
      <c r="C3346" t="s">
        <v>488</v>
      </c>
      <c r="D3346" t="s">
        <v>479</v>
      </c>
      <c r="E3346" s="264" t="s">
        <v>1206</v>
      </c>
    </row>
    <row r="3347" spans="1:5">
      <c r="A3347">
        <v>4253</v>
      </c>
      <c r="B3347" t="s">
        <v>4863</v>
      </c>
      <c r="C3347" t="s">
        <v>482</v>
      </c>
      <c r="D3347" t="s">
        <v>479</v>
      </c>
      <c r="E3347" s="264" t="s">
        <v>912</v>
      </c>
    </row>
    <row r="3348" spans="1:5">
      <c r="A3348">
        <v>40981</v>
      </c>
      <c r="B3348" t="s">
        <v>4864</v>
      </c>
      <c r="C3348" t="s">
        <v>488</v>
      </c>
      <c r="D3348" t="s">
        <v>479</v>
      </c>
      <c r="E3348" s="264" t="s">
        <v>1123</v>
      </c>
    </row>
    <row r="3349" spans="1:5">
      <c r="A3349">
        <v>4254</v>
      </c>
      <c r="B3349" t="s">
        <v>4865</v>
      </c>
      <c r="C3349" t="s">
        <v>482</v>
      </c>
      <c r="D3349" t="s">
        <v>479</v>
      </c>
      <c r="E3349" s="264" t="s">
        <v>912</v>
      </c>
    </row>
    <row r="3350" spans="1:5">
      <c r="A3350">
        <v>41036</v>
      </c>
      <c r="B3350" t="s">
        <v>4866</v>
      </c>
      <c r="C3350" t="s">
        <v>488</v>
      </c>
      <c r="D3350" t="s">
        <v>479</v>
      </c>
      <c r="E3350" s="264" t="s">
        <v>1123</v>
      </c>
    </row>
    <row r="3351" spans="1:5">
      <c r="A3351">
        <v>4251</v>
      </c>
      <c r="B3351" t="s">
        <v>4867</v>
      </c>
      <c r="C3351" t="s">
        <v>482</v>
      </c>
      <c r="D3351" t="s">
        <v>479</v>
      </c>
      <c r="E3351" s="264" t="s">
        <v>1207</v>
      </c>
    </row>
    <row r="3352" spans="1:5">
      <c r="A3352">
        <v>40979</v>
      </c>
      <c r="B3352" t="s">
        <v>4868</v>
      </c>
      <c r="C3352" t="s">
        <v>488</v>
      </c>
      <c r="D3352" t="s">
        <v>479</v>
      </c>
      <c r="E3352" s="264" t="s">
        <v>1208</v>
      </c>
    </row>
    <row r="3353" spans="1:5">
      <c r="A3353">
        <v>4230</v>
      </c>
      <c r="B3353" t="s">
        <v>4869</v>
      </c>
      <c r="C3353" t="s">
        <v>482</v>
      </c>
      <c r="D3353" t="s">
        <v>479</v>
      </c>
      <c r="E3353" s="264" t="s">
        <v>1209</v>
      </c>
    </row>
    <row r="3354" spans="1:5">
      <c r="A3354">
        <v>40998</v>
      </c>
      <c r="B3354" t="s">
        <v>4870</v>
      </c>
      <c r="C3354" t="s">
        <v>488</v>
      </c>
      <c r="D3354" t="s">
        <v>479</v>
      </c>
      <c r="E3354" s="264" t="s">
        <v>1210</v>
      </c>
    </row>
    <row r="3355" spans="1:5">
      <c r="A3355">
        <v>4257</v>
      </c>
      <c r="B3355" t="s">
        <v>4871</v>
      </c>
      <c r="C3355" t="s">
        <v>482</v>
      </c>
      <c r="D3355" t="s">
        <v>479</v>
      </c>
      <c r="E3355" s="264" t="s">
        <v>912</v>
      </c>
    </row>
    <row r="3356" spans="1:5">
      <c r="A3356">
        <v>40982</v>
      </c>
      <c r="B3356" t="s">
        <v>4872</v>
      </c>
      <c r="C3356" t="s">
        <v>488</v>
      </c>
      <c r="D3356" t="s">
        <v>479</v>
      </c>
      <c r="E3356" s="264" t="s">
        <v>1123</v>
      </c>
    </row>
    <row r="3357" spans="1:5">
      <c r="A3357">
        <v>4240</v>
      </c>
      <c r="B3357" t="s">
        <v>4873</v>
      </c>
      <c r="C3357" t="s">
        <v>482</v>
      </c>
      <c r="D3357" t="s">
        <v>479</v>
      </c>
      <c r="E3357" s="264" t="s">
        <v>1211</v>
      </c>
    </row>
    <row r="3358" spans="1:5">
      <c r="A3358">
        <v>41026</v>
      </c>
      <c r="B3358" t="s">
        <v>4874</v>
      </c>
      <c r="C3358" t="s">
        <v>488</v>
      </c>
      <c r="D3358" t="s">
        <v>479</v>
      </c>
      <c r="E3358" s="264" t="s">
        <v>1212</v>
      </c>
    </row>
    <row r="3359" spans="1:5">
      <c r="A3359">
        <v>4239</v>
      </c>
      <c r="B3359" t="s">
        <v>4875</v>
      </c>
      <c r="C3359" t="s">
        <v>482</v>
      </c>
      <c r="D3359" t="s">
        <v>479</v>
      </c>
      <c r="E3359" s="264" t="s">
        <v>1213</v>
      </c>
    </row>
    <row r="3360" spans="1:5">
      <c r="A3360">
        <v>41024</v>
      </c>
      <c r="B3360" t="s">
        <v>4876</v>
      </c>
      <c r="C3360" t="s">
        <v>488</v>
      </c>
      <c r="D3360" t="s">
        <v>479</v>
      </c>
      <c r="E3360" s="264" t="s">
        <v>1214</v>
      </c>
    </row>
    <row r="3361" spans="1:5">
      <c r="A3361">
        <v>4248</v>
      </c>
      <c r="B3361" t="s">
        <v>4877</v>
      </c>
      <c r="C3361" t="s">
        <v>482</v>
      </c>
      <c r="D3361" t="s">
        <v>479</v>
      </c>
      <c r="E3361" s="264" t="s">
        <v>1026</v>
      </c>
    </row>
    <row r="3362" spans="1:5">
      <c r="A3362">
        <v>41033</v>
      </c>
      <c r="B3362" t="s">
        <v>4878</v>
      </c>
      <c r="C3362" t="s">
        <v>488</v>
      </c>
      <c r="D3362" t="s">
        <v>479</v>
      </c>
      <c r="E3362" s="264" t="s">
        <v>1215</v>
      </c>
    </row>
    <row r="3363" spans="1:5">
      <c r="A3363">
        <v>41040</v>
      </c>
      <c r="B3363" t="s">
        <v>4879</v>
      </c>
      <c r="C3363" t="s">
        <v>488</v>
      </c>
      <c r="D3363" t="s">
        <v>479</v>
      </c>
      <c r="E3363" s="264" t="s">
        <v>1216</v>
      </c>
    </row>
    <row r="3364" spans="1:5">
      <c r="A3364">
        <v>44500</v>
      </c>
      <c r="B3364" t="s">
        <v>4880</v>
      </c>
      <c r="C3364" t="s">
        <v>482</v>
      </c>
      <c r="D3364" t="s">
        <v>479</v>
      </c>
      <c r="E3364" s="264" t="s">
        <v>1217</v>
      </c>
    </row>
    <row r="3365" spans="1:5">
      <c r="A3365">
        <v>4238</v>
      </c>
      <c r="B3365" t="s">
        <v>4881</v>
      </c>
      <c r="C3365" t="s">
        <v>482</v>
      </c>
      <c r="D3365" t="s">
        <v>479</v>
      </c>
      <c r="E3365" s="264" t="s">
        <v>1124</v>
      </c>
    </row>
    <row r="3366" spans="1:5">
      <c r="A3366">
        <v>41012</v>
      </c>
      <c r="B3366" t="s">
        <v>4882</v>
      </c>
      <c r="C3366" t="s">
        <v>488</v>
      </c>
      <c r="D3366" t="s">
        <v>479</v>
      </c>
      <c r="E3366" s="264" t="s">
        <v>1206</v>
      </c>
    </row>
    <row r="3367" spans="1:5">
      <c r="A3367">
        <v>4237</v>
      </c>
      <c r="B3367" t="s">
        <v>4883</v>
      </c>
      <c r="C3367" t="s">
        <v>482</v>
      </c>
      <c r="D3367" t="s">
        <v>479</v>
      </c>
      <c r="E3367" s="264" t="s">
        <v>1218</v>
      </c>
    </row>
    <row r="3368" spans="1:5">
      <c r="A3368">
        <v>41002</v>
      </c>
      <c r="B3368" t="s">
        <v>4884</v>
      </c>
      <c r="C3368" t="s">
        <v>488</v>
      </c>
      <c r="D3368" t="s">
        <v>479</v>
      </c>
      <c r="E3368" s="264" t="s">
        <v>1219</v>
      </c>
    </row>
    <row r="3369" spans="1:5">
      <c r="A3369">
        <v>4233</v>
      </c>
      <c r="B3369" t="s">
        <v>4885</v>
      </c>
      <c r="C3369" t="s">
        <v>482</v>
      </c>
      <c r="D3369" t="s">
        <v>479</v>
      </c>
      <c r="E3369" s="264" t="s">
        <v>986</v>
      </c>
    </row>
    <row r="3370" spans="1:5">
      <c r="A3370">
        <v>41001</v>
      </c>
      <c r="B3370" t="s">
        <v>4886</v>
      </c>
      <c r="C3370" t="s">
        <v>488</v>
      </c>
      <c r="D3370" t="s">
        <v>479</v>
      </c>
      <c r="E3370" s="264" t="s">
        <v>1220</v>
      </c>
    </row>
    <row r="3371" spans="1:5">
      <c r="A3371">
        <v>2</v>
      </c>
      <c r="B3371" t="s">
        <v>4887</v>
      </c>
      <c r="C3371" t="s">
        <v>483</v>
      </c>
      <c r="D3371" t="s">
        <v>479</v>
      </c>
      <c r="E3371" s="264" t="s">
        <v>7685</v>
      </c>
    </row>
    <row r="3372" spans="1:5">
      <c r="A3372">
        <v>36517</v>
      </c>
      <c r="B3372" t="s">
        <v>4888</v>
      </c>
      <c r="C3372" t="s">
        <v>478</v>
      </c>
      <c r="D3372" t="s">
        <v>479</v>
      </c>
      <c r="E3372" s="264" t="s">
        <v>9581</v>
      </c>
    </row>
    <row r="3373" spans="1:5">
      <c r="A3373">
        <v>4262</v>
      </c>
      <c r="B3373" t="s">
        <v>4889</v>
      </c>
      <c r="C3373" t="s">
        <v>478</v>
      </c>
      <c r="D3373" t="s">
        <v>484</v>
      </c>
      <c r="E3373" s="264" t="s">
        <v>9582</v>
      </c>
    </row>
    <row r="3374" spans="1:5">
      <c r="A3374">
        <v>4263</v>
      </c>
      <c r="B3374" t="s">
        <v>4890</v>
      </c>
      <c r="C3374" t="s">
        <v>478</v>
      </c>
      <c r="D3374" t="s">
        <v>479</v>
      </c>
      <c r="E3374" s="264" t="s">
        <v>9583</v>
      </c>
    </row>
    <row r="3375" spans="1:5">
      <c r="A3375">
        <v>36518</v>
      </c>
      <c r="B3375" t="s">
        <v>4891</v>
      </c>
      <c r="C3375" t="s">
        <v>478</v>
      </c>
      <c r="D3375" t="s">
        <v>479</v>
      </c>
      <c r="E3375" s="264" t="s">
        <v>9584</v>
      </c>
    </row>
    <row r="3376" spans="1:5">
      <c r="A3376">
        <v>14221</v>
      </c>
      <c r="B3376" t="s">
        <v>4892</v>
      </c>
      <c r="C3376" t="s">
        <v>478</v>
      </c>
      <c r="D3376" t="s">
        <v>479</v>
      </c>
      <c r="E3376" s="264" t="s">
        <v>9585</v>
      </c>
    </row>
    <row r="3377" spans="1:5">
      <c r="A3377">
        <v>38402</v>
      </c>
      <c r="B3377" t="s">
        <v>4893</v>
      </c>
      <c r="C3377" t="s">
        <v>478</v>
      </c>
      <c r="D3377" t="s">
        <v>479</v>
      </c>
      <c r="E3377" s="264" t="s">
        <v>6884</v>
      </c>
    </row>
    <row r="3378" spans="1:5">
      <c r="A3378">
        <v>3412</v>
      </c>
      <c r="B3378" t="s">
        <v>4894</v>
      </c>
      <c r="C3378" t="s">
        <v>480</v>
      </c>
      <c r="D3378" t="s">
        <v>481</v>
      </c>
      <c r="E3378" s="264" t="s">
        <v>9586</v>
      </c>
    </row>
    <row r="3379" spans="1:5">
      <c r="A3379">
        <v>3413</v>
      </c>
      <c r="B3379" t="s">
        <v>4895</v>
      </c>
      <c r="C3379" t="s">
        <v>480</v>
      </c>
      <c r="D3379" t="s">
        <v>481</v>
      </c>
      <c r="E3379" s="264" t="s">
        <v>7625</v>
      </c>
    </row>
    <row r="3380" spans="1:5">
      <c r="A3380">
        <v>39744</v>
      </c>
      <c r="B3380" t="s">
        <v>4896</v>
      </c>
      <c r="C3380" t="s">
        <v>480</v>
      </c>
      <c r="D3380" t="s">
        <v>481</v>
      </c>
      <c r="E3380" s="264" t="s">
        <v>7038</v>
      </c>
    </row>
    <row r="3381" spans="1:5">
      <c r="A3381">
        <v>39745</v>
      </c>
      <c r="B3381" t="s">
        <v>4897</v>
      </c>
      <c r="C3381" t="s">
        <v>480</v>
      </c>
      <c r="D3381" t="s">
        <v>481</v>
      </c>
      <c r="E3381" s="264" t="s">
        <v>9587</v>
      </c>
    </row>
    <row r="3382" spans="1:5">
      <c r="A3382">
        <v>39637</v>
      </c>
      <c r="B3382" t="s">
        <v>4898</v>
      </c>
      <c r="C3382" t="s">
        <v>480</v>
      </c>
      <c r="D3382" t="s">
        <v>479</v>
      </c>
      <c r="E3382" s="264" t="s">
        <v>4899</v>
      </c>
    </row>
    <row r="3383" spans="1:5">
      <c r="A3383">
        <v>39638</v>
      </c>
      <c r="B3383" t="s">
        <v>4900</v>
      </c>
      <c r="C3383" t="s">
        <v>480</v>
      </c>
      <c r="D3383" t="s">
        <v>479</v>
      </c>
      <c r="E3383" s="264" t="s">
        <v>4901</v>
      </c>
    </row>
    <row r="3384" spans="1:5">
      <c r="A3384">
        <v>39639</v>
      </c>
      <c r="B3384" t="s">
        <v>4902</v>
      </c>
      <c r="C3384" t="s">
        <v>480</v>
      </c>
      <c r="D3384" t="s">
        <v>479</v>
      </c>
      <c r="E3384" s="264" t="s">
        <v>4903</v>
      </c>
    </row>
    <row r="3385" spans="1:5">
      <c r="A3385">
        <v>39517</v>
      </c>
      <c r="B3385" t="s">
        <v>4904</v>
      </c>
      <c r="C3385" t="s">
        <v>480</v>
      </c>
      <c r="D3385" t="s">
        <v>481</v>
      </c>
      <c r="E3385" s="264" t="s">
        <v>9588</v>
      </c>
    </row>
    <row r="3386" spans="1:5">
      <c r="A3386">
        <v>39518</v>
      </c>
      <c r="B3386" t="s">
        <v>4905</v>
      </c>
      <c r="C3386" t="s">
        <v>480</v>
      </c>
      <c r="D3386" t="s">
        <v>481</v>
      </c>
      <c r="E3386" s="264" t="s">
        <v>9589</v>
      </c>
    </row>
    <row r="3387" spans="1:5">
      <c r="A3387">
        <v>38366</v>
      </c>
      <c r="B3387" t="s">
        <v>4906</v>
      </c>
      <c r="C3387" t="s">
        <v>480</v>
      </c>
      <c r="D3387" t="s">
        <v>479</v>
      </c>
      <c r="E3387" s="264" t="s">
        <v>1599</v>
      </c>
    </row>
    <row r="3388" spans="1:5">
      <c r="A3388">
        <v>11703</v>
      </c>
      <c r="B3388" t="s">
        <v>4907</v>
      </c>
      <c r="C3388" t="s">
        <v>478</v>
      </c>
      <c r="D3388" t="s">
        <v>479</v>
      </c>
      <c r="E3388" s="264" t="s">
        <v>6981</v>
      </c>
    </row>
    <row r="3389" spans="1:5">
      <c r="A3389">
        <v>37400</v>
      </c>
      <c r="B3389" t="s">
        <v>4908</v>
      </c>
      <c r="C3389" t="s">
        <v>478</v>
      </c>
      <c r="D3389" t="s">
        <v>481</v>
      </c>
      <c r="E3389" s="264" t="s">
        <v>9590</v>
      </c>
    </row>
    <row r="3390" spans="1:5">
      <c r="A3390">
        <v>25400</v>
      </c>
      <c r="B3390" t="s">
        <v>4909</v>
      </c>
      <c r="C3390" t="s">
        <v>478</v>
      </c>
      <c r="D3390" t="s">
        <v>479</v>
      </c>
      <c r="E3390" s="264" t="s">
        <v>9591</v>
      </c>
    </row>
    <row r="3391" spans="1:5">
      <c r="A3391">
        <v>4276</v>
      </c>
      <c r="B3391" t="s">
        <v>4910</v>
      </c>
      <c r="C3391" t="s">
        <v>478</v>
      </c>
      <c r="D3391" t="s">
        <v>481</v>
      </c>
      <c r="E3391" s="264" t="s">
        <v>9592</v>
      </c>
    </row>
    <row r="3392" spans="1:5">
      <c r="A3392">
        <v>4273</v>
      </c>
      <c r="B3392" t="s">
        <v>4911</v>
      </c>
      <c r="C3392" t="s">
        <v>478</v>
      </c>
      <c r="D3392" t="s">
        <v>481</v>
      </c>
      <c r="E3392" s="264" t="s">
        <v>9593</v>
      </c>
    </row>
    <row r="3393" spans="1:5">
      <c r="A3393">
        <v>4274</v>
      </c>
      <c r="B3393" t="s">
        <v>4912</v>
      </c>
      <c r="C3393" t="s">
        <v>478</v>
      </c>
      <c r="D3393" t="s">
        <v>481</v>
      </c>
      <c r="E3393" s="264" t="s">
        <v>8482</v>
      </c>
    </row>
    <row r="3394" spans="1:5">
      <c r="A3394">
        <v>39438</v>
      </c>
      <c r="B3394" t="s">
        <v>4913</v>
      </c>
      <c r="C3394" t="s">
        <v>478</v>
      </c>
      <c r="D3394" t="s">
        <v>479</v>
      </c>
      <c r="E3394" s="264" t="s">
        <v>2069</v>
      </c>
    </row>
    <row r="3395" spans="1:5">
      <c r="A3395">
        <v>11963</v>
      </c>
      <c r="B3395" t="s">
        <v>4915</v>
      </c>
      <c r="C3395" t="s">
        <v>478</v>
      </c>
      <c r="D3395" t="s">
        <v>479</v>
      </c>
      <c r="E3395" s="264" t="s">
        <v>999</v>
      </c>
    </row>
    <row r="3396" spans="1:5">
      <c r="A3396">
        <v>11964</v>
      </c>
      <c r="B3396" t="s">
        <v>4916</v>
      </c>
      <c r="C3396" t="s">
        <v>478</v>
      </c>
      <c r="D3396" t="s">
        <v>479</v>
      </c>
      <c r="E3396" s="264" t="s">
        <v>1111</v>
      </c>
    </row>
    <row r="3397" spans="1:5">
      <c r="A3397">
        <v>4379</v>
      </c>
      <c r="B3397" t="s">
        <v>4917</v>
      </c>
      <c r="C3397" t="s">
        <v>478</v>
      </c>
      <c r="D3397" t="s">
        <v>479</v>
      </c>
      <c r="E3397" s="264" t="s">
        <v>926</v>
      </c>
    </row>
    <row r="3398" spans="1:5">
      <c r="A3398">
        <v>4377</v>
      </c>
      <c r="B3398" t="s">
        <v>4918</v>
      </c>
      <c r="C3398" t="s">
        <v>478</v>
      </c>
      <c r="D3398" t="s">
        <v>479</v>
      </c>
      <c r="E3398" s="264" t="s">
        <v>9594</v>
      </c>
    </row>
    <row r="3399" spans="1:5">
      <c r="A3399">
        <v>4356</v>
      </c>
      <c r="B3399" t="s">
        <v>4919</v>
      </c>
      <c r="C3399" t="s">
        <v>478</v>
      </c>
      <c r="D3399" t="s">
        <v>479</v>
      </c>
      <c r="E3399" s="264" t="s">
        <v>2069</v>
      </c>
    </row>
    <row r="3400" spans="1:5">
      <c r="A3400">
        <v>13246</v>
      </c>
      <c r="B3400" t="s">
        <v>4920</v>
      </c>
      <c r="C3400" t="s">
        <v>478</v>
      </c>
      <c r="D3400" t="s">
        <v>479</v>
      </c>
      <c r="E3400" s="264" t="s">
        <v>9595</v>
      </c>
    </row>
    <row r="3401" spans="1:5">
      <c r="A3401">
        <v>4346</v>
      </c>
      <c r="B3401" t="s">
        <v>4921</v>
      </c>
      <c r="C3401" t="s">
        <v>478</v>
      </c>
      <c r="D3401" t="s">
        <v>479</v>
      </c>
      <c r="E3401" s="264" t="s">
        <v>8227</v>
      </c>
    </row>
    <row r="3402" spans="1:5">
      <c r="A3402">
        <v>11955</v>
      </c>
      <c r="B3402" t="s">
        <v>4922</v>
      </c>
      <c r="C3402" t="s">
        <v>478</v>
      </c>
      <c r="D3402" t="s">
        <v>479</v>
      </c>
      <c r="E3402" s="264" t="s">
        <v>1160</v>
      </c>
    </row>
    <row r="3403" spans="1:5">
      <c r="A3403">
        <v>11960</v>
      </c>
      <c r="B3403" t="s">
        <v>4923</v>
      </c>
      <c r="C3403" t="s">
        <v>478</v>
      </c>
      <c r="D3403" t="s">
        <v>479</v>
      </c>
      <c r="E3403" s="264" t="s">
        <v>928</v>
      </c>
    </row>
    <row r="3404" spans="1:5">
      <c r="A3404">
        <v>4333</v>
      </c>
      <c r="B3404" t="s">
        <v>4924</v>
      </c>
      <c r="C3404" t="s">
        <v>478</v>
      </c>
      <c r="D3404" t="s">
        <v>479</v>
      </c>
      <c r="E3404" s="264" t="s">
        <v>2069</v>
      </c>
    </row>
    <row r="3405" spans="1:5">
      <c r="A3405">
        <v>4358</v>
      </c>
      <c r="B3405" t="s">
        <v>4925</v>
      </c>
      <c r="C3405" t="s">
        <v>478</v>
      </c>
      <c r="D3405" t="s">
        <v>479</v>
      </c>
      <c r="E3405" s="264" t="s">
        <v>7019</v>
      </c>
    </row>
    <row r="3406" spans="1:5">
      <c r="A3406">
        <v>39435</v>
      </c>
      <c r="B3406" t="s">
        <v>4926</v>
      </c>
      <c r="C3406" t="s">
        <v>478</v>
      </c>
      <c r="D3406" t="s">
        <v>479</v>
      </c>
      <c r="E3406" s="264" t="s">
        <v>8417</v>
      </c>
    </row>
    <row r="3407" spans="1:5">
      <c r="A3407">
        <v>39436</v>
      </c>
      <c r="B3407" t="s">
        <v>4927</v>
      </c>
      <c r="C3407" t="s">
        <v>478</v>
      </c>
      <c r="D3407" t="s">
        <v>479</v>
      </c>
      <c r="E3407" s="264" t="s">
        <v>3534</v>
      </c>
    </row>
    <row r="3408" spans="1:5">
      <c r="A3408">
        <v>39437</v>
      </c>
      <c r="B3408" t="s">
        <v>4928</v>
      </c>
      <c r="C3408" t="s">
        <v>478</v>
      </c>
      <c r="D3408" t="s">
        <v>479</v>
      </c>
      <c r="E3408" s="264" t="s">
        <v>9596</v>
      </c>
    </row>
    <row r="3409" spans="1:5">
      <c r="A3409">
        <v>39439</v>
      </c>
      <c r="B3409" t="s">
        <v>4929</v>
      </c>
      <c r="C3409" t="s">
        <v>478</v>
      </c>
      <c r="D3409" t="s">
        <v>479</v>
      </c>
      <c r="E3409" s="264" t="s">
        <v>8199</v>
      </c>
    </row>
    <row r="3410" spans="1:5">
      <c r="A3410">
        <v>39440</v>
      </c>
      <c r="B3410" t="s">
        <v>4930</v>
      </c>
      <c r="C3410" t="s">
        <v>478</v>
      </c>
      <c r="D3410" t="s">
        <v>479</v>
      </c>
      <c r="E3410" s="264" t="s">
        <v>9597</v>
      </c>
    </row>
    <row r="3411" spans="1:5">
      <c r="A3411">
        <v>39441</v>
      </c>
      <c r="B3411" t="s">
        <v>4931</v>
      </c>
      <c r="C3411" t="s">
        <v>478</v>
      </c>
      <c r="D3411" t="s">
        <v>479</v>
      </c>
      <c r="E3411" s="264" t="s">
        <v>1090</v>
      </c>
    </row>
    <row r="3412" spans="1:5">
      <c r="A3412">
        <v>39442</v>
      </c>
      <c r="B3412" t="s">
        <v>4932</v>
      </c>
      <c r="C3412" t="s">
        <v>478</v>
      </c>
      <c r="D3412" t="s">
        <v>479</v>
      </c>
      <c r="E3412" s="264" t="s">
        <v>9594</v>
      </c>
    </row>
    <row r="3413" spans="1:5">
      <c r="A3413">
        <v>39443</v>
      </c>
      <c r="B3413" t="s">
        <v>4933</v>
      </c>
      <c r="C3413" t="s">
        <v>478</v>
      </c>
      <c r="D3413" t="s">
        <v>479</v>
      </c>
      <c r="E3413" s="264" t="s">
        <v>9071</v>
      </c>
    </row>
    <row r="3414" spans="1:5">
      <c r="A3414">
        <v>4329</v>
      </c>
      <c r="B3414" t="s">
        <v>4934</v>
      </c>
      <c r="C3414" t="s">
        <v>478</v>
      </c>
      <c r="D3414" t="s">
        <v>484</v>
      </c>
      <c r="E3414" s="264" t="s">
        <v>7057</v>
      </c>
    </row>
    <row r="3415" spans="1:5">
      <c r="A3415">
        <v>4383</v>
      </c>
      <c r="B3415" t="s">
        <v>4935</v>
      </c>
      <c r="C3415" t="s">
        <v>478</v>
      </c>
      <c r="D3415" t="s">
        <v>479</v>
      </c>
      <c r="E3415" s="264" t="s">
        <v>8834</v>
      </c>
    </row>
    <row r="3416" spans="1:5">
      <c r="A3416">
        <v>4344</v>
      </c>
      <c r="B3416" t="s">
        <v>4936</v>
      </c>
      <c r="C3416" t="s">
        <v>478</v>
      </c>
      <c r="D3416" t="s">
        <v>479</v>
      </c>
      <c r="E3416" s="264" t="s">
        <v>7579</v>
      </c>
    </row>
    <row r="3417" spans="1:5">
      <c r="A3417">
        <v>436</v>
      </c>
      <c r="B3417" t="s">
        <v>4937</v>
      </c>
      <c r="C3417" t="s">
        <v>478</v>
      </c>
      <c r="D3417" t="s">
        <v>481</v>
      </c>
      <c r="E3417" s="264" t="s">
        <v>9598</v>
      </c>
    </row>
    <row r="3418" spans="1:5">
      <c r="A3418">
        <v>442</v>
      </c>
      <c r="B3418" t="s">
        <v>4938</v>
      </c>
      <c r="C3418" t="s">
        <v>478</v>
      </c>
      <c r="D3418" t="s">
        <v>481</v>
      </c>
      <c r="E3418" s="264" t="s">
        <v>7659</v>
      </c>
    </row>
    <row r="3419" spans="1:5">
      <c r="A3419">
        <v>11953</v>
      </c>
      <c r="B3419" t="s">
        <v>4939</v>
      </c>
      <c r="C3419" t="s">
        <v>478</v>
      </c>
      <c r="D3419" t="s">
        <v>479</v>
      </c>
      <c r="E3419" s="264" t="s">
        <v>6960</v>
      </c>
    </row>
    <row r="3420" spans="1:5">
      <c r="A3420">
        <v>4335</v>
      </c>
      <c r="B3420" t="s">
        <v>4940</v>
      </c>
      <c r="C3420" t="s">
        <v>478</v>
      </c>
      <c r="D3420" t="s">
        <v>479</v>
      </c>
      <c r="E3420" s="264" t="s">
        <v>951</v>
      </c>
    </row>
    <row r="3421" spans="1:5">
      <c r="A3421">
        <v>4334</v>
      </c>
      <c r="B3421" t="s">
        <v>4941</v>
      </c>
      <c r="C3421" t="s">
        <v>478</v>
      </c>
      <c r="D3421" t="s">
        <v>479</v>
      </c>
      <c r="E3421" s="264" t="s">
        <v>7317</v>
      </c>
    </row>
    <row r="3422" spans="1:5">
      <c r="A3422">
        <v>4343</v>
      </c>
      <c r="B3422" t="s">
        <v>4942</v>
      </c>
      <c r="C3422" t="s">
        <v>478</v>
      </c>
      <c r="D3422" t="s">
        <v>479</v>
      </c>
      <c r="E3422" s="264" t="s">
        <v>9599</v>
      </c>
    </row>
    <row r="3423" spans="1:5">
      <c r="A3423">
        <v>430</v>
      </c>
      <c r="B3423" t="s">
        <v>4943</v>
      </c>
      <c r="C3423" t="s">
        <v>478</v>
      </c>
      <c r="D3423" t="s">
        <v>481</v>
      </c>
      <c r="E3423" s="264" t="s">
        <v>9600</v>
      </c>
    </row>
    <row r="3424" spans="1:5">
      <c r="A3424">
        <v>441</v>
      </c>
      <c r="B3424" t="s">
        <v>4944</v>
      </c>
      <c r="C3424" t="s">
        <v>478</v>
      </c>
      <c r="D3424" t="s">
        <v>481</v>
      </c>
      <c r="E3424" s="264" t="s">
        <v>1022</v>
      </c>
    </row>
    <row r="3425" spans="1:5">
      <c r="A3425">
        <v>431</v>
      </c>
      <c r="B3425" t="s">
        <v>4945</v>
      </c>
      <c r="C3425" t="s">
        <v>478</v>
      </c>
      <c r="D3425" t="s">
        <v>481</v>
      </c>
      <c r="E3425" s="264" t="s">
        <v>7454</v>
      </c>
    </row>
    <row r="3426" spans="1:5">
      <c r="A3426">
        <v>432</v>
      </c>
      <c r="B3426" t="s">
        <v>4946</v>
      </c>
      <c r="C3426" t="s">
        <v>478</v>
      </c>
      <c r="D3426" t="s">
        <v>481</v>
      </c>
      <c r="E3426" s="264" t="s">
        <v>9601</v>
      </c>
    </row>
    <row r="3427" spans="1:5">
      <c r="A3427">
        <v>429</v>
      </c>
      <c r="B3427" t="s">
        <v>4947</v>
      </c>
      <c r="C3427" t="s">
        <v>478</v>
      </c>
      <c r="D3427" t="s">
        <v>481</v>
      </c>
      <c r="E3427" s="264" t="s">
        <v>1207</v>
      </c>
    </row>
    <row r="3428" spans="1:5">
      <c r="A3428">
        <v>439</v>
      </c>
      <c r="B3428" t="s">
        <v>4948</v>
      </c>
      <c r="C3428" t="s">
        <v>478</v>
      </c>
      <c r="D3428" t="s">
        <v>481</v>
      </c>
      <c r="E3428" s="264" t="s">
        <v>9602</v>
      </c>
    </row>
    <row r="3429" spans="1:5">
      <c r="A3429">
        <v>433</v>
      </c>
      <c r="B3429" t="s">
        <v>4949</v>
      </c>
      <c r="C3429" t="s">
        <v>478</v>
      </c>
      <c r="D3429" t="s">
        <v>481</v>
      </c>
      <c r="E3429" s="264" t="s">
        <v>6926</v>
      </c>
    </row>
    <row r="3430" spans="1:5">
      <c r="A3430">
        <v>437</v>
      </c>
      <c r="B3430" t="s">
        <v>4950</v>
      </c>
      <c r="C3430" t="s">
        <v>478</v>
      </c>
      <c r="D3430" t="s">
        <v>481</v>
      </c>
      <c r="E3430" s="264" t="s">
        <v>6978</v>
      </c>
    </row>
    <row r="3431" spans="1:5">
      <c r="A3431">
        <v>11790</v>
      </c>
      <c r="B3431" t="s">
        <v>4951</v>
      </c>
      <c r="C3431" t="s">
        <v>478</v>
      </c>
      <c r="D3431" t="s">
        <v>481</v>
      </c>
      <c r="E3431" s="264" t="s">
        <v>7311</v>
      </c>
    </row>
    <row r="3432" spans="1:5">
      <c r="A3432">
        <v>428</v>
      </c>
      <c r="B3432" t="s">
        <v>4952</v>
      </c>
      <c r="C3432" t="s">
        <v>478</v>
      </c>
      <c r="D3432" t="s">
        <v>481</v>
      </c>
      <c r="E3432" s="264" t="s">
        <v>9240</v>
      </c>
    </row>
    <row r="3433" spans="1:5">
      <c r="A3433">
        <v>4384</v>
      </c>
      <c r="B3433" t="s">
        <v>4953</v>
      </c>
      <c r="C3433" t="s">
        <v>478</v>
      </c>
      <c r="D3433" t="s">
        <v>479</v>
      </c>
      <c r="E3433" s="264" t="s">
        <v>9603</v>
      </c>
    </row>
    <row r="3434" spans="1:5">
      <c r="A3434">
        <v>4351</v>
      </c>
      <c r="B3434" t="s">
        <v>4954</v>
      </c>
      <c r="C3434" t="s">
        <v>478</v>
      </c>
      <c r="D3434" t="s">
        <v>479</v>
      </c>
      <c r="E3434" s="264" t="s">
        <v>7753</v>
      </c>
    </row>
    <row r="3435" spans="1:5">
      <c r="A3435">
        <v>11054</v>
      </c>
      <c r="B3435" t="s">
        <v>4955</v>
      </c>
      <c r="C3435" t="s">
        <v>478</v>
      </c>
      <c r="D3435" t="s">
        <v>479</v>
      </c>
      <c r="E3435" s="264" t="s">
        <v>796</v>
      </c>
    </row>
    <row r="3436" spans="1:5">
      <c r="A3436">
        <v>11055</v>
      </c>
      <c r="B3436" t="s">
        <v>4956</v>
      </c>
      <c r="C3436" t="s">
        <v>478</v>
      </c>
      <c r="D3436" t="s">
        <v>479</v>
      </c>
      <c r="E3436" s="264" t="s">
        <v>1229</v>
      </c>
    </row>
    <row r="3437" spans="1:5">
      <c r="A3437">
        <v>11056</v>
      </c>
      <c r="B3437" t="s">
        <v>4957</v>
      </c>
      <c r="C3437" t="s">
        <v>478</v>
      </c>
      <c r="D3437" t="s">
        <v>479</v>
      </c>
      <c r="E3437" s="264" t="s">
        <v>1229</v>
      </c>
    </row>
    <row r="3438" spans="1:5">
      <c r="A3438">
        <v>11057</v>
      </c>
      <c r="B3438" t="s">
        <v>4958</v>
      </c>
      <c r="C3438" t="s">
        <v>478</v>
      </c>
      <c r="D3438" t="s">
        <v>479</v>
      </c>
      <c r="E3438" s="264" t="s">
        <v>1456</v>
      </c>
    </row>
    <row r="3439" spans="1:5">
      <c r="A3439">
        <v>11059</v>
      </c>
      <c r="B3439" t="s">
        <v>4959</v>
      </c>
      <c r="C3439" t="s">
        <v>478</v>
      </c>
      <c r="D3439" t="s">
        <v>479</v>
      </c>
      <c r="E3439" s="264" t="s">
        <v>7035</v>
      </c>
    </row>
    <row r="3440" spans="1:5">
      <c r="A3440">
        <v>11058</v>
      </c>
      <c r="B3440" t="s">
        <v>4960</v>
      </c>
      <c r="C3440" t="s">
        <v>478</v>
      </c>
      <c r="D3440" t="s">
        <v>479</v>
      </c>
      <c r="E3440" s="264" t="s">
        <v>9604</v>
      </c>
    </row>
    <row r="3441" spans="1:5">
      <c r="A3441">
        <v>4380</v>
      </c>
      <c r="B3441" t="s">
        <v>4961</v>
      </c>
      <c r="C3441" t="s">
        <v>478</v>
      </c>
      <c r="D3441" t="s">
        <v>479</v>
      </c>
      <c r="E3441" s="264" t="s">
        <v>1095</v>
      </c>
    </row>
    <row r="3442" spans="1:5">
      <c r="A3442">
        <v>4299</v>
      </c>
      <c r="B3442" t="s">
        <v>4962</v>
      </c>
      <c r="C3442" t="s">
        <v>478</v>
      </c>
      <c r="D3442" t="s">
        <v>484</v>
      </c>
      <c r="E3442" s="264" t="s">
        <v>2270</v>
      </c>
    </row>
    <row r="3443" spans="1:5">
      <c r="A3443">
        <v>4304</v>
      </c>
      <c r="B3443" t="s">
        <v>4963</v>
      </c>
      <c r="C3443" t="s">
        <v>478</v>
      </c>
      <c r="D3443" t="s">
        <v>479</v>
      </c>
      <c r="E3443" s="264" t="s">
        <v>7307</v>
      </c>
    </row>
    <row r="3444" spans="1:5">
      <c r="A3444">
        <v>4305</v>
      </c>
      <c r="B3444" t="s">
        <v>4964</v>
      </c>
      <c r="C3444" t="s">
        <v>478</v>
      </c>
      <c r="D3444" t="s">
        <v>479</v>
      </c>
      <c r="E3444" s="264" t="s">
        <v>976</v>
      </c>
    </row>
    <row r="3445" spans="1:5">
      <c r="A3445">
        <v>4306</v>
      </c>
      <c r="B3445" t="s">
        <v>4965</v>
      </c>
      <c r="C3445" t="s">
        <v>478</v>
      </c>
      <c r="D3445" t="s">
        <v>479</v>
      </c>
      <c r="E3445" s="264" t="s">
        <v>7519</v>
      </c>
    </row>
    <row r="3446" spans="1:5">
      <c r="A3446">
        <v>4308</v>
      </c>
      <c r="B3446" t="s">
        <v>4966</v>
      </c>
      <c r="C3446" t="s">
        <v>478</v>
      </c>
      <c r="D3446" t="s">
        <v>479</v>
      </c>
      <c r="E3446" s="264" t="s">
        <v>8406</v>
      </c>
    </row>
    <row r="3447" spans="1:5">
      <c r="A3447">
        <v>4302</v>
      </c>
      <c r="B3447" t="s">
        <v>4967</v>
      </c>
      <c r="C3447" t="s">
        <v>478</v>
      </c>
      <c r="D3447" t="s">
        <v>479</v>
      </c>
      <c r="E3447" s="264" t="s">
        <v>921</v>
      </c>
    </row>
    <row r="3448" spans="1:5">
      <c r="A3448">
        <v>4300</v>
      </c>
      <c r="B3448" t="s">
        <v>4968</v>
      </c>
      <c r="C3448" t="s">
        <v>478</v>
      </c>
      <c r="D3448" t="s">
        <v>479</v>
      </c>
      <c r="E3448" s="264" t="s">
        <v>6915</v>
      </c>
    </row>
    <row r="3449" spans="1:5">
      <c r="A3449">
        <v>4301</v>
      </c>
      <c r="B3449" t="s">
        <v>4969</v>
      </c>
      <c r="C3449" t="s">
        <v>478</v>
      </c>
      <c r="D3449" t="s">
        <v>479</v>
      </c>
      <c r="E3449" s="264" t="s">
        <v>4156</v>
      </c>
    </row>
    <row r="3450" spans="1:5">
      <c r="A3450">
        <v>4320</v>
      </c>
      <c r="B3450" t="s">
        <v>4970</v>
      </c>
      <c r="C3450" t="s">
        <v>478</v>
      </c>
      <c r="D3450" t="s">
        <v>479</v>
      </c>
      <c r="E3450" s="264" t="s">
        <v>7021</v>
      </c>
    </row>
    <row r="3451" spans="1:5">
      <c r="A3451">
        <v>4318</v>
      </c>
      <c r="B3451" t="s">
        <v>4971</v>
      </c>
      <c r="C3451" t="s">
        <v>478</v>
      </c>
      <c r="D3451" t="s">
        <v>479</v>
      </c>
      <c r="E3451" s="264" t="s">
        <v>2341</v>
      </c>
    </row>
    <row r="3452" spans="1:5">
      <c r="A3452">
        <v>40547</v>
      </c>
      <c r="B3452" t="s">
        <v>4972</v>
      </c>
      <c r="C3452" t="s">
        <v>495</v>
      </c>
      <c r="D3452" t="s">
        <v>479</v>
      </c>
      <c r="E3452" s="264" t="s">
        <v>7646</v>
      </c>
    </row>
    <row r="3453" spans="1:5">
      <c r="A3453">
        <v>11962</v>
      </c>
      <c r="B3453" t="s">
        <v>31</v>
      </c>
      <c r="C3453" t="s">
        <v>478</v>
      </c>
      <c r="D3453" t="s">
        <v>479</v>
      </c>
      <c r="E3453" s="264" t="s">
        <v>1007</v>
      </c>
    </row>
    <row r="3454" spans="1:5">
      <c r="A3454">
        <v>4332</v>
      </c>
      <c r="B3454" t="s">
        <v>4973</v>
      </c>
      <c r="C3454" t="s">
        <v>478</v>
      </c>
      <c r="D3454" t="s">
        <v>479</v>
      </c>
      <c r="E3454" s="264" t="s">
        <v>4533</v>
      </c>
    </row>
    <row r="3455" spans="1:5">
      <c r="A3455">
        <v>4331</v>
      </c>
      <c r="B3455" t="s">
        <v>4974</v>
      </c>
      <c r="C3455" t="s">
        <v>478</v>
      </c>
      <c r="D3455" t="s">
        <v>479</v>
      </c>
      <c r="E3455" s="264" t="s">
        <v>1476</v>
      </c>
    </row>
    <row r="3456" spans="1:5">
      <c r="A3456">
        <v>4336</v>
      </c>
      <c r="B3456" t="s">
        <v>4975</v>
      </c>
      <c r="C3456" t="s">
        <v>478</v>
      </c>
      <c r="D3456" t="s">
        <v>479</v>
      </c>
      <c r="E3456" s="264" t="s">
        <v>9605</v>
      </c>
    </row>
    <row r="3457" spans="1:5">
      <c r="A3457">
        <v>13294</v>
      </c>
      <c r="B3457" t="s">
        <v>4976</v>
      </c>
      <c r="C3457" t="s">
        <v>478</v>
      </c>
      <c r="D3457" t="s">
        <v>479</v>
      </c>
      <c r="E3457" s="264" t="s">
        <v>7307</v>
      </c>
    </row>
    <row r="3458" spans="1:5">
      <c r="A3458">
        <v>11948</v>
      </c>
      <c r="B3458" t="s">
        <v>4977</v>
      </c>
      <c r="C3458" t="s">
        <v>478</v>
      </c>
      <c r="D3458" t="s">
        <v>479</v>
      </c>
      <c r="E3458" s="264" t="s">
        <v>1157</v>
      </c>
    </row>
    <row r="3459" spans="1:5">
      <c r="A3459">
        <v>4382</v>
      </c>
      <c r="B3459" t="s">
        <v>4978</v>
      </c>
      <c r="C3459" t="s">
        <v>478</v>
      </c>
      <c r="D3459" t="s">
        <v>479</v>
      </c>
      <c r="E3459" s="264" t="s">
        <v>1827</v>
      </c>
    </row>
    <row r="3460" spans="1:5">
      <c r="A3460">
        <v>4354</v>
      </c>
      <c r="B3460" t="s">
        <v>4979</v>
      </c>
      <c r="C3460" t="s">
        <v>478</v>
      </c>
      <c r="D3460" t="s">
        <v>479</v>
      </c>
      <c r="E3460" s="264" t="s">
        <v>9606</v>
      </c>
    </row>
    <row r="3461" spans="1:5">
      <c r="A3461">
        <v>40839</v>
      </c>
      <c r="B3461" t="s">
        <v>4980</v>
      </c>
      <c r="C3461" t="s">
        <v>495</v>
      </c>
      <c r="D3461" t="s">
        <v>479</v>
      </c>
      <c r="E3461" s="264" t="s">
        <v>7132</v>
      </c>
    </row>
    <row r="3462" spans="1:5">
      <c r="A3462">
        <v>40552</v>
      </c>
      <c r="B3462" t="s">
        <v>4981</v>
      </c>
      <c r="C3462" t="s">
        <v>495</v>
      </c>
      <c r="D3462" t="s">
        <v>479</v>
      </c>
      <c r="E3462" s="264" t="s">
        <v>9607</v>
      </c>
    </row>
    <row r="3463" spans="1:5">
      <c r="A3463">
        <v>40549</v>
      </c>
      <c r="B3463" t="s">
        <v>4982</v>
      </c>
      <c r="C3463" t="s">
        <v>495</v>
      </c>
      <c r="D3463" t="s">
        <v>479</v>
      </c>
      <c r="E3463" s="264" t="s">
        <v>9608</v>
      </c>
    </row>
    <row r="3464" spans="1:5">
      <c r="A3464">
        <v>4385</v>
      </c>
      <c r="B3464" t="s">
        <v>4983</v>
      </c>
      <c r="C3464" t="s">
        <v>491</v>
      </c>
      <c r="D3464" t="s">
        <v>479</v>
      </c>
      <c r="E3464" s="264" t="s">
        <v>9609</v>
      </c>
    </row>
    <row r="3465" spans="1:5">
      <c r="A3465">
        <v>20078</v>
      </c>
      <c r="B3465" t="s">
        <v>4984</v>
      </c>
      <c r="C3465" t="s">
        <v>478</v>
      </c>
      <c r="D3465" t="s">
        <v>479</v>
      </c>
      <c r="E3465" s="264" t="s">
        <v>9610</v>
      </c>
    </row>
    <row r="3466" spans="1:5">
      <c r="A3466">
        <v>39897</v>
      </c>
      <c r="B3466" t="s">
        <v>4985</v>
      </c>
      <c r="C3466" t="s">
        <v>478</v>
      </c>
      <c r="D3466" t="s">
        <v>481</v>
      </c>
      <c r="E3466" s="264" t="s">
        <v>9611</v>
      </c>
    </row>
    <row r="3467" spans="1:5">
      <c r="A3467">
        <v>118</v>
      </c>
      <c r="B3467" t="s">
        <v>4986</v>
      </c>
      <c r="C3467" t="s">
        <v>478</v>
      </c>
      <c r="D3467" t="s">
        <v>479</v>
      </c>
      <c r="E3467" s="264" t="s">
        <v>9612</v>
      </c>
    </row>
    <row r="3468" spans="1:5">
      <c r="A3468">
        <v>4396</v>
      </c>
      <c r="B3468" t="s">
        <v>4987</v>
      </c>
      <c r="C3468" t="s">
        <v>480</v>
      </c>
      <c r="D3468" t="s">
        <v>479</v>
      </c>
      <c r="E3468" s="264" t="s">
        <v>9613</v>
      </c>
    </row>
    <row r="3469" spans="1:5">
      <c r="A3469">
        <v>36881</v>
      </c>
      <c r="B3469" t="s">
        <v>4988</v>
      </c>
      <c r="C3469" t="s">
        <v>480</v>
      </c>
      <c r="D3469" t="s">
        <v>479</v>
      </c>
      <c r="E3469" s="264" t="s">
        <v>9614</v>
      </c>
    </row>
    <row r="3470" spans="1:5">
      <c r="A3470">
        <v>4397</v>
      </c>
      <c r="B3470" t="s">
        <v>4989</v>
      </c>
      <c r="C3470" t="s">
        <v>480</v>
      </c>
      <c r="D3470" t="s">
        <v>479</v>
      </c>
      <c r="E3470" s="264" t="s">
        <v>9615</v>
      </c>
    </row>
    <row r="3471" spans="1:5">
      <c r="A3471">
        <v>36882</v>
      </c>
      <c r="B3471" t="s">
        <v>4990</v>
      </c>
      <c r="C3471" t="s">
        <v>480</v>
      </c>
      <c r="D3471" t="s">
        <v>479</v>
      </c>
      <c r="E3471" s="264" t="s">
        <v>9616</v>
      </c>
    </row>
    <row r="3472" spans="1:5">
      <c r="A3472">
        <v>4751</v>
      </c>
      <c r="B3472" t="s">
        <v>4991</v>
      </c>
      <c r="C3472" t="s">
        <v>482</v>
      </c>
      <c r="D3472" t="s">
        <v>479</v>
      </c>
      <c r="E3472" s="264" t="s">
        <v>831</v>
      </c>
    </row>
    <row r="3473" spans="1:5">
      <c r="A3473">
        <v>41066</v>
      </c>
      <c r="B3473" t="s">
        <v>4992</v>
      </c>
      <c r="C3473" t="s">
        <v>488</v>
      </c>
      <c r="D3473" t="s">
        <v>479</v>
      </c>
      <c r="E3473" s="264" t="s">
        <v>832</v>
      </c>
    </row>
    <row r="3474" spans="1:5">
      <c r="A3474">
        <v>39604</v>
      </c>
      <c r="B3474" t="s">
        <v>4993</v>
      </c>
      <c r="C3474" t="s">
        <v>478</v>
      </c>
      <c r="D3474" t="s">
        <v>481</v>
      </c>
      <c r="E3474" s="264" t="s">
        <v>8645</v>
      </c>
    </row>
    <row r="3475" spans="1:5">
      <c r="A3475">
        <v>39605</v>
      </c>
      <c r="B3475" t="s">
        <v>4995</v>
      </c>
      <c r="C3475" t="s">
        <v>478</v>
      </c>
      <c r="D3475" t="s">
        <v>481</v>
      </c>
      <c r="E3475" s="264" t="s">
        <v>9617</v>
      </c>
    </row>
    <row r="3476" spans="1:5">
      <c r="A3476">
        <v>39606</v>
      </c>
      <c r="B3476" t="s">
        <v>4996</v>
      </c>
      <c r="C3476" t="s">
        <v>478</v>
      </c>
      <c r="D3476" t="s">
        <v>481</v>
      </c>
      <c r="E3476" s="264" t="s">
        <v>7806</v>
      </c>
    </row>
    <row r="3477" spans="1:5">
      <c r="A3477">
        <v>39607</v>
      </c>
      <c r="B3477" t="s">
        <v>4997</v>
      </c>
      <c r="C3477" t="s">
        <v>478</v>
      </c>
      <c r="D3477" t="s">
        <v>481</v>
      </c>
      <c r="E3477" s="264" t="s">
        <v>9618</v>
      </c>
    </row>
    <row r="3478" spans="1:5">
      <c r="A3478">
        <v>39594</v>
      </c>
      <c r="B3478" t="s">
        <v>4998</v>
      </c>
      <c r="C3478" t="s">
        <v>478</v>
      </c>
      <c r="D3478" t="s">
        <v>481</v>
      </c>
      <c r="E3478" s="264" t="s">
        <v>9619</v>
      </c>
    </row>
    <row r="3479" spans="1:5">
      <c r="A3479">
        <v>39596</v>
      </c>
      <c r="B3479" t="s">
        <v>4999</v>
      </c>
      <c r="C3479" t="s">
        <v>478</v>
      </c>
      <c r="D3479" t="s">
        <v>481</v>
      </c>
      <c r="E3479" s="264" t="s">
        <v>9620</v>
      </c>
    </row>
    <row r="3480" spans="1:5">
      <c r="A3480">
        <v>39595</v>
      </c>
      <c r="B3480" t="s">
        <v>5000</v>
      </c>
      <c r="C3480" t="s">
        <v>478</v>
      </c>
      <c r="D3480" t="s">
        <v>481</v>
      </c>
      <c r="E3480" s="264" t="s">
        <v>9621</v>
      </c>
    </row>
    <row r="3481" spans="1:5">
      <c r="A3481">
        <v>39597</v>
      </c>
      <c r="B3481" t="s">
        <v>5001</v>
      </c>
      <c r="C3481" t="s">
        <v>478</v>
      </c>
      <c r="D3481" t="s">
        <v>481</v>
      </c>
      <c r="E3481" s="264" t="s">
        <v>9622</v>
      </c>
    </row>
    <row r="3482" spans="1:5">
      <c r="A3482">
        <v>10731</v>
      </c>
      <c r="B3482" t="s">
        <v>5002</v>
      </c>
      <c r="C3482" t="s">
        <v>480</v>
      </c>
      <c r="D3482" t="s">
        <v>484</v>
      </c>
      <c r="E3482" s="264" t="s">
        <v>9623</v>
      </c>
    </row>
    <row r="3483" spans="1:5">
      <c r="A3483">
        <v>4704</v>
      </c>
      <c r="B3483" t="s">
        <v>5003</v>
      </c>
      <c r="C3483" t="s">
        <v>480</v>
      </c>
      <c r="D3483" t="s">
        <v>479</v>
      </c>
      <c r="E3483" s="264" t="s">
        <v>7395</v>
      </c>
    </row>
    <row r="3484" spans="1:5">
      <c r="A3484">
        <v>10730</v>
      </c>
      <c r="B3484" t="s">
        <v>5004</v>
      </c>
      <c r="C3484" t="s">
        <v>480</v>
      </c>
      <c r="D3484" t="s">
        <v>479</v>
      </c>
      <c r="E3484" s="264" t="s">
        <v>9624</v>
      </c>
    </row>
    <row r="3485" spans="1:5">
      <c r="A3485">
        <v>4729</v>
      </c>
      <c r="B3485" t="s">
        <v>5005</v>
      </c>
      <c r="C3485" t="s">
        <v>483</v>
      </c>
      <c r="D3485" t="s">
        <v>479</v>
      </c>
      <c r="E3485" s="264" t="s">
        <v>9625</v>
      </c>
    </row>
    <row r="3486" spans="1:5">
      <c r="A3486">
        <v>4720</v>
      </c>
      <c r="B3486" t="s">
        <v>5006</v>
      </c>
      <c r="C3486" t="s">
        <v>483</v>
      </c>
      <c r="D3486" t="s">
        <v>479</v>
      </c>
      <c r="E3486" s="264" t="s">
        <v>9626</v>
      </c>
    </row>
    <row r="3487" spans="1:5">
      <c r="A3487">
        <v>4721</v>
      </c>
      <c r="B3487" t="s">
        <v>5007</v>
      </c>
      <c r="C3487" t="s">
        <v>483</v>
      </c>
      <c r="D3487" t="s">
        <v>479</v>
      </c>
      <c r="E3487" s="264" t="s">
        <v>9627</v>
      </c>
    </row>
    <row r="3488" spans="1:5">
      <c r="A3488">
        <v>4718</v>
      </c>
      <c r="B3488" t="s">
        <v>5008</v>
      </c>
      <c r="C3488" t="s">
        <v>483</v>
      </c>
      <c r="D3488" t="s">
        <v>484</v>
      </c>
      <c r="E3488" s="264" t="s">
        <v>9628</v>
      </c>
    </row>
    <row r="3489" spans="1:5">
      <c r="A3489">
        <v>4722</v>
      </c>
      <c r="B3489" t="s">
        <v>5009</v>
      </c>
      <c r="C3489" t="s">
        <v>483</v>
      </c>
      <c r="D3489" t="s">
        <v>479</v>
      </c>
      <c r="E3489" s="264" t="s">
        <v>9629</v>
      </c>
    </row>
    <row r="3490" spans="1:5">
      <c r="A3490">
        <v>4723</v>
      </c>
      <c r="B3490" t="s">
        <v>5010</v>
      </c>
      <c r="C3490" t="s">
        <v>483</v>
      </c>
      <c r="D3490" t="s">
        <v>479</v>
      </c>
      <c r="E3490" s="264" t="s">
        <v>9630</v>
      </c>
    </row>
    <row r="3491" spans="1:5">
      <c r="A3491">
        <v>4727</v>
      </c>
      <c r="B3491" t="s">
        <v>5011</v>
      </c>
      <c r="C3491" t="s">
        <v>483</v>
      </c>
      <c r="D3491" t="s">
        <v>479</v>
      </c>
      <c r="E3491" s="264" t="s">
        <v>8855</v>
      </c>
    </row>
    <row r="3492" spans="1:5">
      <c r="A3492">
        <v>4748</v>
      </c>
      <c r="B3492" t="s">
        <v>5012</v>
      </c>
      <c r="C3492" t="s">
        <v>483</v>
      </c>
      <c r="D3492" t="s">
        <v>479</v>
      </c>
      <c r="E3492" s="264" t="s">
        <v>9631</v>
      </c>
    </row>
    <row r="3493" spans="1:5">
      <c r="A3493">
        <v>4730</v>
      </c>
      <c r="B3493" t="s">
        <v>5013</v>
      </c>
      <c r="C3493" t="s">
        <v>483</v>
      </c>
      <c r="D3493" t="s">
        <v>479</v>
      </c>
      <c r="E3493" s="264" t="s">
        <v>9632</v>
      </c>
    </row>
    <row r="3494" spans="1:5">
      <c r="A3494">
        <v>13186</v>
      </c>
      <c r="B3494" t="s">
        <v>5014</v>
      </c>
      <c r="C3494" t="s">
        <v>483</v>
      </c>
      <c r="D3494" t="s">
        <v>479</v>
      </c>
      <c r="E3494" s="264" t="s">
        <v>9633</v>
      </c>
    </row>
    <row r="3495" spans="1:5">
      <c r="A3495">
        <v>10737</v>
      </c>
      <c r="B3495" t="s">
        <v>5015</v>
      </c>
      <c r="C3495" t="s">
        <v>480</v>
      </c>
      <c r="D3495" t="s">
        <v>479</v>
      </c>
      <c r="E3495" s="264" t="s">
        <v>9634</v>
      </c>
    </row>
    <row r="3496" spans="1:5">
      <c r="A3496">
        <v>10734</v>
      </c>
      <c r="B3496" t="s">
        <v>5016</v>
      </c>
      <c r="C3496" t="s">
        <v>480</v>
      </c>
      <c r="D3496" t="s">
        <v>479</v>
      </c>
      <c r="E3496" s="264" t="s">
        <v>9635</v>
      </c>
    </row>
    <row r="3497" spans="1:5">
      <c r="A3497">
        <v>4708</v>
      </c>
      <c r="B3497" t="s">
        <v>5017</v>
      </c>
      <c r="C3497" t="s">
        <v>480</v>
      </c>
      <c r="D3497" t="s">
        <v>479</v>
      </c>
      <c r="E3497" s="264" t="s">
        <v>9636</v>
      </c>
    </row>
    <row r="3498" spans="1:5">
      <c r="A3498">
        <v>4712</v>
      </c>
      <c r="B3498" t="s">
        <v>5018</v>
      </c>
      <c r="C3498" t="s">
        <v>480</v>
      </c>
      <c r="D3498" t="s">
        <v>479</v>
      </c>
      <c r="E3498" s="264" t="s">
        <v>9637</v>
      </c>
    </row>
    <row r="3499" spans="1:5">
      <c r="A3499">
        <v>4710</v>
      </c>
      <c r="B3499" t="s">
        <v>5019</v>
      </c>
      <c r="C3499" t="s">
        <v>480</v>
      </c>
      <c r="D3499" t="s">
        <v>479</v>
      </c>
      <c r="E3499" s="264" t="s">
        <v>9638</v>
      </c>
    </row>
    <row r="3500" spans="1:5">
      <c r="A3500">
        <v>4746</v>
      </c>
      <c r="B3500" t="s">
        <v>5020</v>
      </c>
      <c r="C3500" t="s">
        <v>483</v>
      </c>
      <c r="D3500" t="s">
        <v>479</v>
      </c>
      <c r="E3500" s="264" t="s">
        <v>9639</v>
      </c>
    </row>
    <row r="3501" spans="1:5">
      <c r="A3501">
        <v>4750</v>
      </c>
      <c r="B3501" t="s">
        <v>5021</v>
      </c>
      <c r="C3501" t="s">
        <v>482</v>
      </c>
      <c r="D3501" t="s">
        <v>484</v>
      </c>
      <c r="E3501" s="264" t="s">
        <v>831</v>
      </c>
    </row>
    <row r="3502" spans="1:5">
      <c r="A3502">
        <v>41065</v>
      </c>
      <c r="B3502" t="s">
        <v>5022</v>
      </c>
      <c r="C3502" t="s">
        <v>488</v>
      </c>
      <c r="D3502" t="s">
        <v>479</v>
      </c>
      <c r="E3502" s="264" t="s">
        <v>832</v>
      </c>
    </row>
    <row r="3503" spans="1:5">
      <c r="A3503">
        <v>34747</v>
      </c>
      <c r="B3503" t="s">
        <v>5023</v>
      </c>
      <c r="C3503" t="s">
        <v>485</v>
      </c>
      <c r="D3503" t="s">
        <v>481</v>
      </c>
      <c r="E3503" s="264" t="s">
        <v>9640</v>
      </c>
    </row>
    <row r="3504" spans="1:5">
      <c r="A3504">
        <v>4826</v>
      </c>
      <c r="B3504" t="s">
        <v>5024</v>
      </c>
      <c r="C3504" t="s">
        <v>485</v>
      </c>
      <c r="D3504" t="s">
        <v>481</v>
      </c>
      <c r="E3504" s="264" t="s">
        <v>9641</v>
      </c>
    </row>
    <row r="3505" spans="1:5">
      <c r="A3505">
        <v>41975</v>
      </c>
      <c r="B3505" t="s">
        <v>5025</v>
      </c>
      <c r="C3505" t="s">
        <v>480</v>
      </c>
      <c r="D3505" t="s">
        <v>481</v>
      </c>
      <c r="E3505" s="264" t="s">
        <v>1234</v>
      </c>
    </row>
    <row r="3506" spans="1:5">
      <c r="A3506">
        <v>4825</v>
      </c>
      <c r="B3506" t="s">
        <v>5026</v>
      </c>
      <c r="C3506" t="s">
        <v>485</v>
      </c>
      <c r="D3506" t="s">
        <v>481</v>
      </c>
      <c r="E3506" s="264" t="s">
        <v>9642</v>
      </c>
    </row>
    <row r="3507" spans="1:5">
      <c r="A3507">
        <v>34744</v>
      </c>
      <c r="B3507" t="s">
        <v>5027</v>
      </c>
      <c r="C3507" t="s">
        <v>480</v>
      </c>
      <c r="D3507" t="s">
        <v>481</v>
      </c>
      <c r="E3507" s="264" t="s">
        <v>1041</v>
      </c>
    </row>
    <row r="3508" spans="1:5">
      <c r="A3508">
        <v>39430</v>
      </c>
      <c r="B3508" t="s">
        <v>5028</v>
      </c>
      <c r="C3508" t="s">
        <v>478</v>
      </c>
      <c r="D3508" t="s">
        <v>479</v>
      </c>
      <c r="E3508" s="264" t="s">
        <v>3538</v>
      </c>
    </row>
    <row r="3509" spans="1:5">
      <c r="A3509">
        <v>39573</v>
      </c>
      <c r="B3509" t="s">
        <v>5029</v>
      </c>
      <c r="C3509" t="s">
        <v>478</v>
      </c>
      <c r="D3509" t="s">
        <v>479</v>
      </c>
      <c r="E3509" s="264" t="s">
        <v>7667</v>
      </c>
    </row>
    <row r="3510" spans="1:5">
      <c r="A3510">
        <v>38410</v>
      </c>
      <c r="B3510" t="s">
        <v>5030</v>
      </c>
      <c r="C3510" t="s">
        <v>478</v>
      </c>
      <c r="D3510" t="s">
        <v>479</v>
      </c>
      <c r="E3510" s="264" t="s">
        <v>5031</v>
      </c>
    </row>
    <row r="3511" spans="1:5">
      <c r="A3511">
        <v>41596</v>
      </c>
      <c r="B3511" t="s">
        <v>5032</v>
      </c>
      <c r="C3511" t="s">
        <v>486</v>
      </c>
      <c r="D3511" t="s">
        <v>481</v>
      </c>
      <c r="E3511" s="264" t="s">
        <v>7249</v>
      </c>
    </row>
    <row r="3512" spans="1:5">
      <c r="A3512">
        <v>41598</v>
      </c>
      <c r="B3512" t="s">
        <v>5033</v>
      </c>
      <c r="C3512" t="s">
        <v>486</v>
      </c>
      <c r="D3512" t="s">
        <v>481</v>
      </c>
      <c r="E3512" s="264" t="s">
        <v>7249</v>
      </c>
    </row>
    <row r="3513" spans="1:5">
      <c r="A3513">
        <v>41594</v>
      </c>
      <c r="B3513" t="s">
        <v>5034</v>
      </c>
      <c r="C3513" t="s">
        <v>486</v>
      </c>
      <c r="D3513" t="s">
        <v>481</v>
      </c>
      <c r="E3513" s="264" t="s">
        <v>8995</v>
      </c>
    </row>
    <row r="3514" spans="1:5">
      <c r="A3514">
        <v>43663</v>
      </c>
      <c r="B3514" t="s">
        <v>5035</v>
      </c>
      <c r="C3514" t="s">
        <v>486</v>
      </c>
      <c r="D3514" t="s">
        <v>481</v>
      </c>
      <c r="E3514" s="264" t="s">
        <v>9643</v>
      </c>
    </row>
    <row r="3515" spans="1:5">
      <c r="A3515">
        <v>4766</v>
      </c>
      <c r="B3515" t="s">
        <v>5036</v>
      </c>
      <c r="C3515" t="s">
        <v>486</v>
      </c>
      <c r="D3515" t="s">
        <v>481</v>
      </c>
      <c r="E3515" s="264" t="s">
        <v>9644</v>
      </c>
    </row>
    <row r="3516" spans="1:5">
      <c r="A3516">
        <v>43664</v>
      </c>
      <c r="B3516" t="s">
        <v>5037</v>
      </c>
      <c r="C3516" t="s">
        <v>486</v>
      </c>
      <c r="D3516" t="s">
        <v>481</v>
      </c>
      <c r="E3516" s="264" t="s">
        <v>9403</v>
      </c>
    </row>
    <row r="3517" spans="1:5">
      <c r="A3517">
        <v>43082</v>
      </c>
      <c r="B3517" t="s">
        <v>5038</v>
      </c>
      <c r="C3517" t="s">
        <v>486</v>
      </c>
      <c r="D3517" t="s">
        <v>481</v>
      </c>
      <c r="E3517" s="264" t="s">
        <v>8228</v>
      </c>
    </row>
    <row r="3518" spans="1:5">
      <c r="A3518">
        <v>43665</v>
      </c>
      <c r="B3518" t="s">
        <v>5039</v>
      </c>
      <c r="C3518" t="s">
        <v>486</v>
      </c>
      <c r="D3518" t="s">
        <v>481</v>
      </c>
      <c r="E3518" s="264" t="s">
        <v>9644</v>
      </c>
    </row>
    <row r="3519" spans="1:5">
      <c r="A3519">
        <v>10966</v>
      </c>
      <c r="B3519" t="s">
        <v>5040</v>
      </c>
      <c r="C3519" t="s">
        <v>486</v>
      </c>
      <c r="D3519" t="s">
        <v>481</v>
      </c>
      <c r="E3519" s="264" t="s">
        <v>9643</v>
      </c>
    </row>
    <row r="3520" spans="1:5">
      <c r="A3520">
        <v>43692</v>
      </c>
      <c r="B3520" t="s">
        <v>5041</v>
      </c>
      <c r="C3520" t="s">
        <v>486</v>
      </c>
      <c r="D3520" t="s">
        <v>481</v>
      </c>
      <c r="E3520" s="264" t="s">
        <v>9643</v>
      </c>
    </row>
    <row r="3521" spans="1:5">
      <c r="A3521">
        <v>43083</v>
      </c>
      <c r="B3521" t="s">
        <v>5042</v>
      </c>
      <c r="C3521" t="s">
        <v>486</v>
      </c>
      <c r="D3521" t="s">
        <v>481</v>
      </c>
      <c r="E3521" s="264" t="s">
        <v>1004</v>
      </c>
    </row>
    <row r="3522" spans="1:5">
      <c r="A3522">
        <v>40535</v>
      </c>
      <c r="B3522" t="s">
        <v>5043</v>
      </c>
      <c r="C3522" t="s">
        <v>486</v>
      </c>
      <c r="D3522" t="s">
        <v>481</v>
      </c>
      <c r="E3522" s="264" t="s">
        <v>1004</v>
      </c>
    </row>
    <row r="3523" spans="1:5">
      <c r="A3523">
        <v>39427</v>
      </c>
      <c r="B3523" t="s">
        <v>5044</v>
      </c>
      <c r="C3523" t="s">
        <v>485</v>
      </c>
      <c r="D3523" t="s">
        <v>479</v>
      </c>
      <c r="E3523" s="264" t="s">
        <v>9221</v>
      </c>
    </row>
    <row r="3524" spans="1:5">
      <c r="A3524">
        <v>39424</v>
      </c>
      <c r="B3524" t="s">
        <v>5045</v>
      </c>
      <c r="C3524" t="s">
        <v>485</v>
      </c>
      <c r="D3524" t="s">
        <v>479</v>
      </c>
      <c r="E3524" s="264" t="s">
        <v>1023</v>
      </c>
    </row>
    <row r="3525" spans="1:5">
      <c r="A3525">
        <v>39425</v>
      </c>
      <c r="B3525" t="s">
        <v>5046</v>
      </c>
      <c r="C3525" t="s">
        <v>485</v>
      </c>
      <c r="D3525" t="s">
        <v>479</v>
      </c>
      <c r="E3525" s="264" t="s">
        <v>1158</v>
      </c>
    </row>
    <row r="3526" spans="1:5">
      <c r="A3526">
        <v>40664</v>
      </c>
      <c r="B3526" t="s">
        <v>5047</v>
      </c>
      <c r="C3526" t="s">
        <v>486</v>
      </c>
      <c r="D3526" t="s">
        <v>481</v>
      </c>
      <c r="E3526" s="264" t="s">
        <v>8770</v>
      </c>
    </row>
    <row r="3527" spans="1:5">
      <c r="A3527">
        <v>34360</v>
      </c>
      <c r="B3527" t="s">
        <v>5048</v>
      </c>
      <c r="C3527" t="s">
        <v>486</v>
      </c>
      <c r="D3527" t="s">
        <v>481</v>
      </c>
      <c r="E3527" s="264" t="s">
        <v>8523</v>
      </c>
    </row>
    <row r="3528" spans="1:5">
      <c r="A3528">
        <v>20259</v>
      </c>
      <c r="B3528" t="s">
        <v>5049</v>
      </c>
      <c r="C3528" t="s">
        <v>485</v>
      </c>
      <c r="D3528" t="s">
        <v>481</v>
      </c>
      <c r="E3528" s="264" t="s">
        <v>950</v>
      </c>
    </row>
    <row r="3529" spans="1:5">
      <c r="A3529">
        <v>14077</v>
      </c>
      <c r="B3529" t="s">
        <v>5050</v>
      </c>
      <c r="C3529" t="s">
        <v>485</v>
      </c>
      <c r="D3529" t="s">
        <v>481</v>
      </c>
      <c r="E3529" s="264" t="s">
        <v>5051</v>
      </c>
    </row>
    <row r="3530" spans="1:5">
      <c r="A3530">
        <v>3678</v>
      </c>
      <c r="B3530" t="s">
        <v>5052</v>
      </c>
      <c r="C3530" t="s">
        <v>485</v>
      </c>
      <c r="D3530" t="s">
        <v>481</v>
      </c>
      <c r="E3530" s="264" t="s">
        <v>5053</v>
      </c>
    </row>
    <row r="3531" spans="1:5">
      <c r="A3531">
        <v>39418</v>
      </c>
      <c r="B3531" t="s">
        <v>5054</v>
      </c>
      <c r="C3531" t="s">
        <v>485</v>
      </c>
      <c r="D3531" t="s">
        <v>479</v>
      </c>
      <c r="E3531" s="264" t="s">
        <v>9645</v>
      </c>
    </row>
    <row r="3532" spans="1:5">
      <c r="A3532">
        <v>39419</v>
      </c>
      <c r="B3532" t="s">
        <v>5055</v>
      </c>
      <c r="C3532" t="s">
        <v>485</v>
      </c>
      <c r="D3532" t="s">
        <v>479</v>
      </c>
      <c r="E3532" s="264" t="s">
        <v>9391</v>
      </c>
    </row>
    <row r="3533" spans="1:5">
      <c r="A3533">
        <v>39420</v>
      </c>
      <c r="B3533" t="s">
        <v>5057</v>
      </c>
      <c r="C3533" t="s">
        <v>485</v>
      </c>
      <c r="D3533" t="s">
        <v>479</v>
      </c>
      <c r="E3533" s="264" t="s">
        <v>7597</v>
      </c>
    </row>
    <row r="3534" spans="1:5">
      <c r="A3534">
        <v>39571</v>
      </c>
      <c r="B3534" t="s">
        <v>5058</v>
      </c>
      <c r="C3534" t="s">
        <v>485</v>
      </c>
      <c r="D3534" t="s">
        <v>479</v>
      </c>
      <c r="E3534" s="264" t="s">
        <v>9045</v>
      </c>
    </row>
    <row r="3535" spans="1:5">
      <c r="A3535">
        <v>39421</v>
      </c>
      <c r="B3535" t="s">
        <v>5059</v>
      </c>
      <c r="C3535" t="s">
        <v>485</v>
      </c>
      <c r="D3535" t="s">
        <v>479</v>
      </c>
      <c r="E3535" s="264" t="s">
        <v>7003</v>
      </c>
    </row>
    <row r="3536" spans="1:5">
      <c r="A3536">
        <v>39422</v>
      </c>
      <c r="B3536" t="s">
        <v>5060</v>
      </c>
      <c r="C3536" t="s">
        <v>485</v>
      </c>
      <c r="D3536" t="s">
        <v>484</v>
      </c>
      <c r="E3536" s="264" t="s">
        <v>7726</v>
      </c>
    </row>
    <row r="3537" spans="1:5">
      <c r="A3537">
        <v>39423</v>
      </c>
      <c r="B3537" t="s">
        <v>5061</v>
      </c>
      <c r="C3537" t="s">
        <v>485</v>
      </c>
      <c r="D3537" t="s">
        <v>479</v>
      </c>
      <c r="E3537" s="264" t="s">
        <v>9134</v>
      </c>
    </row>
    <row r="3538" spans="1:5">
      <c r="A3538">
        <v>39426</v>
      </c>
      <c r="B3538" t="s">
        <v>5062</v>
      </c>
      <c r="C3538" t="s">
        <v>485</v>
      </c>
      <c r="D3538" t="s">
        <v>479</v>
      </c>
      <c r="E3538" s="264" t="s">
        <v>9646</v>
      </c>
    </row>
    <row r="3539" spans="1:5">
      <c r="A3539">
        <v>39429</v>
      </c>
      <c r="B3539" t="s">
        <v>5063</v>
      </c>
      <c r="C3539" t="s">
        <v>485</v>
      </c>
      <c r="D3539" t="s">
        <v>479</v>
      </c>
      <c r="E3539" s="264" t="s">
        <v>9647</v>
      </c>
    </row>
    <row r="3540" spans="1:5">
      <c r="A3540">
        <v>39428</v>
      </c>
      <c r="B3540" t="s">
        <v>5064</v>
      </c>
      <c r="C3540" t="s">
        <v>485</v>
      </c>
      <c r="D3540" t="s">
        <v>479</v>
      </c>
      <c r="E3540" s="264" t="s">
        <v>7469</v>
      </c>
    </row>
    <row r="3541" spans="1:5">
      <c r="A3541">
        <v>39572</v>
      </c>
      <c r="B3541" t="s">
        <v>5065</v>
      </c>
      <c r="C3541" t="s">
        <v>485</v>
      </c>
      <c r="D3541" t="s">
        <v>479</v>
      </c>
      <c r="E3541" s="264" t="s">
        <v>9648</v>
      </c>
    </row>
    <row r="3542" spans="1:5">
      <c r="A3542">
        <v>39570</v>
      </c>
      <c r="B3542" t="s">
        <v>5066</v>
      </c>
      <c r="C3542" t="s">
        <v>485</v>
      </c>
      <c r="D3542" t="s">
        <v>479</v>
      </c>
      <c r="E3542" s="264" t="s">
        <v>6935</v>
      </c>
    </row>
    <row r="3543" spans="1:5">
      <c r="A3543">
        <v>39569</v>
      </c>
      <c r="B3543" t="s">
        <v>5067</v>
      </c>
      <c r="C3543" t="s">
        <v>485</v>
      </c>
      <c r="D3543" t="s">
        <v>479</v>
      </c>
      <c r="E3543" s="264" t="s">
        <v>9649</v>
      </c>
    </row>
    <row r="3544" spans="1:5">
      <c r="A3544">
        <v>11552</v>
      </c>
      <c r="B3544" t="s">
        <v>5068</v>
      </c>
      <c r="C3544" t="s">
        <v>485</v>
      </c>
      <c r="D3544" t="s">
        <v>479</v>
      </c>
      <c r="E3544" s="264" t="s">
        <v>7020</v>
      </c>
    </row>
    <row r="3545" spans="1:5">
      <c r="A3545">
        <v>40598</v>
      </c>
      <c r="B3545" t="s">
        <v>5069</v>
      </c>
      <c r="C3545" t="s">
        <v>486</v>
      </c>
      <c r="D3545" t="s">
        <v>481</v>
      </c>
      <c r="E3545" s="264" t="s">
        <v>9650</v>
      </c>
    </row>
    <row r="3546" spans="1:5">
      <c r="A3546">
        <v>39029</v>
      </c>
      <c r="B3546" t="s">
        <v>5070</v>
      </c>
      <c r="C3546" t="s">
        <v>485</v>
      </c>
      <c r="D3546" t="s">
        <v>479</v>
      </c>
      <c r="E3546" s="264" t="s">
        <v>9651</v>
      </c>
    </row>
    <row r="3547" spans="1:5">
      <c r="A3547">
        <v>39028</v>
      </c>
      <c r="B3547" t="s">
        <v>5071</v>
      </c>
      <c r="C3547" t="s">
        <v>485</v>
      </c>
      <c r="D3547" t="s">
        <v>479</v>
      </c>
      <c r="E3547" s="264" t="s">
        <v>9652</v>
      </c>
    </row>
    <row r="3548" spans="1:5">
      <c r="A3548">
        <v>39328</v>
      </c>
      <c r="B3548" t="s">
        <v>5072</v>
      </c>
      <c r="C3548" t="s">
        <v>485</v>
      </c>
      <c r="D3548" t="s">
        <v>479</v>
      </c>
      <c r="E3548" s="264" t="s">
        <v>8007</v>
      </c>
    </row>
    <row r="3549" spans="1:5">
      <c r="A3549">
        <v>38541</v>
      </c>
      <c r="B3549" t="s">
        <v>5073</v>
      </c>
      <c r="C3549" t="s">
        <v>478</v>
      </c>
      <c r="D3549" t="s">
        <v>481</v>
      </c>
      <c r="E3549" s="264" t="s">
        <v>7691</v>
      </c>
    </row>
    <row r="3550" spans="1:5">
      <c r="A3550">
        <v>38542</v>
      </c>
      <c r="B3550" t="s">
        <v>5074</v>
      </c>
      <c r="C3550" t="s">
        <v>478</v>
      </c>
      <c r="D3550" t="s">
        <v>481</v>
      </c>
      <c r="E3550" s="264" t="s">
        <v>7692</v>
      </c>
    </row>
    <row r="3551" spans="1:5">
      <c r="A3551">
        <v>38543</v>
      </c>
      <c r="B3551" t="s">
        <v>5075</v>
      </c>
      <c r="C3551" t="s">
        <v>478</v>
      </c>
      <c r="D3551" t="s">
        <v>481</v>
      </c>
      <c r="E3551" s="264" t="s">
        <v>7693</v>
      </c>
    </row>
    <row r="3552" spans="1:5">
      <c r="A3552">
        <v>40406</v>
      </c>
      <c r="B3552" t="s">
        <v>5076</v>
      </c>
      <c r="C3552" t="s">
        <v>478</v>
      </c>
      <c r="D3552" t="s">
        <v>479</v>
      </c>
      <c r="E3552" s="264" t="s">
        <v>9653</v>
      </c>
    </row>
    <row r="3553" spans="1:5">
      <c r="A3553">
        <v>40789</v>
      </c>
      <c r="B3553" t="s">
        <v>5077</v>
      </c>
      <c r="C3553" t="s">
        <v>478</v>
      </c>
      <c r="D3553" t="s">
        <v>479</v>
      </c>
      <c r="E3553" s="264" t="s">
        <v>9654</v>
      </c>
    </row>
    <row r="3554" spans="1:5">
      <c r="A3554">
        <v>40791</v>
      </c>
      <c r="B3554" t="s">
        <v>5078</v>
      </c>
      <c r="C3554" t="s">
        <v>478</v>
      </c>
      <c r="D3554" t="s">
        <v>479</v>
      </c>
      <c r="E3554" s="264" t="s">
        <v>9655</v>
      </c>
    </row>
    <row r="3555" spans="1:5">
      <c r="A3555">
        <v>11651</v>
      </c>
      <c r="B3555" t="s">
        <v>5079</v>
      </c>
      <c r="C3555" t="s">
        <v>478</v>
      </c>
      <c r="D3555" t="s">
        <v>479</v>
      </c>
      <c r="E3555" s="264" t="s">
        <v>9656</v>
      </c>
    </row>
    <row r="3556" spans="1:5">
      <c r="A3556">
        <v>40435</v>
      </c>
      <c r="B3556" t="s">
        <v>5080</v>
      </c>
      <c r="C3556" t="s">
        <v>478</v>
      </c>
      <c r="D3556" t="s">
        <v>481</v>
      </c>
      <c r="E3556" s="264" t="s">
        <v>7694</v>
      </c>
    </row>
    <row r="3557" spans="1:5">
      <c r="A3557">
        <v>39012</v>
      </c>
      <c r="B3557" t="s">
        <v>5081</v>
      </c>
      <c r="C3557" t="s">
        <v>478</v>
      </c>
      <c r="D3557" t="s">
        <v>481</v>
      </c>
      <c r="E3557" s="264" t="s">
        <v>7695</v>
      </c>
    </row>
    <row r="3558" spans="1:5">
      <c r="A3558">
        <v>13617</v>
      </c>
      <c r="B3558" t="s">
        <v>5082</v>
      </c>
      <c r="C3558" t="s">
        <v>478</v>
      </c>
      <c r="D3558" t="s">
        <v>479</v>
      </c>
      <c r="E3558" s="264" t="s">
        <v>9657</v>
      </c>
    </row>
    <row r="3559" spans="1:5">
      <c r="A3559">
        <v>35274</v>
      </c>
      <c r="B3559" t="s">
        <v>5083</v>
      </c>
      <c r="C3559" t="s">
        <v>485</v>
      </c>
      <c r="D3559" t="s">
        <v>479</v>
      </c>
      <c r="E3559" s="264" t="s">
        <v>9658</v>
      </c>
    </row>
    <row r="3560" spans="1:5">
      <c r="A3560">
        <v>35275</v>
      </c>
      <c r="B3560" t="s">
        <v>5084</v>
      </c>
      <c r="C3560" t="s">
        <v>485</v>
      </c>
      <c r="D3560" t="s">
        <v>479</v>
      </c>
      <c r="E3560" s="264" t="s">
        <v>9659</v>
      </c>
    </row>
    <row r="3561" spans="1:5">
      <c r="A3561">
        <v>35276</v>
      </c>
      <c r="B3561" t="s">
        <v>5085</v>
      </c>
      <c r="C3561" t="s">
        <v>485</v>
      </c>
      <c r="D3561" t="s">
        <v>479</v>
      </c>
      <c r="E3561" s="264" t="s">
        <v>9660</v>
      </c>
    </row>
    <row r="3562" spans="1:5">
      <c r="A3562">
        <v>38386</v>
      </c>
      <c r="B3562" t="s">
        <v>5086</v>
      </c>
      <c r="C3562" t="s">
        <v>478</v>
      </c>
      <c r="D3562" t="s">
        <v>479</v>
      </c>
      <c r="E3562" s="264" t="s">
        <v>9661</v>
      </c>
    </row>
    <row r="3563" spans="1:5">
      <c r="A3563">
        <v>11091</v>
      </c>
      <c r="B3563" t="s">
        <v>5087</v>
      </c>
      <c r="C3563" t="s">
        <v>478</v>
      </c>
      <c r="D3563" t="s">
        <v>479</v>
      </c>
      <c r="E3563" s="264" t="s">
        <v>6947</v>
      </c>
    </row>
    <row r="3564" spans="1:5">
      <c r="A3564">
        <v>37586</v>
      </c>
      <c r="B3564" t="s">
        <v>5088</v>
      </c>
      <c r="C3564" t="s">
        <v>495</v>
      </c>
      <c r="D3564" t="s">
        <v>481</v>
      </c>
      <c r="E3564" s="264" t="s">
        <v>9662</v>
      </c>
    </row>
    <row r="3565" spans="1:5">
      <c r="A3565">
        <v>37395</v>
      </c>
      <c r="B3565" t="s">
        <v>5089</v>
      </c>
      <c r="C3565" t="s">
        <v>495</v>
      </c>
      <c r="D3565" t="s">
        <v>481</v>
      </c>
      <c r="E3565" s="264" t="s">
        <v>9663</v>
      </c>
    </row>
    <row r="3566" spans="1:5">
      <c r="A3566">
        <v>14147</v>
      </c>
      <c r="B3566" t="s">
        <v>5090</v>
      </c>
      <c r="C3566" t="s">
        <v>495</v>
      </c>
      <c r="D3566" t="s">
        <v>481</v>
      </c>
      <c r="E3566" s="264" t="s">
        <v>9664</v>
      </c>
    </row>
    <row r="3567" spans="1:5">
      <c r="A3567">
        <v>37396</v>
      </c>
      <c r="B3567" t="s">
        <v>5091</v>
      </c>
      <c r="C3567" t="s">
        <v>495</v>
      </c>
      <c r="D3567" t="s">
        <v>481</v>
      </c>
      <c r="E3567" s="264" t="s">
        <v>9036</v>
      </c>
    </row>
    <row r="3568" spans="1:5">
      <c r="A3568">
        <v>37397</v>
      </c>
      <c r="B3568" t="s">
        <v>5092</v>
      </c>
      <c r="C3568" t="s">
        <v>495</v>
      </c>
      <c r="D3568" t="s">
        <v>481</v>
      </c>
      <c r="E3568" s="264" t="s">
        <v>9665</v>
      </c>
    </row>
    <row r="3569" spans="1:5">
      <c r="A3569">
        <v>43606</v>
      </c>
      <c r="B3569" t="s">
        <v>5093</v>
      </c>
      <c r="C3569" t="s">
        <v>478</v>
      </c>
      <c r="D3569" t="s">
        <v>479</v>
      </c>
      <c r="E3569" s="264" t="s">
        <v>7441</v>
      </c>
    </row>
    <row r="3570" spans="1:5">
      <c r="A3570">
        <v>444</v>
      </c>
      <c r="B3570" t="s">
        <v>5094</v>
      </c>
      <c r="C3570" t="s">
        <v>478</v>
      </c>
      <c r="D3570" t="s">
        <v>481</v>
      </c>
      <c r="E3570" s="264" t="s">
        <v>9666</v>
      </c>
    </row>
    <row r="3571" spans="1:5">
      <c r="A3571">
        <v>445</v>
      </c>
      <c r="B3571" t="s">
        <v>5095</v>
      </c>
      <c r="C3571" t="s">
        <v>478</v>
      </c>
      <c r="D3571" t="s">
        <v>481</v>
      </c>
      <c r="E3571" s="264" t="s">
        <v>7039</v>
      </c>
    </row>
    <row r="3572" spans="1:5">
      <c r="A3572">
        <v>4783</v>
      </c>
      <c r="B3572" t="s">
        <v>7136</v>
      </c>
      <c r="C3572" t="s">
        <v>482</v>
      </c>
      <c r="D3572" t="s">
        <v>484</v>
      </c>
      <c r="E3572" s="264" t="s">
        <v>831</v>
      </c>
    </row>
    <row r="3573" spans="1:5">
      <c r="A3573">
        <v>41079</v>
      </c>
      <c r="B3573" t="s">
        <v>5096</v>
      </c>
      <c r="C3573" t="s">
        <v>488</v>
      </c>
      <c r="D3573" t="s">
        <v>479</v>
      </c>
      <c r="E3573" s="264" t="s">
        <v>832</v>
      </c>
    </row>
    <row r="3574" spans="1:5">
      <c r="A3574">
        <v>12874</v>
      </c>
      <c r="B3574" t="s">
        <v>7137</v>
      </c>
      <c r="C3574" t="s">
        <v>482</v>
      </c>
      <c r="D3574" t="s">
        <v>479</v>
      </c>
      <c r="E3574" s="264" t="s">
        <v>1164</v>
      </c>
    </row>
    <row r="3575" spans="1:5">
      <c r="A3575">
        <v>41082</v>
      </c>
      <c r="B3575" t="s">
        <v>5097</v>
      </c>
      <c r="C3575" t="s">
        <v>488</v>
      </c>
      <c r="D3575" t="s">
        <v>479</v>
      </c>
      <c r="E3575" s="264" t="s">
        <v>7138</v>
      </c>
    </row>
    <row r="3576" spans="1:5">
      <c r="A3576">
        <v>4785</v>
      </c>
      <c r="B3576" t="s">
        <v>7139</v>
      </c>
      <c r="C3576" t="s">
        <v>482</v>
      </c>
      <c r="D3576" t="s">
        <v>479</v>
      </c>
      <c r="E3576" s="264" t="s">
        <v>831</v>
      </c>
    </row>
    <row r="3577" spans="1:5">
      <c r="A3577">
        <v>41081</v>
      </c>
      <c r="B3577" t="s">
        <v>5098</v>
      </c>
      <c r="C3577" t="s">
        <v>488</v>
      </c>
      <c r="D3577" t="s">
        <v>479</v>
      </c>
      <c r="E3577" s="264" t="s">
        <v>832</v>
      </c>
    </row>
    <row r="3578" spans="1:5">
      <c r="A3578">
        <v>4801</v>
      </c>
      <c r="B3578" t="s">
        <v>5099</v>
      </c>
      <c r="C3578" t="s">
        <v>480</v>
      </c>
      <c r="D3578" t="s">
        <v>479</v>
      </c>
      <c r="E3578" s="264" t="s">
        <v>9667</v>
      </c>
    </row>
    <row r="3579" spans="1:5">
      <c r="A3579">
        <v>4794</v>
      </c>
      <c r="B3579" t="s">
        <v>5100</v>
      </c>
      <c r="C3579" t="s">
        <v>480</v>
      </c>
      <c r="D3579" t="s">
        <v>479</v>
      </c>
      <c r="E3579" s="264" t="s">
        <v>9668</v>
      </c>
    </row>
    <row r="3580" spans="1:5">
      <c r="A3580">
        <v>4796</v>
      </c>
      <c r="B3580" t="s">
        <v>5101</v>
      </c>
      <c r="C3580" t="s">
        <v>480</v>
      </c>
      <c r="D3580" t="s">
        <v>479</v>
      </c>
      <c r="E3580" s="264" t="s">
        <v>9669</v>
      </c>
    </row>
    <row r="3581" spans="1:5">
      <c r="A3581">
        <v>4800</v>
      </c>
      <c r="B3581" t="s">
        <v>5102</v>
      </c>
      <c r="C3581" t="s">
        <v>480</v>
      </c>
      <c r="D3581" t="s">
        <v>479</v>
      </c>
      <c r="E3581" s="264" t="s">
        <v>7781</v>
      </c>
    </row>
    <row r="3582" spans="1:5">
      <c r="A3582">
        <v>4795</v>
      </c>
      <c r="B3582" t="s">
        <v>5103</v>
      </c>
      <c r="C3582" t="s">
        <v>480</v>
      </c>
      <c r="D3582" t="s">
        <v>479</v>
      </c>
      <c r="E3582" s="264" t="s">
        <v>9670</v>
      </c>
    </row>
    <row r="3583" spans="1:5">
      <c r="A3583">
        <v>39694</v>
      </c>
      <c r="B3583" t="s">
        <v>5104</v>
      </c>
      <c r="C3583" t="s">
        <v>480</v>
      </c>
      <c r="D3583" t="s">
        <v>481</v>
      </c>
      <c r="E3583" s="264" t="s">
        <v>9671</v>
      </c>
    </row>
    <row r="3584" spans="1:5">
      <c r="A3584">
        <v>1292</v>
      </c>
      <c r="B3584" t="s">
        <v>5105</v>
      </c>
      <c r="C3584" t="s">
        <v>480</v>
      </c>
      <c r="D3584" t="s">
        <v>479</v>
      </c>
      <c r="E3584" s="264" t="s">
        <v>9672</v>
      </c>
    </row>
    <row r="3585" spans="1:5">
      <c r="A3585">
        <v>1287</v>
      </c>
      <c r="B3585" t="s">
        <v>410</v>
      </c>
      <c r="C3585" t="s">
        <v>480</v>
      </c>
      <c r="D3585" t="s">
        <v>484</v>
      </c>
      <c r="E3585" s="264" t="s">
        <v>7705</v>
      </c>
    </row>
    <row r="3586" spans="1:5">
      <c r="A3586">
        <v>1297</v>
      </c>
      <c r="B3586" t="s">
        <v>5106</v>
      </c>
      <c r="C3586" t="s">
        <v>480</v>
      </c>
      <c r="D3586" t="s">
        <v>479</v>
      </c>
      <c r="E3586" s="264" t="s">
        <v>9673</v>
      </c>
    </row>
    <row r="3587" spans="1:5">
      <c r="A3587">
        <v>4786</v>
      </c>
      <c r="B3587" t="s">
        <v>5107</v>
      </c>
      <c r="C3587" t="s">
        <v>480</v>
      </c>
      <c r="D3587" t="s">
        <v>481</v>
      </c>
      <c r="E3587" s="264" t="s">
        <v>9674</v>
      </c>
    </row>
    <row r="3588" spans="1:5">
      <c r="A3588">
        <v>10840</v>
      </c>
      <c r="B3588" t="s">
        <v>5108</v>
      </c>
      <c r="C3588" t="s">
        <v>480</v>
      </c>
      <c r="D3588" t="s">
        <v>481</v>
      </c>
      <c r="E3588" s="264" t="s">
        <v>9675</v>
      </c>
    </row>
    <row r="3589" spans="1:5">
      <c r="A3589">
        <v>10841</v>
      </c>
      <c r="B3589" t="s">
        <v>5109</v>
      </c>
      <c r="C3589" t="s">
        <v>480</v>
      </c>
      <c r="D3589" t="s">
        <v>481</v>
      </c>
      <c r="E3589" s="264" t="s">
        <v>9676</v>
      </c>
    </row>
    <row r="3590" spans="1:5">
      <c r="A3590">
        <v>44540</v>
      </c>
      <c r="B3590" t="s">
        <v>5110</v>
      </c>
      <c r="C3590" t="s">
        <v>480</v>
      </c>
      <c r="D3590" t="s">
        <v>481</v>
      </c>
      <c r="E3590" s="264" t="s">
        <v>9677</v>
      </c>
    </row>
    <row r="3591" spans="1:5">
      <c r="A3591">
        <v>10842</v>
      </c>
      <c r="B3591" t="s">
        <v>5111</v>
      </c>
      <c r="C3591" t="s">
        <v>480</v>
      </c>
      <c r="D3591" t="s">
        <v>481</v>
      </c>
      <c r="E3591" s="264" t="s">
        <v>9678</v>
      </c>
    </row>
    <row r="3592" spans="1:5">
      <c r="A3592">
        <v>21108</v>
      </c>
      <c r="B3592" t="s">
        <v>5112</v>
      </c>
      <c r="C3592" t="s">
        <v>480</v>
      </c>
      <c r="D3592" t="s">
        <v>479</v>
      </c>
      <c r="E3592" s="264" t="s">
        <v>9679</v>
      </c>
    </row>
    <row r="3593" spans="1:5">
      <c r="A3593">
        <v>38180</v>
      </c>
      <c r="B3593" t="s">
        <v>5113</v>
      </c>
      <c r="C3593" t="s">
        <v>480</v>
      </c>
      <c r="D3593" t="s">
        <v>479</v>
      </c>
      <c r="E3593" s="264" t="s">
        <v>9680</v>
      </c>
    </row>
    <row r="3594" spans="1:5">
      <c r="A3594">
        <v>40648</v>
      </c>
      <c r="B3594" t="s">
        <v>5114</v>
      </c>
      <c r="C3594" t="s">
        <v>480</v>
      </c>
      <c r="D3594" t="s">
        <v>481</v>
      </c>
      <c r="E3594" s="264" t="s">
        <v>9681</v>
      </c>
    </row>
    <row r="3595" spans="1:5">
      <c r="A3595">
        <v>40649</v>
      </c>
      <c r="B3595" t="s">
        <v>5115</v>
      </c>
      <c r="C3595" t="s">
        <v>480</v>
      </c>
      <c r="D3595" t="s">
        <v>481</v>
      </c>
      <c r="E3595" s="264" t="s">
        <v>9682</v>
      </c>
    </row>
    <row r="3596" spans="1:5">
      <c r="A3596">
        <v>40650</v>
      </c>
      <c r="B3596" t="s">
        <v>5116</v>
      </c>
      <c r="C3596" t="s">
        <v>480</v>
      </c>
      <c r="D3596" t="s">
        <v>481</v>
      </c>
      <c r="E3596" s="264" t="s">
        <v>7700</v>
      </c>
    </row>
    <row r="3597" spans="1:5">
      <c r="A3597">
        <v>40651</v>
      </c>
      <c r="B3597" t="s">
        <v>5117</v>
      </c>
      <c r="C3597" t="s">
        <v>480</v>
      </c>
      <c r="D3597" t="s">
        <v>481</v>
      </c>
      <c r="E3597" s="264" t="s">
        <v>9683</v>
      </c>
    </row>
    <row r="3598" spans="1:5">
      <c r="A3598">
        <v>40652</v>
      </c>
      <c r="B3598" t="s">
        <v>5118</v>
      </c>
      <c r="C3598" t="s">
        <v>480</v>
      </c>
      <c r="D3598" t="s">
        <v>481</v>
      </c>
      <c r="E3598" s="264" t="s">
        <v>9684</v>
      </c>
    </row>
    <row r="3599" spans="1:5">
      <c r="A3599">
        <v>40647</v>
      </c>
      <c r="B3599" t="s">
        <v>5119</v>
      </c>
      <c r="C3599" t="s">
        <v>480</v>
      </c>
      <c r="D3599" t="s">
        <v>481</v>
      </c>
      <c r="E3599" s="264" t="s">
        <v>9685</v>
      </c>
    </row>
    <row r="3600" spans="1:5">
      <c r="A3600">
        <v>40653</v>
      </c>
      <c r="B3600" t="s">
        <v>5120</v>
      </c>
      <c r="C3600" t="s">
        <v>480</v>
      </c>
      <c r="D3600" t="s">
        <v>481</v>
      </c>
      <c r="E3600" s="264" t="s">
        <v>9686</v>
      </c>
    </row>
    <row r="3601" spans="1:5">
      <c r="A3601">
        <v>36178</v>
      </c>
      <c r="B3601" t="s">
        <v>5121</v>
      </c>
      <c r="C3601" t="s">
        <v>478</v>
      </c>
      <c r="D3601" t="s">
        <v>479</v>
      </c>
      <c r="E3601" s="264" t="s">
        <v>7702</v>
      </c>
    </row>
    <row r="3602" spans="1:5">
      <c r="A3602">
        <v>38195</v>
      </c>
      <c r="B3602" t="s">
        <v>5122</v>
      </c>
      <c r="C3602" t="s">
        <v>480</v>
      </c>
      <c r="D3602" t="s">
        <v>479</v>
      </c>
      <c r="E3602" s="264" t="s">
        <v>9687</v>
      </c>
    </row>
    <row r="3603" spans="1:5">
      <c r="A3603">
        <v>38181</v>
      </c>
      <c r="B3603" t="s">
        <v>5123</v>
      </c>
      <c r="C3603" t="s">
        <v>480</v>
      </c>
      <c r="D3603" t="s">
        <v>479</v>
      </c>
      <c r="E3603" s="264" t="s">
        <v>9688</v>
      </c>
    </row>
    <row r="3604" spans="1:5">
      <c r="A3604">
        <v>38182</v>
      </c>
      <c r="B3604" t="s">
        <v>5124</v>
      </c>
      <c r="C3604" t="s">
        <v>480</v>
      </c>
      <c r="D3604" t="s">
        <v>479</v>
      </c>
      <c r="E3604" s="264" t="s">
        <v>9689</v>
      </c>
    </row>
    <row r="3605" spans="1:5">
      <c r="A3605">
        <v>38186</v>
      </c>
      <c r="B3605" t="s">
        <v>5125</v>
      </c>
      <c r="C3605" t="s">
        <v>480</v>
      </c>
      <c r="D3605" t="s">
        <v>479</v>
      </c>
      <c r="E3605" s="264" t="s">
        <v>9690</v>
      </c>
    </row>
    <row r="3606" spans="1:5">
      <c r="A3606">
        <v>38185</v>
      </c>
      <c r="B3606" t="s">
        <v>5126</v>
      </c>
      <c r="C3606" t="s">
        <v>480</v>
      </c>
      <c r="D3606" t="s">
        <v>479</v>
      </c>
      <c r="E3606" s="264" t="s">
        <v>9691</v>
      </c>
    </row>
    <row r="3607" spans="1:5">
      <c r="A3607">
        <v>40654</v>
      </c>
      <c r="B3607" t="s">
        <v>5127</v>
      </c>
      <c r="C3607" t="s">
        <v>480</v>
      </c>
      <c r="D3607" t="s">
        <v>481</v>
      </c>
      <c r="E3607" s="264" t="s">
        <v>9692</v>
      </c>
    </row>
    <row r="3608" spans="1:5">
      <c r="A3608">
        <v>44541</v>
      </c>
      <c r="B3608" t="s">
        <v>5128</v>
      </c>
      <c r="C3608" t="s">
        <v>480</v>
      </c>
      <c r="D3608" t="s">
        <v>481</v>
      </c>
      <c r="E3608" s="264" t="s">
        <v>9693</v>
      </c>
    </row>
    <row r="3609" spans="1:5">
      <c r="A3609">
        <v>4822</v>
      </c>
      <c r="B3609" t="s">
        <v>425</v>
      </c>
      <c r="C3609" t="s">
        <v>480</v>
      </c>
      <c r="D3609" t="s">
        <v>481</v>
      </c>
      <c r="E3609" s="264" t="s">
        <v>9694</v>
      </c>
    </row>
    <row r="3610" spans="1:5">
      <c r="A3610">
        <v>4818</v>
      </c>
      <c r="B3610" t="s">
        <v>5129</v>
      </c>
      <c r="C3610" t="s">
        <v>480</v>
      </c>
      <c r="D3610" t="s">
        <v>481</v>
      </c>
      <c r="E3610" s="264" t="s">
        <v>9695</v>
      </c>
    </row>
    <row r="3611" spans="1:5">
      <c r="A3611">
        <v>39567</v>
      </c>
      <c r="B3611" t="s">
        <v>5130</v>
      </c>
      <c r="C3611" t="s">
        <v>480</v>
      </c>
      <c r="D3611" t="s">
        <v>479</v>
      </c>
      <c r="E3611" s="264" t="s">
        <v>9696</v>
      </c>
    </row>
    <row r="3612" spans="1:5">
      <c r="A3612">
        <v>39566</v>
      </c>
      <c r="B3612" t="s">
        <v>5131</v>
      </c>
      <c r="C3612" t="s">
        <v>480</v>
      </c>
      <c r="D3612" t="s">
        <v>479</v>
      </c>
      <c r="E3612" s="264" t="s">
        <v>9697</v>
      </c>
    </row>
    <row r="3613" spans="1:5">
      <c r="A3613">
        <v>39416</v>
      </c>
      <c r="B3613" t="s">
        <v>5132</v>
      </c>
      <c r="C3613" t="s">
        <v>480</v>
      </c>
      <c r="D3613" t="s">
        <v>479</v>
      </c>
      <c r="E3613" s="264" t="s">
        <v>9698</v>
      </c>
    </row>
    <row r="3614" spans="1:5">
      <c r="A3614">
        <v>39417</v>
      </c>
      <c r="B3614" t="s">
        <v>5133</v>
      </c>
      <c r="C3614" t="s">
        <v>480</v>
      </c>
      <c r="D3614" t="s">
        <v>479</v>
      </c>
      <c r="E3614" s="264" t="s">
        <v>9699</v>
      </c>
    </row>
    <row r="3615" spans="1:5">
      <c r="A3615">
        <v>43742</v>
      </c>
      <c r="B3615" t="s">
        <v>5134</v>
      </c>
      <c r="C3615" t="s">
        <v>480</v>
      </c>
      <c r="D3615" t="s">
        <v>479</v>
      </c>
      <c r="E3615" s="264" t="s">
        <v>6932</v>
      </c>
    </row>
    <row r="3616" spans="1:5">
      <c r="A3616">
        <v>39414</v>
      </c>
      <c r="B3616" t="s">
        <v>5135</v>
      </c>
      <c r="C3616" t="s">
        <v>480</v>
      </c>
      <c r="D3616" t="s">
        <v>479</v>
      </c>
      <c r="E3616" s="264" t="s">
        <v>1285</v>
      </c>
    </row>
    <row r="3617" spans="1:5">
      <c r="A3617">
        <v>39415</v>
      </c>
      <c r="B3617" t="s">
        <v>5136</v>
      </c>
      <c r="C3617" t="s">
        <v>480</v>
      </c>
      <c r="D3617" t="s">
        <v>479</v>
      </c>
      <c r="E3617" s="264" t="s">
        <v>9700</v>
      </c>
    </row>
    <row r="3618" spans="1:5">
      <c r="A3618">
        <v>43740</v>
      </c>
      <c r="B3618" t="s">
        <v>5137</v>
      </c>
      <c r="C3618" t="s">
        <v>480</v>
      </c>
      <c r="D3618" t="s">
        <v>479</v>
      </c>
      <c r="E3618" s="264" t="s">
        <v>9701</v>
      </c>
    </row>
    <row r="3619" spans="1:5">
      <c r="A3619">
        <v>39412</v>
      </c>
      <c r="B3619" t="s">
        <v>5138</v>
      </c>
      <c r="C3619" t="s">
        <v>480</v>
      </c>
      <c r="D3619" t="s">
        <v>484</v>
      </c>
      <c r="E3619" s="264" t="s">
        <v>1168</v>
      </c>
    </row>
    <row r="3620" spans="1:5">
      <c r="A3620">
        <v>39413</v>
      </c>
      <c r="B3620" t="s">
        <v>5139</v>
      </c>
      <c r="C3620" t="s">
        <v>480</v>
      </c>
      <c r="D3620" t="s">
        <v>479</v>
      </c>
      <c r="E3620" s="264" t="s">
        <v>1283</v>
      </c>
    </row>
    <row r="3621" spans="1:5">
      <c r="A3621">
        <v>43741</v>
      </c>
      <c r="B3621" t="s">
        <v>5140</v>
      </c>
      <c r="C3621" t="s">
        <v>480</v>
      </c>
      <c r="D3621" t="s">
        <v>479</v>
      </c>
      <c r="E3621" s="264" t="s">
        <v>9702</v>
      </c>
    </row>
    <row r="3622" spans="1:5">
      <c r="A3622">
        <v>11062</v>
      </c>
      <c r="B3622" t="s">
        <v>5141</v>
      </c>
      <c r="C3622" t="s">
        <v>480</v>
      </c>
      <c r="D3622" t="s">
        <v>479</v>
      </c>
      <c r="E3622" s="264" t="s">
        <v>817</v>
      </c>
    </row>
    <row r="3623" spans="1:5">
      <c r="A3623">
        <v>11063</v>
      </c>
      <c r="B3623" t="s">
        <v>5142</v>
      </c>
      <c r="C3623" t="s">
        <v>480</v>
      </c>
      <c r="D3623" t="s">
        <v>479</v>
      </c>
      <c r="E3623" s="264" t="s">
        <v>5143</v>
      </c>
    </row>
    <row r="3624" spans="1:5">
      <c r="A3624">
        <v>13521</v>
      </c>
      <c r="B3624" t="s">
        <v>5144</v>
      </c>
      <c r="C3624" t="s">
        <v>478</v>
      </c>
      <c r="D3624" t="s">
        <v>481</v>
      </c>
      <c r="E3624" s="264" t="s">
        <v>1238</v>
      </c>
    </row>
    <row r="3625" spans="1:5">
      <c r="A3625">
        <v>10851</v>
      </c>
      <c r="B3625" t="s">
        <v>5145</v>
      </c>
      <c r="C3625" t="s">
        <v>478</v>
      </c>
      <c r="D3625" t="s">
        <v>481</v>
      </c>
      <c r="E3625" s="264" t="s">
        <v>7706</v>
      </c>
    </row>
    <row r="3626" spans="1:5">
      <c r="A3626">
        <v>39515</v>
      </c>
      <c r="B3626" t="s">
        <v>5146</v>
      </c>
      <c r="C3626" t="s">
        <v>478</v>
      </c>
      <c r="D3626" t="s">
        <v>481</v>
      </c>
      <c r="E3626" s="264" t="s">
        <v>7707</v>
      </c>
    </row>
    <row r="3627" spans="1:5">
      <c r="A3627">
        <v>39516</v>
      </c>
      <c r="B3627" t="s">
        <v>5147</v>
      </c>
      <c r="C3627" t="s">
        <v>478</v>
      </c>
      <c r="D3627" t="s">
        <v>481</v>
      </c>
      <c r="E3627" s="264" t="s">
        <v>7708</v>
      </c>
    </row>
    <row r="3628" spans="1:5">
      <c r="A3628">
        <v>39514</v>
      </c>
      <c r="B3628" t="s">
        <v>5148</v>
      </c>
      <c r="C3628" t="s">
        <v>478</v>
      </c>
      <c r="D3628" t="s">
        <v>481</v>
      </c>
      <c r="E3628" s="264" t="s">
        <v>1154</v>
      </c>
    </row>
    <row r="3629" spans="1:5">
      <c r="A3629">
        <v>4812</v>
      </c>
      <c r="B3629" t="s">
        <v>5149</v>
      </c>
      <c r="C3629" t="s">
        <v>480</v>
      </c>
      <c r="D3629" t="s">
        <v>479</v>
      </c>
      <c r="E3629" s="264" t="s">
        <v>6753</v>
      </c>
    </row>
    <row r="3630" spans="1:5">
      <c r="A3630">
        <v>10849</v>
      </c>
      <c r="B3630" t="s">
        <v>5150</v>
      </c>
      <c r="C3630" t="s">
        <v>478</v>
      </c>
      <c r="D3630" t="s">
        <v>481</v>
      </c>
      <c r="E3630" s="264" t="s">
        <v>1239</v>
      </c>
    </row>
    <row r="3631" spans="1:5">
      <c r="A3631">
        <v>10848</v>
      </c>
      <c r="B3631" t="s">
        <v>5151</v>
      </c>
      <c r="C3631" t="s">
        <v>478</v>
      </c>
      <c r="D3631" t="s">
        <v>481</v>
      </c>
      <c r="E3631" s="264" t="s">
        <v>1240</v>
      </c>
    </row>
    <row r="3632" spans="1:5">
      <c r="A3632">
        <v>4813</v>
      </c>
      <c r="B3632" t="s">
        <v>5152</v>
      </c>
      <c r="C3632" t="s">
        <v>480</v>
      </c>
      <c r="D3632" t="s">
        <v>481</v>
      </c>
      <c r="E3632" s="264" t="s">
        <v>1241</v>
      </c>
    </row>
    <row r="3633" spans="1:5">
      <c r="A3633">
        <v>37560</v>
      </c>
      <c r="B3633" t="s">
        <v>5153</v>
      </c>
      <c r="C3633" t="s">
        <v>478</v>
      </c>
      <c r="D3633" t="s">
        <v>479</v>
      </c>
      <c r="E3633" s="264" t="s">
        <v>8474</v>
      </c>
    </row>
    <row r="3634" spans="1:5">
      <c r="A3634">
        <v>37557</v>
      </c>
      <c r="B3634" t="s">
        <v>5154</v>
      </c>
      <c r="C3634" t="s">
        <v>478</v>
      </c>
      <c r="D3634" t="s">
        <v>479</v>
      </c>
      <c r="E3634" s="264" t="s">
        <v>6984</v>
      </c>
    </row>
    <row r="3635" spans="1:5">
      <c r="A3635">
        <v>37556</v>
      </c>
      <c r="B3635" t="s">
        <v>5155</v>
      </c>
      <c r="C3635" t="s">
        <v>478</v>
      </c>
      <c r="D3635" t="s">
        <v>479</v>
      </c>
      <c r="E3635" s="264" t="s">
        <v>8837</v>
      </c>
    </row>
    <row r="3636" spans="1:5">
      <c r="A3636">
        <v>37559</v>
      </c>
      <c r="B3636" t="s">
        <v>5156</v>
      </c>
      <c r="C3636" t="s">
        <v>478</v>
      </c>
      <c r="D3636" t="s">
        <v>479</v>
      </c>
      <c r="E3636" s="264" t="s">
        <v>9703</v>
      </c>
    </row>
    <row r="3637" spans="1:5">
      <c r="A3637">
        <v>37539</v>
      </c>
      <c r="B3637" t="s">
        <v>5157</v>
      </c>
      <c r="C3637" t="s">
        <v>478</v>
      </c>
      <c r="D3637" t="s">
        <v>484</v>
      </c>
      <c r="E3637" s="264" t="s">
        <v>972</v>
      </c>
    </row>
    <row r="3638" spans="1:5">
      <c r="A3638">
        <v>37558</v>
      </c>
      <c r="B3638" t="s">
        <v>5158</v>
      </c>
      <c r="C3638" t="s">
        <v>478</v>
      </c>
      <c r="D3638" t="s">
        <v>479</v>
      </c>
      <c r="E3638" s="264" t="s">
        <v>9704</v>
      </c>
    </row>
    <row r="3639" spans="1:5">
      <c r="A3639">
        <v>34723</v>
      </c>
      <c r="B3639" t="s">
        <v>5159</v>
      </c>
      <c r="C3639" t="s">
        <v>480</v>
      </c>
      <c r="D3639" t="s">
        <v>481</v>
      </c>
      <c r="E3639" s="264" t="s">
        <v>1242</v>
      </c>
    </row>
    <row r="3640" spans="1:5">
      <c r="A3640">
        <v>34721</v>
      </c>
      <c r="B3640" t="s">
        <v>5160</v>
      </c>
      <c r="C3640" t="s">
        <v>480</v>
      </c>
      <c r="D3640" t="s">
        <v>481</v>
      </c>
      <c r="E3640" s="264" t="s">
        <v>1243</v>
      </c>
    </row>
    <row r="3641" spans="1:5">
      <c r="A3641">
        <v>4309</v>
      </c>
      <c r="B3641" t="s">
        <v>5161</v>
      </c>
      <c r="C3641" t="s">
        <v>478</v>
      </c>
      <c r="D3641" t="s">
        <v>479</v>
      </c>
      <c r="E3641" s="264" t="s">
        <v>6982</v>
      </c>
    </row>
    <row r="3642" spans="1:5">
      <c r="A3642">
        <v>4307</v>
      </c>
      <c r="B3642" t="s">
        <v>5162</v>
      </c>
      <c r="C3642" t="s">
        <v>478</v>
      </c>
      <c r="D3642" t="s">
        <v>479</v>
      </c>
      <c r="E3642" s="264" t="s">
        <v>6885</v>
      </c>
    </row>
    <row r="3643" spans="1:5">
      <c r="A3643">
        <v>10850</v>
      </c>
      <c r="B3643" t="s">
        <v>5163</v>
      </c>
      <c r="C3643" t="s">
        <v>478</v>
      </c>
      <c r="D3643" t="s">
        <v>481</v>
      </c>
      <c r="E3643" s="264" t="s">
        <v>1244</v>
      </c>
    </row>
    <row r="3644" spans="1:5">
      <c r="A3644">
        <v>42438</v>
      </c>
      <c r="B3644" t="s">
        <v>5164</v>
      </c>
      <c r="C3644" t="s">
        <v>478</v>
      </c>
      <c r="D3644" t="s">
        <v>481</v>
      </c>
      <c r="E3644" s="264" t="s">
        <v>7141</v>
      </c>
    </row>
    <row r="3645" spans="1:5">
      <c r="A3645">
        <v>4792</v>
      </c>
      <c r="B3645" t="s">
        <v>5165</v>
      </c>
      <c r="C3645" t="s">
        <v>480</v>
      </c>
      <c r="D3645" t="s">
        <v>479</v>
      </c>
      <c r="E3645" s="264" t="s">
        <v>9705</v>
      </c>
    </row>
    <row r="3646" spans="1:5">
      <c r="A3646">
        <v>4790</v>
      </c>
      <c r="B3646" t="s">
        <v>5166</v>
      </c>
      <c r="C3646" t="s">
        <v>480</v>
      </c>
      <c r="D3646" t="s">
        <v>484</v>
      </c>
      <c r="E3646" s="264" t="s">
        <v>9706</v>
      </c>
    </row>
    <row r="3647" spans="1:5">
      <c r="A3647">
        <v>40671</v>
      </c>
      <c r="B3647" t="s">
        <v>5167</v>
      </c>
      <c r="C3647" t="s">
        <v>480</v>
      </c>
      <c r="D3647" t="s">
        <v>479</v>
      </c>
      <c r="E3647" s="264" t="s">
        <v>1288</v>
      </c>
    </row>
    <row r="3648" spans="1:5">
      <c r="A3648">
        <v>7552</v>
      </c>
      <c r="B3648" t="s">
        <v>5168</v>
      </c>
      <c r="C3648" t="s">
        <v>478</v>
      </c>
      <c r="D3648" t="s">
        <v>481</v>
      </c>
      <c r="E3648" s="264" t="s">
        <v>9707</v>
      </c>
    </row>
    <row r="3649" spans="1:5">
      <c r="A3649">
        <v>4893</v>
      </c>
      <c r="B3649" t="s">
        <v>5169</v>
      </c>
      <c r="C3649" t="s">
        <v>478</v>
      </c>
      <c r="D3649" t="s">
        <v>481</v>
      </c>
      <c r="E3649" s="264" t="s">
        <v>7316</v>
      </c>
    </row>
    <row r="3650" spans="1:5">
      <c r="A3650">
        <v>4894</v>
      </c>
      <c r="B3650" t="s">
        <v>5170</v>
      </c>
      <c r="C3650" t="s">
        <v>478</v>
      </c>
      <c r="D3650" t="s">
        <v>481</v>
      </c>
      <c r="E3650" s="264" t="s">
        <v>7792</v>
      </c>
    </row>
    <row r="3651" spans="1:5">
      <c r="A3651">
        <v>4888</v>
      </c>
      <c r="B3651" t="s">
        <v>5171</v>
      </c>
      <c r="C3651" t="s">
        <v>478</v>
      </c>
      <c r="D3651" t="s">
        <v>481</v>
      </c>
      <c r="E3651" s="264" t="s">
        <v>9708</v>
      </c>
    </row>
    <row r="3652" spans="1:5">
      <c r="A3652">
        <v>4890</v>
      </c>
      <c r="B3652" t="s">
        <v>5172</v>
      </c>
      <c r="C3652" t="s">
        <v>478</v>
      </c>
      <c r="D3652" t="s">
        <v>481</v>
      </c>
      <c r="E3652" s="264" t="s">
        <v>1236</v>
      </c>
    </row>
    <row r="3653" spans="1:5">
      <c r="A3653">
        <v>12411</v>
      </c>
      <c r="B3653" t="s">
        <v>5173</v>
      </c>
      <c r="C3653" t="s">
        <v>478</v>
      </c>
      <c r="D3653" t="s">
        <v>481</v>
      </c>
      <c r="E3653" s="264" t="s">
        <v>9709</v>
      </c>
    </row>
    <row r="3654" spans="1:5">
      <c r="A3654">
        <v>4891</v>
      </c>
      <c r="B3654" t="s">
        <v>5174</v>
      </c>
      <c r="C3654" t="s">
        <v>478</v>
      </c>
      <c r="D3654" t="s">
        <v>481</v>
      </c>
      <c r="E3654" s="264" t="s">
        <v>7634</v>
      </c>
    </row>
    <row r="3655" spans="1:5">
      <c r="A3655">
        <v>4889</v>
      </c>
      <c r="B3655" t="s">
        <v>5175</v>
      </c>
      <c r="C3655" t="s">
        <v>478</v>
      </c>
      <c r="D3655" t="s">
        <v>481</v>
      </c>
      <c r="E3655" s="264" t="s">
        <v>9710</v>
      </c>
    </row>
    <row r="3656" spans="1:5">
      <c r="A3656">
        <v>4892</v>
      </c>
      <c r="B3656" t="s">
        <v>5176</v>
      </c>
      <c r="C3656" t="s">
        <v>478</v>
      </c>
      <c r="D3656" t="s">
        <v>481</v>
      </c>
      <c r="E3656" s="264" t="s">
        <v>9711</v>
      </c>
    </row>
    <row r="3657" spans="1:5">
      <c r="A3657">
        <v>12412</v>
      </c>
      <c r="B3657" t="s">
        <v>5177</v>
      </c>
      <c r="C3657" t="s">
        <v>478</v>
      </c>
      <c r="D3657" t="s">
        <v>481</v>
      </c>
      <c r="E3657" s="264" t="s">
        <v>9712</v>
      </c>
    </row>
    <row r="3658" spans="1:5">
      <c r="A3658">
        <v>11073</v>
      </c>
      <c r="B3658" t="s">
        <v>5178</v>
      </c>
      <c r="C3658" t="s">
        <v>478</v>
      </c>
      <c r="D3658" t="s">
        <v>479</v>
      </c>
      <c r="E3658" s="264" t="s">
        <v>7100</v>
      </c>
    </row>
    <row r="3659" spans="1:5">
      <c r="A3659">
        <v>11071</v>
      </c>
      <c r="B3659" t="s">
        <v>5179</v>
      </c>
      <c r="C3659" t="s">
        <v>478</v>
      </c>
      <c r="D3659" t="s">
        <v>479</v>
      </c>
      <c r="E3659" s="264" t="s">
        <v>1142</v>
      </c>
    </row>
    <row r="3660" spans="1:5">
      <c r="A3660">
        <v>11072</v>
      </c>
      <c r="B3660" t="s">
        <v>5181</v>
      </c>
      <c r="C3660" t="s">
        <v>478</v>
      </c>
      <c r="D3660" t="s">
        <v>479</v>
      </c>
      <c r="E3660" s="264" t="s">
        <v>6941</v>
      </c>
    </row>
    <row r="3661" spans="1:5">
      <c r="A3661">
        <v>4895</v>
      </c>
      <c r="B3661" t="s">
        <v>5182</v>
      </c>
      <c r="C3661" t="s">
        <v>478</v>
      </c>
      <c r="D3661" t="s">
        <v>479</v>
      </c>
      <c r="E3661" s="264" t="s">
        <v>1144</v>
      </c>
    </row>
    <row r="3662" spans="1:5">
      <c r="A3662">
        <v>4907</v>
      </c>
      <c r="B3662" t="s">
        <v>5183</v>
      </c>
      <c r="C3662" t="s">
        <v>478</v>
      </c>
      <c r="D3662" t="s">
        <v>481</v>
      </c>
      <c r="E3662" s="264" t="s">
        <v>9713</v>
      </c>
    </row>
    <row r="3663" spans="1:5">
      <c r="A3663">
        <v>4902</v>
      </c>
      <c r="B3663" t="s">
        <v>5184</v>
      </c>
      <c r="C3663" t="s">
        <v>478</v>
      </c>
      <c r="D3663" t="s">
        <v>481</v>
      </c>
      <c r="E3663" s="264" t="s">
        <v>9714</v>
      </c>
    </row>
    <row r="3664" spans="1:5">
      <c r="A3664">
        <v>4908</v>
      </c>
      <c r="B3664" t="s">
        <v>5185</v>
      </c>
      <c r="C3664" t="s">
        <v>478</v>
      </c>
      <c r="D3664" t="s">
        <v>481</v>
      </c>
      <c r="E3664" s="264" t="s">
        <v>9715</v>
      </c>
    </row>
    <row r="3665" spans="1:5">
      <c r="A3665">
        <v>4909</v>
      </c>
      <c r="B3665" t="s">
        <v>5186</v>
      </c>
      <c r="C3665" t="s">
        <v>478</v>
      </c>
      <c r="D3665" t="s">
        <v>481</v>
      </c>
      <c r="E3665" s="264" t="s">
        <v>9716</v>
      </c>
    </row>
    <row r="3666" spans="1:5">
      <c r="A3666">
        <v>4903</v>
      </c>
      <c r="B3666" t="s">
        <v>5187</v>
      </c>
      <c r="C3666" t="s">
        <v>478</v>
      </c>
      <c r="D3666" t="s">
        <v>481</v>
      </c>
      <c r="E3666" s="264" t="s">
        <v>9717</v>
      </c>
    </row>
    <row r="3667" spans="1:5">
      <c r="A3667">
        <v>4897</v>
      </c>
      <c r="B3667" t="s">
        <v>5188</v>
      </c>
      <c r="C3667" t="s">
        <v>478</v>
      </c>
      <c r="D3667" t="s">
        <v>479</v>
      </c>
      <c r="E3667" s="264" t="s">
        <v>1048</v>
      </c>
    </row>
    <row r="3668" spans="1:5">
      <c r="A3668">
        <v>4896</v>
      </c>
      <c r="B3668" t="s">
        <v>5189</v>
      </c>
      <c r="C3668" t="s">
        <v>478</v>
      </c>
      <c r="D3668" t="s">
        <v>479</v>
      </c>
      <c r="E3668" s="264" t="s">
        <v>939</v>
      </c>
    </row>
    <row r="3669" spans="1:5">
      <c r="A3669">
        <v>4900</v>
      </c>
      <c r="B3669" t="s">
        <v>5190</v>
      </c>
      <c r="C3669" t="s">
        <v>478</v>
      </c>
      <c r="D3669" t="s">
        <v>479</v>
      </c>
      <c r="E3669" s="264" t="s">
        <v>814</v>
      </c>
    </row>
    <row r="3670" spans="1:5">
      <c r="A3670">
        <v>4898</v>
      </c>
      <c r="B3670" t="s">
        <v>5191</v>
      </c>
      <c r="C3670" t="s">
        <v>478</v>
      </c>
      <c r="D3670" t="s">
        <v>479</v>
      </c>
      <c r="E3670" s="264" t="s">
        <v>8323</v>
      </c>
    </row>
    <row r="3671" spans="1:5">
      <c r="A3671">
        <v>4899</v>
      </c>
      <c r="B3671" t="s">
        <v>5192</v>
      </c>
      <c r="C3671" t="s">
        <v>478</v>
      </c>
      <c r="D3671" t="s">
        <v>479</v>
      </c>
      <c r="E3671" s="264" t="s">
        <v>7494</v>
      </c>
    </row>
    <row r="3672" spans="1:5">
      <c r="A3672">
        <v>11096</v>
      </c>
      <c r="B3672" t="s">
        <v>5193</v>
      </c>
      <c r="C3672" t="s">
        <v>486</v>
      </c>
      <c r="D3672" t="s">
        <v>479</v>
      </c>
      <c r="E3672" s="264" t="s">
        <v>9718</v>
      </c>
    </row>
    <row r="3673" spans="1:5">
      <c r="A3673">
        <v>4741</v>
      </c>
      <c r="B3673" t="s">
        <v>5194</v>
      </c>
      <c r="C3673" t="s">
        <v>483</v>
      </c>
      <c r="D3673" t="s">
        <v>479</v>
      </c>
      <c r="E3673" s="264" t="s">
        <v>9629</v>
      </c>
    </row>
    <row r="3674" spans="1:5">
      <c r="A3674">
        <v>4752</v>
      </c>
      <c r="B3674" t="s">
        <v>5195</v>
      </c>
      <c r="C3674" t="s">
        <v>482</v>
      </c>
      <c r="D3674" t="s">
        <v>479</v>
      </c>
      <c r="E3674" s="264" t="s">
        <v>1247</v>
      </c>
    </row>
    <row r="3675" spans="1:5">
      <c r="A3675">
        <v>41091</v>
      </c>
      <c r="B3675" t="s">
        <v>5196</v>
      </c>
      <c r="C3675" t="s">
        <v>488</v>
      </c>
      <c r="D3675" t="s">
        <v>479</v>
      </c>
      <c r="E3675" s="264" t="s">
        <v>1248</v>
      </c>
    </row>
    <row r="3676" spans="1:5">
      <c r="A3676">
        <v>13954</v>
      </c>
      <c r="B3676" t="s">
        <v>5197</v>
      </c>
      <c r="C3676" t="s">
        <v>478</v>
      </c>
      <c r="D3676" t="s">
        <v>481</v>
      </c>
      <c r="E3676" s="264" t="s">
        <v>9719</v>
      </c>
    </row>
    <row r="3677" spans="1:5">
      <c r="A3677">
        <v>3411</v>
      </c>
      <c r="B3677" t="s">
        <v>5198</v>
      </c>
      <c r="C3677" t="s">
        <v>486</v>
      </c>
      <c r="D3677" t="s">
        <v>481</v>
      </c>
      <c r="E3677" s="264" t="s">
        <v>9720</v>
      </c>
    </row>
    <row r="3678" spans="1:5">
      <c r="A3678">
        <v>39995</v>
      </c>
      <c r="B3678" t="s">
        <v>5199</v>
      </c>
      <c r="C3678" t="s">
        <v>483</v>
      </c>
      <c r="D3678" t="s">
        <v>481</v>
      </c>
      <c r="E3678" s="264" t="s">
        <v>9721</v>
      </c>
    </row>
    <row r="3679" spans="1:5">
      <c r="A3679">
        <v>11615</v>
      </c>
      <c r="B3679" t="s">
        <v>5200</v>
      </c>
      <c r="C3679" t="s">
        <v>480</v>
      </c>
      <c r="D3679" t="s">
        <v>481</v>
      </c>
      <c r="E3679" s="264" t="s">
        <v>7363</v>
      </c>
    </row>
    <row r="3680" spans="1:5">
      <c r="A3680">
        <v>3408</v>
      </c>
      <c r="B3680" t="s">
        <v>5201</v>
      </c>
      <c r="C3680" t="s">
        <v>480</v>
      </c>
      <c r="D3680" t="s">
        <v>481</v>
      </c>
      <c r="E3680" s="264" t="s">
        <v>9722</v>
      </c>
    </row>
    <row r="3681" spans="1:5">
      <c r="A3681">
        <v>3409</v>
      </c>
      <c r="B3681" t="s">
        <v>5202</v>
      </c>
      <c r="C3681" t="s">
        <v>480</v>
      </c>
      <c r="D3681" t="s">
        <v>481</v>
      </c>
      <c r="E3681" s="264" t="s">
        <v>9104</v>
      </c>
    </row>
    <row r="3682" spans="1:5">
      <c r="A3682">
        <v>11427</v>
      </c>
      <c r="B3682" t="s">
        <v>5203</v>
      </c>
      <c r="C3682" t="s">
        <v>486</v>
      </c>
      <c r="D3682" t="s">
        <v>481</v>
      </c>
      <c r="E3682" s="264" t="s">
        <v>9723</v>
      </c>
    </row>
    <row r="3683" spans="1:5">
      <c r="A3683">
        <v>4491</v>
      </c>
      <c r="B3683" t="s">
        <v>5204</v>
      </c>
      <c r="C3683" t="s">
        <v>485</v>
      </c>
      <c r="D3683" t="s">
        <v>479</v>
      </c>
      <c r="E3683" s="264" t="s">
        <v>7726</v>
      </c>
    </row>
    <row r="3684" spans="1:5">
      <c r="A3684">
        <v>2745</v>
      </c>
      <c r="B3684" t="s">
        <v>5205</v>
      </c>
      <c r="C3684" t="s">
        <v>485</v>
      </c>
      <c r="D3684" t="s">
        <v>481</v>
      </c>
      <c r="E3684" s="264" t="s">
        <v>9076</v>
      </c>
    </row>
    <row r="3685" spans="1:5">
      <c r="A3685">
        <v>14439</v>
      </c>
      <c r="B3685" t="s">
        <v>5206</v>
      </c>
      <c r="C3685" t="s">
        <v>485</v>
      </c>
      <c r="D3685" t="s">
        <v>481</v>
      </c>
      <c r="E3685" s="264" t="s">
        <v>6958</v>
      </c>
    </row>
    <row r="3686" spans="1:5">
      <c r="A3686">
        <v>44496</v>
      </c>
      <c r="B3686" t="s">
        <v>5207</v>
      </c>
      <c r="C3686" t="s">
        <v>478</v>
      </c>
      <c r="D3686" t="s">
        <v>479</v>
      </c>
      <c r="E3686" s="264" t="s">
        <v>9724</v>
      </c>
    </row>
    <row r="3687" spans="1:5">
      <c r="A3687">
        <v>12362</v>
      </c>
      <c r="B3687" t="s">
        <v>5208</v>
      </c>
      <c r="C3687" t="s">
        <v>478</v>
      </c>
      <c r="D3687" t="s">
        <v>481</v>
      </c>
      <c r="E3687" s="264" t="s">
        <v>7506</v>
      </c>
    </row>
    <row r="3688" spans="1:5">
      <c r="A3688">
        <v>421</v>
      </c>
      <c r="B3688" t="s">
        <v>5209</v>
      </c>
      <c r="C3688" t="s">
        <v>478</v>
      </c>
      <c r="D3688" t="s">
        <v>481</v>
      </c>
      <c r="E3688" s="264" t="s">
        <v>9725</v>
      </c>
    </row>
    <row r="3689" spans="1:5">
      <c r="A3689">
        <v>14148</v>
      </c>
      <c r="B3689" t="s">
        <v>5210</v>
      </c>
      <c r="C3689" t="s">
        <v>478</v>
      </c>
      <c r="D3689" t="s">
        <v>481</v>
      </c>
      <c r="E3689" s="264" t="s">
        <v>9726</v>
      </c>
    </row>
    <row r="3690" spans="1:5">
      <c r="A3690">
        <v>4341</v>
      </c>
      <c r="B3690" t="s">
        <v>5211</v>
      </c>
      <c r="C3690" t="s">
        <v>478</v>
      </c>
      <c r="D3690" t="s">
        <v>479</v>
      </c>
      <c r="E3690" s="264" t="s">
        <v>8319</v>
      </c>
    </row>
    <row r="3691" spans="1:5">
      <c r="A3691">
        <v>4337</v>
      </c>
      <c r="B3691" t="s">
        <v>5212</v>
      </c>
      <c r="C3691" t="s">
        <v>478</v>
      </c>
      <c r="D3691" t="s">
        <v>479</v>
      </c>
      <c r="E3691" s="264" t="s">
        <v>7312</v>
      </c>
    </row>
    <row r="3692" spans="1:5">
      <c r="A3692">
        <v>4339</v>
      </c>
      <c r="B3692" t="s">
        <v>5213</v>
      </c>
      <c r="C3692" t="s">
        <v>478</v>
      </c>
      <c r="D3692" t="s">
        <v>479</v>
      </c>
      <c r="E3692" s="264" t="s">
        <v>971</v>
      </c>
    </row>
    <row r="3693" spans="1:5">
      <c r="A3693">
        <v>39997</v>
      </c>
      <c r="B3693" t="s">
        <v>5214</v>
      </c>
      <c r="C3693" t="s">
        <v>478</v>
      </c>
      <c r="D3693" t="s">
        <v>479</v>
      </c>
      <c r="E3693" s="264" t="s">
        <v>4914</v>
      </c>
    </row>
    <row r="3694" spans="1:5">
      <c r="A3694">
        <v>11971</v>
      </c>
      <c r="B3694" t="s">
        <v>5215</v>
      </c>
      <c r="C3694" t="s">
        <v>478</v>
      </c>
      <c r="D3694" t="s">
        <v>479</v>
      </c>
      <c r="E3694" s="264" t="s">
        <v>9727</v>
      </c>
    </row>
    <row r="3695" spans="1:5">
      <c r="A3695">
        <v>4342</v>
      </c>
      <c r="B3695" t="s">
        <v>5216</v>
      </c>
      <c r="C3695" t="s">
        <v>478</v>
      </c>
      <c r="D3695" t="s">
        <v>479</v>
      </c>
      <c r="E3695" s="264" t="s">
        <v>1007</v>
      </c>
    </row>
    <row r="3696" spans="1:5">
      <c r="A3696">
        <v>4330</v>
      </c>
      <c r="B3696" t="s">
        <v>5217</v>
      </c>
      <c r="C3696" t="s">
        <v>478</v>
      </c>
      <c r="D3696" t="s">
        <v>479</v>
      </c>
      <c r="E3696" s="264" t="s">
        <v>928</v>
      </c>
    </row>
    <row r="3697" spans="1:5">
      <c r="A3697">
        <v>4340</v>
      </c>
      <c r="B3697" t="s">
        <v>5218</v>
      </c>
      <c r="C3697" t="s">
        <v>478</v>
      </c>
      <c r="D3697" t="s">
        <v>479</v>
      </c>
      <c r="E3697" s="264" t="s">
        <v>800</v>
      </c>
    </row>
    <row r="3698" spans="1:5">
      <c r="A3698">
        <v>5088</v>
      </c>
      <c r="B3698" t="s">
        <v>5219</v>
      </c>
      <c r="C3698" t="s">
        <v>478</v>
      </c>
      <c r="D3698" t="s">
        <v>479</v>
      </c>
      <c r="E3698" s="264" t="s">
        <v>8666</v>
      </c>
    </row>
    <row r="3699" spans="1:5">
      <c r="A3699">
        <v>11154</v>
      </c>
      <c r="B3699" t="s">
        <v>5220</v>
      </c>
      <c r="C3699" t="s">
        <v>478</v>
      </c>
      <c r="D3699" t="s">
        <v>481</v>
      </c>
      <c r="E3699" s="264" t="s">
        <v>9728</v>
      </c>
    </row>
    <row r="3700" spans="1:5">
      <c r="A3700">
        <v>4989</v>
      </c>
      <c r="B3700" t="s">
        <v>5221</v>
      </c>
      <c r="C3700" t="s">
        <v>478</v>
      </c>
      <c r="D3700" t="s">
        <v>479</v>
      </c>
      <c r="E3700" s="264" t="s">
        <v>9729</v>
      </c>
    </row>
    <row r="3701" spans="1:5">
      <c r="A3701">
        <v>4982</v>
      </c>
      <c r="B3701" t="s">
        <v>5222</v>
      </c>
      <c r="C3701" t="s">
        <v>478</v>
      </c>
      <c r="D3701" t="s">
        <v>479</v>
      </c>
      <c r="E3701" s="264" t="s">
        <v>9730</v>
      </c>
    </row>
    <row r="3702" spans="1:5">
      <c r="A3702">
        <v>4962</v>
      </c>
      <c r="B3702" t="s">
        <v>5223</v>
      </c>
      <c r="C3702" t="s">
        <v>478</v>
      </c>
      <c r="D3702" t="s">
        <v>479</v>
      </c>
      <c r="E3702" s="264" t="s">
        <v>9731</v>
      </c>
    </row>
    <row r="3703" spans="1:5">
      <c r="A3703">
        <v>4981</v>
      </c>
      <c r="B3703" t="s">
        <v>5224</v>
      </c>
      <c r="C3703" t="s">
        <v>478</v>
      </c>
      <c r="D3703" t="s">
        <v>484</v>
      </c>
      <c r="E3703" s="264" t="s">
        <v>9732</v>
      </c>
    </row>
    <row r="3704" spans="1:5">
      <c r="A3704">
        <v>4964</v>
      </c>
      <c r="B3704" t="s">
        <v>5225</v>
      </c>
      <c r="C3704" t="s">
        <v>478</v>
      </c>
      <c r="D3704" t="s">
        <v>479</v>
      </c>
      <c r="E3704" s="264" t="s">
        <v>9733</v>
      </c>
    </row>
    <row r="3705" spans="1:5">
      <c r="A3705">
        <v>4992</v>
      </c>
      <c r="B3705" t="s">
        <v>5226</v>
      </c>
      <c r="C3705" t="s">
        <v>478</v>
      </c>
      <c r="D3705" t="s">
        <v>479</v>
      </c>
      <c r="E3705" s="264" t="s">
        <v>9734</v>
      </c>
    </row>
    <row r="3706" spans="1:5">
      <c r="A3706">
        <v>4987</v>
      </c>
      <c r="B3706" t="s">
        <v>5227</v>
      </c>
      <c r="C3706" t="s">
        <v>478</v>
      </c>
      <c r="D3706" t="s">
        <v>479</v>
      </c>
      <c r="E3706" s="264" t="s">
        <v>9735</v>
      </c>
    </row>
    <row r="3707" spans="1:5">
      <c r="A3707">
        <v>4930</v>
      </c>
      <c r="B3707" t="s">
        <v>5228</v>
      </c>
      <c r="C3707" t="s">
        <v>480</v>
      </c>
      <c r="D3707" t="s">
        <v>481</v>
      </c>
      <c r="E3707" s="264" t="s">
        <v>9736</v>
      </c>
    </row>
    <row r="3708" spans="1:5">
      <c r="A3708">
        <v>39021</v>
      </c>
      <c r="B3708" t="s">
        <v>5229</v>
      </c>
      <c r="C3708" t="s">
        <v>478</v>
      </c>
      <c r="D3708" t="s">
        <v>481</v>
      </c>
      <c r="E3708" s="264" t="s">
        <v>9737</v>
      </c>
    </row>
    <row r="3709" spans="1:5">
      <c r="A3709">
        <v>39022</v>
      </c>
      <c r="B3709" t="s">
        <v>5230</v>
      </c>
      <c r="C3709" t="s">
        <v>478</v>
      </c>
      <c r="D3709" t="s">
        <v>481</v>
      </c>
      <c r="E3709" s="264" t="s">
        <v>9738</v>
      </c>
    </row>
    <row r="3710" spans="1:5">
      <c r="A3710">
        <v>39024</v>
      </c>
      <c r="B3710" t="s">
        <v>5231</v>
      </c>
      <c r="C3710" t="s">
        <v>478</v>
      </c>
      <c r="D3710" t="s">
        <v>479</v>
      </c>
      <c r="E3710" s="264" t="s">
        <v>9739</v>
      </c>
    </row>
    <row r="3711" spans="1:5">
      <c r="A3711">
        <v>4914</v>
      </c>
      <c r="B3711" t="s">
        <v>5232</v>
      </c>
      <c r="C3711" t="s">
        <v>480</v>
      </c>
      <c r="D3711" t="s">
        <v>479</v>
      </c>
      <c r="E3711" s="264" t="s">
        <v>9740</v>
      </c>
    </row>
    <row r="3712" spans="1:5">
      <c r="A3712">
        <v>4917</v>
      </c>
      <c r="B3712" t="s">
        <v>5233</v>
      </c>
      <c r="C3712" t="s">
        <v>480</v>
      </c>
      <c r="D3712" t="s">
        <v>484</v>
      </c>
      <c r="E3712" s="264" t="s">
        <v>9741</v>
      </c>
    </row>
    <row r="3713" spans="1:5">
      <c r="A3713">
        <v>39025</v>
      </c>
      <c r="B3713" t="s">
        <v>5234</v>
      </c>
      <c r="C3713" t="s">
        <v>478</v>
      </c>
      <c r="D3713" t="s">
        <v>479</v>
      </c>
      <c r="E3713" s="264" t="s">
        <v>9742</v>
      </c>
    </row>
    <row r="3714" spans="1:5">
      <c r="A3714">
        <v>4922</v>
      </c>
      <c r="B3714" t="s">
        <v>5235</v>
      </c>
      <c r="C3714" t="s">
        <v>480</v>
      </c>
      <c r="D3714" t="s">
        <v>479</v>
      </c>
      <c r="E3714" s="264" t="s">
        <v>9743</v>
      </c>
    </row>
    <row r="3715" spans="1:5">
      <c r="A3715">
        <v>4911</v>
      </c>
      <c r="B3715" t="s">
        <v>5236</v>
      </c>
      <c r="C3715" t="s">
        <v>480</v>
      </c>
      <c r="D3715" t="s">
        <v>479</v>
      </c>
      <c r="E3715" s="264" t="s">
        <v>9744</v>
      </c>
    </row>
    <row r="3716" spans="1:5">
      <c r="A3716">
        <v>37518</v>
      </c>
      <c r="B3716" t="s">
        <v>5237</v>
      </c>
      <c r="C3716" t="s">
        <v>480</v>
      </c>
      <c r="D3716" t="s">
        <v>479</v>
      </c>
      <c r="E3716" s="264" t="s">
        <v>9745</v>
      </c>
    </row>
    <row r="3717" spans="1:5">
      <c r="A3717">
        <v>4910</v>
      </c>
      <c r="B3717" t="s">
        <v>5238</v>
      </c>
      <c r="C3717" t="s">
        <v>480</v>
      </c>
      <c r="D3717" t="s">
        <v>479</v>
      </c>
      <c r="E3717" s="264" t="s">
        <v>9746</v>
      </c>
    </row>
    <row r="3718" spans="1:5">
      <c r="A3718">
        <v>4943</v>
      </c>
      <c r="B3718" t="s">
        <v>5239</v>
      </c>
      <c r="C3718" t="s">
        <v>480</v>
      </c>
      <c r="D3718" t="s">
        <v>479</v>
      </c>
      <c r="E3718" s="264" t="s">
        <v>9747</v>
      </c>
    </row>
    <row r="3719" spans="1:5">
      <c r="A3719">
        <v>5002</v>
      </c>
      <c r="B3719" t="s">
        <v>5240</v>
      </c>
      <c r="C3719" t="s">
        <v>480</v>
      </c>
      <c r="D3719" t="s">
        <v>479</v>
      </c>
      <c r="E3719" s="264" t="s">
        <v>9748</v>
      </c>
    </row>
    <row r="3720" spans="1:5">
      <c r="A3720">
        <v>4977</v>
      </c>
      <c r="B3720" t="s">
        <v>5241</v>
      </c>
      <c r="C3720" t="s">
        <v>480</v>
      </c>
      <c r="D3720" t="s">
        <v>479</v>
      </c>
      <c r="E3720" s="264" t="s">
        <v>9749</v>
      </c>
    </row>
    <row r="3721" spans="1:5">
      <c r="A3721">
        <v>5028</v>
      </c>
      <c r="B3721" t="s">
        <v>5242</v>
      </c>
      <c r="C3721" t="s">
        <v>480</v>
      </c>
      <c r="D3721" t="s">
        <v>479</v>
      </c>
      <c r="E3721" s="264" t="s">
        <v>9750</v>
      </c>
    </row>
    <row r="3722" spans="1:5">
      <c r="A3722">
        <v>4998</v>
      </c>
      <c r="B3722" t="s">
        <v>5243</v>
      </c>
      <c r="C3722" t="s">
        <v>480</v>
      </c>
      <c r="D3722" t="s">
        <v>479</v>
      </c>
      <c r="E3722" s="264" t="s">
        <v>9751</v>
      </c>
    </row>
    <row r="3723" spans="1:5">
      <c r="A3723">
        <v>4969</v>
      </c>
      <c r="B3723" t="s">
        <v>5244</v>
      </c>
      <c r="C3723" t="s">
        <v>480</v>
      </c>
      <c r="D3723" t="s">
        <v>484</v>
      </c>
      <c r="E3723" s="264" t="s">
        <v>9752</v>
      </c>
    </row>
    <row r="3724" spans="1:5">
      <c r="A3724">
        <v>11364</v>
      </c>
      <c r="B3724" t="s">
        <v>5245</v>
      </c>
      <c r="C3724" t="s">
        <v>478</v>
      </c>
      <c r="D3724" t="s">
        <v>479</v>
      </c>
      <c r="E3724" s="264" t="s">
        <v>9753</v>
      </c>
    </row>
    <row r="3725" spans="1:5">
      <c r="A3725">
        <v>11365</v>
      </c>
      <c r="B3725" t="s">
        <v>5246</v>
      </c>
      <c r="C3725" t="s">
        <v>478</v>
      </c>
      <c r="D3725" t="s">
        <v>479</v>
      </c>
      <c r="E3725" s="264" t="s">
        <v>9754</v>
      </c>
    </row>
    <row r="3726" spans="1:5">
      <c r="A3726">
        <v>11366</v>
      </c>
      <c r="B3726" t="s">
        <v>5247</v>
      </c>
      <c r="C3726" t="s">
        <v>478</v>
      </c>
      <c r="D3726" t="s">
        <v>479</v>
      </c>
      <c r="E3726" s="264" t="s">
        <v>9755</v>
      </c>
    </row>
    <row r="3727" spans="1:5">
      <c r="A3727">
        <v>43777</v>
      </c>
      <c r="B3727" t="s">
        <v>5248</v>
      </c>
      <c r="C3727" t="s">
        <v>478</v>
      </c>
      <c r="D3727" t="s">
        <v>479</v>
      </c>
      <c r="E3727" s="264" t="s">
        <v>9756</v>
      </c>
    </row>
    <row r="3728" spans="1:5">
      <c r="A3728">
        <v>20322</v>
      </c>
      <c r="B3728" t="s">
        <v>5249</v>
      </c>
      <c r="C3728" t="s">
        <v>478</v>
      </c>
      <c r="D3728" t="s">
        <v>479</v>
      </c>
      <c r="E3728" s="264" t="s">
        <v>9757</v>
      </c>
    </row>
    <row r="3729" spans="1:5">
      <c r="A3729">
        <v>10553</v>
      </c>
      <c r="B3729" t="s">
        <v>5250</v>
      </c>
      <c r="C3729" t="s">
        <v>478</v>
      </c>
      <c r="D3729" t="s">
        <v>479</v>
      </c>
      <c r="E3729" s="264" t="s">
        <v>9758</v>
      </c>
    </row>
    <row r="3730" spans="1:5">
      <c r="A3730">
        <v>5020</v>
      </c>
      <c r="B3730" t="s">
        <v>5251</v>
      </c>
      <c r="C3730" t="s">
        <v>478</v>
      </c>
      <c r="D3730" t="s">
        <v>479</v>
      </c>
      <c r="E3730" s="264" t="s">
        <v>9759</v>
      </c>
    </row>
    <row r="3731" spans="1:5">
      <c r="A3731">
        <v>10554</v>
      </c>
      <c r="B3731" t="s">
        <v>5252</v>
      </c>
      <c r="C3731" t="s">
        <v>478</v>
      </c>
      <c r="D3731" t="s">
        <v>479</v>
      </c>
      <c r="E3731" s="264" t="s">
        <v>9760</v>
      </c>
    </row>
    <row r="3732" spans="1:5">
      <c r="A3732">
        <v>10555</v>
      </c>
      <c r="B3732" t="s">
        <v>5253</v>
      </c>
      <c r="C3732" t="s">
        <v>478</v>
      </c>
      <c r="D3732" t="s">
        <v>479</v>
      </c>
      <c r="E3732" s="264" t="s">
        <v>9761</v>
      </c>
    </row>
    <row r="3733" spans="1:5">
      <c r="A3733">
        <v>10556</v>
      </c>
      <c r="B3733" t="s">
        <v>5254</v>
      </c>
      <c r="C3733" t="s">
        <v>478</v>
      </c>
      <c r="D3733" t="s">
        <v>479</v>
      </c>
      <c r="E3733" s="264" t="s">
        <v>9762</v>
      </c>
    </row>
    <row r="3734" spans="1:5">
      <c r="A3734">
        <v>39502</v>
      </c>
      <c r="B3734" t="s">
        <v>5255</v>
      </c>
      <c r="C3734" t="s">
        <v>478</v>
      </c>
      <c r="D3734" t="s">
        <v>479</v>
      </c>
      <c r="E3734" s="264" t="s">
        <v>9763</v>
      </c>
    </row>
    <row r="3735" spans="1:5">
      <c r="A3735">
        <v>39504</v>
      </c>
      <c r="B3735" t="s">
        <v>5256</v>
      </c>
      <c r="C3735" t="s">
        <v>478</v>
      </c>
      <c r="D3735" t="s">
        <v>479</v>
      </c>
      <c r="E3735" s="264" t="s">
        <v>9764</v>
      </c>
    </row>
    <row r="3736" spans="1:5">
      <c r="A3736">
        <v>39503</v>
      </c>
      <c r="B3736" t="s">
        <v>5257</v>
      </c>
      <c r="C3736" t="s">
        <v>478</v>
      </c>
      <c r="D3736" t="s">
        <v>479</v>
      </c>
      <c r="E3736" s="264" t="s">
        <v>9765</v>
      </c>
    </row>
    <row r="3737" spans="1:5">
      <c r="A3737">
        <v>39505</v>
      </c>
      <c r="B3737" t="s">
        <v>5258</v>
      </c>
      <c r="C3737" t="s">
        <v>478</v>
      </c>
      <c r="D3737" t="s">
        <v>479</v>
      </c>
      <c r="E3737" s="264" t="s">
        <v>9766</v>
      </c>
    </row>
    <row r="3738" spans="1:5">
      <c r="A3738">
        <v>44471</v>
      </c>
      <c r="B3738" t="s">
        <v>5259</v>
      </c>
      <c r="C3738" t="s">
        <v>478</v>
      </c>
      <c r="D3738" t="s">
        <v>481</v>
      </c>
      <c r="E3738" s="264" t="s">
        <v>9767</v>
      </c>
    </row>
    <row r="3739" spans="1:5">
      <c r="A3739">
        <v>4944</v>
      </c>
      <c r="B3739" t="s">
        <v>5260</v>
      </c>
      <c r="C3739" t="s">
        <v>480</v>
      </c>
      <c r="D3739" t="s">
        <v>479</v>
      </c>
      <c r="E3739" s="264" t="s">
        <v>9768</v>
      </c>
    </row>
    <row r="3740" spans="1:5">
      <c r="A3740">
        <v>21102</v>
      </c>
      <c r="B3740" t="s">
        <v>5261</v>
      </c>
      <c r="C3740" t="s">
        <v>478</v>
      </c>
      <c r="D3740" t="s">
        <v>479</v>
      </c>
      <c r="E3740" s="264" t="s">
        <v>7714</v>
      </c>
    </row>
    <row r="3741" spans="1:5">
      <c r="A3741">
        <v>21101</v>
      </c>
      <c r="B3741" t="s">
        <v>5262</v>
      </c>
      <c r="C3741" t="s">
        <v>478</v>
      </c>
      <c r="D3741" t="s">
        <v>479</v>
      </c>
      <c r="E3741" s="264" t="s">
        <v>6978</v>
      </c>
    </row>
    <row r="3742" spans="1:5">
      <c r="A3742">
        <v>34713</v>
      </c>
      <c r="B3742" t="s">
        <v>5263</v>
      </c>
      <c r="C3742" t="s">
        <v>480</v>
      </c>
      <c r="D3742" t="s">
        <v>479</v>
      </c>
      <c r="E3742" s="264" t="s">
        <v>9769</v>
      </c>
    </row>
    <row r="3743" spans="1:5">
      <c r="A3743">
        <v>37563</v>
      </c>
      <c r="B3743" t="s">
        <v>5264</v>
      </c>
      <c r="C3743" t="s">
        <v>480</v>
      </c>
      <c r="D3743" t="s">
        <v>481</v>
      </c>
      <c r="E3743" s="264" t="s">
        <v>9770</v>
      </c>
    </row>
    <row r="3744" spans="1:5">
      <c r="A3744">
        <v>4948</v>
      </c>
      <c r="B3744" t="s">
        <v>5265</v>
      </c>
      <c r="C3744" t="s">
        <v>480</v>
      </c>
      <c r="D3744" t="s">
        <v>481</v>
      </c>
      <c r="E3744" s="264" t="s">
        <v>9771</v>
      </c>
    </row>
    <row r="3745" spans="1:5">
      <c r="A3745">
        <v>37561</v>
      </c>
      <c r="B3745" t="s">
        <v>5266</v>
      </c>
      <c r="C3745" t="s">
        <v>480</v>
      </c>
      <c r="D3745" t="s">
        <v>481</v>
      </c>
      <c r="E3745" s="264" t="s">
        <v>9772</v>
      </c>
    </row>
    <row r="3746" spans="1:5">
      <c r="A3746">
        <v>37562</v>
      </c>
      <c r="B3746" t="s">
        <v>5267</v>
      </c>
      <c r="C3746" t="s">
        <v>480</v>
      </c>
      <c r="D3746" t="s">
        <v>481</v>
      </c>
      <c r="E3746" s="264" t="s">
        <v>9773</v>
      </c>
    </row>
    <row r="3747" spans="1:5">
      <c r="A3747">
        <v>14164</v>
      </c>
      <c r="B3747" t="s">
        <v>5268</v>
      </c>
      <c r="C3747" t="s">
        <v>478</v>
      </c>
      <c r="D3747" t="s">
        <v>481</v>
      </c>
      <c r="E3747" s="264" t="s">
        <v>9774</v>
      </c>
    </row>
    <row r="3748" spans="1:5">
      <c r="A3748">
        <v>14163</v>
      </c>
      <c r="B3748" t="s">
        <v>5269</v>
      </c>
      <c r="C3748" t="s">
        <v>478</v>
      </c>
      <c r="D3748" t="s">
        <v>481</v>
      </c>
      <c r="E3748" s="264" t="s">
        <v>9775</v>
      </c>
    </row>
    <row r="3749" spans="1:5">
      <c r="A3749">
        <v>5051</v>
      </c>
      <c r="B3749" t="s">
        <v>5270</v>
      </c>
      <c r="C3749" t="s">
        <v>478</v>
      </c>
      <c r="D3749" t="s">
        <v>481</v>
      </c>
      <c r="E3749" s="264" t="s">
        <v>9776</v>
      </c>
    </row>
    <row r="3750" spans="1:5">
      <c r="A3750">
        <v>14162</v>
      </c>
      <c r="B3750" t="s">
        <v>5271</v>
      </c>
      <c r="C3750" t="s">
        <v>478</v>
      </c>
      <c r="D3750" t="s">
        <v>481</v>
      </c>
      <c r="E3750" s="264" t="s">
        <v>9777</v>
      </c>
    </row>
    <row r="3751" spans="1:5">
      <c r="A3751">
        <v>5052</v>
      </c>
      <c r="B3751" t="s">
        <v>5272</v>
      </c>
      <c r="C3751" t="s">
        <v>478</v>
      </c>
      <c r="D3751" t="s">
        <v>481</v>
      </c>
      <c r="E3751" s="264" t="s">
        <v>9778</v>
      </c>
    </row>
    <row r="3752" spans="1:5">
      <c r="A3752">
        <v>14166</v>
      </c>
      <c r="B3752" t="s">
        <v>5273</v>
      </c>
      <c r="C3752" t="s">
        <v>478</v>
      </c>
      <c r="D3752" t="s">
        <v>481</v>
      </c>
      <c r="E3752" s="264" t="s">
        <v>9779</v>
      </c>
    </row>
    <row r="3753" spans="1:5">
      <c r="A3753">
        <v>14165</v>
      </c>
      <c r="B3753" t="s">
        <v>5274</v>
      </c>
      <c r="C3753" t="s">
        <v>478</v>
      </c>
      <c r="D3753" t="s">
        <v>481</v>
      </c>
      <c r="E3753" s="264" t="s">
        <v>9780</v>
      </c>
    </row>
    <row r="3754" spans="1:5">
      <c r="A3754">
        <v>5050</v>
      </c>
      <c r="B3754" t="s">
        <v>5275</v>
      </c>
      <c r="C3754" t="s">
        <v>478</v>
      </c>
      <c r="D3754" t="s">
        <v>481</v>
      </c>
      <c r="E3754" s="264" t="s">
        <v>9781</v>
      </c>
    </row>
    <row r="3755" spans="1:5">
      <c r="A3755">
        <v>12366</v>
      </c>
      <c r="B3755" t="s">
        <v>5276</v>
      </c>
      <c r="C3755" t="s">
        <v>478</v>
      </c>
      <c r="D3755" t="s">
        <v>481</v>
      </c>
      <c r="E3755" s="264" t="s">
        <v>7144</v>
      </c>
    </row>
    <row r="3756" spans="1:5">
      <c r="A3756">
        <v>5045</v>
      </c>
      <c r="B3756" t="s">
        <v>5277</v>
      </c>
      <c r="C3756" t="s">
        <v>478</v>
      </c>
      <c r="D3756" t="s">
        <v>481</v>
      </c>
      <c r="E3756" s="264" t="s">
        <v>7145</v>
      </c>
    </row>
    <row r="3757" spans="1:5">
      <c r="A3757">
        <v>5035</v>
      </c>
      <c r="B3757" t="s">
        <v>5278</v>
      </c>
      <c r="C3757" t="s">
        <v>478</v>
      </c>
      <c r="D3757" t="s">
        <v>481</v>
      </c>
      <c r="E3757" s="264" t="s">
        <v>7146</v>
      </c>
    </row>
    <row r="3758" spans="1:5">
      <c r="A3758">
        <v>41180</v>
      </c>
      <c r="B3758" t="s">
        <v>5279</v>
      </c>
      <c r="C3758" t="s">
        <v>478</v>
      </c>
      <c r="D3758" t="s">
        <v>481</v>
      </c>
      <c r="E3758" s="264" t="s">
        <v>7147</v>
      </c>
    </row>
    <row r="3759" spans="1:5">
      <c r="A3759">
        <v>41181</v>
      </c>
      <c r="B3759" t="s">
        <v>5280</v>
      </c>
      <c r="C3759" t="s">
        <v>478</v>
      </c>
      <c r="D3759" t="s">
        <v>481</v>
      </c>
      <c r="E3759" s="264" t="s">
        <v>7148</v>
      </c>
    </row>
    <row r="3760" spans="1:5">
      <c r="A3760">
        <v>41182</v>
      </c>
      <c r="B3760" t="s">
        <v>5281</v>
      </c>
      <c r="C3760" t="s">
        <v>478</v>
      </c>
      <c r="D3760" t="s">
        <v>481</v>
      </c>
      <c r="E3760" s="264" t="s">
        <v>7149</v>
      </c>
    </row>
    <row r="3761" spans="1:5">
      <c r="A3761">
        <v>41183</v>
      </c>
      <c r="B3761" t="s">
        <v>5282</v>
      </c>
      <c r="C3761" t="s">
        <v>478</v>
      </c>
      <c r="D3761" t="s">
        <v>481</v>
      </c>
      <c r="E3761" s="264" t="s">
        <v>7150</v>
      </c>
    </row>
    <row r="3762" spans="1:5">
      <c r="A3762">
        <v>41184</v>
      </c>
      <c r="B3762" t="s">
        <v>5283</v>
      </c>
      <c r="C3762" t="s">
        <v>478</v>
      </c>
      <c r="D3762" t="s">
        <v>481</v>
      </c>
      <c r="E3762" s="264" t="s">
        <v>7151</v>
      </c>
    </row>
    <row r="3763" spans="1:5">
      <c r="A3763">
        <v>41185</v>
      </c>
      <c r="B3763" t="s">
        <v>5284</v>
      </c>
      <c r="C3763" t="s">
        <v>478</v>
      </c>
      <c r="D3763" t="s">
        <v>481</v>
      </c>
      <c r="E3763" s="264" t="s">
        <v>7152</v>
      </c>
    </row>
    <row r="3764" spans="1:5">
      <c r="A3764">
        <v>41186</v>
      </c>
      <c r="B3764" t="s">
        <v>5285</v>
      </c>
      <c r="C3764" t="s">
        <v>478</v>
      </c>
      <c r="D3764" t="s">
        <v>481</v>
      </c>
      <c r="E3764" s="264" t="s">
        <v>7153</v>
      </c>
    </row>
    <row r="3765" spans="1:5">
      <c r="A3765">
        <v>41187</v>
      </c>
      <c r="B3765" t="s">
        <v>5286</v>
      </c>
      <c r="C3765" t="s">
        <v>478</v>
      </c>
      <c r="D3765" t="s">
        <v>481</v>
      </c>
      <c r="E3765" s="264" t="s">
        <v>7154</v>
      </c>
    </row>
    <row r="3766" spans="1:5">
      <c r="A3766">
        <v>41188</v>
      </c>
      <c r="B3766" t="s">
        <v>5287</v>
      </c>
      <c r="C3766" t="s">
        <v>478</v>
      </c>
      <c r="D3766" t="s">
        <v>481</v>
      </c>
      <c r="E3766" s="264" t="s">
        <v>7155</v>
      </c>
    </row>
    <row r="3767" spans="1:5">
      <c r="A3767">
        <v>5036</v>
      </c>
      <c r="B3767" t="s">
        <v>5288</v>
      </c>
      <c r="C3767" t="s">
        <v>478</v>
      </c>
      <c r="D3767" t="s">
        <v>481</v>
      </c>
      <c r="E3767" s="264" t="s">
        <v>7156</v>
      </c>
    </row>
    <row r="3768" spans="1:5">
      <c r="A3768">
        <v>41189</v>
      </c>
      <c r="B3768" t="s">
        <v>5289</v>
      </c>
      <c r="C3768" t="s">
        <v>478</v>
      </c>
      <c r="D3768" t="s">
        <v>481</v>
      </c>
      <c r="E3768" s="264" t="s">
        <v>7157</v>
      </c>
    </row>
    <row r="3769" spans="1:5">
      <c r="A3769">
        <v>41190</v>
      </c>
      <c r="B3769" t="s">
        <v>5290</v>
      </c>
      <c r="C3769" t="s">
        <v>478</v>
      </c>
      <c r="D3769" t="s">
        <v>481</v>
      </c>
      <c r="E3769" s="264" t="s">
        <v>7158</v>
      </c>
    </row>
    <row r="3770" spans="1:5">
      <c r="A3770">
        <v>41191</v>
      </c>
      <c r="B3770" t="s">
        <v>5291</v>
      </c>
      <c r="C3770" t="s">
        <v>478</v>
      </c>
      <c r="D3770" t="s">
        <v>481</v>
      </c>
      <c r="E3770" s="264" t="s">
        <v>7159</v>
      </c>
    </row>
    <row r="3771" spans="1:5">
      <c r="A3771">
        <v>41192</v>
      </c>
      <c r="B3771" t="s">
        <v>5292</v>
      </c>
      <c r="C3771" t="s">
        <v>478</v>
      </c>
      <c r="D3771" t="s">
        <v>481</v>
      </c>
      <c r="E3771" s="264" t="s">
        <v>7160</v>
      </c>
    </row>
    <row r="3772" spans="1:5">
      <c r="A3772">
        <v>41193</v>
      </c>
      <c r="B3772" t="s">
        <v>5293</v>
      </c>
      <c r="C3772" t="s">
        <v>478</v>
      </c>
      <c r="D3772" t="s">
        <v>481</v>
      </c>
      <c r="E3772" s="264" t="s">
        <v>7161</v>
      </c>
    </row>
    <row r="3773" spans="1:5">
      <c r="A3773">
        <v>41194</v>
      </c>
      <c r="B3773" t="s">
        <v>5294</v>
      </c>
      <c r="C3773" t="s">
        <v>478</v>
      </c>
      <c r="D3773" t="s">
        <v>481</v>
      </c>
      <c r="E3773" s="264" t="s">
        <v>7162</v>
      </c>
    </row>
    <row r="3774" spans="1:5">
      <c r="A3774">
        <v>5044</v>
      </c>
      <c r="B3774" t="s">
        <v>5295</v>
      </c>
      <c r="C3774" t="s">
        <v>478</v>
      </c>
      <c r="D3774" t="s">
        <v>481</v>
      </c>
      <c r="E3774" s="264" t="s">
        <v>7163</v>
      </c>
    </row>
    <row r="3775" spans="1:5">
      <c r="A3775">
        <v>5059</v>
      </c>
      <c r="B3775" t="s">
        <v>5296</v>
      </c>
      <c r="C3775" t="s">
        <v>478</v>
      </c>
      <c r="D3775" t="s">
        <v>481</v>
      </c>
      <c r="E3775" s="264" t="s">
        <v>7164</v>
      </c>
    </row>
    <row r="3776" spans="1:5">
      <c r="A3776">
        <v>41201</v>
      </c>
      <c r="B3776" t="s">
        <v>5297</v>
      </c>
      <c r="C3776" t="s">
        <v>478</v>
      </c>
      <c r="D3776" t="s">
        <v>481</v>
      </c>
      <c r="E3776" s="264" t="s">
        <v>7165</v>
      </c>
    </row>
    <row r="3777" spans="1:5">
      <c r="A3777">
        <v>41199</v>
      </c>
      <c r="B3777" t="s">
        <v>5298</v>
      </c>
      <c r="C3777" t="s">
        <v>478</v>
      </c>
      <c r="D3777" t="s">
        <v>481</v>
      </c>
      <c r="E3777" s="264" t="s">
        <v>7166</v>
      </c>
    </row>
    <row r="3778" spans="1:5">
      <c r="A3778">
        <v>5057</v>
      </c>
      <c r="B3778" t="s">
        <v>5299</v>
      </c>
      <c r="C3778" t="s">
        <v>478</v>
      </c>
      <c r="D3778" t="s">
        <v>481</v>
      </c>
      <c r="E3778" s="264" t="s">
        <v>7167</v>
      </c>
    </row>
    <row r="3779" spans="1:5">
      <c r="A3779">
        <v>41200</v>
      </c>
      <c r="B3779" t="s">
        <v>5300</v>
      </c>
      <c r="C3779" t="s">
        <v>478</v>
      </c>
      <c r="D3779" t="s">
        <v>481</v>
      </c>
      <c r="E3779" s="264" t="s">
        <v>7168</v>
      </c>
    </row>
    <row r="3780" spans="1:5">
      <c r="A3780">
        <v>41205</v>
      </c>
      <c r="B3780" t="s">
        <v>5301</v>
      </c>
      <c r="C3780" t="s">
        <v>478</v>
      </c>
      <c r="D3780" t="s">
        <v>481</v>
      </c>
      <c r="E3780" s="264" t="s">
        <v>7169</v>
      </c>
    </row>
    <row r="3781" spans="1:5">
      <c r="A3781">
        <v>41202</v>
      </c>
      <c r="B3781" t="s">
        <v>5302</v>
      </c>
      <c r="C3781" t="s">
        <v>478</v>
      </c>
      <c r="D3781" t="s">
        <v>481</v>
      </c>
      <c r="E3781" s="264" t="s">
        <v>7170</v>
      </c>
    </row>
    <row r="3782" spans="1:5">
      <c r="A3782">
        <v>41206</v>
      </c>
      <c r="B3782" t="s">
        <v>5303</v>
      </c>
      <c r="C3782" t="s">
        <v>478</v>
      </c>
      <c r="D3782" t="s">
        <v>481</v>
      </c>
      <c r="E3782" s="264" t="s">
        <v>7171</v>
      </c>
    </row>
    <row r="3783" spans="1:5">
      <c r="A3783">
        <v>12372</v>
      </c>
      <c r="B3783" t="s">
        <v>5304</v>
      </c>
      <c r="C3783" t="s">
        <v>478</v>
      </c>
      <c r="D3783" t="s">
        <v>481</v>
      </c>
      <c r="E3783" s="264" t="s">
        <v>7172</v>
      </c>
    </row>
    <row r="3784" spans="1:5">
      <c r="A3784">
        <v>41207</v>
      </c>
      <c r="B3784" t="s">
        <v>5305</v>
      </c>
      <c r="C3784" t="s">
        <v>478</v>
      </c>
      <c r="D3784" t="s">
        <v>481</v>
      </c>
      <c r="E3784" s="264" t="s">
        <v>7173</v>
      </c>
    </row>
    <row r="3785" spans="1:5">
      <c r="A3785">
        <v>41203</v>
      </c>
      <c r="B3785" t="s">
        <v>5306</v>
      </c>
      <c r="C3785" t="s">
        <v>478</v>
      </c>
      <c r="D3785" t="s">
        <v>481</v>
      </c>
      <c r="E3785" s="264" t="s">
        <v>7174</v>
      </c>
    </row>
    <row r="3786" spans="1:5">
      <c r="A3786">
        <v>41204</v>
      </c>
      <c r="B3786" t="s">
        <v>5307</v>
      </c>
      <c r="C3786" t="s">
        <v>478</v>
      </c>
      <c r="D3786" t="s">
        <v>481</v>
      </c>
      <c r="E3786" s="264" t="s">
        <v>7175</v>
      </c>
    </row>
    <row r="3787" spans="1:5">
      <c r="A3787">
        <v>41210</v>
      </c>
      <c r="B3787" t="s">
        <v>5308</v>
      </c>
      <c r="C3787" t="s">
        <v>478</v>
      </c>
      <c r="D3787" t="s">
        <v>481</v>
      </c>
      <c r="E3787" s="264" t="s">
        <v>7176</v>
      </c>
    </row>
    <row r="3788" spans="1:5">
      <c r="A3788">
        <v>41208</v>
      </c>
      <c r="B3788" t="s">
        <v>5309</v>
      </c>
      <c r="C3788" t="s">
        <v>478</v>
      </c>
      <c r="D3788" t="s">
        <v>481</v>
      </c>
      <c r="E3788" s="264" t="s">
        <v>7177</v>
      </c>
    </row>
    <row r="3789" spans="1:5">
      <c r="A3789">
        <v>41211</v>
      </c>
      <c r="B3789" t="s">
        <v>5310</v>
      </c>
      <c r="C3789" t="s">
        <v>478</v>
      </c>
      <c r="D3789" t="s">
        <v>481</v>
      </c>
      <c r="E3789" s="264" t="s">
        <v>7178</v>
      </c>
    </row>
    <row r="3790" spans="1:5">
      <c r="A3790">
        <v>13339</v>
      </c>
      <c r="B3790" t="s">
        <v>5311</v>
      </c>
      <c r="C3790" t="s">
        <v>478</v>
      </c>
      <c r="D3790" t="s">
        <v>481</v>
      </c>
      <c r="E3790" s="264" t="s">
        <v>7179</v>
      </c>
    </row>
    <row r="3791" spans="1:5">
      <c r="A3791">
        <v>41213</v>
      </c>
      <c r="B3791" t="s">
        <v>5312</v>
      </c>
      <c r="C3791" t="s">
        <v>478</v>
      </c>
      <c r="D3791" t="s">
        <v>481</v>
      </c>
      <c r="E3791" s="264" t="s">
        <v>7180</v>
      </c>
    </row>
    <row r="3792" spans="1:5">
      <c r="A3792">
        <v>41209</v>
      </c>
      <c r="B3792" t="s">
        <v>5313</v>
      </c>
      <c r="C3792" t="s">
        <v>478</v>
      </c>
      <c r="D3792" t="s">
        <v>481</v>
      </c>
      <c r="E3792" s="264" t="s">
        <v>7181</v>
      </c>
    </row>
    <row r="3793" spans="1:5">
      <c r="A3793">
        <v>41216</v>
      </c>
      <c r="B3793" t="s">
        <v>5314</v>
      </c>
      <c r="C3793" t="s">
        <v>478</v>
      </c>
      <c r="D3793" t="s">
        <v>481</v>
      </c>
      <c r="E3793" s="264" t="s">
        <v>7182</v>
      </c>
    </row>
    <row r="3794" spans="1:5">
      <c r="A3794">
        <v>41217</v>
      </c>
      <c r="B3794" t="s">
        <v>5315</v>
      </c>
      <c r="C3794" t="s">
        <v>478</v>
      </c>
      <c r="D3794" t="s">
        <v>481</v>
      </c>
      <c r="E3794" s="264" t="s">
        <v>7183</v>
      </c>
    </row>
    <row r="3795" spans="1:5">
      <c r="A3795">
        <v>41218</v>
      </c>
      <c r="B3795" t="s">
        <v>5316</v>
      </c>
      <c r="C3795" t="s">
        <v>478</v>
      </c>
      <c r="D3795" t="s">
        <v>481</v>
      </c>
      <c r="E3795" s="264" t="s">
        <v>7184</v>
      </c>
    </row>
    <row r="3796" spans="1:5">
      <c r="A3796">
        <v>41214</v>
      </c>
      <c r="B3796" t="s">
        <v>5317</v>
      </c>
      <c r="C3796" t="s">
        <v>478</v>
      </c>
      <c r="D3796" t="s">
        <v>481</v>
      </c>
      <c r="E3796" s="264" t="s">
        <v>7185</v>
      </c>
    </row>
    <row r="3797" spans="1:5">
      <c r="A3797">
        <v>41215</v>
      </c>
      <c r="B3797" t="s">
        <v>5318</v>
      </c>
      <c r="C3797" t="s">
        <v>478</v>
      </c>
      <c r="D3797" t="s">
        <v>481</v>
      </c>
      <c r="E3797" s="264" t="s">
        <v>7186</v>
      </c>
    </row>
    <row r="3798" spans="1:5">
      <c r="A3798">
        <v>41221</v>
      </c>
      <c r="B3798" t="s">
        <v>5319</v>
      </c>
      <c r="C3798" t="s">
        <v>478</v>
      </c>
      <c r="D3798" t="s">
        <v>481</v>
      </c>
      <c r="E3798" s="264" t="s">
        <v>7187</v>
      </c>
    </row>
    <row r="3799" spans="1:5">
      <c r="A3799">
        <v>41222</v>
      </c>
      <c r="B3799" t="s">
        <v>5320</v>
      </c>
      <c r="C3799" t="s">
        <v>478</v>
      </c>
      <c r="D3799" t="s">
        <v>481</v>
      </c>
      <c r="E3799" s="264" t="s">
        <v>7188</v>
      </c>
    </row>
    <row r="3800" spans="1:5">
      <c r="A3800">
        <v>41195</v>
      </c>
      <c r="B3800" t="s">
        <v>5321</v>
      </c>
      <c r="C3800" t="s">
        <v>478</v>
      </c>
      <c r="D3800" t="s">
        <v>481</v>
      </c>
      <c r="E3800" s="264" t="s">
        <v>7189</v>
      </c>
    </row>
    <row r="3801" spans="1:5">
      <c r="A3801">
        <v>41198</v>
      </c>
      <c r="B3801" t="s">
        <v>5322</v>
      </c>
      <c r="C3801" t="s">
        <v>478</v>
      </c>
      <c r="D3801" t="s">
        <v>481</v>
      </c>
      <c r="E3801" s="264" t="s">
        <v>7190</v>
      </c>
    </row>
    <row r="3802" spans="1:5">
      <c r="A3802">
        <v>41196</v>
      </c>
      <c r="B3802" t="s">
        <v>5323</v>
      </c>
      <c r="C3802" t="s">
        <v>478</v>
      </c>
      <c r="D3802" t="s">
        <v>481</v>
      </c>
      <c r="E3802" s="264" t="s">
        <v>7191</v>
      </c>
    </row>
    <row r="3803" spans="1:5">
      <c r="A3803">
        <v>5033</v>
      </c>
      <c r="B3803" t="s">
        <v>5324</v>
      </c>
      <c r="C3803" t="s">
        <v>478</v>
      </c>
      <c r="D3803" t="s">
        <v>481</v>
      </c>
      <c r="E3803" s="264" t="s">
        <v>7192</v>
      </c>
    </row>
    <row r="3804" spans="1:5">
      <c r="A3804">
        <v>41197</v>
      </c>
      <c r="B3804" t="s">
        <v>5325</v>
      </c>
      <c r="C3804" t="s">
        <v>478</v>
      </c>
      <c r="D3804" t="s">
        <v>481</v>
      </c>
      <c r="E3804" s="264" t="s">
        <v>7193</v>
      </c>
    </row>
    <row r="3805" spans="1:5">
      <c r="A3805">
        <v>12388</v>
      </c>
      <c r="B3805" t="s">
        <v>5326</v>
      </c>
      <c r="C3805" t="s">
        <v>478</v>
      </c>
      <c r="D3805" t="s">
        <v>481</v>
      </c>
      <c r="E3805" s="264" t="s">
        <v>9782</v>
      </c>
    </row>
    <row r="3806" spans="1:5">
      <c r="A3806">
        <v>2731</v>
      </c>
      <c r="B3806" t="s">
        <v>5327</v>
      </c>
      <c r="C3806" t="s">
        <v>485</v>
      </c>
      <c r="D3806" t="s">
        <v>481</v>
      </c>
      <c r="E3806" s="264" t="s">
        <v>9783</v>
      </c>
    </row>
    <row r="3807" spans="1:5">
      <c r="A3807">
        <v>41457</v>
      </c>
      <c r="B3807" t="s">
        <v>5328</v>
      </c>
      <c r="C3807" t="s">
        <v>478</v>
      </c>
      <c r="D3807" t="s">
        <v>481</v>
      </c>
      <c r="E3807" s="264" t="s">
        <v>9784</v>
      </c>
    </row>
    <row r="3808" spans="1:5">
      <c r="A3808">
        <v>41458</v>
      </c>
      <c r="B3808" t="s">
        <v>5329</v>
      </c>
      <c r="C3808" t="s">
        <v>478</v>
      </c>
      <c r="D3808" t="s">
        <v>481</v>
      </c>
      <c r="E3808" s="264" t="s">
        <v>9785</v>
      </c>
    </row>
    <row r="3809" spans="1:5">
      <c r="A3809">
        <v>41459</v>
      </c>
      <c r="B3809" t="s">
        <v>5330</v>
      </c>
      <c r="C3809" t="s">
        <v>478</v>
      </c>
      <c r="D3809" t="s">
        <v>481</v>
      </c>
      <c r="E3809" s="264" t="s">
        <v>9786</v>
      </c>
    </row>
    <row r="3810" spans="1:5">
      <c r="A3810">
        <v>41461</v>
      </c>
      <c r="B3810" t="s">
        <v>5331</v>
      </c>
      <c r="C3810" t="s">
        <v>478</v>
      </c>
      <c r="D3810" t="s">
        <v>481</v>
      </c>
      <c r="E3810" s="264" t="s">
        <v>9787</v>
      </c>
    </row>
    <row r="3811" spans="1:5">
      <c r="A3811">
        <v>44537</v>
      </c>
      <c r="B3811" t="s">
        <v>5332</v>
      </c>
      <c r="C3811" t="s">
        <v>492</v>
      </c>
      <c r="D3811" t="s">
        <v>479</v>
      </c>
      <c r="E3811" s="264" t="s">
        <v>9788</v>
      </c>
    </row>
    <row r="3812" spans="1:5">
      <c r="A3812">
        <v>11844</v>
      </c>
      <c r="B3812" t="s">
        <v>5333</v>
      </c>
      <c r="C3812" t="s">
        <v>485</v>
      </c>
      <c r="D3812" t="s">
        <v>479</v>
      </c>
      <c r="E3812" s="264" t="s">
        <v>7087</v>
      </c>
    </row>
    <row r="3813" spans="1:5">
      <c r="A3813">
        <v>4465</v>
      </c>
      <c r="B3813" t="s">
        <v>5334</v>
      </c>
      <c r="C3813" t="s">
        <v>485</v>
      </c>
      <c r="D3813" t="s">
        <v>479</v>
      </c>
      <c r="E3813" s="264" t="s">
        <v>9789</v>
      </c>
    </row>
    <row r="3814" spans="1:5">
      <c r="A3814">
        <v>35273</v>
      </c>
      <c r="B3814" t="s">
        <v>5335</v>
      </c>
      <c r="C3814" t="s">
        <v>485</v>
      </c>
      <c r="D3814" t="s">
        <v>479</v>
      </c>
      <c r="E3814" s="264" t="s">
        <v>9790</v>
      </c>
    </row>
    <row r="3815" spans="1:5">
      <c r="A3815">
        <v>4470</v>
      </c>
      <c r="B3815" t="s">
        <v>5336</v>
      </c>
      <c r="C3815" t="s">
        <v>485</v>
      </c>
      <c r="D3815" t="s">
        <v>479</v>
      </c>
      <c r="E3815" s="264" t="s">
        <v>8143</v>
      </c>
    </row>
    <row r="3816" spans="1:5">
      <c r="A3816">
        <v>20208</v>
      </c>
      <c r="B3816" t="s">
        <v>5337</v>
      </c>
      <c r="C3816" t="s">
        <v>485</v>
      </c>
      <c r="D3816" t="s">
        <v>479</v>
      </c>
      <c r="E3816" s="264" t="s">
        <v>9791</v>
      </c>
    </row>
    <row r="3817" spans="1:5">
      <c r="A3817">
        <v>20204</v>
      </c>
      <c r="B3817" t="s">
        <v>5338</v>
      </c>
      <c r="C3817" t="s">
        <v>485</v>
      </c>
      <c r="D3817" t="s">
        <v>479</v>
      </c>
      <c r="E3817" s="264" t="s">
        <v>9792</v>
      </c>
    </row>
    <row r="3818" spans="1:5">
      <c r="A3818">
        <v>4437</v>
      </c>
      <c r="B3818" t="s">
        <v>5339</v>
      </c>
      <c r="C3818" t="s">
        <v>485</v>
      </c>
      <c r="D3818" t="s">
        <v>479</v>
      </c>
      <c r="E3818" s="264" t="s">
        <v>9793</v>
      </c>
    </row>
    <row r="3819" spans="1:5">
      <c r="A3819">
        <v>14580</v>
      </c>
      <c r="B3819" t="s">
        <v>5340</v>
      </c>
      <c r="C3819" t="s">
        <v>485</v>
      </c>
      <c r="D3819" t="s">
        <v>479</v>
      </c>
      <c r="E3819" s="264" t="s">
        <v>9793</v>
      </c>
    </row>
    <row r="3820" spans="1:5">
      <c r="A3820">
        <v>40304</v>
      </c>
      <c r="B3820" t="s">
        <v>5341</v>
      </c>
      <c r="C3820" t="s">
        <v>486</v>
      </c>
      <c r="D3820" t="s">
        <v>479</v>
      </c>
      <c r="E3820" s="264" t="s">
        <v>1049</v>
      </c>
    </row>
    <row r="3821" spans="1:5">
      <c r="A3821">
        <v>5065</v>
      </c>
      <c r="B3821" t="s">
        <v>5342</v>
      </c>
      <c r="C3821" t="s">
        <v>486</v>
      </c>
      <c r="D3821" t="s">
        <v>479</v>
      </c>
      <c r="E3821" s="264" t="s">
        <v>8721</v>
      </c>
    </row>
    <row r="3822" spans="1:5">
      <c r="A3822">
        <v>5072</v>
      </c>
      <c r="B3822" t="s">
        <v>5343</v>
      </c>
      <c r="C3822" t="s">
        <v>486</v>
      </c>
      <c r="D3822" t="s">
        <v>479</v>
      </c>
      <c r="E3822" s="264" t="s">
        <v>9794</v>
      </c>
    </row>
    <row r="3823" spans="1:5">
      <c r="A3823">
        <v>5066</v>
      </c>
      <c r="B3823" t="s">
        <v>5344</v>
      </c>
      <c r="C3823" t="s">
        <v>486</v>
      </c>
      <c r="D3823" t="s">
        <v>479</v>
      </c>
      <c r="E3823" s="264" t="s">
        <v>9267</v>
      </c>
    </row>
    <row r="3824" spans="1:5">
      <c r="A3824">
        <v>5063</v>
      </c>
      <c r="B3824" t="s">
        <v>5345</v>
      </c>
      <c r="C3824" t="s">
        <v>486</v>
      </c>
      <c r="D3824" t="s">
        <v>479</v>
      </c>
      <c r="E3824" s="264" t="s">
        <v>9795</v>
      </c>
    </row>
    <row r="3825" spans="1:5">
      <c r="A3825">
        <v>20247</v>
      </c>
      <c r="B3825" t="s">
        <v>5346</v>
      </c>
      <c r="C3825" t="s">
        <v>486</v>
      </c>
      <c r="D3825" t="s">
        <v>479</v>
      </c>
      <c r="E3825" s="264" t="s">
        <v>9796</v>
      </c>
    </row>
    <row r="3826" spans="1:5">
      <c r="A3826">
        <v>5074</v>
      </c>
      <c r="B3826" t="s">
        <v>5347</v>
      </c>
      <c r="C3826" t="s">
        <v>486</v>
      </c>
      <c r="D3826" t="s">
        <v>479</v>
      </c>
      <c r="E3826" s="264" t="s">
        <v>7583</v>
      </c>
    </row>
    <row r="3827" spans="1:5">
      <c r="A3827">
        <v>5067</v>
      </c>
      <c r="B3827" t="s">
        <v>5348</v>
      </c>
      <c r="C3827" t="s">
        <v>486</v>
      </c>
      <c r="D3827" t="s">
        <v>479</v>
      </c>
      <c r="E3827" s="264" t="s">
        <v>8981</v>
      </c>
    </row>
    <row r="3828" spans="1:5">
      <c r="A3828">
        <v>5078</v>
      </c>
      <c r="B3828" t="s">
        <v>5349</v>
      </c>
      <c r="C3828" t="s">
        <v>486</v>
      </c>
      <c r="D3828" t="s">
        <v>479</v>
      </c>
      <c r="E3828" s="264" t="s">
        <v>7633</v>
      </c>
    </row>
    <row r="3829" spans="1:5">
      <c r="A3829">
        <v>5068</v>
      </c>
      <c r="B3829" t="s">
        <v>5350</v>
      </c>
      <c r="C3829" t="s">
        <v>486</v>
      </c>
      <c r="D3829" t="s">
        <v>479</v>
      </c>
      <c r="E3829" s="264" t="s">
        <v>9044</v>
      </c>
    </row>
    <row r="3830" spans="1:5">
      <c r="A3830">
        <v>5073</v>
      </c>
      <c r="B3830" t="s">
        <v>5351</v>
      </c>
      <c r="C3830" t="s">
        <v>486</v>
      </c>
      <c r="D3830" t="s">
        <v>479</v>
      </c>
      <c r="E3830" s="264" t="s">
        <v>9797</v>
      </c>
    </row>
    <row r="3831" spans="1:5">
      <c r="A3831">
        <v>5069</v>
      </c>
      <c r="B3831" t="s">
        <v>5352</v>
      </c>
      <c r="C3831" t="s">
        <v>486</v>
      </c>
      <c r="D3831" t="s">
        <v>479</v>
      </c>
      <c r="E3831" s="264" t="s">
        <v>9797</v>
      </c>
    </row>
    <row r="3832" spans="1:5">
      <c r="A3832">
        <v>5070</v>
      </c>
      <c r="B3832" t="s">
        <v>5353</v>
      </c>
      <c r="C3832" t="s">
        <v>486</v>
      </c>
      <c r="D3832" t="s">
        <v>479</v>
      </c>
      <c r="E3832" s="264" t="s">
        <v>9798</v>
      </c>
    </row>
    <row r="3833" spans="1:5">
      <c r="A3833">
        <v>5071</v>
      </c>
      <c r="B3833" t="s">
        <v>5354</v>
      </c>
      <c r="C3833" t="s">
        <v>486</v>
      </c>
      <c r="D3833" t="s">
        <v>479</v>
      </c>
      <c r="E3833" s="264" t="s">
        <v>9044</v>
      </c>
    </row>
    <row r="3834" spans="1:5">
      <c r="A3834">
        <v>5061</v>
      </c>
      <c r="B3834" t="s">
        <v>5355</v>
      </c>
      <c r="C3834" t="s">
        <v>486</v>
      </c>
      <c r="D3834" t="s">
        <v>484</v>
      </c>
      <c r="E3834" s="264" t="s">
        <v>3799</v>
      </c>
    </row>
    <row r="3835" spans="1:5">
      <c r="A3835">
        <v>5075</v>
      </c>
      <c r="B3835" t="s">
        <v>5356</v>
      </c>
      <c r="C3835" t="s">
        <v>486</v>
      </c>
      <c r="D3835" t="s">
        <v>479</v>
      </c>
      <c r="E3835" s="264" t="s">
        <v>9044</v>
      </c>
    </row>
    <row r="3836" spans="1:5">
      <c r="A3836">
        <v>39027</v>
      </c>
      <c r="B3836" t="s">
        <v>5357</v>
      </c>
      <c r="C3836" t="s">
        <v>486</v>
      </c>
      <c r="D3836" t="s">
        <v>479</v>
      </c>
      <c r="E3836" s="264" t="s">
        <v>9799</v>
      </c>
    </row>
    <row r="3837" spans="1:5">
      <c r="A3837">
        <v>5062</v>
      </c>
      <c r="B3837" t="s">
        <v>5358</v>
      </c>
      <c r="C3837" t="s">
        <v>486</v>
      </c>
      <c r="D3837" t="s">
        <v>479</v>
      </c>
      <c r="E3837" s="264" t="s">
        <v>9800</v>
      </c>
    </row>
    <row r="3838" spans="1:5">
      <c r="A3838">
        <v>40568</v>
      </c>
      <c r="B3838" t="s">
        <v>5359</v>
      </c>
      <c r="C3838" t="s">
        <v>486</v>
      </c>
      <c r="D3838" t="s">
        <v>479</v>
      </c>
      <c r="E3838" s="264" t="s">
        <v>9060</v>
      </c>
    </row>
    <row r="3839" spans="1:5">
      <c r="A3839">
        <v>39026</v>
      </c>
      <c r="B3839" t="s">
        <v>5360</v>
      </c>
      <c r="C3839" t="s">
        <v>486</v>
      </c>
      <c r="D3839" t="s">
        <v>479</v>
      </c>
      <c r="E3839" s="264" t="s">
        <v>1134</v>
      </c>
    </row>
    <row r="3840" spans="1:5">
      <c r="A3840">
        <v>42431</v>
      </c>
      <c r="B3840" t="s">
        <v>5361</v>
      </c>
      <c r="C3840" t="s">
        <v>478</v>
      </c>
      <c r="D3840" t="s">
        <v>481</v>
      </c>
      <c r="E3840" s="264" t="s">
        <v>7196</v>
      </c>
    </row>
    <row r="3841" spans="1:5">
      <c r="A3841">
        <v>44074</v>
      </c>
      <c r="B3841" t="s">
        <v>5362</v>
      </c>
      <c r="C3841" t="s">
        <v>487</v>
      </c>
      <c r="D3841" t="s">
        <v>479</v>
      </c>
      <c r="E3841" s="264" t="s">
        <v>9801</v>
      </c>
    </row>
    <row r="3842" spans="1:5">
      <c r="A3842">
        <v>44072</v>
      </c>
      <c r="B3842" t="s">
        <v>5363</v>
      </c>
      <c r="C3842" t="s">
        <v>487</v>
      </c>
      <c r="D3842" t="s">
        <v>479</v>
      </c>
      <c r="E3842" s="264" t="s">
        <v>9802</v>
      </c>
    </row>
    <row r="3843" spans="1:5">
      <c r="A3843">
        <v>511</v>
      </c>
      <c r="B3843" t="s">
        <v>5364</v>
      </c>
      <c r="C3843" t="s">
        <v>487</v>
      </c>
      <c r="D3843" t="s">
        <v>484</v>
      </c>
      <c r="E3843" s="264" t="s">
        <v>7439</v>
      </c>
    </row>
    <row r="3844" spans="1:5">
      <c r="A3844">
        <v>37540</v>
      </c>
      <c r="B3844" t="s">
        <v>5365</v>
      </c>
      <c r="C3844" t="s">
        <v>478</v>
      </c>
      <c r="D3844" t="s">
        <v>479</v>
      </c>
      <c r="E3844" s="264" t="s">
        <v>5366</v>
      </c>
    </row>
    <row r="3845" spans="1:5">
      <c r="A3845">
        <v>37548</v>
      </c>
      <c r="B3845" t="s">
        <v>5367</v>
      </c>
      <c r="C3845" t="s">
        <v>478</v>
      </c>
      <c r="D3845" t="s">
        <v>479</v>
      </c>
      <c r="E3845" s="264" t="s">
        <v>5368</v>
      </c>
    </row>
    <row r="3846" spans="1:5">
      <c r="A3846">
        <v>39828</v>
      </c>
      <c r="B3846" t="s">
        <v>5369</v>
      </c>
      <c r="C3846" t="s">
        <v>478</v>
      </c>
      <c r="D3846" t="s">
        <v>479</v>
      </c>
      <c r="E3846" s="264" t="s">
        <v>5370</v>
      </c>
    </row>
    <row r="3847" spans="1:5">
      <c r="A3847">
        <v>12273</v>
      </c>
      <c r="B3847" t="s">
        <v>5371</v>
      </c>
      <c r="C3847" t="s">
        <v>478</v>
      </c>
      <c r="D3847" t="s">
        <v>481</v>
      </c>
      <c r="E3847" s="264" t="s">
        <v>9803</v>
      </c>
    </row>
    <row r="3848" spans="1:5">
      <c r="A3848">
        <v>38392</v>
      </c>
      <c r="B3848" t="s">
        <v>5372</v>
      </c>
      <c r="C3848" t="s">
        <v>478</v>
      </c>
      <c r="D3848" t="s">
        <v>479</v>
      </c>
      <c r="E3848" s="264" t="s">
        <v>9709</v>
      </c>
    </row>
    <row r="3849" spans="1:5">
      <c r="A3849">
        <v>11735</v>
      </c>
      <c r="B3849" t="s">
        <v>5373</v>
      </c>
      <c r="C3849" t="s">
        <v>478</v>
      </c>
      <c r="D3849" t="s">
        <v>479</v>
      </c>
      <c r="E3849" s="264" t="s">
        <v>9046</v>
      </c>
    </row>
    <row r="3850" spans="1:5">
      <c r="A3850">
        <v>11737</v>
      </c>
      <c r="B3850" t="s">
        <v>5374</v>
      </c>
      <c r="C3850" t="s">
        <v>478</v>
      </c>
      <c r="D3850" t="s">
        <v>479</v>
      </c>
      <c r="E3850" s="264" t="s">
        <v>3379</v>
      </c>
    </row>
    <row r="3851" spans="1:5">
      <c r="A3851">
        <v>11738</v>
      </c>
      <c r="B3851" t="s">
        <v>5375</v>
      </c>
      <c r="C3851" t="s">
        <v>478</v>
      </c>
      <c r="D3851" t="s">
        <v>479</v>
      </c>
      <c r="E3851" s="264" t="s">
        <v>9804</v>
      </c>
    </row>
    <row r="3852" spans="1:5">
      <c r="A3852">
        <v>36143</v>
      </c>
      <c r="B3852" t="s">
        <v>5376</v>
      </c>
      <c r="C3852" t="s">
        <v>478</v>
      </c>
      <c r="D3852" t="s">
        <v>479</v>
      </c>
      <c r="E3852" s="264" t="s">
        <v>7709</v>
      </c>
    </row>
    <row r="3853" spans="1:5">
      <c r="A3853">
        <v>36142</v>
      </c>
      <c r="B3853" t="s">
        <v>5378</v>
      </c>
      <c r="C3853" t="s">
        <v>478</v>
      </c>
      <c r="D3853" t="s">
        <v>479</v>
      </c>
      <c r="E3853" s="264" t="s">
        <v>9805</v>
      </c>
    </row>
    <row r="3854" spans="1:5">
      <c r="A3854">
        <v>36146</v>
      </c>
      <c r="B3854" t="s">
        <v>5379</v>
      </c>
      <c r="C3854" t="s">
        <v>478</v>
      </c>
      <c r="D3854" t="s">
        <v>479</v>
      </c>
      <c r="E3854" s="264" t="s">
        <v>9806</v>
      </c>
    </row>
    <row r="3855" spans="1:5">
      <c r="A3855">
        <v>39015</v>
      </c>
      <c r="B3855" t="s">
        <v>5380</v>
      </c>
      <c r="C3855" t="s">
        <v>478</v>
      </c>
      <c r="D3855" t="s">
        <v>481</v>
      </c>
      <c r="E3855" s="264" t="s">
        <v>7305</v>
      </c>
    </row>
    <row r="3856" spans="1:5">
      <c r="A3856">
        <v>38377</v>
      </c>
      <c r="B3856" t="s">
        <v>5381</v>
      </c>
      <c r="C3856" t="s">
        <v>478</v>
      </c>
      <c r="D3856" t="s">
        <v>479</v>
      </c>
      <c r="E3856" s="264" t="s">
        <v>9807</v>
      </c>
    </row>
    <row r="3857" spans="1:5">
      <c r="A3857">
        <v>38376</v>
      </c>
      <c r="B3857" t="s">
        <v>5382</v>
      </c>
      <c r="C3857" t="s">
        <v>478</v>
      </c>
      <c r="D3857" t="s">
        <v>479</v>
      </c>
      <c r="E3857" s="264" t="s">
        <v>7443</v>
      </c>
    </row>
    <row r="3858" spans="1:5">
      <c r="A3858">
        <v>38116</v>
      </c>
      <c r="B3858" t="s">
        <v>5383</v>
      </c>
      <c r="C3858" t="s">
        <v>478</v>
      </c>
      <c r="D3858" t="s">
        <v>479</v>
      </c>
      <c r="E3858" s="264" t="s">
        <v>9808</v>
      </c>
    </row>
    <row r="3859" spans="1:5">
      <c r="A3859">
        <v>38066</v>
      </c>
      <c r="B3859" t="s">
        <v>5384</v>
      </c>
      <c r="C3859" t="s">
        <v>478</v>
      </c>
      <c r="D3859" t="s">
        <v>479</v>
      </c>
      <c r="E3859" s="264" t="s">
        <v>5180</v>
      </c>
    </row>
    <row r="3860" spans="1:5">
      <c r="A3860">
        <v>38117</v>
      </c>
      <c r="B3860" t="s">
        <v>5385</v>
      </c>
      <c r="C3860" t="s">
        <v>478</v>
      </c>
      <c r="D3860" t="s">
        <v>479</v>
      </c>
      <c r="E3860" s="264" t="s">
        <v>7631</v>
      </c>
    </row>
    <row r="3861" spans="1:5">
      <c r="A3861">
        <v>38067</v>
      </c>
      <c r="B3861" t="s">
        <v>5386</v>
      </c>
      <c r="C3861" t="s">
        <v>478</v>
      </c>
      <c r="D3861" t="s">
        <v>479</v>
      </c>
      <c r="E3861" s="264" t="s">
        <v>8641</v>
      </c>
    </row>
    <row r="3862" spans="1:5">
      <c r="A3862">
        <v>11522</v>
      </c>
      <c r="B3862" t="s">
        <v>5387</v>
      </c>
      <c r="C3862" t="s">
        <v>478</v>
      </c>
      <c r="D3862" t="s">
        <v>479</v>
      </c>
      <c r="E3862" s="264" t="s">
        <v>1197</v>
      </c>
    </row>
    <row r="3863" spans="1:5">
      <c r="A3863">
        <v>43600</v>
      </c>
      <c r="B3863" t="s">
        <v>5388</v>
      </c>
      <c r="C3863" t="s">
        <v>478</v>
      </c>
      <c r="D3863" t="s">
        <v>479</v>
      </c>
      <c r="E3863" s="264" t="s">
        <v>9809</v>
      </c>
    </row>
    <row r="3864" spans="1:5">
      <c r="A3864">
        <v>5080</v>
      </c>
      <c r="B3864" t="s">
        <v>5389</v>
      </c>
      <c r="C3864" t="s">
        <v>478</v>
      </c>
      <c r="D3864" t="s">
        <v>479</v>
      </c>
      <c r="E3864" s="264" t="s">
        <v>7820</v>
      </c>
    </row>
    <row r="3865" spans="1:5">
      <c r="A3865">
        <v>38168</v>
      </c>
      <c r="B3865" t="s">
        <v>5390</v>
      </c>
      <c r="C3865" t="s">
        <v>478</v>
      </c>
      <c r="D3865" t="s">
        <v>479</v>
      </c>
      <c r="E3865" s="264" t="s">
        <v>7716</v>
      </c>
    </row>
    <row r="3866" spans="1:5">
      <c r="A3866">
        <v>43601</v>
      </c>
      <c r="B3866" t="s">
        <v>5391</v>
      </c>
      <c r="C3866" t="s">
        <v>478</v>
      </c>
      <c r="D3866" t="s">
        <v>479</v>
      </c>
      <c r="E3866" s="264" t="s">
        <v>9810</v>
      </c>
    </row>
    <row r="3867" spans="1:5">
      <c r="A3867">
        <v>13393</v>
      </c>
      <c r="B3867" t="s">
        <v>5392</v>
      </c>
      <c r="C3867" t="s">
        <v>478</v>
      </c>
      <c r="D3867" t="s">
        <v>479</v>
      </c>
      <c r="E3867" s="264" t="s">
        <v>9811</v>
      </c>
    </row>
    <row r="3868" spans="1:5">
      <c r="A3868">
        <v>13395</v>
      </c>
      <c r="B3868" t="s">
        <v>5393</v>
      </c>
      <c r="C3868" t="s">
        <v>478</v>
      </c>
      <c r="D3868" t="s">
        <v>479</v>
      </c>
      <c r="E3868" s="264" t="s">
        <v>9812</v>
      </c>
    </row>
    <row r="3869" spans="1:5">
      <c r="A3869">
        <v>12039</v>
      </c>
      <c r="B3869" t="s">
        <v>5394</v>
      </c>
      <c r="C3869" t="s">
        <v>478</v>
      </c>
      <c r="D3869" t="s">
        <v>479</v>
      </c>
      <c r="E3869" s="264" t="s">
        <v>9813</v>
      </c>
    </row>
    <row r="3870" spans="1:5">
      <c r="A3870">
        <v>13396</v>
      </c>
      <c r="B3870" t="s">
        <v>5395</v>
      </c>
      <c r="C3870" t="s">
        <v>478</v>
      </c>
      <c r="D3870" t="s">
        <v>479</v>
      </c>
      <c r="E3870" s="264" t="s">
        <v>9814</v>
      </c>
    </row>
    <row r="3871" spans="1:5">
      <c r="A3871">
        <v>12041</v>
      </c>
      <c r="B3871" t="s">
        <v>5396</v>
      </c>
      <c r="C3871" t="s">
        <v>478</v>
      </c>
      <c r="D3871" t="s">
        <v>479</v>
      </c>
      <c r="E3871" s="264" t="s">
        <v>9815</v>
      </c>
    </row>
    <row r="3872" spans="1:5">
      <c r="A3872">
        <v>12043</v>
      </c>
      <c r="B3872" t="s">
        <v>5397</v>
      </c>
      <c r="C3872" t="s">
        <v>478</v>
      </c>
      <c r="D3872" t="s">
        <v>479</v>
      </c>
      <c r="E3872" s="264" t="s">
        <v>9816</v>
      </c>
    </row>
    <row r="3873" spans="1:5">
      <c r="A3873">
        <v>39762</v>
      </c>
      <c r="B3873" t="s">
        <v>5398</v>
      </c>
      <c r="C3873" t="s">
        <v>478</v>
      </c>
      <c r="D3873" t="s">
        <v>479</v>
      </c>
      <c r="E3873" s="264" t="s">
        <v>9817</v>
      </c>
    </row>
    <row r="3874" spans="1:5">
      <c r="A3874">
        <v>12042</v>
      </c>
      <c r="B3874" t="s">
        <v>5399</v>
      </c>
      <c r="C3874" t="s">
        <v>478</v>
      </c>
      <c r="D3874" t="s">
        <v>479</v>
      </c>
      <c r="E3874" s="264" t="s">
        <v>9818</v>
      </c>
    </row>
    <row r="3875" spans="1:5">
      <c r="A3875">
        <v>39763</v>
      </c>
      <c r="B3875" t="s">
        <v>5400</v>
      </c>
      <c r="C3875" t="s">
        <v>478</v>
      </c>
      <c r="D3875" t="s">
        <v>479</v>
      </c>
      <c r="E3875" s="264" t="s">
        <v>9819</v>
      </c>
    </row>
    <row r="3876" spans="1:5">
      <c r="A3876">
        <v>39760</v>
      </c>
      <c r="B3876" t="s">
        <v>5401</v>
      </c>
      <c r="C3876" t="s">
        <v>478</v>
      </c>
      <c r="D3876" t="s">
        <v>479</v>
      </c>
      <c r="E3876" s="264" t="s">
        <v>9820</v>
      </c>
    </row>
    <row r="3877" spans="1:5">
      <c r="A3877">
        <v>39756</v>
      </c>
      <c r="B3877" t="s">
        <v>5402</v>
      </c>
      <c r="C3877" t="s">
        <v>478</v>
      </c>
      <c r="D3877" t="s">
        <v>479</v>
      </c>
      <c r="E3877" s="264" t="s">
        <v>9821</v>
      </c>
    </row>
    <row r="3878" spans="1:5">
      <c r="A3878">
        <v>12038</v>
      </c>
      <c r="B3878" t="s">
        <v>5403</v>
      </c>
      <c r="C3878" t="s">
        <v>478</v>
      </c>
      <c r="D3878" t="s">
        <v>479</v>
      </c>
      <c r="E3878" s="264" t="s">
        <v>9822</v>
      </c>
    </row>
    <row r="3879" spans="1:5">
      <c r="A3879">
        <v>39757</v>
      </c>
      <c r="B3879" t="s">
        <v>5404</v>
      </c>
      <c r="C3879" t="s">
        <v>478</v>
      </c>
      <c r="D3879" t="s">
        <v>479</v>
      </c>
      <c r="E3879" s="264" t="s">
        <v>9823</v>
      </c>
    </row>
    <row r="3880" spans="1:5">
      <c r="A3880">
        <v>39758</v>
      </c>
      <c r="B3880" t="s">
        <v>5405</v>
      </c>
      <c r="C3880" t="s">
        <v>478</v>
      </c>
      <c r="D3880" t="s">
        <v>479</v>
      </c>
      <c r="E3880" s="264" t="s">
        <v>9824</v>
      </c>
    </row>
    <row r="3881" spans="1:5">
      <c r="A3881">
        <v>39759</v>
      </c>
      <c r="B3881" t="s">
        <v>5406</v>
      </c>
      <c r="C3881" t="s">
        <v>478</v>
      </c>
      <c r="D3881" t="s">
        <v>479</v>
      </c>
      <c r="E3881" s="264" t="s">
        <v>9825</v>
      </c>
    </row>
    <row r="3882" spans="1:5">
      <c r="A3882">
        <v>39761</v>
      </c>
      <c r="B3882" t="s">
        <v>5407</v>
      </c>
      <c r="C3882" t="s">
        <v>478</v>
      </c>
      <c r="D3882" t="s">
        <v>479</v>
      </c>
      <c r="E3882" s="264" t="s">
        <v>9826</v>
      </c>
    </row>
    <row r="3883" spans="1:5">
      <c r="A3883">
        <v>39805</v>
      </c>
      <c r="B3883" t="s">
        <v>5408</v>
      </c>
      <c r="C3883" t="s">
        <v>478</v>
      </c>
      <c r="D3883" t="s">
        <v>479</v>
      </c>
      <c r="E3883" s="264" t="s">
        <v>9827</v>
      </c>
    </row>
    <row r="3884" spans="1:5">
      <c r="A3884">
        <v>39806</v>
      </c>
      <c r="B3884" t="s">
        <v>5409</v>
      </c>
      <c r="C3884" t="s">
        <v>478</v>
      </c>
      <c r="D3884" t="s">
        <v>479</v>
      </c>
      <c r="E3884" s="264" t="s">
        <v>9828</v>
      </c>
    </row>
    <row r="3885" spans="1:5">
      <c r="A3885">
        <v>39807</v>
      </c>
      <c r="B3885" t="s">
        <v>5410</v>
      </c>
      <c r="C3885" t="s">
        <v>478</v>
      </c>
      <c r="D3885" t="s">
        <v>479</v>
      </c>
      <c r="E3885" s="264" t="s">
        <v>9829</v>
      </c>
    </row>
    <row r="3886" spans="1:5">
      <c r="A3886">
        <v>43100</v>
      </c>
      <c r="B3886" t="s">
        <v>5411</v>
      </c>
      <c r="C3886" t="s">
        <v>478</v>
      </c>
      <c r="D3886" t="s">
        <v>479</v>
      </c>
      <c r="E3886" s="264" t="s">
        <v>9830</v>
      </c>
    </row>
    <row r="3887" spans="1:5">
      <c r="A3887">
        <v>39804</v>
      </c>
      <c r="B3887" t="s">
        <v>5412</v>
      </c>
      <c r="C3887" t="s">
        <v>478</v>
      </c>
      <c r="D3887" t="s">
        <v>479</v>
      </c>
      <c r="E3887" s="264" t="s">
        <v>9831</v>
      </c>
    </row>
    <row r="3888" spans="1:5">
      <c r="A3888">
        <v>39796</v>
      </c>
      <c r="B3888" t="s">
        <v>5413</v>
      </c>
      <c r="C3888" t="s">
        <v>478</v>
      </c>
      <c r="D3888" t="s">
        <v>479</v>
      </c>
      <c r="E3888" s="264" t="s">
        <v>9832</v>
      </c>
    </row>
    <row r="3889" spans="1:5">
      <c r="A3889">
        <v>39797</v>
      </c>
      <c r="B3889" t="s">
        <v>5414</v>
      </c>
      <c r="C3889" t="s">
        <v>478</v>
      </c>
      <c r="D3889" t="s">
        <v>484</v>
      </c>
      <c r="E3889" s="264" t="s">
        <v>9833</v>
      </c>
    </row>
    <row r="3890" spans="1:5">
      <c r="A3890">
        <v>39798</v>
      </c>
      <c r="B3890" t="s">
        <v>5415</v>
      </c>
      <c r="C3890" t="s">
        <v>478</v>
      </c>
      <c r="D3890" t="s">
        <v>479</v>
      </c>
      <c r="E3890" s="264" t="s">
        <v>9834</v>
      </c>
    </row>
    <row r="3891" spans="1:5">
      <c r="A3891">
        <v>39794</v>
      </c>
      <c r="B3891" t="s">
        <v>5416</v>
      </c>
      <c r="C3891" t="s">
        <v>478</v>
      </c>
      <c r="D3891" t="s">
        <v>479</v>
      </c>
      <c r="E3891" s="264" t="s">
        <v>9835</v>
      </c>
    </row>
    <row r="3892" spans="1:5">
      <c r="A3892">
        <v>39795</v>
      </c>
      <c r="B3892" t="s">
        <v>5417</v>
      </c>
      <c r="C3892" t="s">
        <v>478</v>
      </c>
      <c r="D3892" t="s">
        <v>479</v>
      </c>
      <c r="E3892" s="264" t="s">
        <v>9836</v>
      </c>
    </row>
    <row r="3893" spans="1:5">
      <c r="A3893">
        <v>39799</v>
      </c>
      <c r="B3893" t="s">
        <v>5418</v>
      </c>
      <c r="C3893" t="s">
        <v>478</v>
      </c>
      <c r="D3893" t="s">
        <v>479</v>
      </c>
      <c r="E3893" s="264" t="s">
        <v>9837</v>
      </c>
    </row>
    <row r="3894" spans="1:5">
      <c r="A3894">
        <v>39801</v>
      </c>
      <c r="B3894" t="s">
        <v>5419</v>
      </c>
      <c r="C3894" t="s">
        <v>478</v>
      </c>
      <c r="D3894" t="s">
        <v>479</v>
      </c>
      <c r="E3894" s="264" t="s">
        <v>9838</v>
      </c>
    </row>
    <row r="3895" spans="1:5">
      <c r="A3895">
        <v>39802</v>
      </c>
      <c r="B3895" t="s">
        <v>5420</v>
      </c>
      <c r="C3895" t="s">
        <v>478</v>
      </c>
      <c r="D3895" t="s">
        <v>479</v>
      </c>
      <c r="E3895" s="264" t="s">
        <v>9839</v>
      </c>
    </row>
    <row r="3896" spans="1:5">
      <c r="A3896">
        <v>39803</v>
      </c>
      <c r="B3896" t="s">
        <v>5421</v>
      </c>
      <c r="C3896" t="s">
        <v>478</v>
      </c>
      <c r="D3896" t="s">
        <v>479</v>
      </c>
      <c r="E3896" s="264" t="s">
        <v>9840</v>
      </c>
    </row>
    <row r="3897" spans="1:5">
      <c r="A3897">
        <v>39800</v>
      </c>
      <c r="B3897" t="s">
        <v>5422</v>
      </c>
      <c r="C3897" t="s">
        <v>478</v>
      </c>
      <c r="D3897" t="s">
        <v>479</v>
      </c>
      <c r="E3897" s="264" t="s">
        <v>9628</v>
      </c>
    </row>
    <row r="3898" spans="1:5">
      <c r="A3898">
        <v>21059</v>
      </c>
      <c r="B3898" t="s">
        <v>5423</v>
      </c>
      <c r="C3898" t="s">
        <v>478</v>
      </c>
      <c r="D3898" t="s">
        <v>481</v>
      </c>
      <c r="E3898" s="264" t="s">
        <v>7719</v>
      </c>
    </row>
    <row r="3899" spans="1:5">
      <c r="A3899">
        <v>11234</v>
      </c>
      <c r="B3899" t="s">
        <v>5424</v>
      </c>
      <c r="C3899" t="s">
        <v>478</v>
      </c>
      <c r="D3899" t="s">
        <v>481</v>
      </c>
      <c r="E3899" s="264" t="s">
        <v>7720</v>
      </c>
    </row>
    <row r="3900" spans="1:5">
      <c r="A3900">
        <v>21060</v>
      </c>
      <c r="B3900" t="s">
        <v>5425</v>
      </c>
      <c r="C3900" t="s">
        <v>478</v>
      </c>
      <c r="D3900" t="s">
        <v>481</v>
      </c>
      <c r="E3900" s="264" t="s">
        <v>7721</v>
      </c>
    </row>
    <row r="3901" spans="1:5">
      <c r="A3901">
        <v>21061</v>
      </c>
      <c r="B3901" t="s">
        <v>5426</v>
      </c>
      <c r="C3901" t="s">
        <v>478</v>
      </c>
      <c r="D3901" t="s">
        <v>481</v>
      </c>
      <c r="E3901" s="264" t="s">
        <v>7722</v>
      </c>
    </row>
    <row r="3902" spans="1:5">
      <c r="A3902">
        <v>21062</v>
      </c>
      <c r="B3902" t="s">
        <v>5427</v>
      </c>
      <c r="C3902" t="s">
        <v>478</v>
      </c>
      <c r="D3902" t="s">
        <v>481</v>
      </c>
      <c r="E3902" s="264" t="s">
        <v>7723</v>
      </c>
    </row>
    <row r="3903" spans="1:5">
      <c r="A3903">
        <v>11708</v>
      </c>
      <c r="B3903" t="s">
        <v>5428</v>
      </c>
      <c r="C3903" t="s">
        <v>478</v>
      </c>
      <c r="D3903" t="s">
        <v>481</v>
      </c>
      <c r="E3903" s="264" t="s">
        <v>7724</v>
      </c>
    </row>
    <row r="3904" spans="1:5">
      <c r="A3904">
        <v>11709</v>
      </c>
      <c r="B3904" t="s">
        <v>5429</v>
      </c>
      <c r="C3904" t="s">
        <v>478</v>
      </c>
      <c r="D3904" t="s">
        <v>481</v>
      </c>
      <c r="E3904" s="264" t="s">
        <v>1115</v>
      </c>
    </row>
    <row r="3905" spans="1:5">
      <c r="A3905">
        <v>11710</v>
      </c>
      <c r="B3905" t="s">
        <v>5430</v>
      </c>
      <c r="C3905" t="s">
        <v>478</v>
      </c>
      <c r="D3905" t="s">
        <v>481</v>
      </c>
      <c r="E3905" s="264" t="s">
        <v>7688</v>
      </c>
    </row>
    <row r="3906" spans="1:5">
      <c r="A3906">
        <v>11707</v>
      </c>
      <c r="B3906" t="s">
        <v>5431</v>
      </c>
      <c r="C3906" t="s">
        <v>478</v>
      </c>
      <c r="D3906" t="s">
        <v>481</v>
      </c>
      <c r="E3906" s="264" t="s">
        <v>7725</v>
      </c>
    </row>
    <row r="3907" spans="1:5">
      <c r="A3907">
        <v>5102</v>
      </c>
      <c r="B3907" t="s">
        <v>5432</v>
      </c>
      <c r="C3907" t="s">
        <v>478</v>
      </c>
      <c r="D3907" t="s">
        <v>479</v>
      </c>
      <c r="E3907" s="264" t="s">
        <v>9403</v>
      </c>
    </row>
    <row r="3908" spans="1:5">
      <c r="A3908">
        <v>11739</v>
      </c>
      <c r="B3908" t="s">
        <v>5433</v>
      </c>
      <c r="C3908" t="s">
        <v>478</v>
      </c>
      <c r="D3908" t="s">
        <v>479</v>
      </c>
      <c r="E3908" s="264" t="s">
        <v>7521</v>
      </c>
    </row>
    <row r="3909" spans="1:5">
      <c r="A3909">
        <v>11711</v>
      </c>
      <c r="B3909" t="s">
        <v>5434</v>
      </c>
      <c r="C3909" t="s">
        <v>478</v>
      </c>
      <c r="D3909" t="s">
        <v>479</v>
      </c>
      <c r="E3909" s="264" t="s">
        <v>1228</v>
      </c>
    </row>
    <row r="3910" spans="1:5">
      <c r="A3910">
        <v>11741</v>
      </c>
      <c r="B3910" t="s">
        <v>5435</v>
      </c>
      <c r="C3910" t="s">
        <v>478</v>
      </c>
      <c r="D3910" t="s">
        <v>479</v>
      </c>
      <c r="E3910" s="264" t="s">
        <v>6988</v>
      </c>
    </row>
    <row r="3911" spans="1:5">
      <c r="A3911">
        <v>11745</v>
      </c>
      <c r="B3911" t="s">
        <v>5436</v>
      </c>
      <c r="C3911" t="s">
        <v>478</v>
      </c>
      <c r="D3911" t="s">
        <v>479</v>
      </c>
      <c r="E3911" s="264" t="s">
        <v>7397</v>
      </c>
    </row>
    <row r="3912" spans="1:5">
      <c r="A3912">
        <v>11743</v>
      </c>
      <c r="B3912" t="s">
        <v>5437</v>
      </c>
      <c r="C3912" t="s">
        <v>478</v>
      </c>
      <c r="D3912" t="s">
        <v>479</v>
      </c>
      <c r="E3912" s="264" t="s">
        <v>9841</v>
      </c>
    </row>
    <row r="3913" spans="1:5">
      <c r="A3913">
        <v>40985</v>
      </c>
      <c r="B3913" t="s">
        <v>5438</v>
      </c>
      <c r="C3913" t="s">
        <v>488</v>
      </c>
      <c r="D3913" t="s">
        <v>479</v>
      </c>
      <c r="E3913" s="264" t="s">
        <v>892</v>
      </c>
    </row>
    <row r="3914" spans="1:5">
      <c r="A3914">
        <v>44502</v>
      </c>
      <c r="B3914" t="s">
        <v>5439</v>
      </c>
      <c r="C3914" t="s">
        <v>482</v>
      </c>
      <c r="D3914" t="s">
        <v>479</v>
      </c>
      <c r="E3914" s="264" t="s">
        <v>891</v>
      </c>
    </row>
    <row r="3915" spans="1:5">
      <c r="A3915">
        <v>1088</v>
      </c>
      <c r="B3915" t="s">
        <v>5440</v>
      </c>
      <c r="C3915" t="s">
        <v>478</v>
      </c>
      <c r="D3915" t="s">
        <v>481</v>
      </c>
      <c r="E3915" s="264" t="s">
        <v>7490</v>
      </c>
    </row>
    <row r="3916" spans="1:5">
      <c r="A3916">
        <v>1087</v>
      </c>
      <c r="B3916" t="s">
        <v>5441</v>
      </c>
      <c r="C3916" t="s">
        <v>478</v>
      </c>
      <c r="D3916" t="s">
        <v>481</v>
      </c>
      <c r="E3916" s="264" t="s">
        <v>9842</v>
      </c>
    </row>
    <row r="3917" spans="1:5">
      <c r="A3917">
        <v>38777</v>
      </c>
      <c r="B3917" t="s">
        <v>5442</v>
      </c>
      <c r="C3917" t="s">
        <v>478</v>
      </c>
      <c r="D3917" t="s">
        <v>481</v>
      </c>
      <c r="E3917" s="264" t="s">
        <v>9843</v>
      </c>
    </row>
    <row r="3918" spans="1:5">
      <c r="A3918">
        <v>1086</v>
      </c>
      <c r="B3918" t="s">
        <v>5443</v>
      </c>
      <c r="C3918" t="s">
        <v>478</v>
      </c>
      <c r="D3918" t="s">
        <v>481</v>
      </c>
      <c r="E3918" s="264" t="s">
        <v>9844</v>
      </c>
    </row>
    <row r="3919" spans="1:5">
      <c r="A3919">
        <v>1079</v>
      </c>
      <c r="B3919" t="s">
        <v>5444</v>
      </c>
      <c r="C3919" t="s">
        <v>478</v>
      </c>
      <c r="D3919" t="s">
        <v>481</v>
      </c>
      <c r="E3919" s="264" t="s">
        <v>9845</v>
      </c>
    </row>
    <row r="3920" spans="1:5">
      <c r="A3920">
        <v>39374</v>
      </c>
      <c r="B3920" t="s">
        <v>5445</v>
      </c>
      <c r="C3920" t="s">
        <v>478</v>
      </c>
      <c r="D3920" t="s">
        <v>481</v>
      </c>
      <c r="E3920" s="264" t="s">
        <v>7729</v>
      </c>
    </row>
    <row r="3921" spans="1:5">
      <c r="A3921">
        <v>1082</v>
      </c>
      <c r="B3921" t="s">
        <v>5446</v>
      </c>
      <c r="C3921" t="s">
        <v>478</v>
      </c>
      <c r="D3921" t="s">
        <v>481</v>
      </c>
      <c r="E3921" s="264" t="s">
        <v>9846</v>
      </c>
    </row>
    <row r="3922" spans="1:5">
      <c r="A3922">
        <v>12316</v>
      </c>
      <c r="B3922" t="s">
        <v>5447</v>
      </c>
      <c r="C3922" t="s">
        <v>478</v>
      </c>
      <c r="D3922" t="s">
        <v>481</v>
      </c>
      <c r="E3922" s="264" t="s">
        <v>9753</v>
      </c>
    </row>
    <row r="3923" spans="1:5">
      <c r="A3923">
        <v>12317</v>
      </c>
      <c r="B3923" t="s">
        <v>5448</v>
      </c>
      <c r="C3923" t="s">
        <v>478</v>
      </c>
      <c r="D3923" t="s">
        <v>481</v>
      </c>
      <c r="E3923" s="264" t="s">
        <v>9847</v>
      </c>
    </row>
    <row r="3924" spans="1:5">
      <c r="A3924">
        <v>12318</v>
      </c>
      <c r="B3924" t="s">
        <v>5449</v>
      </c>
      <c r="C3924" t="s">
        <v>478</v>
      </c>
      <c r="D3924" t="s">
        <v>481</v>
      </c>
      <c r="E3924" s="264" t="s">
        <v>9848</v>
      </c>
    </row>
    <row r="3925" spans="1:5">
      <c r="A3925">
        <v>5104</v>
      </c>
      <c r="B3925" t="s">
        <v>5450</v>
      </c>
      <c r="C3925" t="s">
        <v>486</v>
      </c>
      <c r="D3925" t="s">
        <v>481</v>
      </c>
      <c r="E3925" s="264" t="s">
        <v>9849</v>
      </c>
    </row>
    <row r="3926" spans="1:5">
      <c r="A3926">
        <v>44530</v>
      </c>
      <c r="B3926" t="s">
        <v>5451</v>
      </c>
      <c r="C3926" t="s">
        <v>478</v>
      </c>
      <c r="D3926" t="s">
        <v>479</v>
      </c>
      <c r="E3926" s="264" t="s">
        <v>9850</v>
      </c>
    </row>
    <row r="3927" spans="1:5">
      <c r="A3927">
        <v>2710</v>
      </c>
      <c r="B3927" t="s">
        <v>5452</v>
      </c>
      <c r="C3927" t="s">
        <v>478</v>
      </c>
      <c r="D3927" t="s">
        <v>479</v>
      </c>
      <c r="E3927" s="264" t="s">
        <v>9851</v>
      </c>
    </row>
    <row r="3928" spans="1:5">
      <c r="A3928">
        <v>14575</v>
      </c>
      <c r="B3928" t="s">
        <v>5453</v>
      </c>
      <c r="C3928" t="s">
        <v>478</v>
      </c>
      <c r="D3928" t="s">
        <v>481</v>
      </c>
      <c r="E3928" s="264" t="s">
        <v>9852</v>
      </c>
    </row>
    <row r="3929" spans="1:5">
      <c r="A3929">
        <v>20034</v>
      </c>
      <c r="B3929" t="s">
        <v>5454</v>
      </c>
      <c r="C3929" t="s">
        <v>478</v>
      </c>
      <c r="D3929" t="s">
        <v>481</v>
      </c>
      <c r="E3929" s="264" t="s">
        <v>9853</v>
      </c>
    </row>
    <row r="3930" spans="1:5">
      <c r="A3930">
        <v>20036</v>
      </c>
      <c r="B3930" t="s">
        <v>5455</v>
      </c>
      <c r="C3930" t="s">
        <v>478</v>
      </c>
      <c r="D3930" t="s">
        <v>481</v>
      </c>
      <c r="E3930" s="264" t="s">
        <v>9854</v>
      </c>
    </row>
    <row r="3931" spans="1:5">
      <c r="A3931">
        <v>20037</v>
      </c>
      <c r="B3931" t="s">
        <v>5456</v>
      </c>
      <c r="C3931" t="s">
        <v>478</v>
      </c>
      <c r="D3931" t="s">
        <v>481</v>
      </c>
      <c r="E3931" s="264" t="s">
        <v>9855</v>
      </c>
    </row>
    <row r="3932" spans="1:5">
      <c r="A3932">
        <v>20043</v>
      </c>
      <c r="B3932" t="s">
        <v>5457</v>
      </c>
      <c r="C3932" t="s">
        <v>478</v>
      </c>
      <c r="D3932" t="s">
        <v>479</v>
      </c>
      <c r="E3932" s="264" t="s">
        <v>9132</v>
      </c>
    </row>
    <row r="3933" spans="1:5">
      <c r="A3933">
        <v>20044</v>
      </c>
      <c r="B3933" t="s">
        <v>5458</v>
      </c>
      <c r="C3933" t="s">
        <v>478</v>
      </c>
      <c r="D3933" t="s">
        <v>479</v>
      </c>
      <c r="E3933" s="264" t="s">
        <v>9856</v>
      </c>
    </row>
    <row r="3934" spans="1:5">
      <c r="A3934">
        <v>20042</v>
      </c>
      <c r="B3934" t="s">
        <v>5459</v>
      </c>
      <c r="C3934" t="s">
        <v>478</v>
      </c>
      <c r="D3934" t="s">
        <v>479</v>
      </c>
      <c r="E3934" s="264" t="s">
        <v>9857</v>
      </c>
    </row>
    <row r="3935" spans="1:5">
      <c r="A3935">
        <v>20046</v>
      </c>
      <c r="B3935" t="s">
        <v>5460</v>
      </c>
      <c r="C3935" t="s">
        <v>478</v>
      </c>
      <c r="D3935" t="s">
        <v>479</v>
      </c>
      <c r="E3935" s="264" t="s">
        <v>9190</v>
      </c>
    </row>
    <row r="3936" spans="1:5">
      <c r="A3936">
        <v>20047</v>
      </c>
      <c r="B3936" t="s">
        <v>5461</v>
      </c>
      <c r="C3936" t="s">
        <v>478</v>
      </c>
      <c r="D3936" t="s">
        <v>479</v>
      </c>
      <c r="E3936" s="264" t="s">
        <v>9858</v>
      </c>
    </row>
    <row r="3937" spans="1:5">
      <c r="A3937">
        <v>20045</v>
      </c>
      <c r="B3937" t="s">
        <v>5462</v>
      </c>
      <c r="C3937" t="s">
        <v>478</v>
      </c>
      <c r="D3937" t="s">
        <v>479</v>
      </c>
      <c r="E3937" s="264" t="s">
        <v>7968</v>
      </c>
    </row>
    <row r="3938" spans="1:5">
      <c r="A3938">
        <v>20972</v>
      </c>
      <c r="B3938" t="s">
        <v>5463</v>
      </c>
      <c r="C3938" t="s">
        <v>478</v>
      </c>
      <c r="D3938" t="s">
        <v>479</v>
      </c>
      <c r="E3938" s="264" t="s">
        <v>7732</v>
      </c>
    </row>
    <row r="3939" spans="1:5">
      <c r="A3939">
        <v>20032</v>
      </c>
      <c r="B3939" t="s">
        <v>5464</v>
      </c>
      <c r="C3939" t="s">
        <v>478</v>
      </c>
      <c r="D3939" t="s">
        <v>481</v>
      </c>
      <c r="E3939" s="264" t="s">
        <v>9859</v>
      </c>
    </row>
    <row r="3940" spans="1:5">
      <c r="A3940">
        <v>11321</v>
      </c>
      <c r="B3940" t="s">
        <v>5465</v>
      </c>
      <c r="C3940" t="s">
        <v>478</v>
      </c>
      <c r="D3940" t="s">
        <v>481</v>
      </c>
      <c r="E3940" s="264" t="s">
        <v>9860</v>
      </c>
    </row>
    <row r="3941" spans="1:5">
      <c r="A3941">
        <v>11323</v>
      </c>
      <c r="B3941" t="s">
        <v>5466</v>
      </c>
      <c r="C3941" t="s">
        <v>478</v>
      </c>
      <c r="D3941" t="s">
        <v>481</v>
      </c>
      <c r="E3941" s="264" t="s">
        <v>9861</v>
      </c>
    </row>
    <row r="3942" spans="1:5">
      <c r="A3942">
        <v>20327</v>
      </c>
      <c r="B3942" t="s">
        <v>5467</v>
      </c>
      <c r="C3942" t="s">
        <v>478</v>
      </c>
      <c r="D3942" t="s">
        <v>481</v>
      </c>
      <c r="E3942" s="264" t="s">
        <v>9862</v>
      </c>
    </row>
    <row r="3943" spans="1:5">
      <c r="A3943">
        <v>13390</v>
      </c>
      <c r="B3943" t="s">
        <v>5468</v>
      </c>
      <c r="C3943" t="s">
        <v>478</v>
      </c>
      <c r="D3943" t="s">
        <v>481</v>
      </c>
      <c r="E3943" s="264" t="s">
        <v>9863</v>
      </c>
    </row>
    <row r="3944" spans="1:5">
      <c r="A3944">
        <v>6034</v>
      </c>
      <c r="B3944" t="s">
        <v>5469</v>
      </c>
      <c r="C3944" t="s">
        <v>478</v>
      </c>
      <c r="D3944" t="s">
        <v>479</v>
      </c>
      <c r="E3944" s="264" t="s">
        <v>7474</v>
      </c>
    </row>
    <row r="3945" spans="1:5">
      <c r="A3945">
        <v>6036</v>
      </c>
      <c r="B3945" t="s">
        <v>5470</v>
      </c>
      <c r="C3945" t="s">
        <v>478</v>
      </c>
      <c r="D3945" t="s">
        <v>479</v>
      </c>
      <c r="E3945" s="264" t="s">
        <v>1250</v>
      </c>
    </row>
    <row r="3946" spans="1:5">
      <c r="A3946">
        <v>6031</v>
      </c>
      <c r="B3946" t="s">
        <v>5472</v>
      </c>
      <c r="C3946" t="s">
        <v>478</v>
      </c>
      <c r="D3946" t="s">
        <v>484</v>
      </c>
      <c r="E3946" s="264" t="s">
        <v>7733</v>
      </c>
    </row>
    <row r="3947" spans="1:5">
      <c r="A3947">
        <v>6029</v>
      </c>
      <c r="B3947" t="s">
        <v>5473</v>
      </c>
      <c r="C3947" t="s">
        <v>478</v>
      </c>
      <c r="D3947" t="s">
        <v>479</v>
      </c>
      <c r="E3947" s="264" t="s">
        <v>7734</v>
      </c>
    </row>
    <row r="3948" spans="1:5">
      <c r="A3948">
        <v>6033</v>
      </c>
      <c r="B3948" t="s">
        <v>5474</v>
      </c>
      <c r="C3948" t="s">
        <v>478</v>
      </c>
      <c r="D3948" t="s">
        <v>479</v>
      </c>
      <c r="E3948" s="264" t="s">
        <v>7098</v>
      </c>
    </row>
    <row r="3949" spans="1:5">
      <c r="A3949">
        <v>11672</v>
      </c>
      <c r="B3949" t="s">
        <v>5475</v>
      </c>
      <c r="C3949" t="s">
        <v>478</v>
      </c>
      <c r="D3949" t="s">
        <v>479</v>
      </c>
      <c r="E3949" s="264" t="s">
        <v>7735</v>
      </c>
    </row>
    <row r="3950" spans="1:5">
      <c r="A3950">
        <v>11669</v>
      </c>
      <c r="B3950" t="s">
        <v>5476</v>
      </c>
      <c r="C3950" t="s">
        <v>478</v>
      </c>
      <c r="D3950" t="s">
        <v>479</v>
      </c>
      <c r="E3950" s="264" t="s">
        <v>7736</v>
      </c>
    </row>
    <row r="3951" spans="1:5">
      <c r="A3951">
        <v>11670</v>
      </c>
      <c r="B3951" t="s">
        <v>5477</v>
      </c>
      <c r="C3951" t="s">
        <v>478</v>
      </c>
      <c r="D3951" t="s">
        <v>479</v>
      </c>
      <c r="E3951" s="264" t="s">
        <v>7248</v>
      </c>
    </row>
    <row r="3952" spans="1:5">
      <c r="A3952">
        <v>20055</v>
      </c>
      <c r="B3952" t="s">
        <v>5478</v>
      </c>
      <c r="C3952" t="s">
        <v>478</v>
      </c>
      <c r="D3952" t="s">
        <v>479</v>
      </c>
      <c r="E3952" s="264" t="s">
        <v>7737</v>
      </c>
    </row>
    <row r="3953" spans="1:5">
      <c r="A3953">
        <v>11671</v>
      </c>
      <c r="B3953" t="s">
        <v>5479</v>
      </c>
      <c r="C3953" t="s">
        <v>478</v>
      </c>
      <c r="D3953" t="s">
        <v>479</v>
      </c>
      <c r="E3953" s="264" t="s">
        <v>7738</v>
      </c>
    </row>
    <row r="3954" spans="1:5">
      <c r="A3954">
        <v>6032</v>
      </c>
      <c r="B3954" t="s">
        <v>5480</v>
      </c>
      <c r="C3954" t="s">
        <v>478</v>
      </c>
      <c r="D3954" t="s">
        <v>479</v>
      </c>
      <c r="E3954" s="264" t="s">
        <v>7739</v>
      </c>
    </row>
    <row r="3955" spans="1:5">
      <c r="A3955">
        <v>11673</v>
      </c>
      <c r="B3955" t="s">
        <v>5481</v>
      </c>
      <c r="C3955" t="s">
        <v>478</v>
      </c>
      <c r="D3955" t="s">
        <v>479</v>
      </c>
      <c r="E3955" s="264" t="s">
        <v>7649</v>
      </c>
    </row>
    <row r="3956" spans="1:5">
      <c r="A3956">
        <v>11674</v>
      </c>
      <c r="B3956" t="s">
        <v>5482</v>
      </c>
      <c r="C3956" t="s">
        <v>478</v>
      </c>
      <c r="D3956" t="s">
        <v>479</v>
      </c>
      <c r="E3956" s="264" t="s">
        <v>7483</v>
      </c>
    </row>
    <row r="3957" spans="1:5">
      <c r="A3957">
        <v>11675</v>
      </c>
      <c r="B3957" t="s">
        <v>5483</v>
      </c>
      <c r="C3957" t="s">
        <v>478</v>
      </c>
      <c r="D3957" t="s">
        <v>479</v>
      </c>
      <c r="E3957" s="264" t="s">
        <v>7740</v>
      </c>
    </row>
    <row r="3958" spans="1:5">
      <c r="A3958">
        <v>11676</v>
      </c>
      <c r="B3958" t="s">
        <v>5484</v>
      </c>
      <c r="C3958" t="s">
        <v>478</v>
      </c>
      <c r="D3958" t="s">
        <v>479</v>
      </c>
      <c r="E3958" s="264" t="s">
        <v>7741</v>
      </c>
    </row>
    <row r="3959" spans="1:5">
      <c r="A3959">
        <v>11677</v>
      </c>
      <c r="B3959" t="s">
        <v>5485</v>
      </c>
      <c r="C3959" t="s">
        <v>478</v>
      </c>
      <c r="D3959" t="s">
        <v>479</v>
      </c>
      <c r="E3959" s="264" t="s">
        <v>4551</v>
      </c>
    </row>
    <row r="3960" spans="1:5">
      <c r="A3960">
        <v>11678</v>
      </c>
      <c r="B3960" t="s">
        <v>5486</v>
      </c>
      <c r="C3960" t="s">
        <v>478</v>
      </c>
      <c r="D3960" t="s">
        <v>479</v>
      </c>
      <c r="E3960" s="264" t="s">
        <v>7742</v>
      </c>
    </row>
    <row r="3961" spans="1:5">
      <c r="A3961">
        <v>6038</v>
      </c>
      <c r="B3961" t="s">
        <v>5487</v>
      </c>
      <c r="C3961" t="s">
        <v>478</v>
      </c>
      <c r="D3961" t="s">
        <v>479</v>
      </c>
      <c r="E3961" s="264" t="s">
        <v>7743</v>
      </c>
    </row>
    <row r="3962" spans="1:5">
      <c r="A3962">
        <v>11718</v>
      </c>
      <c r="B3962" t="s">
        <v>5488</v>
      </c>
      <c r="C3962" t="s">
        <v>478</v>
      </c>
      <c r="D3962" t="s">
        <v>479</v>
      </c>
      <c r="E3962" s="264" t="s">
        <v>7418</v>
      </c>
    </row>
    <row r="3963" spans="1:5">
      <c r="A3963">
        <v>6037</v>
      </c>
      <c r="B3963" t="s">
        <v>5489</v>
      </c>
      <c r="C3963" t="s">
        <v>478</v>
      </c>
      <c r="D3963" t="s">
        <v>479</v>
      </c>
      <c r="E3963" s="264" t="s">
        <v>6896</v>
      </c>
    </row>
    <row r="3964" spans="1:5">
      <c r="A3964">
        <v>11719</v>
      </c>
      <c r="B3964" t="s">
        <v>5490</v>
      </c>
      <c r="C3964" t="s">
        <v>478</v>
      </c>
      <c r="D3964" t="s">
        <v>479</v>
      </c>
      <c r="E3964" s="264" t="s">
        <v>7744</v>
      </c>
    </row>
    <row r="3965" spans="1:5">
      <c r="A3965">
        <v>6019</v>
      </c>
      <c r="B3965" t="s">
        <v>5491</v>
      </c>
      <c r="C3965" t="s">
        <v>478</v>
      </c>
      <c r="D3965" t="s">
        <v>479</v>
      </c>
      <c r="E3965" s="264" t="s">
        <v>9864</v>
      </c>
    </row>
    <row r="3966" spans="1:5">
      <c r="A3966">
        <v>6010</v>
      </c>
      <c r="B3966" t="s">
        <v>5492</v>
      </c>
      <c r="C3966" t="s">
        <v>478</v>
      </c>
      <c r="D3966" t="s">
        <v>479</v>
      </c>
      <c r="E3966" s="264" t="s">
        <v>9865</v>
      </c>
    </row>
    <row r="3967" spans="1:5">
      <c r="A3967">
        <v>6017</v>
      </c>
      <c r="B3967" t="s">
        <v>5493</v>
      </c>
      <c r="C3967" t="s">
        <v>478</v>
      </c>
      <c r="D3967" t="s">
        <v>479</v>
      </c>
      <c r="E3967" s="264" t="s">
        <v>9866</v>
      </c>
    </row>
    <row r="3968" spans="1:5">
      <c r="A3968">
        <v>6020</v>
      </c>
      <c r="B3968" t="s">
        <v>5495</v>
      </c>
      <c r="C3968" t="s">
        <v>478</v>
      </c>
      <c r="D3968" t="s">
        <v>479</v>
      </c>
      <c r="E3968" s="264" t="s">
        <v>9867</v>
      </c>
    </row>
    <row r="3969" spans="1:5">
      <c r="A3969">
        <v>6028</v>
      </c>
      <c r="B3969" t="s">
        <v>5497</v>
      </c>
      <c r="C3969" t="s">
        <v>478</v>
      </c>
      <c r="D3969" t="s">
        <v>479</v>
      </c>
      <c r="E3969" s="264" t="s">
        <v>9868</v>
      </c>
    </row>
    <row r="3970" spans="1:5">
      <c r="A3970">
        <v>6011</v>
      </c>
      <c r="B3970" t="s">
        <v>5499</v>
      </c>
      <c r="C3970" t="s">
        <v>478</v>
      </c>
      <c r="D3970" t="s">
        <v>479</v>
      </c>
      <c r="E3970" s="264" t="s">
        <v>9869</v>
      </c>
    </row>
    <row r="3971" spans="1:5">
      <c r="A3971">
        <v>6012</v>
      </c>
      <c r="B3971" t="s">
        <v>5500</v>
      </c>
      <c r="C3971" t="s">
        <v>478</v>
      </c>
      <c r="D3971" t="s">
        <v>479</v>
      </c>
      <c r="E3971" s="264" t="s">
        <v>9870</v>
      </c>
    </row>
    <row r="3972" spans="1:5">
      <c r="A3972">
        <v>6016</v>
      </c>
      <c r="B3972" t="s">
        <v>5501</v>
      </c>
      <c r="C3972" t="s">
        <v>478</v>
      </c>
      <c r="D3972" t="s">
        <v>479</v>
      </c>
      <c r="E3972" s="264" t="s">
        <v>9871</v>
      </c>
    </row>
    <row r="3973" spans="1:5">
      <c r="A3973">
        <v>6027</v>
      </c>
      <c r="B3973" t="s">
        <v>5503</v>
      </c>
      <c r="C3973" t="s">
        <v>478</v>
      </c>
      <c r="D3973" t="s">
        <v>479</v>
      </c>
      <c r="E3973" s="264" t="s">
        <v>9872</v>
      </c>
    </row>
    <row r="3974" spans="1:5">
      <c r="A3974">
        <v>6013</v>
      </c>
      <c r="B3974" t="s">
        <v>5504</v>
      </c>
      <c r="C3974" t="s">
        <v>478</v>
      </c>
      <c r="D3974" t="s">
        <v>479</v>
      </c>
      <c r="E3974" s="264" t="s">
        <v>9873</v>
      </c>
    </row>
    <row r="3975" spans="1:5">
      <c r="A3975">
        <v>6015</v>
      </c>
      <c r="B3975" t="s">
        <v>5505</v>
      </c>
      <c r="C3975" t="s">
        <v>478</v>
      </c>
      <c r="D3975" t="s">
        <v>479</v>
      </c>
      <c r="E3975" s="264" t="s">
        <v>9874</v>
      </c>
    </row>
    <row r="3976" spans="1:5">
      <c r="A3976">
        <v>6014</v>
      </c>
      <c r="B3976" t="s">
        <v>5506</v>
      </c>
      <c r="C3976" t="s">
        <v>478</v>
      </c>
      <c r="D3976" t="s">
        <v>479</v>
      </c>
      <c r="E3976" s="264" t="s">
        <v>9875</v>
      </c>
    </row>
    <row r="3977" spans="1:5">
      <c r="A3977">
        <v>6006</v>
      </c>
      <c r="B3977" t="s">
        <v>5507</v>
      </c>
      <c r="C3977" t="s">
        <v>478</v>
      </c>
      <c r="D3977" t="s">
        <v>479</v>
      </c>
      <c r="E3977" s="264" t="s">
        <v>9876</v>
      </c>
    </row>
    <row r="3978" spans="1:5">
      <c r="A3978">
        <v>6005</v>
      </c>
      <c r="B3978" t="s">
        <v>5508</v>
      </c>
      <c r="C3978" t="s">
        <v>478</v>
      </c>
      <c r="D3978" t="s">
        <v>484</v>
      </c>
      <c r="E3978" s="264" t="s">
        <v>9877</v>
      </c>
    </row>
    <row r="3979" spans="1:5">
      <c r="A3979">
        <v>11756</v>
      </c>
      <c r="B3979" t="s">
        <v>5510</v>
      </c>
      <c r="C3979" t="s">
        <v>478</v>
      </c>
      <c r="D3979" t="s">
        <v>479</v>
      </c>
      <c r="E3979" s="264" t="s">
        <v>9878</v>
      </c>
    </row>
    <row r="3980" spans="1:5">
      <c r="A3980">
        <v>10904</v>
      </c>
      <c r="B3980" t="s">
        <v>5511</v>
      </c>
      <c r="C3980" t="s">
        <v>478</v>
      </c>
      <c r="D3980" t="s">
        <v>484</v>
      </c>
      <c r="E3980" s="264" t="s">
        <v>7713</v>
      </c>
    </row>
    <row r="3981" spans="1:5">
      <c r="A3981">
        <v>11752</v>
      </c>
      <c r="B3981" t="s">
        <v>5512</v>
      </c>
      <c r="C3981" t="s">
        <v>478</v>
      </c>
      <c r="D3981" t="s">
        <v>479</v>
      </c>
      <c r="E3981" s="264" t="s">
        <v>8849</v>
      </c>
    </row>
    <row r="3982" spans="1:5">
      <c r="A3982">
        <v>11753</v>
      </c>
      <c r="B3982" t="s">
        <v>5513</v>
      </c>
      <c r="C3982" t="s">
        <v>478</v>
      </c>
      <c r="D3982" t="s">
        <v>479</v>
      </c>
      <c r="E3982" s="264" t="s">
        <v>9879</v>
      </c>
    </row>
    <row r="3983" spans="1:5">
      <c r="A3983">
        <v>6021</v>
      </c>
      <c r="B3983" t="s">
        <v>5514</v>
      </c>
      <c r="C3983" t="s">
        <v>478</v>
      </c>
      <c r="D3983" t="s">
        <v>479</v>
      </c>
      <c r="E3983" s="264" t="s">
        <v>9880</v>
      </c>
    </row>
    <row r="3984" spans="1:5">
      <c r="A3984">
        <v>6024</v>
      </c>
      <c r="B3984" t="s">
        <v>5515</v>
      </c>
      <c r="C3984" t="s">
        <v>478</v>
      </c>
      <c r="D3984" t="s">
        <v>479</v>
      </c>
      <c r="E3984" s="264" t="s">
        <v>9881</v>
      </c>
    </row>
    <row r="3985" spans="1:5">
      <c r="A3985">
        <v>38379</v>
      </c>
      <c r="B3985" t="s">
        <v>5516</v>
      </c>
      <c r="C3985" t="s">
        <v>485</v>
      </c>
      <c r="D3985" t="s">
        <v>479</v>
      </c>
      <c r="E3985" s="264" t="s">
        <v>6685</v>
      </c>
    </row>
    <row r="3986" spans="1:5">
      <c r="A3986">
        <v>13897</v>
      </c>
      <c r="B3986" t="s">
        <v>5517</v>
      </c>
      <c r="C3986" t="s">
        <v>478</v>
      </c>
      <c r="D3986" t="s">
        <v>481</v>
      </c>
      <c r="E3986" s="264" t="s">
        <v>9882</v>
      </c>
    </row>
    <row r="3987" spans="1:5">
      <c r="A3987">
        <v>10640</v>
      </c>
      <c r="B3987" t="s">
        <v>5518</v>
      </c>
      <c r="C3987" t="s">
        <v>478</v>
      </c>
      <c r="D3987" t="s">
        <v>481</v>
      </c>
      <c r="E3987" s="264" t="s">
        <v>9883</v>
      </c>
    </row>
    <row r="3988" spans="1:5">
      <c r="A3988">
        <v>34357</v>
      </c>
      <c r="B3988" t="s">
        <v>5519</v>
      </c>
      <c r="C3988" t="s">
        <v>486</v>
      </c>
      <c r="D3988" t="s">
        <v>479</v>
      </c>
      <c r="E3988" s="264" t="s">
        <v>1224</v>
      </c>
    </row>
    <row r="3989" spans="1:5">
      <c r="A3989">
        <v>37329</v>
      </c>
      <c r="B3989" t="s">
        <v>5520</v>
      </c>
      <c r="C3989" t="s">
        <v>486</v>
      </c>
      <c r="D3989" t="s">
        <v>479</v>
      </c>
      <c r="E3989" s="264" t="s">
        <v>9884</v>
      </c>
    </row>
    <row r="3990" spans="1:5">
      <c r="A3990">
        <v>2510</v>
      </c>
      <c r="B3990" t="s">
        <v>5521</v>
      </c>
      <c r="C3990" t="s">
        <v>478</v>
      </c>
      <c r="D3990" t="s">
        <v>481</v>
      </c>
      <c r="E3990" s="264" t="s">
        <v>7324</v>
      </c>
    </row>
    <row r="3991" spans="1:5">
      <c r="A3991">
        <v>12359</v>
      </c>
      <c r="B3991" t="s">
        <v>5522</v>
      </c>
      <c r="C3991" t="s">
        <v>478</v>
      </c>
      <c r="D3991" t="s">
        <v>481</v>
      </c>
      <c r="E3991" s="264" t="s">
        <v>9885</v>
      </c>
    </row>
    <row r="3992" spans="1:5">
      <c r="A3992">
        <v>7353</v>
      </c>
      <c r="B3992" t="s">
        <v>5523</v>
      </c>
      <c r="C3992" t="s">
        <v>487</v>
      </c>
      <c r="D3992" t="s">
        <v>479</v>
      </c>
      <c r="E3992" s="264" t="s">
        <v>6901</v>
      </c>
    </row>
    <row r="3993" spans="1:5">
      <c r="A3993">
        <v>36144</v>
      </c>
      <c r="B3993" t="s">
        <v>5524</v>
      </c>
      <c r="C3993" t="s">
        <v>478</v>
      </c>
      <c r="D3993" t="s">
        <v>479</v>
      </c>
      <c r="E3993" s="264" t="s">
        <v>1044</v>
      </c>
    </row>
    <row r="3994" spans="1:5">
      <c r="A3994">
        <v>10518</v>
      </c>
      <c r="B3994" t="s">
        <v>5525</v>
      </c>
      <c r="C3994" t="s">
        <v>478</v>
      </c>
      <c r="D3994" t="s">
        <v>481</v>
      </c>
      <c r="E3994" s="264" t="s">
        <v>9886</v>
      </c>
    </row>
    <row r="3995" spans="1:5">
      <c r="A3995">
        <v>36530</v>
      </c>
      <c r="B3995" t="s">
        <v>5527</v>
      </c>
      <c r="C3995" t="s">
        <v>478</v>
      </c>
      <c r="D3995" t="s">
        <v>481</v>
      </c>
      <c r="E3995" s="264" t="s">
        <v>9887</v>
      </c>
    </row>
    <row r="3996" spans="1:5">
      <c r="A3996">
        <v>6046</v>
      </c>
      <c r="B3996" t="s">
        <v>5528</v>
      </c>
      <c r="C3996" t="s">
        <v>478</v>
      </c>
      <c r="D3996" t="s">
        <v>481</v>
      </c>
      <c r="E3996" s="264" t="s">
        <v>9888</v>
      </c>
    </row>
    <row r="3997" spans="1:5">
      <c r="A3997">
        <v>36531</v>
      </c>
      <c r="B3997" t="s">
        <v>5529</v>
      </c>
      <c r="C3997" t="s">
        <v>478</v>
      </c>
      <c r="D3997" t="s">
        <v>481</v>
      </c>
      <c r="E3997" s="264" t="s">
        <v>9889</v>
      </c>
    </row>
    <row r="3998" spans="1:5">
      <c r="A3998">
        <v>34684</v>
      </c>
      <c r="B3998" t="s">
        <v>5530</v>
      </c>
      <c r="C3998" t="s">
        <v>480</v>
      </c>
      <c r="D3998" t="s">
        <v>481</v>
      </c>
      <c r="E3998" s="264" t="s">
        <v>9890</v>
      </c>
    </row>
    <row r="3999" spans="1:5">
      <c r="A3999">
        <v>34683</v>
      </c>
      <c r="B3999" t="s">
        <v>5531</v>
      </c>
      <c r="C3999" t="s">
        <v>480</v>
      </c>
      <c r="D3999" t="s">
        <v>481</v>
      </c>
      <c r="E3999" s="264" t="s">
        <v>9891</v>
      </c>
    </row>
    <row r="4000" spans="1:5">
      <c r="A4000">
        <v>533</v>
      </c>
      <c r="B4000" t="s">
        <v>5532</v>
      </c>
      <c r="C4000" t="s">
        <v>480</v>
      </c>
      <c r="D4000" t="s">
        <v>479</v>
      </c>
      <c r="E4000" s="264" t="s">
        <v>7046</v>
      </c>
    </row>
    <row r="4001" spans="1:5">
      <c r="A4001">
        <v>10515</v>
      </c>
      <c r="B4001" t="s">
        <v>5533</v>
      </c>
      <c r="C4001" t="s">
        <v>480</v>
      </c>
      <c r="D4001" t="s">
        <v>479</v>
      </c>
      <c r="E4001" s="264" t="s">
        <v>7477</v>
      </c>
    </row>
    <row r="4002" spans="1:5">
      <c r="A4002">
        <v>536</v>
      </c>
      <c r="B4002" t="s">
        <v>5534</v>
      </c>
      <c r="C4002" t="s">
        <v>480</v>
      </c>
      <c r="D4002" t="s">
        <v>484</v>
      </c>
      <c r="E4002" s="264" t="s">
        <v>9892</v>
      </c>
    </row>
    <row r="4003" spans="1:5">
      <c r="A4003">
        <v>153</v>
      </c>
      <c r="B4003" t="s">
        <v>5535</v>
      </c>
      <c r="C4003" t="s">
        <v>487</v>
      </c>
      <c r="D4003" t="s">
        <v>479</v>
      </c>
      <c r="E4003" s="264" t="s">
        <v>9893</v>
      </c>
    </row>
    <row r="4004" spans="1:5">
      <c r="A4004">
        <v>34682</v>
      </c>
      <c r="B4004" t="s">
        <v>5536</v>
      </c>
      <c r="C4004" t="s">
        <v>480</v>
      </c>
      <c r="D4004" t="s">
        <v>481</v>
      </c>
      <c r="E4004" s="264" t="s">
        <v>9894</v>
      </c>
    </row>
    <row r="4005" spans="1:5">
      <c r="A4005">
        <v>20205</v>
      </c>
      <c r="B4005" t="s">
        <v>5537</v>
      </c>
      <c r="C4005" t="s">
        <v>485</v>
      </c>
      <c r="D4005" t="s">
        <v>479</v>
      </c>
      <c r="E4005" s="264" t="s">
        <v>923</v>
      </c>
    </row>
    <row r="4006" spans="1:5">
      <c r="A4006">
        <v>4412</v>
      </c>
      <c r="B4006" t="s">
        <v>5538</v>
      </c>
      <c r="C4006" t="s">
        <v>485</v>
      </c>
      <c r="D4006" t="s">
        <v>479</v>
      </c>
      <c r="E4006" s="264" t="s">
        <v>1019</v>
      </c>
    </row>
    <row r="4007" spans="1:5">
      <c r="A4007">
        <v>4408</v>
      </c>
      <c r="B4007" t="s">
        <v>5539</v>
      </c>
      <c r="C4007" t="s">
        <v>485</v>
      </c>
      <c r="D4007" t="s">
        <v>479</v>
      </c>
      <c r="E4007" s="264" t="s">
        <v>1128</v>
      </c>
    </row>
    <row r="4008" spans="1:5">
      <c r="A4008">
        <v>36250</v>
      </c>
      <c r="B4008" t="s">
        <v>5540</v>
      </c>
      <c r="C4008" t="s">
        <v>485</v>
      </c>
      <c r="D4008" t="s">
        <v>481</v>
      </c>
      <c r="E4008" s="264" t="s">
        <v>9895</v>
      </c>
    </row>
    <row r="4009" spans="1:5">
      <c r="A4009">
        <v>10857</v>
      </c>
      <c r="B4009" t="s">
        <v>5541</v>
      </c>
      <c r="C4009" t="s">
        <v>485</v>
      </c>
      <c r="D4009" t="s">
        <v>479</v>
      </c>
      <c r="E4009" s="264" t="s">
        <v>9896</v>
      </c>
    </row>
    <row r="4010" spans="1:5">
      <c r="A4010">
        <v>4803</v>
      </c>
      <c r="B4010" t="s">
        <v>5542</v>
      </c>
      <c r="C4010" t="s">
        <v>485</v>
      </c>
      <c r="D4010" t="s">
        <v>479</v>
      </c>
      <c r="E4010" s="264" t="s">
        <v>8741</v>
      </c>
    </row>
    <row r="4011" spans="1:5">
      <c r="A4011">
        <v>6186</v>
      </c>
      <c r="B4011" t="s">
        <v>5543</v>
      </c>
      <c r="C4011" t="s">
        <v>485</v>
      </c>
      <c r="D4011" t="s">
        <v>479</v>
      </c>
      <c r="E4011" s="264" t="s">
        <v>9035</v>
      </c>
    </row>
    <row r="4012" spans="1:5">
      <c r="A4012">
        <v>4829</v>
      </c>
      <c r="B4012" t="s">
        <v>5544</v>
      </c>
      <c r="C4012" t="s">
        <v>485</v>
      </c>
      <c r="D4012" t="s">
        <v>481</v>
      </c>
      <c r="E4012" s="264" t="s">
        <v>9897</v>
      </c>
    </row>
    <row r="4013" spans="1:5">
      <c r="A4013">
        <v>39829</v>
      </c>
      <c r="B4013" t="s">
        <v>5545</v>
      </c>
      <c r="C4013" t="s">
        <v>485</v>
      </c>
      <c r="D4013" t="s">
        <v>484</v>
      </c>
      <c r="E4013" s="264" t="s">
        <v>7129</v>
      </c>
    </row>
    <row r="4014" spans="1:5">
      <c r="A4014">
        <v>20231</v>
      </c>
      <c r="B4014" t="s">
        <v>5546</v>
      </c>
      <c r="C4014" t="s">
        <v>485</v>
      </c>
      <c r="D4014" t="s">
        <v>481</v>
      </c>
      <c r="E4014" s="264" t="s">
        <v>9898</v>
      </c>
    </row>
    <row r="4015" spans="1:5">
      <c r="A4015">
        <v>4804</v>
      </c>
      <c r="B4015" t="s">
        <v>5547</v>
      </c>
      <c r="C4015" t="s">
        <v>485</v>
      </c>
      <c r="D4015" t="s">
        <v>479</v>
      </c>
      <c r="E4015" s="264" t="s">
        <v>7683</v>
      </c>
    </row>
    <row r="4016" spans="1:5">
      <c r="A4016">
        <v>34680</v>
      </c>
      <c r="B4016" t="s">
        <v>5548</v>
      </c>
      <c r="C4016" t="s">
        <v>485</v>
      </c>
      <c r="D4016" t="s">
        <v>481</v>
      </c>
      <c r="E4016" s="264" t="s">
        <v>9899</v>
      </c>
    </row>
    <row r="4017" spans="1:5">
      <c r="A4017">
        <v>11573</v>
      </c>
      <c r="B4017" t="s">
        <v>5550</v>
      </c>
      <c r="C4017" t="s">
        <v>478</v>
      </c>
      <c r="D4017" t="s">
        <v>479</v>
      </c>
      <c r="E4017" s="264" t="s">
        <v>1195</v>
      </c>
    </row>
    <row r="4018" spans="1:5">
      <c r="A4018">
        <v>38401</v>
      </c>
      <c r="B4018" t="s">
        <v>5551</v>
      </c>
      <c r="C4018" t="s">
        <v>478</v>
      </c>
      <c r="D4018" t="s">
        <v>479</v>
      </c>
      <c r="E4018" s="264" t="s">
        <v>1222</v>
      </c>
    </row>
    <row r="4019" spans="1:5">
      <c r="A4019">
        <v>11575</v>
      </c>
      <c r="B4019" t="s">
        <v>5552</v>
      </c>
      <c r="C4019" t="s">
        <v>478</v>
      </c>
      <c r="D4019" t="s">
        <v>479</v>
      </c>
      <c r="E4019" s="264" t="s">
        <v>9900</v>
      </c>
    </row>
    <row r="4020" spans="1:5">
      <c r="A4020">
        <v>38179</v>
      </c>
      <c r="B4020" t="s">
        <v>5553</v>
      </c>
      <c r="C4020" t="s">
        <v>478</v>
      </c>
      <c r="D4020" t="s">
        <v>479</v>
      </c>
      <c r="E4020" s="264" t="s">
        <v>9901</v>
      </c>
    </row>
    <row r="4021" spans="1:5">
      <c r="A4021">
        <v>20256</v>
      </c>
      <c r="B4021" t="s">
        <v>5554</v>
      </c>
      <c r="C4021" t="s">
        <v>478</v>
      </c>
      <c r="D4021" t="s">
        <v>479</v>
      </c>
      <c r="E4021" s="264" t="s">
        <v>7035</v>
      </c>
    </row>
    <row r="4022" spans="1:5">
      <c r="A4022">
        <v>14511</v>
      </c>
      <c r="B4022" t="s">
        <v>5555</v>
      </c>
      <c r="C4022" t="s">
        <v>478</v>
      </c>
      <c r="D4022" t="s">
        <v>481</v>
      </c>
      <c r="E4022" s="264" t="s">
        <v>9902</v>
      </c>
    </row>
    <row r="4023" spans="1:5">
      <c r="A4023">
        <v>10642</v>
      </c>
      <c r="B4023" t="s">
        <v>5556</v>
      </c>
      <c r="C4023" t="s">
        <v>478</v>
      </c>
      <c r="D4023" t="s">
        <v>481</v>
      </c>
      <c r="E4023" s="264" t="s">
        <v>9903</v>
      </c>
    </row>
    <row r="4024" spans="1:5">
      <c r="A4024">
        <v>14489</v>
      </c>
      <c r="B4024" t="s">
        <v>5557</v>
      </c>
      <c r="C4024" t="s">
        <v>478</v>
      </c>
      <c r="D4024" t="s">
        <v>481</v>
      </c>
      <c r="E4024" s="264" t="s">
        <v>9904</v>
      </c>
    </row>
    <row r="4025" spans="1:5">
      <c r="A4025">
        <v>14513</v>
      </c>
      <c r="B4025" t="s">
        <v>5558</v>
      </c>
      <c r="C4025" t="s">
        <v>478</v>
      </c>
      <c r="D4025" t="s">
        <v>481</v>
      </c>
      <c r="E4025" s="264" t="s">
        <v>9905</v>
      </c>
    </row>
    <row r="4026" spans="1:5">
      <c r="A4026">
        <v>13600</v>
      </c>
      <c r="B4026" t="s">
        <v>5559</v>
      </c>
      <c r="C4026" t="s">
        <v>478</v>
      </c>
      <c r="D4026" t="s">
        <v>481</v>
      </c>
      <c r="E4026" s="264" t="s">
        <v>9906</v>
      </c>
    </row>
    <row r="4027" spans="1:5">
      <c r="A4027">
        <v>10646</v>
      </c>
      <c r="B4027" t="s">
        <v>5560</v>
      </c>
      <c r="C4027" t="s">
        <v>478</v>
      </c>
      <c r="D4027" t="s">
        <v>481</v>
      </c>
      <c r="E4027" s="264" t="s">
        <v>9907</v>
      </c>
    </row>
    <row r="4028" spans="1:5">
      <c r="A4028">
        <v>6070</v>
      </c>
      <c r="B4028" t="s">
        <v>5561</v>
      </c>
      <c r="C4028" t="s">
        <v>478</v>
      </c>
      <c r="D4028" t="s">
        <v>481</v>
      </c>
      <c r="E4028" s="264" t="s">
        <v>9908</v>
      </c>
    </row>
    <row r="4029" spans="1:5">
      <c r="A4029">
        <v>6069</v>
      </c>
      <c r="B4029" t="s">
        <v>5562</v>
      </c>
      <c r="C4029" t="s">
        <v>478</v>
      </c>
      <c r="D4029" t="s">
        <v>481</v>
      </c>
      <c r="E4029" s="264" t="s">
        <v>9909</v>
      </c>
    </row>
    <row r="4030" spans="1:5">
      <c r="A4030">
        <v>14626</v>
      </c>
      <c r="B4030" t="s">
        <v>5563</v>
      </c>
      <c r="C4030" t="s">
        <v>478</v>
      </c>
      <c r="D4030" t="s">
        <v>481</v>
      </c>
      <c r="E4030" s="264" t="s">
        <v>9910</v>
      </c>
    </row>
    <row r="4031" spans="1:5">
      <c r="A4031">
        <v>6067</v>
      </c>
      <c r="B4031" t="s">
        <v>5564</v>
      </c>
      <c r="C4031" t="s">
        <v>478</v>
      </c>
      <c r="D4031" t="s">
        <v>481</v>
      </c>
      <c r="E4031" s="264" t="s">
        <v>9911</v>
      </c>
    </row>
    <row r="4032" spans="1:5">
      <c r="A4032">
        <v>38393</v>
      </c>
      <c r="B4032" t="s">
        <v>5565</v>
      </c>
      <c r="C4032" t="s">
        <v>478</v>
      </c>
      <c r="D4032" t="s">
        <v>484</v>
      </c>
      <c r="E4032" s="264" t="s">
        <v>9912</v>
      </c>
    </row>
    <row r="4033" spans="1:5">
      <c r="A4033">
        <v>38390</v>
      </c>
      <c r="B4033" t="s">
        <v>5566</v>
      </c>
      <c r="C4033" t="s">
        <v>478</v>
      </c>
      <c r="D4033" t="s">
        <v>479</v>
      </c>
      <c r="E4033" s="264" t="s">
        <v>8232</v>
      </c>
    </row>
    <row r="4034" spans="1:5">
      <c r="A4034">
        <v>36532</v>
      </c>
      <c r="B4034" t="s">
        <v>5567</v>
      </c>
      <c r="C4034" t="s">
        <v>478</v>
      </c>
      <c r="D4034" t="s">
        <v>479</v>
      </c>
      <c r="E4034" s="264" t="s">
        <v>9913</v>
      </c>
    </row>
    <row r="4035" spans="1:5">
      <c r="A4035">
        <v>11578</v>
      </c>
      <c r="B4035" t="s">
        <v>5568</v>
      </c>
      <c r="C4035" t="s">
        <v>478</v>
      </c>
      <c r="D4035" t="s">
        <v>479</v>
      </c>
      <c r="E4035" s="264" t="s">
        <v>991</v>
      </c>
    </row>
    <row r="4036" spans="1:5">
      <c r="A4036">
        <v>11577</v>
      </c>
      <c r="B4036" t="s">
        <v>5569</v>
      </c>
      <c r="C4036" t="s">
        <v>478</v>
      </c>
      <c r="D4036" t="s">
        <v>479</v>
      </c>
      <c r="E4036" s="264" t="s">
        <v>834</v>
      </c>
    </row>
    <row r="4037" spans="1:5">
      <c r="A4037">
        <v>42432</v>
      </c>
      <c r="B4037" t="s">
        <v>5570</v>
      </c>
      <c r="C4037" t="s">
        <v>478</v>
      </c>
      <c r="D4037" t="s">
        <v>481</v>
      </c>
      <c r="E4037" s="264" t="s">
        <v>7200</v>
      </c>
    </row>
    <row r="4038" spans="1:5">
      <c r="A4038">
        <v>42437</v>
      </c>
      <c r="B4038" t="s">
        <v>5571</v>
      </c>
      <c r="C4038" t="s">
        <v>478</v>
      </c>
      <c r="D4038" t="s">
        <v>481</v>
      </c>
      <c r="E4038" s="264" t="s">
        <v>7201</v>
      </c>
    </row>
    <row r="4039" spans="1:5">
      <c r="A4039">
        <v>1116</v>
      </c>
      <c r="B4039" t="s">
        <v>5572</v>
      </c>
      <c r="C4039" t="s">
        <v>485</v>
      </c>
      <c r="D4039" t="s">
        <v>479</v>
      </c>
      <c r="E4039" s="264" t="s">
        <v>9914</v>
      </c>
    </row>
    <row r="4040" spans="1:5">
      <c r="A4040">
        <v>1115</v>
      </c>
      <c r="B4040" t="s">
        <v>5573</v>
      </c>
      <c r="C4040" t="s">
        <v>485</v>
      </c>
      <c r="D4040" t="s">
        <v>479</v>
      </c>
      <c r="E4040" s="264" t="s">
        <v>9915</v>
      </c>
    </row>
    <row r="4041" spans="1:5">
      <c r="A4041">
        <v>1113</v>
      </c>
      <c r="B4041" t="s">
        <v>5574</v>
      </c>
      <c r="C4041" t="s">
        <v>485</v>
      </c>
      <c r="D4041" t="s">
        <v>479</v>
      </c>
      <c r="E4041" s="264" t="s">
        <v>8418</v>
      </c>
    </row>
    <row r="4042" spans="1:5">
      <c r="A4042">
        <v>1114</v>
      </c>
      <c r="B4042" t="s">
        <v>5575</v>
      </c>
      <c r="C4042" t="s">
        <v>485</v>
      </c>
      <c r="D4042" t="s">
        <v>479</v>
      </c>
      <c r="E4042" s="264" t="s">
        <v>8419</v>
      </c>
    </row>
    <row r="4043" spans="1:5">
      <c r="A4043">
        <v>40873</v>
      </c>
      <c r="B4043" t="s">
        <v>5576</v>
      </c>
      <c r="C4043" t="s">
        <v>485</v>
      </c>
      <c r="D4043" t="s">
        <v>479</v>
      </c>
      <c r="E4043" s="264" t="s">
        <v>9916</v>
      </c>
    </row>
    <row r="4044" spans="1:5">
      <c r="A4044">
        <v>20214</v>
      </c>
      <c r="B4044" t="s">
        <v>5577</v>
      </c>
      <c r="C4044" t="s">
        <v>478</v>
      </c>
      <c r="D4044" t="s">
        <v>479</v>
      </c>
      <c r="E4044" s="264" t="s">
        <v>5578</v>
      </c>
    </row>
    <row r="4045" spans="1:5">
      <c r="A4045">
        <v>7237</v>
      </c>
      <c r="B4045" t="s">
        <v>5579</v>
      </c>
      <c r="C4045" t="s">
        <v>478</v>
      </c>
      <c r="D4045" t="s">
        <v>479</v>
      </c>
      <c r="E4045" s="264" t="s">
        <v>5580</v>
      </c>
    </row>
    <row r="4046" spans="1:5">
      <c r="A4046">
        <v>11757</v>
      </c>
      <c r="B4046" t="s">
        <v>5581</v>
      </c>
      <c r="C4046" t="s">
        <v>478</v>
      </c>
      <c r="D4046" t="s">
        <v>484</v>
      </c>
      <c r="E4046" s="264" t="s">
        <v>6903</v>
      </c>
    </row>
    <row r="4047" spans="1:5">
      <c r="A4047">
        <v>11758</v>
      </c>
      <c r="B4047" t="s">
        <v>5582</v>
      </c>
      <c r="C4047" t="s">
        <v>478</v>
      </c>
      <c r="D4047" t="s">
        <v>481</v>
      </c>
      <c r="E4047" s="264" t="s">
        <v>9898</v>
      </c>
    </row>
    <row r="4048" spans="1:5">
      <c r="A4048">
        <v>37526</v>
      </c>
      <c r="B4048" t="s">
        <v>5583</v>
      </c>
      <c r="C4048" t="s">
        <v>478</v>
      </c>
      <c r="D4048" t="s">
        <v>479</v>
      </c>
      <c r="E4048" s="264" t="s">
        <v>3538</v>
      </c>
    </row>
    <row r="4049" spans="1:5">
      <c r="A4049">
        <v>6076</v>
      </c>
      <c r="B4049" t="s">
        <v>5584</v>
      </c>
      <c r="C4049" t="s">
        <v>483</v>
      </c>
      <c r="D4049" t="s">
        <v>484</v>
      </c>
      <c r="E4049" s="264" t="s">
        <v>9917</v>
      </c>
    </row>
    <row r="4050" spans="1:5">
      <c r="A4050">
        <v>13109</v>
      </c>
      <c r="B4050" t="s">
        <v>5585</v>
      </c>
      <c r="C4050" t="s">
        <v>478</v>
      </c>
      <c r="D4050" t="s">
        <v>481</v>
      </c>
      <c r="E4050" s="264" t="s">
        <v>9918</v>
      </c>
    </row>
    <row r="4051" spans="1:5">
      <c r="A4051">
        <v>13110</v>
      </c>
      <c r="B4051" t="s">
        <v>5586</v>
      </c>
      <c r="C4051" t="s">
        <v>478</v>
      </c>
      <c r="D4051" t="s">
        <v>481</v>
      </c>
      <c r="E4051" s="264" t="s">
        <v>9919</v>
      </c>
    </row>
    <row r="4052" spans="1:5">
      <c r="A4052">
        <v>7581</v>
      </c>
      <c r="B4052" t="s">
        <v>5587</v>
      </c>
      <c r="C4052" t="s">
        <v>478</v>
      </c>
      <c r="D4052" t="s">
        <v>481</v>
      </c>
      <c r="E4052" s="264" t="s">
        <v>988</v>
      </c>
    </row>
    <row r="4053" spans="1:5">
      <c r="A4053">
        <v>4509</v>
      </c>
      <c r="B4053" t="s">
        <v>5588</v>
      </c>
      <c r="C4053" t="s">
        <v>485</v>
      </c>
      <c r="D4053" t="s">
        <v>479</v>
      </c>
      <c r="E4053" s="264" t="s">
        <v>6507</v>
      </c>
    </row>
    <row r="4054" spans="1:5">
      <c r="A4054">
        <v>4512</v>
      </c>
      <c r="B4054" t="s">
        <v>5589</v>
      </c>
      <c r="C4054" t="s">
        <v>485</v>
      </c>
      <c r="D4054" t="s">
        <v>479</v>
      </c>
      <c r="E4054" s="264" t="s">
        <v>7057</v>
      </c>
    </row>
    <row r="4055" spans="1:5">
      <c r="A4055">
        <v>4517</v>
      </c>
      <c r="B4055" t="s">
        <v>5590</v>
      </c>
      <c r="C4055" t="s">
        <v>485</v>
      </c>
      <c r="D4055" t="s">
        <v>479</v>
      </c>
      <c r="E4055" s="264" t="s">
        <v>1521</v>
      </c>
    </row>
    <row r="4056" spans="1:5">
      <c r="A4056">
        <v>20206</v>
      </c>
      <c r="B4056" t="s">
        <v>5591</v>
      </c>
      <c r="C4056" t="s">
        <v>485</v>
      </c>
      <c r="D4056" t="s">
        <v>479</v>
      </c>
      <c r="E4056" s="264" t="s">
        <v>1117</v>
      </c>
    </row>
    <row r="4057" spans="1:5">
      <c r="A4057">
        <v>4460</v>
      </c>
      <c r="B4057" t="s">
        <v>5592</v>
      </c>
      <c r="C4057" t="s">
        <v>485</v>
      </c>
      <c r="D4057" t="s">
        <v>479</v>
      </c>
      <c r="E4057" s="264" t="s">
        <v>5180</v>
      </c>
    </row>
    <row r="4058" spans="1:5">
      <c r="A4058">
        <v>4417</v>
      </c>
      <c r="B4058" t="s">
        <v>5593</v>
      </c>
      <c r="C4058" t="s">
        <v>485</v>
      </c>
      <c r="D4058" t="s">
        <v>479</v>
      </c>
      <c r="E4058" s="264" t="s">
        <v>9920</v>
      </c>
    </row>
    <row r="4059" spans="1:5">
      <c r="A4059">
        <v>4415</v>
      </c>
      <c r="B4059" t="s">
        <v>5594</v>
      </c>
      <c r="C4059" t="s">
        <v>485</v>
      </c>
      <c r="D4059" t="s">
        <v>479</v>
      </c>
      <c r="E4059" s="264" t="s">
        <v>8327</v>
      </c>
    </row>
    <row r="4060" spans="1:5">
      <c r="A4060">
        <v>37373</v>
      </c>
      <c r="B4060" t="s">
        <v>5595</v>
      </c>
      <c r="C4060" t="s">
        <v>482</v>
      </c>
      <c r="D4060" t="s">
        <v>484</v>
      </c>
      <c r="E4060" s="264" t="s">
        <v>926</v>
      </c>
    </row>
    <row r="4061" spans="1:5">
      <c r="A4061">
        <v>40864</v>
      </c>
      <c r="B4061" t="s">
        <v>5596</v>
      </c>
      <c r="C4061" t="s">
        <v>488</v>
      </c>
      <c r="D4061" t="s">
        <v>484</v>
      </c>
      <c r="E4061" s="264" t="s">
        <v>1261</v>
      </c>
    </row>
    <row r="4062" spans="1:5">
      <c r="A4062">
        <v>4734</v>
      </c>
      <c r="B4062" t="s">
        <v>5597</v>
      </c>
      <c r="C4062" t="s">
        <v>483</v>
      </c>
      <c r="D4062" t="s">
        <v>479</v>
      </c>
      <c r="E4062" s="264" t="s">
        <v>9921</v>
      </c>
    </row>
    <row r="4063" spans="1:5">
      <c r="A4063">
        <v>6085</v>
      </c>
      <c r="B4063" t="s">
        <v>5598</v>
      </c>
      <c r="C4063" t="s">
        <v>487</v>
      </c>
      <c r="D4063" t="s">
        <v>484</v>
      </c>
      <c r="E4063" s="264" t="s">
        <v>7034</v>
      </c>
    </row>
    <row r="4064" spans="1:5">
      <c r="A4064">
        <v>38396</v>
      </c>
      <c r="B4064" t="s">
        <v>5599</v>
      </c>
      <c r="C4064" t="s">
        <v>478</v>
      </c>
      <c r="D4064" t="s">
        <v>479</v>
      </c>
      <c r="E4064" s="264" t="s">
        <v>9922</v>
      </c>
    </row>
    <row r="4065" spans="1:5">
      <c r="A4065">
        <v>11622</v>
      </c>
      <c r="B4065" t="s">
        <v>5600</v>
      </c>
      <c r="C4065" t="s">
        <v>486</v>
      </c>
      <c r="D4065" t="s">
        <v>479</v>
      </c>
      <c r="E4065" s="264" t="s">
        <v>9923</v>
      </c>
    </row>
    <row r="4066" spans="1:5">
      <c r="A4066">
        <v>43143</v>
      </c>
      <c r="B4066" t="s">
        <v>5601</v>
      </c>
      <c r="C4066" t="s">
        <v>487</v>
      </c>
      <c r="D4066" t="s">
        <v>479</v>
      </c>
      <c r="E4066" s="264" t="s">
        <v>9924</v>
      </c>
    </row>
    <row r="4067" spans="1:5">
      <c r="A4067">
        <v>7317</v>
      </c>
      <c r="B4067" t="s">
        <v>5602</v>
      </c>
      <c r="C4067" t="s">
        <v>486</v>
      </c>
      <c r="D4067" t="s">
        <v>481</v>
      </c>
      <c r="E4067" s="264" t="s">
        <v>9556</v>
      </c>
    </row>
    <row r="4068" spans="1:5">
      <c r="A4068">
        <v>142</v>
      </c>
      <c r="B4068" t="s">
        <v>5603</v>
      </c>
      <c r="C4068" t="s">
        <v>497</v>
      </c>
      <c r="D4068" t="s">
        <v>479</v>
      </c>
      <c r="E4068" s="264" t="s">
        <v>9925</v>
      </c>
    </row>
    <row r="4069" spans="1:5">
      <c r="A4069">
        <v>43142</v>
      </c>
      <c r="B4069" t="s">
        <v>5604</v>
      </c>
      <c r="C4069" t="s">
        <v>487</v>
      </c>
      <c r="D4069" t="s">
        <v>479</v>
      </c>
      <c r="E4069" s="264" t="s">
        <v>9926</v>
      </c>
    </row>
    <row r="4070" spans="1:5">
      <c r="A4070">
        <v>38123</v>
      </c>
      <c r="B4070" t="s">
        <v>5605</v>
      </c>
      <c r="C4070" t="s">
        <v>486</v>
      </c>
      <c r="D4070" t="s">
        <v>479</v>
      </c>
      <c r="E4070" s="264" t="s">
        <v>7203</v>
      </c>
    </row>
    <row r="4071" spans="1:5">
      <c r="A4071">
        <v>42701</v>
      </c>
      <c r="B4071" t="s">
        <v>5606</v>
      </c>
      <c r="C4071" t="s">
        <v>478</v>
      </c>
      <c r="D4071" t="s">
        <v>481</v>
      </c>
      <c r="E4071" s="264" t="s">
        <v>9927</v>
      </c>
    </row>
    <row r="4072" spans="1:5">
      <c r="A4072">
        <v>42702</v>
      </c>
      <c r="B4072" t="s">
        <v>5607</v>
      </c>
      <c r="C4072" t="s">
        <v>478</v>
      </c>
      <c r="D4072" t="s">
        <v>481</v>
      </c>
      <c r="E4072" s="264" t="s">
        <v>9928</v>
      </c>
    </row>
    <row r="4073" spans="1:5">
      <c r="A4073">
        <v>37955</v>
      </c>
      <c r="B4073" t="s">
        <v>5608</v>
      </c>
      <c r="C4073" t="s">
        <v>478</v>
      </c>
      <c r="D4073" t="s">
        <v>481</v>
      </c>
      <c r="E4073" s="264" t="s">
        <v>9929</v>
      </c>
    </row>
    <row r="4074" spans="1:5">
      <c r="A4074">
        <v>42699</v>
      </c>
      <c r="B4074" t="s">
        <v>5609</v>
      </c>
      <c r="C4074" t="s">
        <v>478</v>
      </c>
      <c r="D4074" t="s">
        <v>481</v>
      </c>
      <c r="E4074" s="264" t="s">
        <v>9930</v>
      </c>
    </row>
    <row r="4075" spans="1:5">
      <c r="A4075">
        <v>42700</v>
      </c>
      <c r="B4075" t="s">
        <v>5610</v>
      </c>
      <c r="C4075" t="s">
        <v>478</v>
      </c>
      <c r="D4075" t="s">
        <v>481</v>
      </c>
      <c r="E4075" s="264" t="s">
        <v>9931</v>
      </c>
    </row>
    <row r="4076" spans="1:5">
      <c r="A4076">
        <v>37743</v>
      </c>
      <c r="B4076" t="s">
        <v>5611</v>
      </c>
      <c r="C4076" t="s">
        <v>478</v>
      </c>
      <c r="D4076" t="s">
        <v>481</v>
      </c>
      <c r="E4076" s="264" t="s">
        <v>7750</v>
      </c>
    </row>
    <row r="4077" spans="1:5">
      <c r="A4077">
        <v>37744</v>
      </c>
      <c r="B4077" t="s">
        <v>5612</v>
      </c>
      <c r="C4077" t="s">
        <v>478</v>
      </c>
      <c r="D4077" t="s">
        <v>481</v>
      </c>
      <c r="E4077" s="264" t="s">
        <v>7751</v>
      </c>
    </row>
    <row r="4078" spans="1:5">
      <c r="A4078">
        <v>37741</v>
      </c>
      <c r="B4078" t="s">
        <v>5613</v>
      </c>
      <c r="C4078" t="s">
        <v>478</v>
      </c>
      <c r="D4078" t="s">
        <v>481</v>
      </c>
      <c r="E4078" s="264" t="s">
        <v>7752</v>
      </c>
    </row>
    <row r="4079" spans="1:5">
      <c r="A4079">
        <v>39396</v>
      </c>
      <c r="B4079" t="s">
        <v>5614</v>
      </c>
      <c r="C4079" t="s">
        <v>478</v>
      </c>
      <c r="D4079" t="s">
        <v>481</v>
      </c>
      <c r="E4079" s="264" t="s">
        <v>9932</v>
      </c>
    </row>
    <row r="4080" spans="1:5">
      <c r="A4080">
        <v>39392</v>
      </c>
      <c r="B4080" t="s">
        <v>5615</v>
      </c>
      <c r="C4080" t="s">
        <v>478</v>
      </c>
      <c r="D4080" t="s">
        <v>481</v>
      </c>
      <c r="E4080" s="264" t="s">
        <v>9933</v>
      </c>
    </row>
    <row r="4081" spans="1:5">
      <c r="A4081">
        <v>39393</v>
      </c>
      <c r="B4081" t="s">
        <v>5616</v>
      </c>
      <c r="C4081" t="s">
        <v>478</v>
      </c>
      <c r="D4081" t="s">
        <v>481</v>
      </c>
      <c r="E4081" s="264" t="s">
        <v>9934</v>
      </c>
    </row>
    <row r="4082" spans="1:5">
      <c r="A4082">
        <v>39394</v>
      </c>
      <c r="B4082" t="s">
        <v>5617</v>
      </c>
      <c r="C4082" t="s">
        <v>478</v>
      </c>
      <c r="D4082" t="s">
        <v>481</v>
      </c>
      <c r="E4082" s="264" t="s">
        <v>9935</v>
      </c>
    </row>
    <row r="4083" spans="1:5">
      <c r="A4083">
        <v>39395</v>
      </c>
      <c r="B4083" t="s">
        <v>5618</v>
      </c>
      <c r="C4083" t="s">
        <v>478</v>
      </c>
      <c r="D4083" t="s">
        <v>481</v>
      </c>
      <c r="E4083" s="264" t="s">
        <v>9936</v>
      </c>
    </row>
    <row r="4084" spans="1:5">
      <c r="A4084">
        <v>14618</v>
      </c>
      <c r="B4084" t="s">
        <v>5619</v>
      </c>
      <c r="C4084" t="s">
        <v>478</v>
      </c>
      <c r="D4084" t="s">
        <v>479</v>
      </c>
      <c r="E4084" s="264" t="s">
        <v>9937</v>
      </c>
    </row>
    <row r="4085" spans="1:5">
      <c r="A4085">
        <v>40269</v>
      </c>
      <c r="B4085" t="s">
        <v>5620</v>
      </c>
      <c r="C4085" t="s">
        <v>478</v>
      </c>
      <c r="D4085" t="s">
        <v>479</v>
      </c>
      <c r="E4085" s="264" t="s">
        <v>9938</v>
      </c>
    </row>
    <row r="4086" spans="1:5">
      <c r="A4086">
        <v>6110</v>
      </c>
      <c r="B4086" t="s">
        <v>5621</v>
      </c>
      <c r="C4086" t="s">
        <v>482</v>
      </c>
      <c r="D4086" t="s">
        <v>479</v>
      </c>
      <c r="E4086" s="264" t="s">
        <v>831</v>
      </c>
    </row>
    <row r="4087" spans="1:5">
      <c r="A4087">
        <v>40910</v>
      </c>
      <c r="B4087" t="s">
        <v>5622</v>
      </c>
      <c r="C4087" t="s">
        <v>488</v>
      </c>
      <c r="D4087" t="s">
        <v>479</v>
      </c>
      <c r="E4087" s="264" t="s">
        <v>832</v>
      </c>
    </row>
    <row r="4088" spans="1:5">
      <c r="A4088">
        <v>6111</v>
      </c>
      <c r="B4088" t="s">
        <v>5623</v>
      </c>
      <c r="C4088" t="s">
        <v>482</v>
      </c>
      <c r="D4088" t="s">
        <v>484</v>
      </c>
      <c r="E4088" s="264" t="s">
        <v>1857</v>
      </c>
    </row>
    <row r="4089" spans="1:5">
      <c r="A4089">
        <v>41084</v>
      </c>
      <c r="B4089" t="s">
        <v>5624</v>
      </c>
      <c r="C4089" t="s">
        <v>488</v>
      </c>
      <c r="D4089" t="s">
        <v>479</v>
      </c>
      <c r="E4089" s="264" t="s">
        <v>1859</v>
      </c>
    </row>
    <row r="4090" spans="1:5">
      <c r="A4090">
        <v>44535</v>
      </c>
      <c r="B4090" t="s">
        <v>5625</v>
      </c>
      <c r="C4090" t="s">
        <v>483</v>
      </c>
      <c r="D4090" t="s">
        <v>479</v>
      </c>
      <c r="E4090" s="264" t="s">
        <v>9939</v>
      </c>
    </row>
    <row r="4091" spans="1:5">
      <c r="A4091">
        <v>38637</v>
      </c>
      <c r="B4091" t="s">
        <v>5626</v>
      </c>
      <c r="C4091" t="s">
        <v>478</v>
      </c>
      <c r="D4091" t="s">
        <v>479</v>
      </c>
      <c r="E4091" s="264" t="s">
        <v>5627</v>
      </c>
    </row>
    <row r="4092" spans="1:5">
      <c r="A4092">
        <v>6150</v>
      </c>
      <c r="B4092" t="s">
        <v>5628</v>
      </c>
      <c r="C4092" t="s">
        <v>478</v>
      </c>
      <c r="D4092" t="s">
        <v>479</v>
      </c>
      <c r="E4092" s="264" t="s">
        <v>929</v>
      </c>
    </row>
    <row r="4093" spans="1:5">
      <c r="A4093">
        <v>6136</v>
      </c>
      <c r="B4093" t="s">
        <v>5629</v>
      </c>
      <c r="C4093" t="s">
        <v>478</v>
      </c>
      <c r="D4093" t="s">
        <v>484</v>
      </c>
      <c r="E4093" s="264" t="s">
        <v>5630</v>
      </c>
    </row>
    <row r="4094" spans="1:5">
      <c r="A4094">
        <v>38638</v>
      </c>
      <c r="B4094" t="s">
        <v>5631</v>
      </c>
      <c r="C4094" t="s">
        <v>478</v>
      </c>
      <c r="D4094" t="s">
        <v>479</v>
      </c>
      <c r="E4094" s="264" t="s">
        <v>5632</v>
      </c>
    </row>
    <row r="4095" spans="1:5">
      <c r="A4095">
        <v>20262</v>
      </c>
      <c r="B4095" t="s">
        <v>5633</v>
      </c>
      <c r="C4095" t="s">
        <v>478</v>
      </c>
      <c r="D4095" t="s">
        <v>479</v>
      </c>
      <c r="E4095" s="264" t="s">
        <v>9940</v>
      </c>
    </row>
    <row r="4096" spans="1:5">
      <c r="A4096">
        <v>6148</v>
      </c>
      <c r="B4096" t="s">
        <v>5634</v>
      </c>
      <c r="C4096" t="s">
        <v>478</v>
      </c>
      <c r="D4096" t="s">
        <v>484</v>
      </c>
      <c r="E4096" s="264" t="s">
        <v>1227</v>
      </c>
    </row>
    <row r="4097" spans="1:5">
      <c r="A4097">
        <v>6145</v>
      </c>
      <c r="B4097" t="s">
        <v>5635</v>
      </c>
      <c r="C4097" t="s">
        <v>478</v>
      </c>
      <c r="D4097" t="s">
        <v>479</v>
      </c>
      <c r="E4097" s="264" t="s">
        <v>9197</v>
      </c>
    </row>
    <row r="4098" spans="1:5">
      <c r="A4098">
        <v>6149</v>
      </c>
      <c r="B4098" t="s">
        <v>5636</v>
      </c>
      <c r="C4098" t="s">
        <v>478</v>
      </c>
      <c r="D4098" t="s">
        <v>479</v>
      </c>
      <c r="E4098" s="264" t="s">
        <v>7417</v>
      </c>
    </row>
    <row r="4099" spans="1:5">
      <c r="A4099">
        <v>6146</v>
      </c>
      <c r="B4099" t="s">
        <v>5637</v>
      </c>
      <c r="C4099" t="s">
        <v>478</v>
      </c>
      <c r="D4099" t="s">
        <v>479</v>
      </c>
      <c r="E4099" s="264" t="s">
        <v>7479</v>
      </c>
    </row>
    <row r="4100" spans="1:5">
      <c r="A4100">
        <v>44536</v>
      </c>
      <c r="B4100" t="s">
        <v>5638</v>
      </c>
      <c r="C4100" t="s">
        <v>486</v>
      </c>
      <c r="D4100" t="s">
        <v>479</v>
      </c>
      <c r="E4100" s="264" t="s">
        <v>1111</v>
      </c>
    </row>
    <row r="4101" spans="1:5">
      <c r="A4101">
        <v>39961</v>
      </c>
      <c r="B4101" t="s">
        <v>5639</v>
      </c>
      <c r="C4101" t="s">
        <v>478</v>
      </c>
      <c r="D4101" t="s">
        <v>479</v>
      </c>
      <c r="E4101" s="264" t="s">
        <v>9941</v>
      </c>
    </row>
    <row r="4102" spans="1:5">
      <c r="A4102">
        <v>42433</v>
      </c>
      <c r="B4102" t="s">
        <v>5640</v>
      </c>
      <c r="C4102" t="s">
        <v>478</v>
      </c>
      <c r="D4102" t="s">
        <v>481</v>
      </c>
      <c r="E4102" s="264" t="s">
        <v>7205</v>
      </c>
    </row>
    <row r="4103" spans="1:5">
      <c r="A4103">
        <v>42434</v>
      </c>
      <c r="B4103" t="s">
        <v>5641</v>
      </c>
      <c r="C4103" t="s">
        <v>478</v>
      </c>
      <c r="D4103" t="s">
        <v>481</v>
      </c>
      <c r="E4103" s="264" t="s">
        <v>7206</v>
      </c>
    </row>
    <row r="4104" spans="1:5">
      <c r="A4104">
        <v>42435</v>
      </c>
      <c r="B4104" t="s">
        <v>5642</v>
      </c>
      <c r="C4104" t="s">
        <v>478</v>
      </c>
      <c r="D4104" t="s">
        <v>481</v>
      </c>
      <c r="E4104" s="264" t="s">
        <v>7207</v>
      </c>
    </row>
    <row r="4105" spans="1:5">
      <c r="A4105">
        <v>38061</v>
      </c>
      <c r="B4105" t="s">
        <v>5643</v>
      </c>
      <c r="C4105" t="s">
        <v>478</v>
      </c>
      <c r="D4105" t="s">
        <v>481</v>
      </c>
      <c r="E4105" s="264" t="s">
        <v>7747</v>
      </c>
    </row>
    <row r="4106" spans="1:5">
      <c r="A4106">
        <v>20250</v>
      </c>
      <c r="B4106" t="s">
        <v>5644</v>
      </c>
      <c r="C4106" t="s">
        <v>486</v>
      </c>
      <c r="D4106" t="s">
        <v>484</v>
      </c>
      <c r="E4106" s="264" t="s">
        <v>1118</v>
      </c>
    </row>
    <row r="4107" spans="1:5">
      <c r="A4107">
        <v>13388</v>
      </c>
      <c r="B4107" t="s">
        <v>5645</v>
      </c>
      <c r="C4107" t="s">
        <v>486</v>
      </c>
      <c r="D4107" t="s">
        <v>479</v>
      </c>
      <c r="E4107" s="264" t="s">
        <v>9942</v>
      </c>
    </row>
    <row r="4108" spans="1:5">
      <c r="A4108">
        <v>39914</v>
      </c>
      <c r="B4108" t="s">
        <v>5646</v>
      </c>
      <c r="C4108" t="s">
        <v>486</v>
      </c>
      <c r="D4108" t="s">
        <v>481</v>
      </c>
      <c r="E4108" s="264" t="s">
        <v>9943</v>
      </c>
    </row>
    <row r="4109" spans="1:5">
      <c r="A4109">
        <v>12732</v>
      </c>
      <c r="B4109" t="s">
        <v>5647</v>
      </c>
      <c r="C4109" t="s">
        <v>478</v>
      </c>
      <c r="D4109" t="s">
        <v>481</v>
      </c>
      <c r="E4109" s="264" t="s">
        <v>9944</v>
      </c>
    </row>
    <row r="4110" spans="1:5">
      <c r="A4110">
        <v>6160</v>
      </c>
      <c r="B4110" t="s">
        <v>9945</v>
      </c>
      <c r="C4110" t="s">
        <v>482</v>
      </c>
      <c r="D4110" t="s">
        <v>484</v>
      </c>
      <c r="E4110" s="264" t="s">
        <v>831</v>
      </c>
    </row>
    <row r="4111" spans="1:5">
      <c r="A4111">
        <v>41087</v>
      </c>
      <c r="B4111" t="s">
        <v>5648</v>
      </c>
      <c r="C4111" t="s">
        <v>488</v>
      </c>
      <c r="D4111" t="s">
        <v>479</v>
      </c>
      <c r="E4111" s="264" t="s">
        <v>832</v>
      </c>
    </row>
    <row r="4112" spans="1:5">
      <c r="A4112">
        <v>6166</v>
      </c>
      <c r="B4112" t="s">
        <v>9946</v>
      </c>
      <c r="C4112" t="s">
        <v>482</v>
      </c>
      <c r="D4112" t="s">
        <v>479</v>
      </c>
      <c r="E4112" s="264" t="s">
        <v>8821</v>
      </c>
    </row>
    <row r="4113" spans="1:5">
      <c r="A4113">
        <v>41088</v>
      </c>
      <c r="B4113" t="s">
        <v>5649</v>
      </c>
      <c r="C4113" t="s">
        <v>488</v>
      </c>
      <c r="D4113" t="s">
        <v>479</v>
      </c>
      <c r="E4113" s="264" t="s">
        <v>9947</v>
      </c>
    </row>
    <row r="4114" spans="1:5">
      <c r="A4114">
        <v>20232</v>
      </c>
      <c r="B4114" t="s">
        <v>5650</v>
      </c>
      <c r="C4114" t="s">
        <v>485</v>
      </c>
      <c r="D4114" t="s">
        <v>481</v>
      </c>
      <c r="E4114" s="264" t="s">
        <v>9948</v>
      </c>
    </row>
    <row r="4115" spans="1:5">
      <c r="A4115">
        <v>10856</v>
      </c>
      <c r="B4115" t="s">
        <v>5651</v>
      </c>
      <c r="C4115" t="s">
        <v>485</v>
      </c>
      <c r="D4115" t="s">
        <v>481</v>
      </c>
      <c r="E4115" s="264" t="s">
        <v>9949</v>
      </c>
    </row>
    <row r="4116" spans="1:5">
      <c r="A4116">
        <v>4828</v>
      </c>
      <c r="B4116" t="s">
        <v>5652</v>
      </c>
      <c r="C4116" t="s">
        <v>485</v>
      </c>
      <c r="D4116" t="s">
        <v>481</v>
      </c>
      <c r="E4116" s="264" t="s">
        <v>9950</v>
      </c>
    </row>
    <row r="4117" spans="1:5">
      <c r="A4117">
        <v>20249</v>
      </c>
      <c r="B4117" t="s">
        <v>5653</v>
      </c>
      <c r="C4117" t="s">
        <v>485</v>
      </c>
      <c r="D4117" t="s">
        <v>481</v>
      </c>
      <c r="E4117" s="264" t="s">
        <v>9951</v>
      </c>
    </row>
    <row r="4118" spans="1:5">
      <c r="A4118">
        <v>11609</v>
      </c>
      <c r="B4118" t="s">
        <v>5654</v>
      </c>
      <c r="C4118" t="s">
        <v>487</v>
      </c>
      <c r="D4118" t="s">
        <v>479</v>
      </c>
      <c r="E4118" s="264" t="s">
        <v>9952</v>
      </c>
    </row>
    <row r="4119" spans="1:5">
      <c r="A4119">
        <v>20083</v>
      </c>
      <c r="B4119" t="s">
        <v>5655</v>
      </c>
      <c r="C4119" t="s">
        <v>478</v>
      </c>
      <c r="D4119" t="s">
        <v>479</v>
      </c>
      <c r="E4119" s="264" t="s">
        <v>9953</v>
      </c>
    </row>
    <row r="4120" spans="1:5">
      <c r="A4120">
        <v>10691</v>
      </c>
      <c r="B4120" t="s">
        <v>5656</v>
      </c>
      <c r="C4120" t="s">
        <v>487</v>
      </c>
      <c r="D4120" t="s">
        <v>479</v>
      </c>
      <c r="E4120" s="264" t="s">
        <v>9954</v>
      </c>
    </row>
    <row r="4121" spans="1:5">
      <c r="A4121">
        <v>12295</v>
      </c>
      <c r="B4121" t="s">
        <v>5657</v>
      </c>
      <c r="C4121" t="s">
        <v>478</v>
      </c>
      <c r="D4121" t="s">
        <v>479</v>
      </c>
      <c r="E4121" s="264" t="s">
        <v>8048</v>
      </c>
    </row>
    <row r="4122" spans="1:5">
      <c r="A4122">
        <v>12296</v>
      </c>
      <c r="B4122" t="s">
        <v>5658</v>
      </c>
      <c r="C4122" t="s">
        <v>478</v>
      </c>
      <c r="D4122" t="s">
        <v>479</v>
      </c>
      <c r="E4122" s="264" t="s">
        <v>7142</v>
      </c>
    </row>
    <row r="4123" spans="1:5">
      <c r="A4123">
        <v>12294</v>
      </c>
      <c r="B4123" t="s">
        <v>5659</v>
      </c>
      <c r="C4123" t="s">
        <v>478</v>
      </c>
      <c r="D4123" t="s">
        <v>479</v>
      </c>
      <c r="E4123" s="264" t="s">
        <v>8874</v>
      </c>
    </row>
    <row r="4124" spans="1:5">
      <c r="A4124">
        <v>14543</v>
      </c>
      <c r="B4124" t="s">
        <v>5660</v>
      </c>
      <c r="C4124" t="s">
        <v>478</v>
      </c>
      <c r="D4124" t="s">
        <v>479</v>
      </c>
      <c r="E4124" s="264" t="s">
        <v>8205</v>
      </c>
    </row>
    <row r="4125" spans="1:5">
      <c r="A4125">
        <v>13329</v>
      </c>
      <c r="B4125" t="s">
        <v>5661</v>
      </c>
      <c r="C4125" t="s">
        <v>478</v>
      </c>
      <c r="D4125" t="s">
        <v>484</v>
      </c>
      <c r="E4125" s="264" t="s">
        <v>8159</v>
      </c>
    </row>
    <row r="4126" spans="1:5">
      <c r="A4126">
        <v>21044</v>
      </c>
      <c r="B4126" t="s">
        <v>5662</v>
      </c>
      <c r="C4126" t="s">
        <v>478</v>
      </c>
      <c r="D4126" t="s">
        <v>479</v>
      </c>
      <c r="E4126" s="264" t="s">
        <v>9955</v>
      </c>
    </row>
    <row r="4127" spans="1:5">
      <c r="A4127">
        <v>21045</v>
      </c>
      <c r="B4127" t="s">
        <v>5663</v>
      </c>
      <c r="C4127" t="s">
        <v>478</v>
      </c>
      <c r="D4127" t="s">
        <v>479</v>
      </c>
      <c r="E4127" s="264" t="s">
        <v>9956</v>
      </c>
    </row>
    <row r="4128" spans="1:5">
      <c r="A4128">
        <v>21040</v>
      </c>
      <c r="B4128" t="s">
        <v>5664</v>
      </c>
      <c r="C4128" t="s">
        <v>478</v>
      </c>
      <c r="D4128" t="s">
        <v>484</v>
      </c>
      <c r="E4128" s="264" t="s">
        <v>9957</v>
      </c>
    </row>
    <row r="4129" spans="1:5">
      <c r="A4129">
        <v>21041</v>
      </c>
      <c r="B4129" t="s">
        <v>5665</v>
      </c>
      <c r="C4129" t="s">
        <v>478</v>
      </c>
      <c r="D4129" t="s">
        <v>479</v>
      </c>
      <c r="E4129" s="264" t="s">
        <v>7779</v>
      </c>
    </row>
    <row r="4130" spans="1:5">
      <c r="A4130">
        <v>21047</v>
      </c>
      <c r="B4130" t="s">
        <v>5666</v>
      </c>
      <c r="C4130" t="s">
        <v>478</v>
      </c>
      <c r="D4130" t="s">
        <v>479</v>
      </c>
      <c r="E4130" s="264" t="s">
        <v>9958</v>
      </c>
    </row>
    <row r="4131" spans="1:5">
      <c r="A4131">
        <v>21043</v>
      </c>
      <c r="B4131" t="s">
        <v>5667</v>
      </c>
      <c r="C4131" t="s">
        <v>478</v>
      </c>
      <c r="D4131" t="s">
        <v>479</v>
      </c>
      <c r="E4131" s="264" t="s">
        <v>9959</v>
      </c>
    </row>
    <row r="4132" spans="1:5">
      <c r="A4132">
        <v>21042</v>
      </c>
      <c r="B4132" t="s">
        <v>5668</v>
      </c>
      <c r="C4132" t="s">
        <v>478</v>
      </c>
      <c r="D4132" t="s">
        <v>479</v>
      </c>
      <c r="E4132" s="264" t="s">
        <v>9960</v>
      </c>
    </row>
    <row r="4133" spans="1:5">
      <c r="A4133">
        <v>14149</v>
      </c>
      <c r="B4133" t="s">
        <v>5669</v>
      </c>
      <c r="C4133" t="s">
        <v>495</v>
      </c>
      <c r="D4133" t="s">
        <v>481</v>
      </c>
      <c r="E4133" s="264" t="s">
        <v>9961</v>
      </c>
    </row>
    <row r="4134" spans="1:5">
      <c r="A4134">
        <v>38099</v>
      </c>
      <c r="B4134" t="s">
        <v>5670</v>
      </c>
      <c r="C4134" t="s">
        <v>478</v>
      </c>
      <c r="D4134" t="s">
        <v>479</v>
      </c>
      <c r="E4134" s="264" t="s">
        <v>7313</v>
      </c>
    </row>
    <row r="4135" spans="1:5">
      <c r="A4135">
        <v>38100</v>
      </c>
      <c r="B4135" t="s">
        <v>5671</v>
      </c>
      <c r="C4135" t="s">
        <v>478</v>
      </c>
      <c r="D4135" t="s">
        <v>479</v>
      </c>
      <c r="E4135" s="264" t="s">
        <v>914</v>
      </c>
    </row>
    <row r="4136" spans="1:5">
      <c r="A4136">
        <v>20061</v>
      </c>
      <c r="B4136" t="s">
        <v>5672</v>
      </c>
      <c r="C4136" t="s">
        <v>478</v>
      </c>
      <c r="D4136" t="s">
        <v>481</v>
      </c>
      <c r="E4136" s="264" t="s">
        <v>6875</v>
      </c>
    </row>
    <row r="4137" spans="1:5">
      <c r="A4137">
        <v>7576</v>
      </c>
      <c r="B4137" t="s">
        <v>5673</v>
      </c>
      <c r="C4137" t="s">
        <v>478</v>
      </c>
      <c r="D4137" t="s">
        <v>481</v>
      </c>
      <c r="E4137" s="264" t="s">
        <v>9962</v>
      </c>
    </row>
    <row r="4138" spans="1:5">
      <c r="A4138">
        <v>3384</v>
      </c>
      <c r="B4138" t="s">
        <v>5674</v>
      </c>
      <c r="C4138" t="s">
        <v>478</v>
      </c>
      <c r="D4138" t="s">
        <v>481</v>
      </c>
      <c r="E4138" s="264" t="s">
        <v>7016</v>
      </c>
    </row>
    <row r="4139" spans="1:5">
      <c r="A4139">
        <v>7572</v>
      </c>
      <c r="B4139" t="s">
        <v>5675</v>
      </c>
      <c r="C4139" t="s">
        <v>478</v>
      </c>
      <c r="D4139" t="s">
        <v>481</v>
      </c>
      <c r="E4139" s="264" t="s">
        <v>996</v>
      </c>
    </row>
    <row r="4140" spans="1:5">
      <c r="A4140">
        <v>3396</v>
      </c>
      <c r="B4140" t="s">
        <v>5676</v>
      </c>
      <c r="C4140" t="s">
        <v>478</v>
      </c>
      <c r="D4140" t="s">
        <v>481</v>
      </c>
      <c r="E4140" s="264" t="s">
        <v>7105</v>
      </c>
    </row>
    <row r="4141" spans="1:5">
      <c r="A4141">
        <v>37590</v>
      </c>
      <c r="B4141" t="s">
        <v>5677</v>
      </c>
      <c r="C4141" t="s">
        <v>478</v>
      </c>
      <c r="D4141" t="s">
        <v>481</v>
      </c>
      <c r="E4141" s="264" t="s">
        <v>9963</v>
      </c>
    </row>
    <row r="4142" spans="1:5">
      <c r="A4142">
        <v>37591</v>
      </c>
      <c r="B4142" t="s">
        <v>5678</v>
      </c>
      <c r="C4142" t="s">
        <v>478</v>
      </c>
      <c r="D4142" t="s">
        <v>481</v>
      </c>
      <c r="E4142" s="264" t="s">
        <v>9964</v>
      </c>
    </row>
    <row r="4143" spans="1:5">
      <c r="A4143">
        <v>12626</v>
      </c>
      <c r="B4143" t="s">
        <v>5679</v>
      </c>
      <c r="C4143" t="s">
        <v>478</v>
      </c>
      <c r="D4143" t="s">
        <v>481</v>
      </c>
      <c r="E4143" s="264" t="s">
        <v>9965</v>
      </c>
    </row>
    <row r="4144" spans="1:5">
      <c r="A4144">
        <v>11033</v>
      </c>
      <c r="B4144" t="s">
        <v>5680</v>
      </c>
      <c r="C4144" t="s">
        <v>478</v>
      </c>
      <c r="D4144" t="s">
        <v>479</v>
      </c>
      <c r="E4144" s="264" t="s">
        <v>1104</v>
      </c>
    </row>
    <row r="4145" spans="1:5">
      <c r="A4145">
        <v>390</v>
      </c>
      <c r="B4145" t="s">
        <v>5681</v>
      </c>
      <c r="C4145" t="s">
        <v>478</v>
      </c>
      <c r="D4145" t="s">
        <v>481</v>
      </c>
      <c r="E4145" s="264" t="s">
        <v>7965</v>
      </c>
    </row>
    <row r="4146" spans="1:5">
      <c r="A4146">
        <v>42436</v>
      </c>
      <c r="B4146" t="s">
        <v>5682</v>
      </c>
      <c r="C4146" t="s">
        <v>478</v>
      </c>
      <c r="D4146" t="s">
        <v>481</v>
      </c>
      <c r="E4146" s="264" t="s">
        <v>7210</v>
      </c>
    </row>
    <row r="4147" spans="1:5">
      <c r="A4147">
        <v>6193</v>
      </c>
      <c r="B4147" t="s">
        <v>5683</v>
      </c>
      <c r="C4147" t="s">
        <v>485</v>
      </c>
      <c r="D4147" t="s">
        <v>479</v>
      </c>
      <c r="E4147" s="264" t="s">
        <v>9966</v>
      </c>
    </row>
    <row r="4148" spans="1:5">
      <c r="A4148">
        <v>6194</v>
      </c>
      <c r="B4148" t="s">
        <v>5684</v>
      </c>
      <c r="C4148" t="s">
        <v>485</v>
      </c>
      <c r="D4148" t="s">
        <v>479</v>
      </c>
      <c r="E4148" s="264" t="s">
        <v>9967</v>
      </c>
    </row>
    <row r="4149" spans="1:5">
      <c r="A4149">
        <v>10567</v>
      </c>
      <c r="B4149" t="s">
        <v>5685</v>
      </c>
      <c r="C4149" t="s">
        <v>485</v>
      </c>
      <c r="D4149" t="s">
        <v>479</v>
      </c>
      <c r="E4149" s="264" t="s">
        <v>6983</v>
      </c>
    </row>
    <row r="4150" spans="1:5">
      <c r="A4150">
        <v>6212</v>
      </c>
      <c r="B4150" t="s">
        <v>5686</v>
      </c>
      <c r="C4150" t="s">
        <v>485</v>
      </c>
      <c r="D4150" t="s">
        <v>484</v>
      </c>
      <c r="E4150" s="264" t="s">
        <v>987</v>
      </c>
    </row>
    <row r="4151" spans="1:5">
      <c r="A4151">
        <v>3993</v>
      </c>
      <c r="B4151" t="s">
        <v>5687</v>
      </c>
      <c r="C4151" t="s">
        <v>480</v>
      </c>
      <c r="D4151" t="s">
        <v>479</v>
      </c>
      <c r="E4151" s="264" t="s">
        <v>9968</v>
      </c>
    </row>
    <row r="4152" spans="1:5">
      <c r="A4152">
        <v>3990</v>
      </c>
      <c r="B4152" t="s">
        <v>5688</v>
      </c>
      <c r="C4152" t="s">
        <v>485</v>
      </c>
      <c r="D4152" t="s">
        <v>479</v>
      </c>
      <c r="E4152" s="264" t="s">
        <v>7046</v>
      </c>
    </row>
    <row r="4153" spans="1:5">
      <c r="A4153">
        <v>3992</v>
      </c>
      <c r="B4153" t="s">
        <v>5689</v>
      </c>
      <c r="C4153" t="s">
        <v>485</v>
      </c>
      <c r="D4153" t="s">
        <v>479</v>
      </c>
      <c r="E4153" s="264" t="s">
        <v>8674</v>
      </c>
    </row>
    <row r="4154" spans="1:5">
      <c r="A4154">
        <v>6178</v>
      </c>
      <c r="B4154" t="s">
        <v>5690</v>
      </c>
      <c r="C4154" t="s">
        <v>480</v>
      </c>
      <c r="D4154" t="s">
        <v>479</v>
      </c>
      <c r="E4154" s="264" t="s">
        <v>9969</v>
      </c>
    </row>
    <row r="4155" spans="1:5">
      <c r="A4155">
        <v>6180</v>
      </c>
      <c r="B4155" t="s">
        <v>5691</v>
      </c>
      <c r="C4155" t="s">
        <v>480</v>
      </c>
      <c r="D4155" t="s">
        <v>484</v>
      </c>
      <c r="E4155" s="264" t="s">
        <v>9970</v>
      </c>
    </row>
    <row r="4156" spans="1:5">
      <c r="A4156">
        <v>6182</v>
      </c>
      <c r="B4156" t="s">
        <v>5692</v>
      </c>
      <c r="C4156" t="s">
        <v>480</v>
      </c>
      <c r="D4156" t="s">
        <v>479</v>
      </c>
      <c r="E4156" s="264" t="s">
        <v>9971</v>
      </c>
    </row>
    <row r="4157" spans="1:5">
      <c r="A4157">
        <v>43614</v>
      </c>
      <c r="B4157" t="s">
        <v>5693</v>
      </c>
      <c r="C4157" t="s">
        <v>485</v>
      </c>
      <c r="D4157" t="s">
        <v>479</v>
      </c>
      <c r="E4157" s="264" t="s">
        <v>9972</v>
      </c>
    </row>
    <row r="4158" spans="1:5">
      <c r="A4158">
        <v>6189</v>
      </c>
      <c r="B4158" t="s">
        <v>5694</v>
      </c>
      <c r="C4158" t="s">
        <v>485</v>
      </c>
      <c r="D4158" t="s">
        <v>479</v>
      </c>
      <c r="E4158" s="264" t="s">
        <v>9973</v>
      </c>
    </row>
    <row r="4159" spans="1:5">
      <c r="A4159">
        <v>6214</v>
      </c>
      <c r="B4159" t="s">
        <v>5695</v>
      </c>
      <c r="C4159" t="s">
        <v>480</v>
      </c>
      <c r="D4159" t="s">
        <v>479</v>
      </c>
      <c r="E4159" s="264" t="s">
        <v>9974</v>
      </c>
    </row>
    <row r="4160" spans="1:5">
      <c r="A4160">
        <v>36153</v>
      </c>
      <c r="B4160" t="s">
        <v>5696</v>
      </c>
      <c r="C4160" t="s">
        <v>478</v>
      </c>
      <c r="D4160" t="s">
        <v>479</v>
      </c>
      <c r="E4160" s="264" t="s">
        <v>9975</v>
      </c>
    </row>
    <row r="4161" spans="1:5">
      <c r="A4161">
        <v>10740</v>
      </c>
      <c r="B4161" t="s">
        <v>5697</v>
      </c>
      <c r="C4161" t="s">
        <v>478</v>
      </c>
      <c r="D4161" t="s">
        <v>481</v>
      </c>
      <c r="E4161" s="264" t="s">
        <v>7211</v>
      </c>
    </row>
    <row r="4162" spans="1:5">
      <c r="A4162">
        <v>13914</v>
      </c>
      <c r="B4162" t="s">
        <v>5698</v>
      </c>
      <c r="C4162" t="s">
        <v>478</v>
      </c>
      <c r="D4162" t="s">
        <v>481</v>
      </c>
      <c r="E4162" s="264" t="s">
        <v>7212</v>
      </c>
    </row>
    <row r="4163" spans="1:5">
      <c r="A4163">
        <v>10742</v>
      </c>
      <c r="B4163" t="s">
        <v>5699</v>
      </c>
      <c r="C4163" t="s">
        <v>478</v>
      </c>
      <c r="D4163" t="s">
        <v>481</v>
      </c>
      <c r="E4163" s="264" t="s">
        <v>7213</v>
      </c>
    </row>
    <row r="4164" spans="1:5">
      <c r="A4164">
        <v>38465</v>
      </c>
      <c r="B4164" t="s">
        <v>5700</v>
      </c>
      <c r="C4164" t="s">
        <v>478</v>
      </c>
      <c r="D4164" t="s">
        <v>479</v>
      </c>
      <c r="E4164" s="264" t="s">
        <v>9976</v>
      </c>
    </row>
    <row r="4165" spans="1:5">
      <c r="A4165">
        <v>7543</v>
      </c>
      <c r="B4165" t="s">
        <v>5701</v>
      </c>
      <c r="C4165" t="s">
        <v>478</v>
      </c>
      <c r="D4165" t="s">
        <v>479</v>
      </c>
      <c r="E4165" s="264" t="s">
        <v>7061</v>
      </c>
    </row>
    <row r="4166" spans="1:5">
      <c r="A4166">
        <v>43427</v>
      </c>
      <c r="B4166" t="s">
        <v>5702</v>
      </c>
      <c r="C4166" t="s">
        <v>478</v>
      </c>
      <c r="D4166" t="s">
        <v>481</v>
      </c>
      <c r="E4166" s="264" t="s">
        <v>1262</v>
      </c>
    </row>
    <row r="4167" spans="1:5">
      <c r="A4167">
        <v>41613</v>
      </c>
      <c r="B4167" t="s">
        <v>5703</v>
      </c>
      <c r="C4167" t="s">
        <v>478</v>
      </c>
      <c r="D4167" t="s">
        <v>481</v>
      </c>
      <c r="E4167" s="264" t="s">
        <v>1263</v>
      </c>
    </row>
    <row r="4168" spans="1:5">
      <c r="A4168">
        <v>41614</v>
      </c>
      <c r="B4168" t="s">
        <v>5704</v>
      </c>
      <c r="C4168" t="s">
        <v>478</v>
      </c>
      <c r="D4168" t="s">
        <v>481</v>
      </c>
      <c r="E4168" s="264" t="s">
        <v>1173</v>
      </c>
    </row>
    <row r="4169" spans="1:5">
      <c r="A4169">
        <v>41615</v>
      </c>
      <c r="B4169" t="s">
        <v>5705</v>
      </c>
      <c r="C4169" t="s">
        <v>478</v>
      </c>
      <c r="D4169" t="s">
        <v>481</v>
      </c>
      <c r="E4169" s="264" t="s">
        <v>1264</v>
      </c>
    </row>
    <row r="4170" spans="1:5">
      <c r="A4170">
        <v>41616</v>
      </c>
      <c r="B4170" t="s">
        <v>5706</v>
      </c>
      <c r="C4170" t="s">
        <v>478</v>
      </c>
      <c r="D4170" t="s">
        <v>481</v>
      </c>
      <c r="E4170" s="264" t="s">
        <v>1265</v>
      </c>
    </row>
    <row r="4171" spans="1:5">
      <c r="A4171">
        <v>41617</v>
      </c>
      <c r="B4171" t="s">
        <v>5707</v>
      </c>
      <c r="C4171" t="s">
        <v>478</v>
      </c>
      <c r="D4171" t="s">
        <v>481</v>
      </c>
      <c r="E4171" s="264" t="s">
        <v>1266</v>
      </c>
    </row>
    <row r="4172" spans="1:5">
      <c r="A4172">
        <v>41618</v>
      </c>
      <c r="B4172" t="s">
        <v>5708</v>
      </c>
      <c r="C4172" t="s">
        <v>478</v>
      </c>
      <c r="D4172" t="s">
        <v>481</v>
      </c>
      <c r="E4172" s="264" t="s">
        <v>1267</v>
      </c>
    </row>
    <row r="4173" spans="1:5">
      <c r="A4173">
        <v>43428</v>
      </c>
      <c r="B4173" t="s">
        <v>5709</v>
      </c>
      <c r="C4173" t="s">
        <v>478</v>
      </c>
      <c r="D4173" t="s">
        <v>481</v>
      </c>
      <c r="E4173" s="264" t="s">
        <v>1268</v>
      </c>
    </row>
    <row r="4174" spans="1:5">
      <c r="A4174">
        <v>41619</v>
      </c>
      <c r="B4174" t="s">
        <v>5710</v>
      </c>
      <c r="C4174" t="s">
        <v>478</v>
      </c>
      <c r="D4174" t="s">
        <v>481</v>
      </c>
      <c r="E4174" s="264" t="s">
        <v>842</v>
      </c>
    </row>
    <row r="4175" spans="1:5">
      <c r="A4175">
        <v>41620</v>
      </c>
      <c r="B4175" t="s">
        <v>5711</v>
      </c>
      <c r="C4175" t="s">
        <v>478</v>
      </c>
      <c r="D4175" t="s">
        <v>481</v>
      </c>
      <c r="E4175" s="264" t="s">
        <v>1269</v>
      </c>
    </row>
    <row r="4176" spans="1:5">
      <c r="A4176">
        <v>41622</v>
      </c>
      <c r="B4176" t="s">
        <v>5712</v>
      </c>
      <c r="C4176" t="s">
        <v>478</v>
      </c>
      <c r="D4176" t="s">
        <v>481</v>
      </c>
      <c r="E4176" s="264" t="s">
        <v>1270</v>
      </c>
    </row>
    <row r="4177" spans="1:5">
      <c r="A4177">
        <v>41623</v>
      </c>
      <c r="B4177" t="s">
        <v>5713</v>
      </c>
      <c r="C4177" t="s">
        <v>478</v>
      </c>
      <c r="D4177" t="s">
        <v>481</v>
      </c>
      <c r="E4177" s="264" t="s">
        <v>1271</v>
      </c>
    </row>
    <row r="4178" spans="1:5">
      <c r="A4178">
        <v>41624</v>
      </c>
      <c r="B4178" t="s">
        <v>5714</v>
      </c>
      <c r="C4178" t="s">
        <v>478</v>
      </c>
      <c r="D4178" t="s">
        <v>481</v>
      </c>
      <c r="E4178" s="264" t="s">
        <v>1272</v>
      </c>
    </row>
    <row r="4179" spans="1:5">
      <c r="A4179">
        <v>41625</v>
      </c>
      <c r="B4179" t="s">
        <v>5715</v>
      </c>
      <c r="C4179" t="s">
        <v>478</v>
      </c>
      <c r="D4179" t="s">
        <v>481</v>
      </c>
      <c r="E4179" s="264" t="s">
        <v>1273</v>
      </c>
    </row>
    <row r="4180" spans="1:5">
      <c r="A4180">
        <v>39352</v>
      </c>
      <c r="B4180" t="s">
        <v>5716</v>
      </c>
      <c r="C4180" t="s">
        <v>478</v>
      </c>
      <c r="D4180" t="s">
        <v>479</v>
      </c>
      <c r="E4180" s="264" t="s">
        <v>7006</v>
      </c>
    </row>
    <row r="4181" spans="1:5">
      <c r="A4181">
        <v>39346</v>
      </c>
      <c r="B4181" t="s">
        <v>5717</v>
      </c>
      <c r="C4181" t="s">
        <v>478</v>
      </c>
      <c r="D4181" t="s">
        <v>479</v>
      </c>
      <c r="E4181" s="264" t="s">
        <v>7006</v>
      </c>
    </row>
    <row r="4182" spans="1:5">
      <c r="A4182">
        <v>39350</v>
      </c>
      <c r="B4182" t="s">
        <v>5718</v>
      </c>
      <c r="C4182" t="s">
        <v>478</v>
      </c>
      <c r="D4182" t="s">
        <v>479</v>
      </c>
      <c r="E4182" s="264" t="s">
        <v>799</v>
      </c>
    </row>
    <row r="4183" spans="1:5">
      <c r="A4183">
        <v>39351</v>
      </c>
      <c r="B4183" t="s">
        <v>5719</v>
      </c>
      <c r="C4183" t="s">
        <v>478</v>
      </c>
      <c r="D4183" t="s">
        <v>479</v>
      </c>
      <c r="E4183" s="264" t="s">
        <v>7394</v>
      </c>
    </row>
    <row r="4184" spans="1:5">
      <c r="A4184">
        <v>38952</v>
      </c>
      <c r="B4184" t="s">
        <v>5720</v>
      </c>
      <c r="C4184" t="s">
        <v>478</v>
      </c>
      <c r="D4184" t="s">
        <v>481</v>
      </c>
      <c r="E4184" s="264" t="s">
        <v>7362</v>
      </c>
    </row>
    <row r="4185" spans="1:5">
      <c r="A4185">
        <v>38953</v>
      </c>
      <c r="B4185" t="s">
        <v>5721</v>
      </c>
      <c r="C4185" t="s">
        <v>478</v>
      </c>
      <c r="D4185" t="s">
        <v>481</v>
      </c>
      <c r="E4185" s="264" t="s">
        <v>9977</v>
      </c>
    </row>
    <row r="4186" spans="1:5">
      <c r="A4186">
        <v>38835</v>
      </c>
      <c r="B4186" t="s">
        <v>5722</v>
      </c>
      <c r="C4186" t="s">
        <v>478</v>
      </c>
      <c r="D4186" t="s">
        <v>481</v>
      </c>
      <c r="E4186" s="264" t="s">
        <v>7632</v>
      </c>
    </row>
    <row r="4187" spans="1:5">
      <c r="A4187">
        <v>38837</v>
      </c>
      <c r="B4187" t="s">
        <v>5723</v>
      </c>
      <c r="C4187" t="s">
        <v>478</v>
      </c>
      <c r="D4187" t="s">
        <v>481</v>
      </c>
      <c r="E4187" s="264" t="s">
        <v>9978</v>
      </c>
    </row>
    <row r="4188" spans="1:5">
      <c r="A4188">
        <v>38836</v>
      </c>
      <c r="B4188" t="s">
        <v>5724</v>
      </c>
      <c r="C4188" t="s">
        <v>478</v>
      </c>
      <c r="D4188" t="s">
        <v>481</v>
      </c>
      <c r="E4188" s="264" t="s">
        <v>9328</v>
      </c>
    </row>
    <row r="4189" spans="1:5">
      <c r="A4189">
        <v>2666</v>
      </c>
      <c r="B4189" t="s">
        <v>5725</v>
      </c>
      <c r="C4189" t="s">
        <v>478</v>
      </c>
      <c r="D4189" t="s">
        <v>479</v>
      </c>
      <c r="E4189" s="264" t="s">
        <v>9808</v>
      </c>
    </row>
    <row r="4190" spans="1:5">
      <c r="A4190">
        <v>2668</v>
      </c>
      <c r="B4190" t="s">
        <v>5726</v>
      </c>
      <c r="C4190" t="s">
        <v>478</v>
      </c>
      <c r="D4190" t="s">
        <v>479</v>
      </c>
      <c r="E4190" s="264" t="s">
        <v>1018</v>
      </c>
    </row>
    <row r="4191" spans="1:5">
      <c r="A4191">
        <v>2664</v>
      </c>
      <c r="B4191" t="s">
        <v>5727</v>
      </c>
      <c r="C4191" t="s">
        <v>478</v>
      </c>
      <c r="D4191" t="s">
        <v>479</v>
      </c>
      <c r="E4191" s="264" t="s">
        <v>9647</v>
      </c>
    </row>
    <row r="4192" spans="1:5">
      <c r="A4192">
        <v>2662</v>
      </c>
      <c r="B4192" t="s">
        <v>5728</v>
      </c>
      <c r="C4192" t="s">
        <v>478</v>
      </c>
      <c r="D4192" t="s">
        <v>479</v>
      </c>
      <c r="E4192" s="264" t="s">
        <v>8975</v>
      </c>
    </row>
    <row r="4193" spans="1:5">
      <c r="A4193">
        <v>20964</v>
      </c>
      <c r="B4193" t="s">
        <v>5729</v>
      </c>
      <c r="C4193" t="s">
        <v>478</v>
      </c>
      <c r="D4193" t="s">
        <v>479</v>
      </c>
      <c r="E4193" s="264" t="s">
        <v>4615</v>
      </c>
    </row>
    <row r="4194" spans="1:5">
      <c r="A4194">
        <v>10905</v>
      </c>
      <c r="B4194" t="s">
        <v>5730</v>
      </c>
      <c r="C4194" t="s">
        <v>478</v>
      </c>
      <c r="D4194" t="s">
        <v>479</v>
      </c>
      <c r="E4194" s="264" t="s">
        <v>7763</v>
      </c>
    </row>
    <row r="4195" spans="1:5">
      <c r="A4195">
        <v>42703</v>
      </c>
      <c r="B4195" t="s">
        <v>5731</v>
      </c>
      <c r="C4195" t="s">
        <v>478</v>
      </c>
      <c r="D4195" t="s">
        <v>481</v>
      </c>
      <c r="E4195" s="264" t="s">
        <v>9979</v>
      </c>
    </row>
    <row r="4196" spans="1:5">
      <c r="A4196">
        <v>42704</v>
      </c>
      <c r="B4196" t="s">
        <v>5732</v>
      </c>
      <c r="C4196" t="s">
        <v>478</v>
      </c>
      <c r="D4196" t="s">
        <v>481</v>
      </c>
      <c r="E4196" s="264" t="s">
        <v>9980</v>
      </c>
    </row>
    <row r="4197" spans="1:5">
      <c r="A4197">
        <v>42705</v>
      </c>
      <c r="B4197" t="s">
        <v>5733</v>
      </c>
      <c r="C4197" t="s">
        <v>478</v>
      </c>
      <c r="D4197" t="s">
        <v>481</v>
      </c>
      <c r="E4197" s="264" t="s">
        <v>9981</v>
      </c>
    </row>
    <row r="4198" spans="1:5">
      <c r="A4198">
        <v>42706</v>
      </c>
      <c r="B4198" t="s">
        <v>5734</v>
      </c>
      <c r="C4198" t="s">
        <v>478</v>
      </c>
      <c r="D4198" t="s">
        <v>481</v>
      </c>
      <c r="E4198" s="264" t="s">
        <v>9982</v>
      </c>
    </row>
    <row r="4199" spans="1:5">
      <c r="A4199">
        <v>11289</v>
      </c>
      <c r="B4199" t="s">
        <v>5735</v>
      </c>
      <c r="C4199" t="s">
        <v>478</v>
      </c>
      <c r="D4199" t="s">
        <v>481</v>
      </c>
      <c r="E4199" s="264" t="s">
        <v>7247</v>
      </c>
    </row>
    <row r="4200" spans="1:5">
      <c r="A4200">
        <v>11241</v>
      </c>
      <c r="B4200" t="s">
        <v>5736</v>
      </c>
      <c r="C4200" t="s">
        <v>478</v>
      </c>
      <c r="D4200" t="s">
        <v>481</v>
      </c>
      <c r="E4200" s="264" t="s">
        <v>7764</v>
      </c>
    </row>
    <row r="4201" spans="1:5">
      <c r="A4201">
        <v>11301</v>
      </c>
      <c r="B4201" t="s">
        <v>7216</v>
      </c>
      <c r="C4201" t="s">
        <v>478</v>
      </c>
      <c r="D4201" t="s">
        <v>481</v>
      </c>
      <c r="E4201" s="264" t="s">
        <v>7765</v>
      </c>
    </row>
    <row r="4202" spans="1:5">
      <c r="A4202">
        <v>21090</v>
      </c>
      <c r="B4202" t="s">
        <v>7217</v>
      </c>
      <c r="C4202" t="s">
        <v>478</v>
      </c>
      <c r="D4202" t="s">
        <v>481</v>
      </c>
      <c r="E4202" s="264" t="s">
        <v>7766</v>
      </c>
    </row>
    <row r="4203" spans="1:5">
      <c r="A4203">
        <v>11315</v>
      </c>
      <c r="B4203" t="s">
        <v>7218</v>
      </c>
      <c r="C4203" t="s">
        <v>478</v>
      </c>
      <c r="D4203" t="s">
        <v>481</v>
      </c>
      <c r="E4203" s="264" t="s">
        <v>7456</v>
      </c>
    </row>
    <row r="4204" spans="1:5">
      <c r="A4204">
        <v>21071</v>
      </c>
      <c r="B4204" t="s">
        <v>7219</v>
      </c>
      <c r="C4204" t="s">
        <v>478</v>
      </c>
      <c r="D4204" t="s">
        <v>481</v>
      </c>
      <c r="E4204" s="264" t="s">
        <v>7767</v>
      </c>
    </row>
    <row r="4205" spans="1:5">
      <c r="A4205">
        <v>14112</v>
      </c>
      <c r="B4205" t="s">
        <v>7220</v>
      </c>
      <c r="C4205" t="s">
        <v>478</v>
      </c>
      <c r="D4205" t="s">
        <v>481</v>
      </c>
      <c r="E4205" s="264" t="s">
        <v>7768</v>
      </c>
    </row>
    <row r="4206" spans="1:5">
      <c r="A4206">
        <v>11316</v>
      </c>
      <c r="B4206" t="s">
        <v>7221</v>
      </c>
      <c r="C4206" t="s">
        <v>478</v>
      </c>
      <c r="D4206" t="s">
        <v>481</v>
      </c>
      <c r="E4206" s="264" t="s">
        <v>7769</v>
      </c>
    </row>
    <row r="4207" spans="1:5">
      <c r="A4207">
        <v>6243</v>
      </c>
      <c r="B4207" t="s">
        <v>7222</v>
      </c>
      <c r="C4207" t="s">
        <v>478</v>
      </c>
      <c r="D4207" t="s">
        <v>481</v>
      </c>
      <c r="E4207" s="264" t="s">
        <v>7770</v>
      </c>
    </row>
    <row r="4208" spans="1:5">
      <c r="A4208">
        <v>6240</v>
      </c>
      <c r="B4208" t="s">
        <v>7223</v>
      </c>
      <c r="C4208" t="s">
        <v>478</v>
      </c>
      <c r="D4208" t="s">
        <v>481</v>
      </c>
      <c r="E4208" s="264" t="s">
        <v>7771</v>
      </c>
    </row>
    <row r="4209" spans="1:5">
      <c r="A4209">
        <v>11296</v>
      </c>
      <c r="B4209" t="s">
        <v>7224</v>
      </c>
      <c r="C4209" t="s">
        <v>478</v>
      </c>
      <c r="D4209" t="s">
        <v>481</v>
      </c>
      <c r="E4209" s="264" t="s">
        <v>7772</v>
      </c>
    </row>
    <row r="4210" spans="1:5">
      <c r="A4210">
        <v>11299</v>
      </c>
      <c r="B4210" t="s">
        <v>7225</v>
      </c>
      <c r="C4210" t="s">
        <v>478</v>
      </c>
      <c r="D4210" t="s">
        <v>481</v>
      </c>
      <c r="E4210" s="264" t="s">
        <v>7773</v>
      </c>
    </row>
    <row r="4211" spans="1:5">
      <c r="A4211">
        <v>11688</v>
      </c>
      <c r="B4211" t="s">
        <v>5737</v>
      </c>
      <c r="C4211" t="s">
        <v>478</v>
      </c>
      <c r="D4211" t="s">
        <v>479</v>
      </c>
      <c r="E4211" s="264" t="s">
        <v>7774</v>
      </c>
    </row>
    <row r="4212" spans="1:5">
      <c r="A4212">
        <v>37736</v>
      </c>
      <c r="B4212" t="s">
        <v>5738</v>
      </c>
      <c r="C4212" t="s">
        <v>478</v>
      </c>
      <c r="D4212" t="s">
        <v>481</v>
      </c>
      <c r="E4212" s="264" t="s">
        <v>7226</v>
      </c>
    </row>
    <row r="4213" spans="1:5">
      <c r="A4213">
        <v>37739</v>
      </c>
      <c r="B4213" t="s">
        <v>5739</v>
      </c>
      <c r="C4213" t="s">
        <v>478</v>
      </c>
      <c r="D4213" t="s">
        <v>481</v>
      </c>
      <c r="E4213" s="264" t="s">
        <v>7227</v>
      </c>
    </row>
    <row r="4214" spans="1:5">
      <c r="A4214">
        <v>37740</v>
      </c>
      <c r="B4214" t="s">
        <v>5740</v>
      </c>
      <c r="C4214" t="s">
        <v>478</v>
      </c>
      <c r="D4214" t="s">
        <v>481</v>
      </c>
      <c r="E4214" s="264" t="s">
        <v>7228</v>
      </c>
    </row>
    <row r="4215" spans="1:5">
      <c r="A4215">
        <v>37738</v>
      </c>
      <c r="B4215" t="s">
        <v>5741</v>
      </c>
      <c r="C4215" t="s">
        <v>478</v>
      </c>
      <c r="D4215" t="s">
        <v>481</v>
      </c>
      <c r="E4215" s="264" t="s">
        <v>7229</v>
      </c>
    </row>
    <row r="4216" spans="1:5">
      <c r="A4216">
        <v>37737</v>
      </c>
      <c r="B4216" t="s">
        <v>5742</v>
      </c>
      <c r="C4216" t="s">
        <v>478</v>
      </c>
      <c r="D4216" t="s">
        <v>481</v>
      </c>
      <c r="E4216" s="264" t="s">
        <v>7230</v>
      </c>
    </row>
    <row r="4217" spans="1:5">
      <c r="A4217">
        <v>25014</v>
      </c>
      <c r="B4217" t="s">
        <v>5743</v>
      </c>
      <c r="C4217" t="s">
        <v>478</v>
      </c>
      <c r="D4217" t="s">
        <v>481</v>
      </c>
      <c r="E4217" s="264" t="s">
        <v>7231</v>
      </c>
    </row>
    <row r="4218" spans="1:5">
      <c r="A4218">
        <v>25013</v>
      </c>
      <c r="B4218" t="s">
        <v>5744</v>
      </c>
      <c r="C4218" t="s">
        <v>478</v>
      </c>
      <c r="D4218" t="s">
        <v>481</v>
      </c>
      <c r="E4218" s="264" t="s">
        <v>7232</v>
      </c>
    </row>
    <row r="4219" spans="1:5">
      <c r="A4219">
        <v>14405</v>
      </c>
      <c r="B4219" t="s">
        <v>5745</v>
      </c>
      <c r="C4219" t="s">
        <v>478</v>
      </c>
      <c r="D4219" t="s">
        <v>481</v>
      </c>
      <c r="E4219" s="264" t="s">
        <v>7233</v>
      </c>
    </row>
    <row r="4220" spans="1:5">
      <c r="A4220">
        <v>20271</v>
      </c>
      <c r="B4220" t="s">
        <v>5746</v>
      </c>
      <c r="C4220" t="s">
        <v>478</v>
      </c>
      <c r="D4220" t="s">
        <v>479</v>
      </c>
      <c r="E4220" s="264" t="s">
        <v>7234</v>
      </c>
    </row>
    <row r="4221" spans="1:5">
      <c r="A4221">
        <v>10423</v>
      </c>
      <c r="B4221" t="s">
        <v>5747</v>
      </c>
      <c r="C4221" t="s">
        <v>478</v>
      </c>
      <c r="D4221" t="s">
        <v>479</v>
      </c>
      <c r="E4221" s="264" t="s">
        <v>7235</v>
      </c>
    </row>
    <row r="4222" spans="1:5">
      <c r="A4222">
        <v>36790</v>
      </c>
      <c r="B4222" t="s">
        <v>5748</v>
      </c>
      <c r="C4222" t="s">
        <v>478</v>
      </c>
      <c r="D4222" t="s">
        <v>479</v>
      </c>
      <c r="E4222" s="264" t="s">
        <v>7775</v>
      </c>
    </row>
    <row r="4223" spans="1:5">
      <c r="A4223">
        <v>37589</v>
      </c>
      <c r="B4223" t="s">
        <v>5749</v>
      </c>
      <c r="C4223" t="s">
        <v>478</v>
      </c>
      <c r="D4223" t="s">
        <v>479</v>
      </c>
      <c r="E4223" s="264" t="s">
        <v>7776</v>
      </c>
    </row>
    <row r="4224" spans="1:5">
      <c r="A4224">
        <v>11690</v>
      </c>
      <c r="B4224" t="s">
        <v>5750</v>
      </c>
      <c r="C4224" t="s">
        <v>478</v>
      </c>
      <c r="D4224" t="s">
        <v>479</v>
      </c>
      <c r="E4224" s="264" t="s">
        <v>7777</v>
      </c>
    </row>
    <row r="4225" spans="1:5">
      <c r="A4225">
        <v>20234</v>
      </c>
      <c r="B4225" t="s">
        <v>5751</v>
      </c>
      <c r="C4225" t="s">
        <v>478</v>
      </c>
      <c r="D4225" t="s">
        <v>479</v>
      </c>
      <c r="E4225" s="264" t="s">
        <v>7778</v>
      </c>
    </row>
    <row r="4226" spans="1:5">
      <c r="A4226">
        <v>4763</v>
      </c>
      <c r="B4226" t="s">
        <v>7236</v>
      </c>
      <c r="C4226" t="s">
        <v>482</v>
      </c>
      <c r="D4226" t="s">
        <v>479</v>
      </c>
      <c r="E4226" s="264" t="s">
        <v>831</v>
      </c>
    </row>
    <row r="4227" spans="1:5">
      <c r="A4227">
        <v>41070</v>
      </c>
      <c r="B4227" t="s">
        <v>5752</v>
      </c>
      <c r="C4227" t="s">
        <v>488</v>
      </c>
      <c r="D4227" t="s">
        <v>479</v>
      </c>
      <c r="E4227" s="264" t="s">
        <v>832</v>
      </c>
    </row>
    <row r="4228" spans="1:5">
      <c r="A4228">
        <v>44480</v>
      </c>
      <c r="B4228" t="s">
        <v>5753</v>
      </c>
      <c r="C4228" t="s">
        <v>483</v>
      </c>
      <c r="D4228" t="s">
        <v>479</v>
      </c>
      <c r="E4228" s="264" t="s">
        <v>1281</v>
      </c>
    </row>
    <row r="4229" spans="1:5">
      <c r="A4229">
        <v>11457</v>
      </c>
      <c r="B4229" t="s">
        <v>5754</v>
      </c>
      <c r="C4229" t="s">
        <v>478</v>
      </c>
      <c r="D4229" t="s">
        <v>479</v>
      </c>
      <c r="E4229" s="264" t="s">
        <v>8255</v>
      </c>
    </row>
    <row r="4230" spans="1:5">
      <c r="A4230">
        <v>44073</v>
      </c>
      <c r="B4230" t="s">
        <v>5755</v>
      </c>
      <c r="C4230" t="s">
        <v>485</v>
      </c>
      <c r="D4230" t="s">
        <v>479</v>
      </c>
      <c r="E4230" s="264" t="s">
        <v>1073</v>
      </c>
    </row>
    <row r="4231" spans="1:5">
      <c r="A4231">
        <v>21121</v>
      </c>
      <c r="B4231" t="s">
        <v>5756</v>
      </c>
      <c r="C4231" t="s">
        <v>478</v>
      </c>
      <c r="D4231" t="s">
        <v>481</v>
      </c>
      <c r="E4231" s="264" t="s">
        <v>7005</v>
      </c>
    </row>
    <row r="4232" spans="1:5">
      <c r="A4232">
        <v>38010</v>
      </c>
      <c r="B4232" t="s">
        <v>5757</v>
      </c>
      <c r="C4232" t="s">
        <v>478</v>
      </c>
      <c r="D4232" t="s">
        <v>481</v>
      </c>
      <c r="E4232" s="264" t="s">
        <v>934</v>
      </c>
    </row>
    <row r="4233" spans="1:5">
      <c r="A4233">
        <v>38011</v>
      </c>
      <c r="B4233" t="s">
        <v>5758</v>
      </c>
      <c r="C4233" t="s">
        <v>478</v>
      </c>
      <c r="D4233" t="s">
        <v>481</v>
      </c>
      <c r="E4233" s="264" t="s">
        <v>1236</v>
      </c>
    </row>
    <row r="4234" spans="1:5">
      <c r="A4234">
        <v>38012</v>
      </c>
      <c r="B4234" t="s">
        <v>5759</v>
      </c>
      <c r="C4234" t="s">
        <v>478</v>
      </c>
      <c r="D4234" t="s">
        <v>481</v>
      </c>
      <c r="E4234" s="264" t="s">
        <v>7093</v>
      </c>
    </row>
    <row r="4235" spans="1:5">
      <c r="A4235">
        <v>38013</v>
      </c>
      <c r="B4235" t="s">
        <v>5760</v>
      </c>
      <c r="C4235" t="s">
        <v>478</v>
      </c>
      <c r="D4235" t="s">
        <v>481</v>
      </c>
      <c r="E4235" s="264" t="s">
        <v>7237</v>
      </c>
    </row>
    <row r="4236" spans="1:5">
      <c r="A4236">
        <v>38014</v>
      </c>
      <c r="B4236" t="s">
        <v>5761</v>
      </c>
      <c r="C4236" t="s">
        <v>478</v>
      </c>
      <c r="D4236" t="s">
        <v>481</v>
      </c>
      <c r="E4236" s="264" t="s">
        <v>7028</v>
      </c>
    </row>
    <row r="4237" spans="1:5">
      <c r="A4237">
        <v>38015</v>
      </c>
      <c r="B4237" t="s">
        <v>5762</v>
      </c>
      <c r="C4237" t="s">
        <v>478</v>
      </c>
      <c r="D4237" t="s">
        <v>481</v>
      </c>
      <c r="E4237" s="264" t="s">
        <v>7238</v>
      </c>
    </row>
    <row r="4238" spans="1:5">
      <c r="A4238">
        <v>38016</v>
      </c>
      <c r="B4238" t="s">
        <v>5763</v>
      </c>
      <c r="C4238" t="s">
        <v>478</v>
      </c>
      <c r="D4238" t="s">
        <v>481</v>
      </c>
      <c r="E4238" s="264" t="s">
        <v>7239</v>
      </c>
    </row>
    <row r="4239" spans="1:5">
      <c r="A4239">
        <v>12741</v>
      </c>
      <c r="B4239" t="s">
        <v>5764</v>
      </c>
      <c r="C4239" t="s">
        <v>478</v>
      </c>
      <c r="D4239" t="s">
        <v>481</v>
      </c>
      <c r="E4239" s="264" t="s">
        <v>9983</v>
      </c>
    </row>
    <row r="4240" spans="1:5">
      <c r="A4240">
        <v>12733</v>
      </c>
      <c r="B4240" t="s">
        <v>5765</v>
      </c>
      <c r="C4240" t="s">
        <v>478</v>
      </c>
      <c r="D4240" t="s">
        <v>481</v>
      </c>
      <c r="E4240" s="264" t="s">
        <v>9984</v>
      </c>
    </row>
    <row r="4241" spans="1:5">
      <c r="A4241">
        <v>12734</v>
      </c>
      <c r="B4241" t="s">
        <v>5766</v>
      </c>
      <c r="C4241" t="s">
        <v>478</v>
      </c>
      <c r="D4241" t="s">
        <v>481</v>
      </c>
      <c r="E4241" s="264" t="s">
        <v>6257</v>
      </c>
    </row>
    <row r="4242" spans="1:5">
      <c r="A4242">
        <v>12735</v>
      </c>
      <c r="B4242" t="s">
        <v>5767</v>
      </c>
      <c r="C4242" t="s">
        <v>478</v>
      </c>
      <c r="D4242" t="s">
        <v>481</v>
      </c>
      <c r="E4242" s="264" t="s">
        <v>8644</v>
      </c>
    </row>
    <row r="4243" spans="1:5">
      <c r="A4243">
        <v>12736</v>
      </c>
      <c r="B4243" t="s">
        <v>5768</v>
      </c>
      <c r="C4243" t="s">
        <v>478</v>
      </c>
      <c r="D4243" t="s">
        <v>481</v>
      </c>
      <c r="E4243" s="264" t="s">
        <v>8148</v>
      </c>
    </row>
    <row r="4244" spans="1:5">
      <c r="A4244">
        <v>12737</v>
      </c>
      <c r="B4244" t="s">
        <v>5770</v>
      </c>
      <c r="C4244" t="s">
        <v>478</v>
      </c>
      <c r="D4244" t="s">
        <v>481</v>
      </c>
      <c r="E4244" s="264" t="s">
        <v>9985</v>
      </c>
    </row>
    <row r="4245" spans="1:5">
      <c r="A4245">
        <v>12738</v>
      </c>
      <c r="B4245" t="s">
        <v>5771</v>
      </c>
      <c r="C4245" t="s">
        <v>478</v>
      </c>
      <c r="D4245" t="s">
        <v>481</v>
      </c>
      <c r="E4245" s="264" t="s">
        <v>9986</v>
      </c>
    </row>
    <row r="4246" spans="1:5">
      <c r="A4246">
        <v>12739</v>
      </c>
      <c r="B4246" t="s">
        <v>5772</v>
      </c>
      <c r="C4246" t="s">
        <v>478</v>
      </c>
      <c r="D4246" t="s">
        <v>481</v>
      </c>
      <c r="E4246" s="264" t="s">
        <v>9987</v>
      </c>
    </row>
    <row r="4247" spans="1:5">
      <c r="A4247">
        <v>12740</v>
      </c>
      <c r="B4247" t="s">
        <v>5773</v>
      </c>
      <c r="C4247" t="s">
        <v>478</v>
      </c>
      <c r="D4247" t="s">
        <v>481</v>
      </c>
      <c r="E4247" s="264" t="s">
        <v>9988</v>
      </c>
    </row>
    <row r="4248" spans="1:5">
      <c r="A4248">
        <v>6297</v>
      </c>
      <c r="B4248" t="s">
        <v>5774</v>
      </c>
      <c r="C4248" t="s">
        <v>478</v>
      </c>
      <c r="D4248" t="s">
        <v>481</v>
      </c>
      <c r="E4248" s="264" t="s">
        <v>9989</v>
      </c>
    </row>
    <row r="4249" spans="1:5">
      <c r="A4249">
        <v>6296</v>
      </c>
      <c r="B4249" t="s">
        <v>5775</v>
      </c>
      <c r="C4249" t="s">
        <v>478</v>
      </c>
      <c r="D4249" t="s">
        <v>481</v>
      </c>
      <c r="E4249" s="264" t="s">
        <v>7501</v>
      </c>
    </row>
    <row r="4250" spans="1:5">
      <c r="A4250">
        <v>6294</v>
      </c>
      <c r="B4250" t="s">
        <v>5776</v>
      </c>
      <c r="C4250" t="s">
        <v>478</v>
      </c>
      <c r="D4250" t="s">
        <v>481</v>
      </c>
      <c r="E4250" s="264" t="s">
        <v>7000</v>
      </c>
    </row>
    <row r="4251" spans="1:5">
      <c r="A4251">
        <v>6323</v>
      </c>
      <c r="B4251" t="s">
        <v>5777</v>
      </c>
      <c r="C4251" t="s">
        <v>478</v>
      </c>
      <c r="D4251" t="s">
        <v>481</v>
      </c>
      <c r="E4251" s="264" t="s">
        <v>8837</v>
      </c>
    </row>
    <row r="4252" spans="1:5">
      <c r="A4252">
        <v>6299</v>
      </c>
      <c r="B4252" t="s">
        <v>5778</v>
      </c>
      <c r="C4252" t="s">
        <v>478</v>
      </c>
      <c r="D4252" t="s">
        <v>481</v>
      </c>
      <c r="E4252" s="264" t="s">
        <v>9990</v>
      </c>
    </row>
    <row r="4253" spans="1:5">
      <c r="A4253">
        <v>6298</v>
      </c>
      <c r="B4253" t="s">
        <v>5779</v>
      </c>
      <c r="C4253" t="s">
        <v>478</v>
      </c>
      <c r="D4253" t="s">
        <v>481</v>
      </c>
      <c r="E4253" s="264" t="s">
        <v>9991</v>
      </c>
    </row>
    <row r="4254" spans="1:5">
      <c r="A4254">
        <v>6295</v>
      </c>
      <c r="B4254" t="s">
        <v>5780</v>
      </c>
      <c r="C4254" t="s">
        <v>478</v>
      </c>
      <c r="D4254" t="s">
        <v>481</v>
      </c>
      <c r="E4254" s="264" t="s">
        <v>7470</v>
      </c>
    </row>
    <row r="4255" spans="1:5">
      <c r="A4255">
        <v>6322</v>
      </c>
      <c r="B4255" t="s">
        <v>5781</v>
      </c>
      <c r="C4255" t="s">
        <v>478</v>
      </c>
      <c r="D4255" t="s">
        <v>481</v>
      </c>
      <c r="E4255" s="264" t="s">
        <v>9992</v>
      </c>
    </row>
    <row r="4256" spans="1:5">
      <c r="A4256">
        <v>6300</v>
      </c>
      <c r="B4256" t="s">
        <v>5782</v>
      </c>
      <c r="C4256" t="s">
        <v>478</v>
      </c>
      <c r="D4256" t="s">
        <v>481</v>
      </c>
      <c r="E4256" s="264" t="s">
        <v>9993</v>
      </c>
    </row>
    <row r="4257" spans="1:5">
      <c r="A4257">
        <v>6321</v>
      </c>
      <c r="B4257" t="s">
        <v>5783</v>
      </c>
      <c r="C4257" t="s">
        <v>478</v>
      </c>
      <c r="D4257" t="s">
        <v>481</v>
      </c>
      <c r="E4257" s="264" t="s">
        <v>9994</v>
      </c>
    </row>
    <row r="4258" spans="1:5">
      <c r="A4258">
        <v>6301</v>
      </c>
      <c r="B4258" t="s">
        <v>5784</v>
      </c>
      <c r="C4258" t="s">
        <v>478</v>
      </c>
      <c r="D4258" t="s">
        <v>481</v>
      </c>
      <c r="E4258" s="264" t="s">
        <v>9995</v>
      </c>
    </row>
    <row r="4259" spans="1:5">
      <c r="A4259">
        <v>7105</v>
      </c>
      <c r="B4259" t="s">
        <v>5785</v>
      </c>
      <c r="C4259" t="s">
        <v>478</v>
      </c>
      <c r="D4259" t="s">
        <v>479</v>
      </c>
      <c r="E4259" s="264" t="s">
        <v>9996</v>
      </c>
    </row>
    <row r="4260" spans="1:5">
      <c r="A4260">
        <v>20183</v>
      </c>
      <c r="B4260" t="s">
        <v>5786</v>
      </c>
      <c r="C4260" t="s">
        <v>478</v>
      </c>
      <c r="D4260" t="s">
        <v>479</v>
      </c>
      <c r="E4260" s="264" t="s">
        <v>9997</v>
      </c>
    </row>
    <row r="4261" spans="1:5">
      <c r="A4261">
        <v>38448</v>
      </c>
      <c r="B4261" t="s">
        <v>5787</v>
      </c>
      <c r="C4261" t="s">
        <v>478</v>
      </c>
      <c r="D4261" t="s">
        <v>479</v>
      </c>
      <c r="E4261" s="264" t="s">
        <v>9998</v>
      </c>
    </row>
    <row r="4262" spans="1:5">
      <c r="A4262">
        <v>20182</v>
      </c>
      <c r="B4262" t="s">
        <v>5788</v>
      </c>
      <c r="C4262" t="s">
        <v>478</v>
      </c>
      <c r="D4262" t="s">
        <v>479</v>
      </c>
      <c r="E4262" s="264" t="s">
        <v>9999</v>
      </c>
    </row>
    <row r="4263" spans="1:5">
      <c r="A4263">
        <v>7119</v>
      </c>
      <c r="B4263" t="s">
        <v>5789</v>
      </c>
      <c r="C4263" t="s">
        <v>478</v>
      </c>
      <c r="D4263" t="s">
        <v>479</v>
      </c>
      <c r="E4263" s="264" t="s">
        <v>8252</v>
      </c>
    </row>
    <row r="4264" spans="1:5">
      <c r="A4264">
        <v>7120</v>
      </c>
      <c r="B4264" t="s">
        <v>5790</v>
      </c>
      <c r="C4264" t="s">
        <v>478</v>
      </c>
      <c r="D4264" t="s">
        <v>479</v>
      </c>
      <c r="E4264" s="264" t="s">
        <v>10000</v>
      </c>
    </row>
    <row r="4265" spans="1:5">
      <c r="A4265">
        <v>6319</v>
      </c>
      <c r="B4265" t="s">
        <v>5791</v>
      </c>
      <c r="C4265" t="s">
        <v>478</v>
      </c>
      <c r="D4265" t="s">
        <v>481</v>
      </c>
      <c r="E4265" s="264" t="s">
        <v>10001</v>
      </c>
    </row>
    <row r="4266" spans="1:5">
      <c r="A4266">
        <v>6304</v>
      </c>
      <c r="B4266" t="s">
        <v>5792</v>
      </c>
      <c r="C4266" t="s">
        <v>478</v>
      </c>
      <c r="D4266" t="s">
        <v>481</v>
      </c>
      <c r="E4266" s="264" t="s">
        <v>10001</v>
      </c>
    </row>
    <row r="4267" spans="1:5">
      <c r="A4267">
        <v>21116</v>
      </c>
      <c r="B4267" t="s">
        <v>5793</v>
      </c>
      <c r="C4267" t="s">
        <v>478</v>
      </c>
      <c r="D4267" t="s">
        <v>481</v>
      </c>
      <c r="E4267" s="264" t="s">
        <v>10002</v>
      </c>
    </row>
    <row r="4268" spans="1:5">
      <c r="A4268">
        <v>6320</v>
      </c>
      <c r="B4268" t="s">
        <v>5794</v>
      </c>
      <c r="C4268" t="s">
        <v>478</v>
      </c>
      <c r="D4268" t="s">
        <v>481</v>
      </c>
      <c r="E4268" s="264" t="s">
        <v>9379</v>
      </c>
    </row>
    <row r="4269" spans="1:5">
      <c r="A4269">
        <v>6303</v>
      </c>
      <c r="B4269" t="s">
        <v>5795</v>
      </c>
      <c r="C4269" t="s">
        <v>478</v>
      </c>
      <c r="D4269" t="s">
        <v>481</v>
      </c>
      <c r="E4269" s="264" t="s">
        <v>9379</v>
      </c>
    </row>
    <row r="4270" spans="1:5">
      <c r="A4270">
        <v>6308</v>
      </c>
      <c r="B4270" t="s">
        <v>5796</v>
      </c>
      <c r="C4270" t="s">
        <v>478</v>
      </c>
      <c r="D4270" t="s">
        <v>481</v>
      </c>
      <c r="E4270" s="264" t="s">
        <v>10003</v>
      </c>
    </row>
    <row r="4271" spans="1:5">
      <c r="A4271">
        <v>6317</v>
      </c>
      <c r="B4271" t="s">
        <v>5797</v>
      </c>
      <c r="C4271" t="s">
        <v>478</v>
      </c>
      <c r="D4271" t="s">
        <v>481</v>
      </c>
      <c r="E4271" s="264" t="s">
        <v>10003</v>
      </c>
    </row>
    <row r="4272" spans="1:5">
      <c r="A4272">
        <v>6307</v>
      </c>
      <c r="B4272" t="s">
        <v>5798</v>
      </c>
      <c r="C4272" t="s">
        <v>478</v>
      </c>
      <c r="D4272" t="s">
        <v>481</v>
      </c>
      <c r="E4272" s="264" t="s">
        <v>10003</v>
      </c>
    </row>
    <row r="4273" spans="1:5">
      <c r="A4273">
        <v>6309</v>
      </c>
      <c r="B4273" t="s">
        <v>5799</v>
      </c>
      <c r="C4273" t="s">
        <v>478</v>
      </c>
      <c r="D4273" t="s">
        <v>481</v>
      </c>
      <c r="E4273" s="264" t="s">
        <v>10004</v>
      </c>
    </row>
    <row r="4274" spans="1:5">
      <c r="A4274">
        <v>6318</v>
      </c>
      <c r="B4274" t="s">
        <v>5800</v>
      </c>
      <c r="C4274" t="s">
        <v>478</v>
      </c>
      <c r="D4274" t="s">
        <v>481</v>
      </c>
      <c r="E4274" s="264" t="s">
        <v>10005</v>
      </c>
    </row>
    <row r="4275" spans="1:5">
      <c r="A4275">
        <v>6306</v>
      </c>
      <c r="B4275" t="s">
        <v>5801</v>
      </c>
      <c r="C4275" t="s">
        <v>478</v>
      </c>
      <c r="D4275" t="s">
        <v>481</v>
      </c>
      <c r="E4275" s="264" t="s">
        <v>10005</v>
      </c>
    </row>
    <row r="4276" spans="1:5">
      <c r="A4276">
        <v>6305</v>
      </c>
      <c r="B4276" t="s">
        <v>5802</v>
      </c>
      <c r="C4276" t="s">
        <v>478</v>
      </c>
      <c r="D4276" t="s">
        <v>481</v>
      </c>
      <c r="E4276" s="264" t="s">
        <v>10005</v>
      </c>
    </row>
    <row r="4277" spans="1:5">
      <c r="A4277">
        <v>6302</v>
      </c>
      <c r="B4277" t="s">
        <v>5803</v>
      </c>
      <c r="C4277" t="s">
        <v>478</v>
      </c>
      <c r="D4277" t="s">
        <v>481</v>
      </c>
      <c r="E4277" s="264" t="s">
        <v>8733</v>
      </c>
    </row>
    <row r="4278" spans="1:5">
      <c r="A4278">
        <v>6312</v>
      </c>
      <c r="B4278" t="s">
        <v>5804</v>
      </c>
      <c r="C4278" t="s">
        <v>478</v>
      </c>
      <c r="D4278" t="s">
        <v>481</v>
      </c>
      <c r="E4278" s="264" t="s">
        <v>10006</v>
      </c>
    </row>
    <row r="4279" spans="1:5">
      <c r="A4279">
        <v>6311</v>
      </c>
      <c r="B4279" t="s">
        <v>5805</v>
      </c>
      <c r="C4279" t="s">
        <v>478</v>
      </c>
      <c r="D4279" t="s">
        <v>481</v>
      </c>
      <c r="E4279" s="264" t="s">
        <v>10006</v>
      </c>
    </row>
    <row r="4280" spans="1:5">
      <c r="A4280">
        <v>6310</v>
      </c>
      <c r="B4280" t="s">
        <v>5806</v>
      </c>
      <c r="C4280" t="s">
        <v>478</v>
      </c>
      <c r="D4280" t="s">
        <v>481</v>
      </c>
      <c r="E4280" s="264" t="s">
        <v>10006</v>
      </c>
    </row>
    <row r="4281" spans="1:5">
      <c r="A4281">
        <v>6314</v>
      </c>
      <c r="B4281" t="s">
        <v>5807</v>
      </c>
      <c r="C4281" t="s">
        <v>478</v>
      </c>
      <c r="D4281" t="s">
        <v>481</v>
      </c>
      <c r="E4281" s="264" t="s">
        <v>10006</v>
      </c>
    </row>
    <row r="4282" spans="1:5">
      <c r="A4282">
        <v>6313</v>
      </c>
      <c r="B4282" t="s">
        <v>5808</v>
      </c>
      <c r="C4282" t="s">
        <v>478</v>
      </c>
      <c r="D4282" t="s">
        <v>481</v>
      </c>
      <c r="E4282" s="264" t="s">
        <v>10006</v>
      </c>
    </row>
    <row r="4283" spans="1:5">
      <c r="A4283">
        <v>6315</v>
      </c>
      <c r="B4283" t="s">
        <v>5809</v>
      </c>
      <c r="C4283" t="s">
        <v>478</v>
      </c>
      <c r="D4283" t="s">
        <v>481</v>
      </c>
      <c r="E4283" s="264" t="s">
        <v>10007</v>
      </c>
    </row>
    <row r="4284" spans="1:5">
      <c r="A4284">
        <v>6316</v>
      </c>
      <c r="B4284" t="s">
        <v>5810</v>
      </c>
      <c r="C4284" t="s">
        <v>478</v>
      </c>
      <c r="D4284" t="s">
        <v>481</v>
      </c>
      <c r="E4284" s="264" t="s">
        <v>10007</v>
      </c>
    </row>
    <row r="4285" spans="1:5">
      <c r="A4285">
        <v>38878</v>
      </c>
      <c r="B4285" t="s">
        <v>5811</v>
      </c>
      <c r="C4285" t="s">
        <v>478</v>
      </c>
      <c r="D4285" t="s">
        <v>481</v>
      </c>
      <c r="E4285" s="264" t="s">
        <v>10008</v>
      </c>
    </row>
    <row r="4286" spans="1:5">
      <c r="A4286">
        <v>38879</v>
      </c>
      <c r="B4286" t="s">
        <v>5812</v>
      </c>
      <c r="C4286" t="s">
        <v>478</v>
      </c>
      <c r="D4286" t="s">
        <v>481</v>
      </c>
      <c r="E4286" s="264" t="s">
        <v>10009</v>
      </c>
    </row>
    <row r="4287" spans="1:5">
      <c r="A4287">
        <v>38881</v>
      </c>
      <c r="B4287" t="s">
        <v>5813</v>
      </c>
      <c r="C4287" t="s">
        <v>478</v>
      </c>
      <c r="D4287" t="s">
        <v>481</v>
      </c>
      <c r="E4287" s="264" t="s">
        <v>8133</v>
      </c>
    </row>
    <row r="4288" spans="1:5">
      <c r="A4288">
        <v>38880</v>
      </c>
      <c r="B4288" t="s">
        <v>5814</v>
      </c>
      <c r="C4288" t="s">
        <v>478</v>
      </c>
      <c r="D4288" t="s">
        <v>481</v>
      </c>
      <c r="E4288" s="264" t="s">
        <v>7063</v>
      </c>
    </row>
    <row r="4289" spans="1:5">
      <c r="A4289">
        <v>38882</v>
      </c>
      <c r="B4289" t="s">
        <v>5815</v>
      </c>
      <c r="C4289" t="s">
        <v>478</v>
      </c>
      <c r="D4289" t="s">
        <v>481</v>
      </c>
      <c r="E4289" s="264" t="s">
        <v>7444</v>
      </c>
    </row>
    <row r="4290" spans="1:5">
      <c r="A4290">
        <v>38883</v>
      </c>
      <c r="B4290" t="s">
        <v>5816</v>
      </c>
      <c r="C4290" t="s">
        <v>478</v>
      </c>
      <c r="D4290" t="s">
        <v>481</v>
      </c>
      <c r="E4290" s="264" t="s">
        <v>6956</v>
      </c>
    </row>
    <row r="4291" spans="1:5">
      <c r="A4291">
        <v>38884</v>
      </c>
      <c r="B4291" t="s">
        <v>5817</v>
      </c>
      <c r="C4291" t="s">
        <v>478</v>
      </c>
      <c r="D4291" t="s">
        <v>481</v>
      </c>
      <c r="E4291" s="264" t="s">
        <v>1034</v>
      </c>
    </row>
    <row r="4292" spans="1:5">
      <c r="A4292">
        <v>38885</v>
      </c>
      <c r="B4292" t="s">
        <v>5818</v>
      </c>
      <c r="C4292" t="s">
        <v>478</v>
      </c>
      <c r="D4292" t="s">
        <v>481</v>
      </c>
      <c r="E4292" s="264" t="s">
        <v>10010</v>
      </c>
    </row>
    <row r="4293" spans="1:5">
      <c r="A4293">
        <v>38886</v>
      </c>
      <c r="B4293" t="s">
        <v>5819</v>
      </c>
      <c r="C4293" t="s">
        <v>478</v>
      </c>
      <c r="D4293" t="s">
        <v>481</v>
      </c>
      <c r="E4293" s="264" t="s">
        <v>8612</v>
      </c>
    </row>
    <row r="4294" spans="1:5">
      <c r="A4294">
        <v>38887</v>
      </c>
      <c r="B4294" t="s">
        <v>5820</v>
      </c>
      <c r="C4294" t="s">
        <v>478</v>
      </c>
      <c r="D4294" t="s">
        <v>481</v>
      </c>
      <c r="E4294" s="264" t="s">
        <v>10011</v>
      </c>
    </row>
    <row r="4295" spans="1:5">
      <c r="A4295">
        <v>38888</v>
      </c>
      <c r="B4295" t="s">
        <v>5821</v>
      </c>
      <c r="C4295" t="s">
        <v>478</v>
      </c>
      <c r="D4295" t="s">
        <v>481</v>
      </c>
      <c r="E4295" s="264" t="s">
        <v>6961</v>
      </c>
    </row>
    <row r="4296" spans="1:5">
      <c r="A4296">
        <v>38890</v>
      </c>
      <c r="B4296" t="s">
        <v>5822</v>
      </c>
      <c r="C4296" t="s">
        <v>478</v>
      </c>
      <c r="D4296" t="s">
        <v>481</v>
      </c>
      <c r="E4296" s="264" t="s">
        <v>7708</v>
      </c>
    </row>
    <row r="4297" spans="1:5">
      <c r="A4297">
        <v>38893</v>
      </c>
      <c r="B4297" t="s">
        <v>5823</v>
      </c>
      <c r="C4297" t="s">
        <v>478</v>
      </c>
      <c r="D4297" t="s">
        <v>481</v>
      </c>
      <c r="E4297" s="264" t="s">
        <v>9951</v>
      </c>
    </row>
    <row r="4298" spans="1:5">
      <c r="A4298">
        <v>38894</v>
      </c>
      <c r="B4298" t="s">
        <v>5824</v>
      </c>
      <c r="C4298" t="s">
        <v>478</v>
      </c>
      <c r="D4298" t="s">
        <v>481</v>
      </c>
      <c r="E4298" s="264" t="s">
        <v>7125</v>
      </c>
    </row>
    <row r="4299" spans="1:5">
      <c r="A4299">
        <v>38896</v>
      </c>
      <c r="B4299" t="s">
        <v>5825</v>
      </c>
      <c r="C4299" t="s">
        <v>478</v>
      </c>
      <c r="D4299" t="s">
        <v>481</v>
      </c>
      <c r="E4299" s="264" t="s">
        <v>10012</v>
      </c>
    </row>
    <row r="4300" spans="1:5">
      <c r="A4300">
        <v>39324</v>
      </c>
      <c r="B4300" t="s">
        <v>5826</v>
      </c>
      <c r="C4300" t="s">
        <v>478</v>
      </c>
      <c r="D4300" t="s">
        <v>481</v>
      </c>
      <c r="E4300" s="264" t="s">
        <v>1237</v>
      </c>
    </row>
    <row r="4301" spans="1:5">
      <c r="A4301">
        <v>39325</v>
      </c>
      <c r="B4301" t="s">
        <v>5827</v>
      </c>
      <c r="C4301" t="s">
        <v>478</v>
      </c>
      <c r="D4301" t="s">
        <v>481</v>
      </c>
      <c r="E4301" s="264" t="s">
        <v>7243</v>
      </c>
    </row>
    <row r="4302" spans="1:5">
      <c r="A4302">
        <v>39326</v>
      </c>
      <c r="B4302" t="s">
        <v>5828</v>
      </c>
      <c r="C4302" t="s">
        <v>478</v>
      </c>
      <c r="D4302" t="s">
        <v>481</v>
      </c>
      <c r="E4302" s="264" t="s">
        <v>7244</v>
      </c>
    </row>
    <row r="4303" spans="1:5">
      <c r="A4303">
        <v>39327</v>
      </c>
      <c r="B4303" t="s">
        <v>5829</v>
      </c>
      <c r="C4303" t="s">
        <v>478</v>
      </c>
      <c r="D4303" t="s">
        <v>481</v>
      </c>
      <c r="E4303" s="264" t="s">
        <v>7245</v>
      </c>
    </row>
    <row r="4304" spans="1:5">
      <c r="A4304">
        <v>20176</v>
      </c>
      <c r="B4304" t="s">
        <v>5830</v>
      </c>
      <c r="C4304" t="s">
        <v>478</v>
      </c>
      <c r="D4304" t="s">
        <v>479</v>
      </c>
      <c r="E4304" s="264" t="s">
        <v>10013</v>
      </c>
    </row>
    <row r="4305" spans="1:5">
      <c r="A4305">
        <v>11378</v>
      </c>
      <c r="B4305" t="s">
        <v>5831</v>
      </c>
      <c r="C4305" t="s">
        <v>478</v>
      </c>
      <c r="D4305" t="s">
        <v>481</v>
      </c>
      <c r="E4305" s="264" t="s">
        <v>10014</v>
      </c>
    </row>
    <row r="4306" spans="1:5">
      <c r="A4306">
        <v>11379</v>
      </c>
      <c r="B4306" t="s">
        <v>5832</v>
      </c>
      <c r="C4306" t="s">
        <v>478</v>
      </c>
      <c r="D4306" t="s">
        <v>481</v>
      </c>
      <c r="E4306" s="264" t="s">
        <v>10015</v>
      </c>
    </row>
    <row r="4307" spans="1:5">
      <c r="A4307">
        <v>11493</v>
      </c>
      <c r="B4307" t="s">
        <v>5833</v>
      </c>
      <c r="C4307" t="s">
        <v>478</v>
      </c>
      <c r="D4307" t="s">
        <v>481</v>
      </c>
      <c r="E4307" s="264" t="s">
        <v>10016</v>
      </c>
    </row>
    <row r="4308" spans="1:5">
      <c r="A4308">
        <v>42717</v>
      </c>
      <c r="B4308" t="s">
        <v>5834</v>
      </c>
      <c r="C4308" t="s">
        <v>478</v>
      </c>
      <c r="D4308" t="s">
        <v>481</v>
      </c>
      <c r="E4308" s="264" t="s">
        <v>10017</v>
      </c>
    </row>
    <row r="4309" spans="1:5">
      <c r="A4309">
        <v>42718</v>
      </c>
      <c r="B4309" t="s">
        <v>5835</v>
      </c>
      <c r="C4309" t="s">
        <v>478</v>
      </c>
      <c r="D4309" t="s">
        <v>481</v>
      </c>
      <c r="E4309" s="264" t="s">
        <v>10018</v>
      </c>
    </row>
    <row r="4310" spans="1:5">
      <c r="A4310">
        <v>7106</v>
      </c>
      <c r="B4310" t="s">
        <v>5836</v>
      </c>
      <c r="C4310" t="s">
        <v>478</v>
      </c>
      <c r="D4310" t="s">
        <v>479</v>
      </c>
      <c r="E4310" s="264" t="s">
        <v>10019</v>
      </c>
    </row>
    <row r="4311" spans="1:5">
      <c r="A4311">
        <v>7104</v>
      </c>
      <c r="B4311" t="s">
        <v>5837</v>
      </c>
      <c r="C4311" t="s">
        <v>478</v>
      </c>
      <c r="D4311" t="s">
        <v>479</v>
      </c>
      <c r="E4311" s="264" t="s">
        <v>1971</v>
      </c>
    </row>
    <row r="4312" spans="1:5">
      <c r="A4312">
        <v>7136</v>
      </c>
      <c r="B4312" t="s">
        <v>5838</v>
      </c>
      <c r="C4312" t="s">
        <v>478</v>
      </c>
      <c r="D4312" t="s">
        <v>479</v>
      </c>
      <c r="E4312" s="264" t="s">
        <v>7242</v>
      </c>
    </row>
    <row r="4313" spans="1:5">
      <c r="A4313">
        <v>7128</v>
      </c>
      <c r="B4313" t="s">
        <v>5839</v>
      </c>
      <c r="C4313" t="s">
        <v>478</v>
      </c>
      <c r="D4313" t="s">
        <v>479</v>
      </c>
      <c r="E4313" s="264" t="s">
        <v>7438</v>
      </c>
    </row>
    <row r="4314" spans="1:5">
      <c r="A4314">
        <v>7108</v>
      </c>
      <c r="B4314" t="s">
        <v>5840</v>
      </c>
      <c r="C4314" t="s">
        <v>478</v>
      </c>
      <c r="D4314" t="s">
        <v>479</v>
      </c>
      <c r="E4314" s="264" t="s">
        <v>7133</v>
      </c>
    </row>
    <row r="4315" spans="1:5">
      <c r="A4315">
        <v>7129</v>
      </c>
      <c r="B4315" t="s">
        <v>5841</v>
      </c>
      <c r="C4315" t="s">
        <v>478</v>
      </c>
      <c r="D4315" t="s">
        <v>479</v>
      </c>
      <c r="E4315" s="264" t="s">
        <v>9644</v>
      </c>
    </row>
    <row r="4316" spans="1:5">
      <c r="A4316">
        <v>7130</v>
      </c>
      <c r="B4316" t="s">
        <v>5842</v>
      </c>
      <c r="C4316" t="s">
        <v>478</v>
      </c>
      <c r="D4316" t="s">
        <v>479</v>
      </c>
      <c r="E4316" s="264" t="s">
        <v>1156</v>
      </c>
    </row>
    <row r="4317" spans="1:5">
      <c r="A4317">
        <v>7131</v>
      </c>
      <c r="B4317" t="s">
        <v>5843</v>
      </c>
      <c r="C4317" t="s">
        <v>478</v>
      </c>
      <c r="D4317" t="s">
        <v>479</v>
      </c>
      <c r="E4317" s="264" t="s">
        <v>10020</v>
      </c>
    </row>
    <row r="4318" spans="1:5">
      <c r="A4318">
        <v>7132</v>
      </c>
      <c r="B4318" t="s">
        <v>5844</v>
      </c>
      <c r="C4318" t="s">
        <v>478</v>
      </c>
      <c r="D4318" t="s">
        <v>479</v>
      </c>
      <c r="E4318" s="264" t="s">
        <v>10021</v>
      </c>
    </row>
    <row r="4319" spans="1:5">
      <c r="A4319">
        <v>7133</v>
      </c>
      <c r="B4319" t="s">
        <v>5845</v>
      </c>
      <c r="C4319" t="s">
        <v>478</v>
      </c>
      <c r="D4319" t="s">
        <v>479</v>
      </c>
      <c r="E4319" s="264" t="s">
        <v>10022</v>
      </c>
    </row>
    <row r="4320" spans="1:5">
      <c r="A4320">
        <v>37420</v>
      </c>
      <c r="B4320" t="s">
        <v>5846</v>
      </c>
      <c r="C4320" t="s">
        <v>478</v>
      </c>
      <c r="D4320" t="s">
        <v>481</v>
      </c>
      <c r="E4320" s="264" t="s">
        <v>3114</v>
      </c>
    </row>
    <row r="4321" spans="1:5">
      <c r="A4321">
        <v>37421</v>
      </c>
      <c r="B4321" t="s">
        <v>5847</v>
      </c>
      <c r="C4321" t="s">
        <v>478</v>
      </c>
      <c r="D4321" t="s">
        <v>481</v>
      </c>
      <c r="E4321" s="264" t="s">
        <v>5848</v>
      </c>
    </row>
    <row r="4322" spans="1:5">
      <c r="A4322">
        <v>37422</v>
      </c>
      <c r="B4322" t="s">
        <v>5849</v>
      </c>
      <c r="C4322" t="s">
        <v>478</v>
      </c>
      <c r="D4322" t="s">
        <v>481</v>
      </c>
      <c r="E4322" s="264" t="s">
        <v>5850</v>
      </c>
    </row>
    <row r="4323" spans="1:5">
      <c r="A4323">
        <v>37443</v>
      </c>
      <c r="B4323" t="s">
        <v>5851</v>
      </c>
      <c r="C4323" t="s">
        <v>478</v>
      </c>
      <c r="D4323" t="s">
        <v>481</v>
      </c>
      <c r="E4323" s="264" t="s">
        <v>5852</v>
      </c>
    </row>
    <row r="4324" spans="1:5">
      <c r="A4324">
        <v>37444</v>
      </c>
      <c r="B4324" t="s">
        <v>5853</v>
      </c>
      <c r="C4324" t="s">
        <v>478</v>
      </c>
      <c r="D4324" t="s">
        <v>481</v>
      </c>
      <c r="E4324" s="264" t="s">
        <v>5854</v>
      </c>
    </row>
    <row r="4325" spans="1:5">
      <c r="A4325">
        <v>37445</v>
      </c>
      <c r="B4325" t="s">
        <v>5855</v>
      </c>
      <c r="C4325" t="s">
        <v>478</v>
      </c>
      <c r="D4325" t="s">
        <v>481</v>
      </c>
      <c r="E4325" s="264" t="s">
        <v>5856</v>
      </c>
    </row>
    <row r="4326" spans="1:5">
      <c r="A4326">
        <v>37446</v>
      </c>
      <c r="B4326" t="s">
        <v>5857</v>
      </c>
      <c r="C4326" t="s">
        <v>478</v>
      </c>
      <c r="D4326" t="s">
        <v>481</v>
      </c>
      <c r="E4326" s="264" t="s">
        <v>5858</v>
      </c>
    </row>
    <row r="4327" spans="1:5">
      <c r="A4327">
        <v>37447</v>
      </c>
      <c r="B4327" t="s">
        <v>5859</v>
      </c>
      <c r="C4327" t="s">
        <v>478</v>
      </c>
      <c r="D4327" t="s">
        <v>481</v>
      </c>
      <c r="E4327" s="264" t="s">
        <v>5860</v>
      </c>
    </row>
    <row r="4328" spans="1:5">
      <c r="A4328">
        <v>37448</v>
      </c>
      <c r="B4328" t="s">
        <v>5861</v>
      </c>
      <c r="C4328" t="s">
        <v>478</v>
      </c>
      <c r="D4328" t="s">
        <v>481</v>
      </c>
      <c r="E4328" s="264" t="s">
        <v>5862</v>
      </c>
    </row>
    <row r="4329" spans="1:5">
      <c r="A4329">
        <v>37440</v>
      </c>
      <c r="B4329" t="s">
        <v>5863</v>
      </c>
      <c r="C4329" t="s">
        <v>478</v>
      </c>
      <c r="D4329" t="s">
        <v>481</v>
      </c>
      <c r="E4329" s="264" t="s">
        <v>5864</v>
      </c>
    </row>
    <row r="4330" spans="1:5">
      <c r="A4330">
        <v>37441</v>
      </c>
      <c r="B4330" t="s">
        <v>5865</v>
      </c>
      <c r="C4330" t="s">
        <v>478</v>
      </c>
      <c r="D4330" t="s">
        <v>481</v>
      </c>
      <c r="E4330" s="264" t="s">
        <v>5864</v>
      </c>
    </row>
    <row r="4331" spans="1:5">
      <c r="A4331">
        <v>37442</v>
      </c>
      <c r="B4331" t="s">
        <v>5866</v>
      </c>
      <c r="C4331" t="s">
        <v>478</v>
      </c>
      <c r="D4331" t="s">
        <v>481</v>
      </c>
      <c r="E4331" s="264" t="s">
        <v>5867</v>
      </c>
    </row>
    <row r="4332" spans="1:5">
      <c r="A4332">
        <v>38017</v>
      </c>
      <c r="B4332" t="s">
        <v>5868</v>
      </c>
      <c r="C4332" t="s">
        <v>478</v>
      </c>
      <c r="D4332" t="s">
        <v>481</v>
      </c>
      <c r="E4332" s="264" t="s">
        <v>6946</v>
      </c>
    </row>
    <row r="4333" spans="1:5">
      <c r="A4333">
        <v>38018</v>
      </c>
      <c r="B4333" t="s">
        <v>5869</v>
      </c>
      <c r="C4333" t="s">
        <v>478</v>
      </c>
      <c r="D4333" t="s">
        <v>481</v>
      </c>
      <c r="E4333" s="264" t="s">
        <v>6973</v>
      </c>
    </row>
    <row r="4334" spans="1:5">
      <c r="A4334">
        <v>39895</v>
      </c>
      <c r="B4334" t="s">
        <v>5870</v>
      </c>
      <c r="C4334" t="s">
        <v>478</v>
      </c>
      <c r="D4334" t="s">
        <v>481</v>
      </c>
      <c r="E4334" s="264" t="s">
        <v>10023</v>
      </c>
    </row>
    <row r="4335" spans="1:5">
      <c r="A4335">
        <v>39896</v>
      </c>
      <c r="B4335" t="s">
        <v>5871</v>
      </c>
      <c r="C4335" t="s">
        <v>478</v>
      </c>
      <c r="D4335" t="s">
        <v>481</v>
      </c>
      <c r="E4335" s="264" t="s">
        <v>10024</v>
      </c>
    </row>
    <row r="4336" spans="1:5">
      <c r="A4336">
        <v>38873</v>
      </c>
      <c r="B4336" t="s">
        <v>5872</v>
      </c>
      <c r="C4336" t="s">
        <v>478</v>
      </c>
      <c r="D4336" t="s">
        <v>481</v>
      </c>
      <c r="E4336" s="264" t="s">
        <v>10025</v>
      </c>
    </row>
    <row r="4337" spans="1:5">
      <c r="A4337">
        <v>38874</v>
      </c>
      <c r="B4337" t="s">
        <v>5873</v>
      </c>
      <c r="C4337" t="s">
        <v>478</v>
      </c>
      <c r="D4337" t="s">
        <v>481</v>
      </c>
      <c r="E4337" s="264" t="s">
        <v>10026</v>
      </c>
    </row>
    <row r="4338" spans="1:5">
      <c r="A4338">
        <v>38875</v>
      </c>
      <c r="B4338" t="s">
        <v>5874</v>
      </c>
      <c r="C4338" t="s">
        <v>478</v>
      </c>
      <c r="D4338" t="s">
        <v>481</v>
      </c>
      <c r="E4338" s="264" t="s">
        <v>10027</v>
      </c>
    </row>
    <row r="4339" spans="1:5">
      <c r="A4339">
        <v>38876</v>
      </c>
      <c r="B4339" t="s">
        <v>5875</v>
      </c>
      <c r="C4339" t="s">
        <v>478</v>
      </c>
      <c r="D4339" t="s">
        <v>481</v>
      </c>
      <c r="E4339" s="264" t="s">
        <v>10028</v>
      </c>
    </row>
    <row r="4340" spans="1:5">
      <c r="A4340">
        <v>39000</v>
      </c>
      <c r="B4340" t="s">
        <v>5876</v>
      </c>
      <c r="C4340" t="s">
        <v>478</v>
      </c>
      <c r="D4340" t="s">
        <v>479</v>
      </c>
      <c r="E4340" s="264" t="s">
        <v>7027</v>
      </c>
    </row>
    <row r="4341" spans="1:5">
      <c r="A4341">
        <v>38674</v>
      </c>
      <c r="B4341" t="s">
        <v>5877</v>
      </c>
      <c r="C4341" t="s">
        <v>478</v>
      </c>
      <c r="D4341" t="s">
        <v>481</v>
      </c>
      <c r="E4341" s="264" t="s">
        <v>1342</v>
      </c>
    </row>
    <row r="4342" spans="1:5">
      <c r="A4342">
        <v>38911</v>
      </c>
      <c r="B4342" t="s">
        <v>5878</v>
      </c>
      <c r="C4342" t="s">
        <v>478</v>
      </c>
      <c r="D4342" t="s">
        <v>481</v>
      </c>
      <c r="E4342" s="264" t="s">
        <v>10029</v>
      </c>
    </row>
    <row r="4343" spans="1:5">
      <c r="A4343">
        <v>38912</v>
      </c>
      <c r="B4343" t="s">
        <v>5879</v>
      </c>
      <c r="C4343" t="s">
        <v>478</v>
      </c>
      <c r="D4343" t="s">
        <v>481</v>
      </c>
      <c r="E4343" s="264" t="s">
        <v>10030</v>
      </c>
    </row>
    <row r="4344" spans="1:5">
      <c r="A4344">
        <v>38019</v>
      </c>
      <c r="B4344" t="s">
        <v>5880</v>
      </c>
      <c r="C4344" t="s">
        <v>478</v>
      </c>
      <c r="D4344" t="s">
        <v>481</v>
      </c>
      <c r="E4344" s="264" t="s">
        <v>952</v>
      </c>
    </row>
    <row r="4345" spans="1:5">
      <c r="A4345">
        <v>38020</v>
      </c>
      <c r="B4345" t="s">
        <v>5881</v>
      </c>
      <c r="C4345" t="s">
        <v>478</v>
      </c>
      <c r="D4345" t="s">
        <v>481</v>
      </c>
      <c r="E4345" s="264" t="s">
        <v>6973</v>
      </c>
    </row>
    <row r="4346" spans="1:5">
      <c r="A4346">
        <v>38454</v>
      </c>
      <c r="B4346" t="s">
        <v>5882</v>
      </c>
      <c r="C4346" t="s">
        <v>478</v>
      </c>
      <c r="D4346" t="s">
        <v>479</v>
      </c>
      <c r="E4346" s="264" t="s">
        <v>4130</v>
      </c>
    </row>
    <row r="4347" spans="1:5">
      <c r="A4347">
        <v>38455</v>
      </c>
      <c r="B4347" t="s">
        <v>5883</v>
      </c>
      <c r="C4347" t="s">
        <v>478</v>
      </c>
      <c r="D4347" t="s">
        <v>479</v>
      </c>
      <c r="E4347" s="264" t="s">
        <v>7784</v>
      </c>
    </row>
    <row r="4348" spans="1:5">
      <c r="A4348">
        <v>38462</v>
      </c>
      <c r="B4348" t="s">
        <v>5884</v>
      </c>
      <c r="C4348" t="s">
        <v>478</v>
      </c>
      <c r="D4348" t="s">
        <v>479</v>
      </c>
      <c r="E4348" s="264" t="s">
        <v>7785</v>
      </c>
    </row>
    <row r="4349" spans="1:5">
      <c r="A4349">
        <v>36362</v>
      </c>
      <c r="B4349" t="s">
        <v>5885</v>
      </c>
      <c r="C4349" t="s">
        <v>478</v>
      </c>
      <c r="D4349" t="s">
        <v>479</v>
      </c>
      <c r="E4349" s="264" t="s">
        <v>6897</v>
      </c>
    </row>
    <row r="4350" spans="1:5">
      <c r="A4350">
        <v>36298</v>
      </c>
      <c r="B4350" t="s">
        <v>5886</v>
      </c>
      <c r="C4350" t="s">
        <v>478</v>
      </c>
      <c r="D4350" t="s">
        <v>479</v>
      </c>
      <c r="E4350" s="264" t="s">
        <v>7786</v>
      </c>
    </row>
    <row r="4351" spans="1:5">
      <c r="A4351">
        <v>38456</v>
      </c>
      <c r="B4351" t="s">
        <v>5887</v>
      </c>
      <c r="C4351" t="s">
        <v>478</v>
      </c>
      <c r="D4351" t="s">
        <v>479</v>
      </c>
      <c r="E4351" s="264" t="s">
        <v>7787</v>
      </c>
    </row>
    <row r="4352" spans="1:5">
      <c r="A4352">
        <v>38457</v>
      </c>
      <c r="B4352" t="s">
        <v>5888</v>
      </c>
      <c r="C4352" t="s">
        <v>478</v>
      </c>
      <c r="D4352" t="s">
        <v>479</v>
      </c>
      <c r="E4352" s="264" t="s">
        <v>975</v>
      </c>
    </row>
    <row r="4353" spans="1:5">
      <c r="A4353">
        <v>38458</v>
      </c>
      <c r="B4353" t="s">
        <v>5889</v>
      </c>
      <c r="C4353" t="s">
        <v>478</v>
      </c>
      <c r="D4353" t="s">
        <v>479</v>
      </c>
      <c r="E4353" s="264" t="s">
        <v>7788</v>
      </c>
    </row>
    <row r="4354" spans="1:5">
      <c r="A4354">
        <v>38459</v>
      </c>
      <c r="B4354" t="s">
        <v>5890</v>
      </c>
      <c r="C4354" t="s">
        <v>478</v>
      </c>
      <c r="D4354" t="s">
        <v>479</v>
      </c>
      <c r="E4354" s="264" t="s">
        <v>6930</v>
      </c>
    </row>
    <row r="4355" spans="1:5">
      <c r="A4355">
        <v>38460</v>
      </c>
      <c r="B4355" t="s">
        <v>5891</v>
      </c>
      <c r="C4355" t="s">
        <v>478</v>
      </c>
      <c r="D4355" t="s">
        <v>479</v>
      </c>
      <c r="E4355" s="264" t="s">
        <v>7789</v>
      </c>
    </row>
    <row r="4356" spans="1:5">
      <c r="A4356">
        <v>38461</v>
      </c>
      <c r="B4356" t="s">
        <v>5892</v>
      </c>
      <c r="C4356" t="s">
        <v>478</v>
      </c>
      <c r="D4356" t="s">
        <v>479</v>
      </c>
      <c r="E4356" s="264" t="s">
        <v>7790</v>
      </c>
    </row>
    <row r="4357" spans="1:5">
      <c r="A4357">
        <v>7094</v>
      </c>
      <c r="B4357" t="s">
        <v>5893</v>
      </c>
      <c r="C4357" t="s">
        <v>478</v>
      </c>
      <c r="D4357" t="s">
        <v>479</v>
      </c>
      <c r="E4357" s="264" t="s">
        <v>7420</v>
      </c>
    </row>
    <row r="4358" spans="1:5">
      <c r="A4358">
        <v>7116</v>
      </c>
      <c r="B4358" t="s">
        <v>5894</v>
      </c>
      <c r="C4358" t="s">
        <v>478</v>
      </c>
      <c r="D4358" t="s">
        <v>479</v>
      </c>
      <c r="E4358" s="264" t="s">
        <v>6918</v>
      </c>
    </row>
    <row r="4359" spans="1:5">
      <c r="A4359">
        <v>7118</v>
      </c>
      <c r="B4359" t="s">
        <v>5895</v>
      </c>
      <c r="C4359" t="s">
        <v>478</v>
      </c>
      <c r="D4359" t="s">
        <v>479</v>
      </c>
      <c r="E4359" s="264" t="s">
        <v>10031</v>
      </c>
    </row>
    <row r="4360" spans="1:5">
      <c r="A4360">
        <v>7117</v>
      </c>
      <c r="B4360" t="s">
        <v>5896</v>
      </c>
      <c r="C4360" t="s">
        <v>478</v>
      </c>
      <c r="D4360" t="s">
        <v>479</v>
      </c>
      <c r="E4360" s="264" t="s">
        <v>10032</v>
      </c>
    </row>
    <row r="4361" spans="1:5">
      <c r="A4361">
        <v>7098</v>
      </c>
      <c r="B4361" t="s">
        <v>5897</v>
      </c>
      <c r="C4361" t="s">
        <v>478</v>
      </c>
      <c r="D4361" t="s">
        <v>479</v>
      </c>
      <c r="E4361" s="264" t="s">
        <v>921</v>
      </c>
    </row>
    <row r="4362" spans="1:5">
      <c r="A4362">
        <v>7110</v>
      </c>
      <c r="B4362" t="s">
        <v>5898</v>
      </c>
      <c r="C4362" t="s">
        <v>478</v>
      </c>
      <c r="D4362" t="s">
        <v>479</v>
      </c>
      <c r="E4362" s="264" t="s">
        <v>3061</v>
      </c>
    </row>
    <row r="4363" spans="1:5">
      <c r="A4363">
        <v>7123</v>
      </c>
      <c r="B4363" t="s">
        <v>5899</v>
      </c>
      <c r="C4363" t="s">
        <v>478</v>
      </c>
      <c r="D4363" t="s">
        <v>479</v>
      </c>
      <c r="E4363" s="264" t="s">
        <v>10033</v>
      </c>
    </row>
    <row r="4364" spans="1:5">
      <c r="A4364">
        <v>7121</v>
      </c>
      <c r="B4364" t="s">
        <v>5900</v>
      </c>
      <c r="C4364" t="s">
        <v>478</v>
      </c>
      <c r="D4364" t="s">
        <v>479</v>
      </c>
      <c r="E4364" s="264" t="s">
        <v>10034</v>
      </c>
    </row>
    <row r="4365" spans="1:5">
      <c r="A4365">
        <v>7137</v>
      </c>
      <c r="B4365" t="s">
        <v>5901</v>
      </c>
      <c r="C4365" t="s">
        <v>478</v>
      </c>
      <c r="D4365" t="s">
        <v>479</v>
      </c>
      <c r="E4365" s="264" t="s">
        <v>1251</v>
      </c>
    </row>
    <row r="4366" spans="1:5">
      <c r="A4366">
        <v>7122</v>
      </c>
      <c r="B4366" t="s">
        <v>5902</v>
      </c>
      <c r="C4366" t="s">
        <v>478</v>
      </c>
      <c r="D4366" t="s">
        <v>479</v>
      </c>
      <c r="E4366" s="264" t="s">
        <v>3573</v>
      </c>
    </row>
    <row r="4367" spans="1:5">
      <c r="A4367">
        <v>7114</v>
      </c>
      <c r="B4367" t="s">
        <v>5903</v>
      </c>
      <c r="C4367" t="s">
        <v>478</v>
      </c>
      <c r="D4367" t="s">
        <v>479</v>
      </c>
      <c r="E4367" s="264" t="s">
        <v>7251</v>
      </c>
    </row>
    <row r="4368" spans="1:5">
      <c r="A4368">
        <v>7109</v>
      </c>
      <c r="B4368" t="s">
        <v>5904</v>
      </c>
      <c r="C4368" t="s">
        <v>478</v>
      </c>
      <c r="D4368" t="s">
        <v>479</v>
      </c>
      <c r="E4368" s="264" t="s">
        <v>6958</v>
      </c>
    </row>
    <row r="4369" spans="1:5">
      <c r="A4369">
        <v>7135</v>
      </c>
      <c r="B4369" t="s">
        <v>5905</v>
      </c>
      <c r="C4369" t="s">
        <v>478</v>
      </c>
      <c r="D4369" t="s">
        <v>479</v>
      </c>
      <c r="E4369" s="264" t="s">
        <v>10035</v>
      </c>
    </row>
    <row r="4370" spans="1:5">
      <c r="A4370">
        <v>37947</v>
      </c>
      <c r="B4370" t="s">
        <v>5906</v>
      </c>
      <c r="C4370" t="s">
        <v>478</v>
      </c>
      <c r="D4370" t="s">
        <v>479</v>
      </c>
      <c r="E4370" s="264" t="s">
        <v>7271</v>
      </c>
    </row>
    <row r="4371" spans="1:5">
      <c r="A4371">
        <v>7103</v>
      </c>
      <c r="B4371" t="s">
        <v>5907</v>
      </c>
      <c r="C4371" t="s">
        <v>478</v>
      </c>
      <c r="D4371" t="s">
        <v>479</v>
      </c>
      <c r="E4371" s="264" t="s">
        <v>7133</v>
      </c>
    </row>
    <row r="4372" spans="1:5">
      <c r="A4372">
        <v>40419</v>
      </c>
      <c r="B4372" t="s">
        <v>5908</v>
      </c>
      <c r="C4372" t="s">
        <v>478</v>
      </c>
      <c r="D4372" t="s">
        <v>481</v>
      </c>
      <c r="E4372" s="264" t="s">
        <v>10036</v>
      </c>
    </row>
    <row r="4373" spans="1:5">
      <c r="A4373">
        <v>40420</v>
      </c>
      <c r="B4373" t="s">
        <v>5909</v>
      </c>
      <c r="C4373" t="s">
        <v>478</v>
      </c>
      <c r="D4373" t="s">
        <v>481</v>
      </c>
      <c r="E4373" s="264" t="s">
        <v>7793</v>
      </c>
    </row>
    <row r="4374" spans="1:5">
      <c r="A4374">
        <v>40421</v>
      </c>
      <c r="B4374" t="s">
        <v>5910</v>
      </c>
      <c r="C4374" t="s">
        <v>478</v>
      </c>
      <c r="D4374" t="s">
        <v>481</v>
      </c>
      <c r="E4374" s="264" t="s">
        <v>10037</v>
      </c>
    </row>
    <row r="4375" spans="1:5">
      <c r="A4375">
        <v>7126</v>
      </c>
      <c r="B4375" t="s">
        <v>5911</v>
      </c>
      <c r="C4375" t="s">
        <v>478</v>
      </c>
      <c r="D4375" t="s">
        <v>479</v>
      </c>
      <c r="E4375" s="264" t="s">
        <v>6191</v>
      </c>
    </row>
    <row r="4376" spans="1:5">
      <c r="A4376">
        <v>38905</v>
      </c>
      <c r="B4376" t="s">
        <v>5912</v>
      </c>
      <c r="C4376" t="s">
        <v>478</v>
      </c>
      <c r="D4376" t="s">
        <v>481</v>
      </c>
      <c r="E4376" s="264" t="s">
        <v>7627</v>
      </c>
    </row>
    <row r="4377" spans="1:5">
      <c r="A4377">
        <v>38907</v>
      </c>
      <c r="B4377" t="s">
        <v>5913</v>
      </c>
      <c r="C4377" t="s">
        <v>478</v>
      </c>
      <c r="D4377" t="s">
        <v>481</v>
      </c>
      <c r="E4377" s="264" t="s">
        <v>7801</v>
      </c>
    </row>
    <row r="4378" spans="1:5">
      <c r="A4378">
        <v>38908</v>
      </c>
      <c r="B4378" t="s">
        <v>5914</v>
      </c>
      <c r="C4378" t="s">
        <v>478</v>
      </c>
      <c r="D4378" t="s">
        <v>481</v>
      </c>
      <c r="E4378" s="264" t="s">
        <v>10038</v>
      </c>
    </row>
    <row r="4379" spans="1:5">
      <c r="A4379">
        <v>38909</v>
      </c>
      <c r="B4379" t="s">
        <v>5915</v>
      </c>
      <c r="C4379" t="s">
        <v>478</v>
      </c>
      <c r="D4379" t="s">
        <v>481</v>
      </c>
      <c r="E4379" s="264" t="s">
        <v>10039</v>
      </c>
    </row>
    <row r="4380" spans="1:5">
      <c r="A4380">
        <v>38910</v>
      </c>
      <c r="B4380" t="s">
        <v>5916</v>
      </c>
      <c r="C4380" t="s">
        <v>478</v>
      </c>
      <c r="D4380" t="s">
        <v>481</v>
      </c>
      <c r="E4380" s="264" t="s">
        <v>8454</v>
      </c>
    </row>
    <row r="4381" spans="1:5">
      <c r="A4381">
        <v>38897</v>
      </c>
      <c r="B4381" t="s">
        <v>5917</v>
      </c>
      <c r="C4381" t="s">
        <v>478</v>
      </c>
      <c r="D4381" t="s">
        <v>481</v>
      </c>
      <c r="E4381" s="264" t="s">
        <v>10040</v>
      </c>
    </row>
    <row r="4382" spans="1:5">
      <c r="A4382">
        <v>38899</v>
      </c>
      <c r="B4382" t="s">
        <v>5918</v>
      </c>
      <c r="C4382" t="s">
        <v>478</v>
      </c>
      <c r="D4382" t="s">
        <v>481</v>
      </c>
      <c r="E4382" s="264" t="s">
        <v>8982</v>
      </c>
    </row>
    <row r="4383" spans="1:5">
      <c r="A4383">
        <v>38900</v>
      </c>
      <c r="B4383" t="s">
        <v>5919</v>
      </c>
      <c r="C4383" t="s">
        <v>478</v>
      </c>
      <c r="D4383" t="s">
        <v>481</v>
      </c>
      <c r="E4383" s="264" t="s">
        <v>9267</v>
      </c>
    </row>
    <row r="4384" spans="1:5">
      <c r="A4384">
        <v>38901</v>
      </c>
      <c r="B4384" t="s">
        <v>5920</v>
      </c>
      <c r="C4384" t="s">
        <v>478</v>
      </c>
      <c r="D4384" t="s">
        <v>481</v>
      </c>
      <c r="E4384" s="264" t="s">
        <v>10041</v>
      </c>
    </row>
    <row r="4385" spans="1:5">
      <c r="A4385">
        <v>38904</v>
      </c>
      <c r="B4385" t="s">
        <v>5921</v>
      </c>
      <c r="C4385" t="s">
        <v>478</v>
      </c>
      <c r="D4385" t="s">
        <v>481</v>
      </c>
      <c r="E4385" s="264" t="s">
        <v>10042</v>
      </c>
    </row>
    <row r="4386" spans="1:5">
      <c r="A4386">
        <v>38903</v>
      </c>
      <c r="B4386" t="s">
        <v>5922</v>
      </c>
      <c r="C4386" t="s">
        <v>478</v>
      </c>
      <c r="D4386" t="s">
        <v>481</v>
      </c>
      <c r="E4386" s="264" t="s">
        <v>10043</v>
      </c>
    </row>
    <row r="4387" spans="1:5">
      <c r="A4387">
        <v>7091</v>
      </c>
      <c r="B4387" t="s">
        <v>5923</v>
      </c>
      <c r="C4387" t="s">
        <v>478</v>
      </c>
      <c r="D4387" t="s">
        <v>479</v>
      </c>
      <c r="E4387" s="264" t="s">
        <v>8656</v>
      </c>
    </row>
    <row r="4388" spans="1:5">
      <c r="A4388">
        <v>11655</v>
      </c>
      <c r="B4388" t="s">
        <v>5924</v>
      </c>
      <c r="C4388" t="s">
        <v>478</v>
      </c>
      <c r="D4388" t="s">
        <v>479</v>
      </c>
      <c r="E4388" s="264" t="s">
        <v>9024</v>
      </c>
    </row>
    <row r="4389" spans="1:5">
      <c r="A4389">
        <v>11656</v>
      </c>
      <c r="B4389" t="s">
        <v>5925</v>
      </c>
      <c r="C4389" t="s">
        <v>478</v>
      </c>
      <c r="D4389" t="s">
        <v>479</v>
      </c>
      <c r="E4389" s="264" t="s">
        <v>10044</v>
      </c>
    </row>
    <row r="4390" spans="1:5">
      <c r="A4390">
        <v>37948</v>
      </c>
      <c r="B4390" t="s">
        <v>5926</v>
      </c>
      <c r="C4390" t="s">
        <v>478</v>
      </c>
      <c r="D4390" t="s">
        <v>479</v>
      </c>
      <c r="E4390" s="264" t="s">
        <v>7361</v>
      </c>
    </row>
    <row r="4391" spans="1:5">
      <c r="A4391">
        <v>7097</v>
      </c>
      <c r="B4391" t="s">
        <v>5927</v>
      </c>
      <c r="C4391" t="s">
        <v>478</v>
      </c>
      <c r="D4391" t="s">
        <v>479</v>
      </c>
      <c r="E4391" s="264" t="s">
        <v>10045</v>
      </c>
    </row>
    <row r="4392" spans="1:5">
      <c r="A4392">
        <v>11657</v>
      </c>
      <c r="B4392" t="s">
        <v>5928</v>
      </c>
      <c r="C4392" t="s">
        <v>478</v>
      </c>
      <c r="D4392" t="s">
        <v>479</v>
      </c>
      <c r="E4392" s="264" t="s">
        <v>8995</v>
      </c>
    </row>
    <row r="4393" spans="1:5">
      <c r="A4393">
        <v>11658</v>
      </c>
      <c r="B4393" t="s">
        <v>5929</v>
      </c>
      <c r="C4393" t="s">
        <v>478</v>
      </c>
      <c r="D4393" t="s">
        <v>479</v>
      </c>
      <c r="E4393" s="264" t="s">
        <v>7417</v>
      </c>
    </row>
    <row r="4394" spans="1:5">
      <c r="A4394">
        <v>7146</v>
      </c>
      <c r="B4394" t="s">
        <v>5930</v>
      </c>
      <c r="C4394" t="s">
        <v>478</v>
      </c>
      <c r="D4394" t="s">
        <v>479</v>
      </c>
      <c r="E4394" s="264" t="s">
        <v>10046</v>
      </c>
    </row>
    <row r="4395" spans="1:5">
      <c r="A4395">
        <v>7138</v>
      </c>
      <c r="B4395" t="s">
        <v>5931</v>
      </c>
      <c r="C4395" t="s">
        <v>478</v>
      </c>
      <c r="D4395" t="s">
        <v>479</v>
      </c>
      <c r="E4395" s="264" t="s">
        <v>9718</v>
      </c>
    </row>
    <row r="4396" spans="1:5">
      <c r="A4396">
        <v>7139</v>
      </c>
      <c r="B4396" t="s">
        <v>5932</v>
      </c>
      <c r="C4396" t="s">
        <v>478</v>
      </c>
      <c r="D4396" t="s">
        <v>479</v>
      </c>
      <c r="E4396" s="264" t="s">
        <v>7406</v>
      </c>
    </row>
    <row r="4397" spans="1:5">
      <c r="A4397">
        <v>7140</v>
      </c>
      <c r="B4397" t="s">
        <v>5933</v>
      </c>
      <c r="C4397" t="s">
        <v>478</v>
      </c>
      <c r="D4397" t="s">
        <v>479</v>
      </c>
      <c r="E4397" s="264" t="s">
        <v>8471</v>
      </c>
    </row>
    <row r="4398" spans="1:5">
      <c r="A4398">
        <v>7141</v>
      </c>
      <c r="B4398" t="s">
        <v>5934</v>
      </c>
      <c r="C4398" t="s">
        <v>478</v>
      </c>
      <c r="D4398" t="s">
        <v>479</v>
      </c>
      <c r="E4398" s="264" t="s">
        <v>807</v>
      </c>
    </row>
    <row r="4399" spans="1:5">
      <c r="A4399">
        <v>7143</v>
      </c>
      <c r="B4399" t="s">
        <v>5935</v>
      </c>
      <c r="C4399" t="s">
        <v>478</v>
      </c>
      <c r="D4399" t="s">
        <v>479</v>
      </c>
      <c r="E4399" s="264" t="s">
        <v>8016</v>
      </c>
    </row>
    <row r="4400" spans="1:5">
      <c r="A4400">
        <v>7144</v>
      </c>
      <c r="B4400" t="s">
        <v>5936</v>
      </c>
      <c r="C4400" t="s">
        <v>478</v>
      </c>
      <c r="D4400" t="s">
        <v>479</v>
      </c>
      <c r="E4400" s="264" t="s">
        <v>10047</v>
      </c>
    </row>
    <row r="4401" spans="1:5">
      <c r="A4401">
        <v>7145</v>
      </c>
      <c r="B4401" t="s">
        <v>5937</v>
      </c>
      <c r="C4401" t="s">
        <v>478</v>
      </c>
      <c r="D4401" t="s">
        <v>479</v>
      </c>
      <c r="E4401" s="264" t="s">
        <v>10048</v>
      </c>
    </row>
    <row r="4402" spans="1:5">
      <c r="A4402">
        <v>7142</v>
      </c>
      <c r="B4402" t="s">
        <v>5938</v>
      </c>
      <c r="C4402" t="s">
        <v>478</v>
      </c>
      <c r="D4402" t="s">
        <v>479</v>
      </c>
      <c r="E4402" s="264" t="s">
        <v>6885</v>
      </c>
    </row>
    <row r="4403" spans="1:5">
      <c r="A4403">
        <v>3593</v>
      </c>
      <c r="B4403" t="s">
        <v>5939</v>
      </c>
      <c r="C4403" t="s">
        <v>478</v>
      </c>
      <c r="D4403" t="s">
        <v>481</v>
      </c>
      <c r="E4403" s="264" t="s">
        <v>10049</v>
      </c>
    </row>
    <row r="4404" spans="1:5">
      <c r="A4404">
        <v>3588</v>
      </c>
      <c r="B4404" t="s">
        <v>5940</v>
      </c>
      <c r="C4404" t="s">
        <v>478</v>
      </c>
      <c r="D4404" t="s">
        <v>481</v>
      </c>
      <c r="E4404" s="264" t="s">
        <v>7508</v>
      </c>
    </row>
    <row r="4405" spans="1:5">
      <c r="A4405">
        <v>3585</v>
      </c>
      <c r="B4405" t="s">
        <v>5941</v>
      </c>
      <c r="C4405" t="s">
        <v>478</v>
      </c>
      <c r="D4405" t="s">
        <v>481</v>
      </c>
      <c r="E4405" s="264" t="s">
        <v>10050</v>
      </c>
    </row>
    <row r="4406" spans="1:5">
      <c r="A4406">
        <v>3587</v>
      </c>
      <c r="B4406" t="s">
        <v>5942</v>
      </c>
      <c r="C4406" t="s">
        <v>478</v>
      </c>
      <c r="D4406" t="s">
        <v>481</v>
      </c>
      <c r="E4406" s="264" t="s">
        <v>10051</v>
      </c>
    </row>
    <row r="4407" spans="1:5">
      <c r="A4407">
        <v>3590</v>
      </c>
      <c r="B4407" t="s">
        <v>5943</v>
      </c>
      <c r="C4407" t="s">
        <v>478</v>
      </c>
      <c r="D4407" t="s">
        <v>481</v>
      </c>
      <c r="E4407" s="264" t="s">
        <v>10052</v>
      </c>
    </row>
    <row r="4408" spans="1:5">
      <c r="A4408">
        <v>3589</v>
      </c>
      <c r="B4408" t="s">
        <v>5944</v>
      </c>
      <c r="C4408" t="s">
        <v>478</v>
      </c>
      <c r="D4408" t="s">
        <v>481</v>
      </c>
      <c r="E4408" s="264" t="s">
        <v>10053</v>
      </c>
    </row>
    <row r="4409" spans="1:5">
      <c r="A4409">
        <v>3586</v>
      </c>
      <c r="B4409" t="s">
        <v>5945</v>
      </c>
      <c r="C4409" t="s">
        <v>478</v>
      </c>
      <c r="D4409" t="s">
        <v>481</v>
      </c>
      <c r="E4409" s="264" t="s">
        <v>7472</v>
      </c>
    </row>
    <row r="4410" spans="1:5">
      <c r="A4410">
        <v>3592</v>
      </c>
      <c r="B4410" t="s">
        <v>5946</v>
      </c>
      <c r="C4410" t="s">
        <v>478</v>
      </c>
      <c r="D4410" t="s">
        <v>481</v>
      </c>
      <c r="E4410" s="264" t="s">
        <v>10054</v>
      </c>
    </row>
    <row r="4411" spans="1:5">
      <c r="A4411">
        <v>3591</v>
      </c>
      <c r="B4411" t="s">
        <v>5947</v>
      </c>
      <c r="C4411" t="s">
        <v>478</v>
      </c>
      <c r="D4411" t="s">
        <v>481</v>
      </c>
      <c r="E4411" s="264" t="s">
        <v>10055</v>
      </c>
    </row>
    <row r="4412" spans="1:5">
      <c r="A4412">
        <v>40396</v>
      </c>
      <c r="B4412" t="s">
        <v>5948</v>
      </c>
      <c r="C4412" t="s">
        <v>478</v>
      </c>
      <c r="D4412" t="s">
        <v>481</v>
      </c>
      <c r="E4412" s="264" t="s">
        <v>10056</v>
      </c>
    </row>
    <row r="4413" spans="1:5">
      <c r="A4413">
        <v>40395</v>
      </c>
      <c r="B4413" t="s">
        <v>5949</v>
      </c>
      <c r="C4413" t="s">
        <v>478</v>
      </c>
      <c r="D4413" t="s">
        <v>481</v>
      </c>
      <c r="E4413" s="264" t="s">
        <v>10057</v>
      </c>
    </row>
    <row r="4414" spans="1:5">
      <c r="A4414">
        <v>40392</v>
      </c>
      <c r="B4414" t="s">
        <v>5950</v>
      </c>
      <c r="C4414" t="s">
        <v>478</v>
      </c>
      <c r="D4414" t="s">
        <v>481</v>
      </c>
      <c r="E4414" s="264" t="s">
        <v>10058</v>
      </c>
    </row>
    <row r="4415" spans="1:5">
      <c r="A4415">
        <v>40394</v>
      </c>
      <c r="B4415" t="s">
        <v>5951</v>
      </c>
      <c r="C4415" t="s">
        <v>478</v>
      </c>
      <c r="D4415" t="s">
        <v>481</v>
      </c>
      <c r="E4415" s="264" t="s">
        <v>10059</v>
      </c>
    </row>
    <row r="4416" spans="1:5">
      <c r="A4416">
        <v>40398</v>
      </c>
      <c r="B4416" t="s">
        <v>5952</v>
      </c>
      <c r="C4416" t="s">
        <v>478</v>
      </c>
      <c r="D4416" t="s">
        <v>481</v>
      </c>
      <c r="E4416" s="264" t="s">
        <v>10060</v>
      </c>
    </row>
    <row r="4417" spans="1:5">
      <c r="A4417">
        <v>40397</v>
      </c>
      <c r="B4417" t="s">
        <v>5953</v>
      </c>
      <c r="C4417" t="s">
        <v>478</v>
      </c>
      <c r="D4417" t="s">
        <v>481</v>
      </c>
      <c r="E4417" s="264" t="s">
        <v>10061</v>
      </c>
    </row>
    <row r="4418" spans="1:5">
      <c r="A4418">
        <v>40393</v>
      </c>
      <c r="B4418" t="s">
        <v>5954</v>
      </c>
      <c r="C4418" t="s">
        <v>478</v>
      </c>
      <c r="D4418" t="s">
        <v>481</v>
      </c>
      <c r="E4418" s="264" t="s">
        <v>10062</v>
      </c>
    </row>
    <row r="4419" spans="1:5">
      <c r="A4419">
        <v>40399</v>
      </c>
      <c r="B4419" t="s">
        <v>5955</v>
      </c>
      <c r="C4419" t="s">
        <v>478</v>
      </c>
      <c r="D4419" t="s">
        <v>481</v>
      </c>
      <c r="E4419" s="264" t="s">
        <v>10063</v>
      </c>
    </row>
    <row r="4420" spans="1:5">
      <c r="A4420">
        <v>39322</v>
      </c>
      <c r="B4420" t="s">
        <v>5956</v>
      </c>
      <c r="C4420" t="s">
        <v>478</v>
      </c>
      <c r="D4420" t="s">
        <v>481</v>
      </c>
      <c r="E4420" s="264" t="s">
        <v>10064</v>
      </c>
    </row>
    <row r="4421" spans="1:5">
      <c r="A4421">
        <v>39289</v>
      </c>
      <c r="B4421" t="s">
        <v>5957</v>
      </c>
      <c r="C4421" t="s">
        <v>478</v>
      </c>
      <c r="D4421" t="s">
        <v>481</v>
      </c>
      <c r="E4421" s="264" t="s">
        <v>10065</v>
      </c>
    </row>
    <row r="4422" spans="1:5">
      <c r="A4422">
        <v>39290</v>
      </c>
      <c r="B4422" t="s">
        <v>5958</v>
      </c>
      <c r="C4422" t="s">
        <v>478</v>
      </c>
      <c r="D4422" t="s">
        <v>481</v>
      </c>
      <c r="E4422" s="264" t="s">
        <v>10066</v>
      </c>
    </row>
    <row r="4423" spans="1:5">
      <c r="A4423">
        <v>39291</v>
      </c>
      <c r="B4423" t="s">
        <v>5959</v>
      </c>
      <c r="C4423" t="s">
        <v>478</v>
      </c>
      <c r="D4423" t="s">
        <v>481</v>
      </c>
      <c r="E4423" s="264" t="s">
        <v>10067</v>
      </c>
    </row>
    <row r="4424" spans="1:5">
      <c r="A4424">
        <v>20174</v>
      </c>
      <c r="B4424" t="s">
        <v>5960</v>
      </c>
      <c r="C4424" t="s">
        <v>478</v>
      </c>
      <c r="D4424" t="s">
        <v>479</v>
      </c>
      <c r="E4424" s="264" t="s">
        <v>10068</v>
      </c>
    </row>
    <row r="4425" spans="1:5">
      <c r="A4425">
        <v>41892</v>
      </c>
      <c r="B4425" t="s">
        <v>5961</v>
      </c>
      <c r="C4425" t="s">
        <v>478</v>
      </c>
      <c r="D4425" t="s">
        <v>481</v>
      </c>
      <c r="E4425" s="264" t="s">
        <v>10069</v>
      </c>
    </row>
    <row r="4426" spans="1:5">
      <c r="A4426">
        <v>7048</v>
      </c>
      <c r="B4426" t="s">
        <v>5962</v>
      </c>
      <c r="C4426" t="s">
        <v>478</v>
      </c>
      <c r="D4426" t="s">
        <v>481</v>
      </c>
      <c r="E4426" s="264" t="s">
        <v>10070</v>
      </c>
    </row>
    <row r="4427" spans="1:5">
      <c r="A4427">
        <v>7088</v>
      </c>
      <c r="B4427" t="s">
        <v>5963</v>
      </c>
      <c r="C4427" t="s">
        <v>478</v>
      </c>
      <c r="D4427" t="s">
        <v>481</v>
      </c>
      <c r="E4427" s="264" t="s">
        <v>10071</v>
      </c>
    </row>
    <row r="4428" spans="1:5">
      <c r="A4428">
        <v>20179</v>
      </c>
      <c r="B4428" t="s">
        <v>5964</v>
      </c>
      <c r="C4428" t="s">
        <v>478</v>
      </c>
      <c r="D4428" t="s">
        <v>479</v>
      </c>
      <c r="E4428" s="264" t="s">
        <v>2084</v>
      </c>
    </row>
    <row r="4429" spans="1:5">
      <c r="A4429">
        <v>20178</v>
      </c>
      <c r="B4429" t="s">
        <v>5965</v>
      </c>
      <c r="C4429" t="s">
        <v>478</v>
      </c>
      <c r="D4429" t="s">
        <v>479</v>
      </c>
      <c r="E4429" s="264" t="s">
        <v>10072</v>
      </c>
    </row>
    <row r="4430" spans="1:5">
      <c r="A4430">
        <v>20180</v>
      </c>
      <c r="B4430" t="s">
        <v>5966</v>
      </c>
      <c r="C4430" t="s">
        <v>478</v>
      </c>
      <c r="D4430" t="s">
        <v>479</v>
      </c>
      <c r="E4430" s="264" t="s">
        <v>10073</v>
      </c>
    </row>
    <row r="4431" spans="1:5">
      <c r="A4431">
        <v>20181</v>
      </c>
      <c r="B4431" t="s">
        <v>5967</v>
      </c>
      <c r="C4431" t="s">
        <v>478</v>
      </c>
      <c r="D4431" t="s">
        <v>479</v>
      </c>
      <c r="E4431" s="264" t="s">
        <v>10074</v>
      </c>
    </row>
    <row r="4432" spans="1:5">
      <c r="A4432">
        <v>20177</v>
      </c>
      <c r="B4432" t="s">
        <v>5968</v>
      </c>
      <c r="C4432" t="s">
        <v>478</v>
      </c>
      <c r="D4432" t="s">
        <v>479</v>
      </c>
      <c r="E4432" s="264" t="s">
        <v>10075</v>
      </c>
    </row>
    <row r="4433" spans="1:5">
      <c r="A4433">
        <v>7082</v>
      </c>
      <c r="B4433" t="s">
        <v>5969</v>
      </c>
      <c r="C4433" t="s">
        <v>478</v>
      </c>
      <c r="D4433" t="s">
        <v>481</v>
      </c>
      <c r="E4433" s="264" t="s">
        <v>10076</v>
      </c>
    </row>
    <row r="4434" spans="1:5">
      <c r="A4434">
        <v>42707</v>
      </c>
      <c r="B4434" t="s">
        <v>5970</v>
      </c>
      <c r="C4434" t="s">
        <v>478</v>
      </c>
      <c r="D4434" t="s">
        <v>481</v>
      </c>
      <c r="E4434" s="264" t="s">
        <v>10077</v>
      </c>
    </row>
    <row r="4435" spans="1:5">
      <c r="A4435">
        <v>7069</v>
      </c>
      <c r="B4435" t="s">
        <v>5971</v>
      </c>
      <c r="C4435" t="s">
        <v>478</v>
      </c>
      <c r="D4435" t="s">
        <v>481</v>
      </c>
      <c r="E4435" s="264" t="s">
        <v>10078</v>
      </c>
    </row>
    <row r="4436" spans="1:5">
      <c r="A4436">
        <v>42708</v>
      </c>
      <c r="B4436" t="s">
        <v>5972</v>
      </c>
      <c r="C4436" t="s">
        <v>478</v>
      </c>
      <c r="D4436" t="s">
        <v>481</v>
      </c>
      <c r="E4436" s="264" t="s">
        <v>10079</v>
      </c>
    </row>
    <row r="4437" spans="1:5">
      <c r="A4437">
        <v>7070</v>
      </c>
      <c r="B4437" t="s">
        <v>5973</v>
      </c>
      <c r="C4437" t="s">
        <v>478</v>
      </c>
      <c r="D4437" t="s">
        <v>481</v>
      </c>
      <c r="E4437" s="264" t="s">
        <v>10080</v>
      </c>
    </row>
    <row r="4438" spans="1:5">
      <c r="A4438">
        <v>42709</v>
      </c>
      <c r="B4438" t="s">
        <v>5974</v>
      </c>
      <c r="C4438" t="s">
        <v>478</v>
      </c>
      <c r="D4438" t="s">
        <v>481</v>
      </c>
      <c r="E4438" s="264" t="s">
        <v>10081</v>
      </c>
    </row>
    <row r="4439" spans="1:5">
      <c r="A4439">
        <v>42710</v>
      </c>
      <c r="B4439" t="s">
        <v>5975</v>
      </c>
      <c r="C4439" t="s">
        <v>478</v>
      </c>
      <c r="D4439" t="s">
        <v>481</v>
      </c>
      <c r="E4439" s="264" t="s">
        <v>10082</v>
      </c>
    </row>
    <row r="4440" spans="1:5">
      <c r="A4440">
        <v>42716</v>
      </c>
      <c r="B4440" t="s">
        <v>5976</v>
      </c>
      <c r="C4440" t="s">
        <v>478</v>
      </c>
      <c r="D4440" t="s">
        <v>481</v>
      </c>
      <c r="E4440" s="264" t="s">
        <v>10083</v>
      </c>
    </row>
    <row r="4441" spans="1:5">
      <c r="A4441">
        <v>20172</v>
      </c>
      <c r="B4441" t="s">
        <v>5977</v>
      </c>
      <c r="C4441" t="s">
        <v>478</v>
      </c>
      <c r="D4441" t="s">
        <v>481</v>
      </c>
      <c r="E4441" s="264" t="s">
        <v>7304</v>
      </c>
    </row>
    <row r="4442" spans="1:5">
      <c r="A4442">
        <v>40945</v>
      </c>
      <c r="B4442" t="s">
        <v>10084</v>
      </c>
      <c r="C4442" t="s">
        <v>482</v>
      </c>
      <c r="D4442" t="s">
        <v>479</v>
      </c>
      <c r="E4442" s="264" t="s">
        <v>8034</v>
      </c>
    </row>
    <row r="4443" spans="1:5">
      <c r="A4443">
        <v>40946</v>
      </c>
      <c r="B4443" t="s">
        <v>5978</v>
      </c>
      <c r="C4443" t="s">
        <v>488</v>
      </c>
      <c r="D4443" t="s">
        <v>479</v>
      </c>
      <c r="E4443" s="264" t="s">
        <v>10085</v>
      </c>
    </row>
    <row r="4444" spans="1:5">
      <c r="A4444">
        <v>7153</v>
      </c>
      <c r="B4444" t="s">
        <v>10086</v>
      </c>
      <c r="C4444" t="s">
        <v>482</v>
      </c>
      <c r="D4444" t="s">
        <v>479</v>
      </c>
      <c r="E4444" s="264" t="s">
        <v>10087</v>
      </c>
    </row>
    <row r="4445" spans="1:5">
      <c r="A4445">
        <v>41089</v>
      </c>
      <c r="B4445" t="s">
        <v>5979</v>
      </c>
      <c r="C4445" t="s">
        <v>488</v>
      </c>
      <c r="D4445" t="s">
        <v>479</v>
      </c>
      <c r="E4445" s="264" t="s">
        <v>10088</v>
      </c>
    </row>
    <row r="4446" spans="1:5">
      <c r="A4446">
        <v>40943</v>
      </c>
      <c r="B4446" t="s">
        <v>10089</v>
      </c>
      <c r="C4446" t="s">
        <v>482</v>
      </c>
      <c r="D4446" t="s">
        <v>479</v>
      </c>
      <c r="E4446" s="264" t="s">
        <v>10090</v>
      </c>
    </row>
    <row r="4447" spans="1:5">
      <c r="A4447">
        <v>40944</v>
      </c>
      <c r="B4447" t="s">
        <v>5980</v>
      </c>
      <c r="C4447" t="s">
        <v>488</v>
      </c>
      <c r="D4447" t="s">
        <v>479</v>
      </c>
      <c r="E4447" s="264" t="s">
        <v>10091</v>
      </c>
    </row>
    <row r="4448" spans="1:5">
      <c r="A4448">
        <v>6175</v>
      </c>
      <c r="B4448" t="s">
        <v>5981</v>
      </c>
      <c r="C4448" t="s">
        <v>482</v>
      </c>
      <c r="D4448" t="s">
        <v>479</v>
      </c>
      <c r="E4448" s="264" t="s">
        <v>1017</v>
      </c>
    </row>
    <row r="4449" spans="1:5">
      <c r="A4449">
        <v>41092</v>
      </c>
      <c r="B4449" t="s">
        <v>5982</v>
      </c>
      <c r="C4449" t="s">
        <v>488</v>
      </c>
      <c r="D4449" t="s">
        <v>479</v>
      </c>
      <c r="E4449" s="264" t="s">
        <v>1287</v>
      </c>
    </row>
    <row r="4450" spans="1:5">
      <c r="A4450">
        <v>37712</v>
      </c>
      <c r="B4450" t="s">
        <v>5983</v>
      </c>
      <c r="C4450" t="s">
        <v>480</v>
      </c>
      <c r="D4450" t="s">
        <v>479</v>
      </c>
      <c r="E4450" s="264" t="s">
        <v>10092</v>
      </c>
    </row>
    <row r="4451" spans="1:5">
      <c r="A4451">
        <v>34547</v>
      </c>
      <c r="B4451" t="s">
        <v>5984</v>
      </c>
      <c r="C4451" t="s">
        <v>485</v>
      </c>
      <c r="D4451" t="s">
        <v>479</v>
      </c>
      <c r="E4451" s="264" t="s">
        <v>10093</v>
      </c>
    </row>
    <row r="4452" spans="1:5">
      <c r="A4452">
        <v>34548</v>
      </c>
      <c r="B4452" t="s">
        <v>5985</v>
      </c>
      <c r="C4452" t="s">
        <v>485</v>
      </c>
      <c r="D4452" t="s">
        <v>479</v>
      </c>
      <c r="E4452" s="264" t="s">
        <v>7784</v>
      </c>
    </row>
    <row r="4453" spans="1:5">
      <c r="A4453">
        <v>34558</v>
      </c>
      <c r="B4453" t="s">
        <v>5986</v>
      </c>
      <c r="C4453" t="s">
        <v>485</v>
      </c>
      <c r="D4453" t="s">
        <v>479</v>
      </c>
      <c r="E4453" s="264" t="s">
        <v>10094</v>
      </c>
    </row>
    <row r="4454" spans="1:5">
      <c r="A4454">
        <v>34550</v>
      </c>
      <c r="B4454" t="s">
        <v>5987</v>
      </c>
      <c r="C4454" t="s">
        <v>485</v>
      </c>
      <c r="D4454" t="s">
        <v>479</v>
      </c>
      <c r="E4454" s="264" t="s">
        <v>9023</v>
      </c>
    </row>
    <row r="4455" spans="1:5">
      <c r="A4455">
        <v>34557</v>
      </c>
      <c r="B4455" t="s">
        <v>5988</v>
      </c>
      <c r="C4455" t="s">
        <v>485</v>
      </c>
      <c r="D4455" t="s">
        <v>479</v>
      </c>
      <c r="E4455" s="264" t="s">
        <v>1277</v>
      </c>
    </row>
    <row r="4456" spans="1:5">
      <c r="A4456">
        <v>37411</v>
      </c>
      <c r="B4456" t="s">
        <v>5989</v>
      </c>
      <c r="C4456" t="s">
        <v>480</v>
      </c>
      <c r="D4456" t="s">
        <v>479</v>
      </c>
      <c r="E4456" s="264" t="s">
        <v>4323</v>
      </c>
    </row>
    <row r="4457" spans="1:5">
      <c r="A4457">
        <v>39508</v>
      </c>
      <c r="B4457" t="s">
        <v>5990</v>
      </c>
      <c r="C4457" t="s">
        <v>480</v>
      </c>
      <c r="D4457" t="s">
        <v>479</v>
      </c>
      <c r="E4457" s="264" t="s">
        <v>986</v>
      </c>
    </row>
    <row r="4458" spans="1:5">
      <c r="A4458">
        <v>39507</v>
      </c>
      <c r="B4458" t="s">
        <v>5991</v>
      </c>
      <c r="C4458" t="s">
        <v>480</v>
      </c>
      <c r="D4458" t="s">
        <v>479</v>
      </c>
      <c r="E4458" s="264" t="s">
        <v>10095</v>
      </c>
    </row>
    <row r="4459" spans="1:5">
      <c r="A4459">
        <v>7155</v>
      </c>
      <c r="B4459" t="s">
        <v>5992</v>
      </c>
      <c r="C4459" t="s">
        <v>480</v>
      </c>
      <c r="D4459" t="s">
        <v>479</v>
      </c>
      <c r="E4459" s="264" t="s">
        <v>7571</v>
      </c>
    </row>
    <row r="4460" spans="1:5">
      <c r="A4460">
        <v>42406</v>
      </c>
      <c r="B4460" t="s">
        <v>5993</v>
      </c>
      <c r="C4460" t="s">
        <v>480</v>
      </c>
      <c r="D4460" t="s">
        <v>479</v>
      </c>
      <c r="E4460" s="264" t="s">
        <v>10096</v>
      </c>
    </row>
    <row r="4461" spans="1:5">
      <c r="A4461">
        <v>7156</v>
      </c>
      <c r="B4461" t="s">
        <v>5994</v>
      </c>
      <c r="C4461" t="s">
        <v>480</v>
      </c>
      <c r="D4461" t="s">
        <v>484</v>
      </c>
      <c r="E4461" s="264" t="s">
        <v>10097</v>
      </c>
    </row>
    <row r="4462" spans="1:5">
      <c r="A4462">
        <v>43127</v>
      </c>
      <c r="B4462" t="s">
        <v>5995</v>
      </c>
      <c r="C4462" t="s">
        <v>480</v>
      </c>
      <c r="D4462" t="s">
        <v>479</v>
      </c>
      <c r="E4462" s="264" t="s">
        <v>10098</v>
      </c>
    </row>
    <row r="4463" spans="1:5">
      <c r="A4463">
        <v>10917</v>
      </c>
      <c r="B4463" t="s">
        <v>5996</v>
      </c>
      <c r="C4463" t="s">
        <v>480</v>
      </c>
      <c r="D4463" t="s">
        <v>479</v>
      </c>
      <c r="E4463" s="264" t="s">
        <v>7437</v>
      </c>
    </row>
    <row r="4464" spans="1:5">
      <c r="A4464">
        <v>21141</v>
      </c>
      <c r="B4464" t="s">
        <v>5997</v>
      </c>
      <c r="C4464" t="s">
        <v>480</v>
      </c>
      <c r="D4464" t="s">
        <v>479</v>
      </c>
      <c r="E4464" s="264" t="s">
        <v>7194</v>
      </c>
    </row>
    <row r="4465" spans="1:5">
      <c r="A4465">
        <v>39509</v>
      </c>
      <c r="B4465" t="s">
        <v>5998</v>
      </c>
      <c r="C4465" t="s">
        <v>480</v>
      </c>
      <c r="D4465" t="s">
        <v>479</v>
      </c>
      <c r="E4465" s="264" t="s">
        <v>1112</v>
      </c>
    </row>
    <row r="4466" spans="1:5">
      <c r="A4466">
        <v>44529</v>
      </c>
      <c r="B4466" t="s">
        <v>5999</v>
      </c>
      <c r="C4466" t="s">
        <v>480</v>
      </c>
      <c r="D4466" t="s">
        <v>479</v>
      </c>
      <c r="E4466" s="264" t="s">
        <v>7499</v>
      </c>
    </row>
    <row r="4467" spans="1:5">
      <c r="A4467">
        <v>7167</v>
      </c>
      <c r="B4467" t="s">
        <v>6000</v>
      </c>
      <c r="C4467" t="s">
        <v>480</v>
      </c>
      <c r="D4467" t="s">
        <v>481</v>
      </c>
      <c r="E4467" s="264" t="s">
        <v>7252</v>
      </c>
    </row>
    <row r="4468" spans="1:5">
      <c r="A4468">
        <v>10928</v>
      </c>
      <c r="B4468" t="s">
        <v>6001</v>
      </c>
      <c r="C4468" t="s">
        <v>480</v>
      </c>
      <c r="D4468" t="s">
        <v>481</v>
      </c>
      <c r="E4468" s="264" t="s">
        <v>1149</v>
      </c>
    </row>
    <row r="4469" spans="1:5">
      <c r="A4469">
        <v>10933</v>
      </c>
      <c r="B4469" t="s">
        <v>6002</v>
      </c>
      <c r="C4469" t="s">
        <v>480</v>
      </c>
      <c r="D4469" t="s">
        <v>481</v>
      </c>
      <c r="E4469" s="264" t="s">
        <v>6955</v>
      </c>
    </row>
    <row r="4470" spans="1:5">
      <c r="A4470">
        <v>7158</v>
      </c>
      <c r="B4470" t="s">
        <v>6004</v>
      </c>
      <c r="C4470" t="s">
        <v>480</v>
      </c>
      <c r="D4470" t="s">
        <v>481</v>
      </c>
      <c r="E4470" s="264" t="s">
        <v>7008</v>
      </c>
    </row>
    <row r="4471" spans="1:5">
      <c r="A4471">
        <v>10927</v>
      </c>
      <c r="B4471" t="s">
        <v>6005</v>
      </c>
      <c r="C4471" t="s">
        <v>480</v>
      </c>
      <c r="D4471" t="s">
        <v>481</v>
      </c>
      <c r="E4471" s="264" t="s">
        <v>7253</v>
      </c>
    </row>
    <row r="4472" spans="1:5">
      <c r="A4472">
        <v>7162</v>
      </c>
      <c r="B4472" t="s">
        <v>6006</v>
      </c>
      <c r="C4472" t="s">
        <v>480</v>
      </c>
      <c r="D4472" t="s">
        <v>481</v>
      </c>
      <c r="E4472" s="264" t="s">
        <v>1288</v>
      </c>
    </row>
    <row r="4473" spans="1:5">
      <c r="A4473">
        <v>10932</v>
      </c>
      <c r="B4473" t="s">
        <v>6007</v>
      </c>
      <c r="C4473" t="s">
        <v>480</v>
      </c>
      <c r="D4473" t="s">
        <v>481</v>
      </c>
      <c r="E4473" s="264" t="s">
        <v>7254</v>
      </c>
    </row>
    <row r="4474" spans="1:5">
      <c r="A4474">
        <v>10937</v>
      </c>
      <c r="B4474" t="s">
        <v>6008</v>
      </c>
      <c r="C4474" t="s">
        <v>480</v>
      </c>
      <c r="D4474" t="s">
        <v>481</v>
      </c>
      <c r="E4474" s="264" t="s">
        <v>1027</v>
      </c>
    </row>
    <row r="4475" spans="1:5">
      <c r="A4475">
        <v>10935</v>
      </c>
      <c r="B4475" t="s">
        <v>6009</v>
      </c>
      <c r="C4475" t="s">
        <v>480</v>
      </c>
      <c r="D4475" t="s">
        <v>481</v>
      </c>
      <c r="E4475" s="264" t="s">
        <v>7255</v>
      </c>
    </row>
    <row r="4476" spans="1:5">
      <c r="A4476">
        <v>10931</v>
      </c>
      <c r="B4476" t="s">
        <v>6010</v>
      </c>
      <c r="C4476" t="s">
        <v>480</v>
      </c>
      <c r="D4476" t="s">
        <v>481</v>
      </c>
      <c r="E4476" s="264" t="s">
        <v>7256</v>
      </c>
    </row>
    <row r="4477" spans="1:5">
      <c r="A4477">
        <v>7164</v>
      </c>
      <c r="B4477" t="s">
        <v>6011</v>
      </c>
      <c r="C4477" t="s">
        <v>480</v>
      </c>
      <c r="D4477" t="s">
        <v>481</v>
      </c>
      <c r="E4477" s="264" t="s">
        <v>7257</v>
      </c>
    </row>
    <row r="4478" spans="1:5">
      <c r="A4478">
        <v>36887</v>
      </c>
      <c r="B4478" t="s">
        <v>6012</v>
      </c>
      <c r="C4478" t="s">
        <v>480</v>
      </c>
      <c r="D4478" t="s">
        <v>479</v>
      </c>
      <c r="E4478" s="264" t="s">
        <v>10099</v>
      </c>
    </row>
    <row r="4479" spans="1:5">
      <c r="A4479">
        <v>34630</v>
      </c>
      <c r="B4479" t="s">
        <v>6013</v>
      </c>
      <c r="C4479" t="s">
        <v>478</v>
      </c>
      <c r="D4479" t="s">
        <v>479</v>
      </c>
      <c r="E4479" s="264" t="s">
        <v>10100</v>
      </c>
    </row>
    <row r="4480" spans="1:5">
      <c r="A4480">
        <v>7161</v>
      </c>
      <c r="B4480" t="s">
        <v>6014</v>
      </c>
      <c r="C4480" t="s">
        <v>480</v>
      </c>
      <c r="D4480" t="s">
        <v>481</v>
      </c>
      <c r="E4480" s="264" t="s">
        <v>1165</v>
      </c>
    </row>
    <row r="4481" spans="1:5">
      <c r="A4481">
        <v>7170</v>
      </c>
      <c r="B4481" t="s">
        <v>6015</v>
      </c>
      <c r="C4481" t="s">
        <v>480</v>
      </c>
      <c r="D4481" t="s">
        <v>479</v>
      </c>
      <c r="E4481" s="264" t="s">
        <v>7052</v>
      </c>
    </row>
    <row r="4482" spans="1:5">
      <c r="A4482">
        <v>37524</v>
      </c>
      <c r="B4482" t="s">
        <v>6016</v>
      </c>
      <c r="C4482" t="s">
        <v>485</v>
      </c>
      <c r="D4482" t="s">
        <v>484</v>
      </c>
      <c r="E4482" s="264" t="s">
        <v>876</v>
      </c>
    </row>
    <row r="4483" spans="1:5">
      <c r="A4483">
        <v>37525</v>
      </c>
      <c r="B4483" t="s">
        <v>6017</v>
      </c>
      <c r="C4483" t="s">
        <v>485</v>
      </c>
      <c r="D4483" t="s">
        <v>479</v>
      </c>
      <c r="E4483" s="264" t="s">
        <v>7364</v>
      </c>
    </row>
    <row r="4484" spans="1:5">
      <c r="A4484">
        <v>36789</v>
      </c>
      <c r="B4484" t="s">
        <v>6018</v>
      </c>
      <c r="C4484" t="s">
        <v>478</v>
      </c>
      <c r="D4484" t="s">
        <v>479</v>
      </c>
      <c r="E4484" s="264" t="s">
        <v>1255</v>
      </c>
    </row>
    <row r="4485" spans="1:5">
      <c r="A4485">
        <v>7173</v>
      </c>
      <c r="B4485" t="s">
        <v>6019</v>
      </c>
      <c r="C4485" t="s">
        <v>491</v>
      </c>
      <c r="D4485" t="s">
        <v>484</v>
      </c>
      <c r="E4485" s="264" t="s">
        <v>7258</v>
      </c>
    </row>
    <row r="4486" spans="1:5">
      <c r="A4486">
        <v>7175</v>
      </c>
      <c r="B4486" t="s">
        <v>6020</v>
      </c>
      <c r="C4486" t="s">
        <v>478</v>
      </c>
      <c r="D4486" t="s">
        <v>479</v>
      </c>
      <c r="E4486" s="264" t="s">
        <v>845</v>
      </c>
    </row>
    <row r="4487" spans="1:5">
      <c r="A4487">
        <v>40741</v>
      </c>
      <c r="B4487" t="s">
        <v>6021</v>
      </c>
      <c r="C4487" t="s">
        <v>478</v>
      </c>
      <c r="D4487" t="s">
        <v>479</v>
      </c>
      <c r="E4487" s="264" t="s">
        <v>833</v>
      </c>
    </row>
    <row r="4488" spans="1:5">
      <c r="A4488">
        <v>7184</v>
      </c>
      <c r="B4488" t="s">
        <v>6022</v>
      </c>
      <c r="C4488" t="s">
        <v>480</v>
      </c>
      <c r="D4488" t="s">
        <v>481</v>
      </c>
      <c r="E4488" s="264" t="s">
        <v>1276</v>
      </c>
    </row>
    <row r="4489" spans="1:5">
      <c r="A4489">
        <v>34458</v>
      </c>
      <c r="B4489" t="s">
        <v>6023</v>
      </c>
      <c r="C4489" t="s">
        <v>478</v>
      </c>
      <c r="D4489" t="s">
        <v>479</v>
      </c>
      <c r="E4489" s="264" t="s">
        <v>6024</v>
      </c>
    </row>
    <row r="4490" spans="1:5">
      <c r="A4490">
        <v>34464</v>
      </c>
      <c r="B4490" t="s">
        <v>6025</v>
      </c>
      <c r="C4490" t="s">
        <v>478</v>
      </c>
      <c r="D4490" t="s">
        <v>479</v>
      </c>
      <c r="E4490" s="264" t="s">
        <v>6026</v>
      </c>
    </row>
    <row r="4491" spans="1:5">
      <c r="A4491">
        <v>34468</v>
      </c>
      <c r="B4491" t="s">
        <v>6027</v>
      </c>
      <c r="C4491" t="s">
        <v>478</v>
      </c>
      <c r="D4491" t="s">
        <v>479</v>
      </c>
      <c r="E4491" s="264" t="s">
        <v>6028</v>
      </c>
    </row>
    <row r="4492" spans="1:5">
      <c r="A4492">
        <v>34473</v>
      </c>
      <c r="B4492" t="s">
        <v>6029</v>
      </c>
      <c r="C4492" t="s">
        <v>478</v>
      </c>
      <c r="D4492" t="s">
        <v>479</v>
      </c>
      <c r="E4492" s="264" t="s">
        <v>6030</v>
      </c>
    </row>
    <row r="4493" spans="1:5">
      <c r="A4493">
        <v>34480</v>
      </c>
      <c r="B4493" t="s">
        <v>6031</v>
      </c>
      <c r="C4493" t="s">
        <v>478</v>
      </c>
      <c r="D4493" t="s">
        <v>479</v>
      </c>
      <c r="E4493" s="264" t="s">
        <v>6032</v>
      </c>
    </row>
    <row r="4494" spans="1:5">
      <c r="A4494">
        <v>34486</v>
      </c>
      <c r="B4494" t="s">
        <v>6033</v>
      </c>
      <c r="C4494" t="s">
        <v>478</v>
      </c>
      <c r="D4494" t="s">
        <v>479</v>
      </c>
      <c r="E4494" s="264" t="s">
        <v>6034</v>
      </c>
    </row>
    <row r="4495" spans="1:5">
      <c r="A4495">
        <v>7190</v>
      </c>
      <c r="B4495" t="s">
        <v>6035</v>
      </c>
      <c r="C4495" t="s">
        <v>478</v>
      </c>
      <c r="D4495" t="s">
        <v>479</v>
      </c>
      <c r="E4495" s="264" t="s">
        <v>1221</v>
      </c>
    </row>
    <row r="4496" spans="1:5">
      <c r="A4496">
        <v>34417</v>
      </c>
      <c r="B4496" t="s">
        <v>6036</v>
      </c>
      <c r="C4496" t="s">
        <v>478</v>
      </c>
      <c r="D4496" t="s">
        <v>479</v>
      </c>
      <c r="E4496" s="264" t="s">
        <v>6037</v>
      </c>
    </row>
    <row r="4497" spans="1:5">
      <c r="A4497">
        <v>7213</v>
      </c>
      <c r="B4497" t="s">
        <v>6038</v>
      </c>
      <c r="C4497" t="s">
        <v>480</v>
      </c>
      <c r="D4497" t="s">
        <v>479</v>
      </c>
      <c r="E4497" s="264" t="s">
        <v>6039</v>
      </c>
    </row>
    <row r="4498" spans="1:5">
      <c r="A4498">
        <v>7195</v>
      </c>
      <c r="B4498" t="s">
        <v>6040</v>
      </c>
      <c r="C4498" t="s">
        <v>478</v>
      </c>
      <c r="D4498" t="s">
        <v>479</v>
      </c>
      <c r="E4498" s="264" t="s">
        <v>6041</v>
      </c>
    </row>
    <row r="4499" spans="1:5">
      <c r="A4499">
        <v>7186</v>
      </c>
      <c r="B4499" t="s">
        <v>6042</v>
      </c>
      <c r="C4499" t="s">
        <v>478</v>
      </c>
      <c r="D4499" t="s">
        <v>484</v>
      </c>
      <c r="E4499" s="264" t="s">
        <v>6043</v>
      </c>
    </row>
    <row r="4500" spans="1:5">
      <c r="A4500">
        <v>7194</v>
      </c>
      <c r="B4500" t="s">
        <v>6044</v>
      </c>
      <c r="C4500" t="s">
        <v>480</v>
      </c>
      <c r="D4500" t="s">
        <v>479</v>
      </c>
      <c r="E4500" s="264" t="s">
        <v>6045</v>
      </c>
    </row>
    <row r="4501" spans="1:5">
      <c r="A4501">
        <v>7197</v>
      </c>
      <c r="B4501" t="s">
        <v>6046</v>
      </c>
      <c r="C4501" t="s">
        <v>478</v>
      </c>
      <c r="D4501" t="s">
        <v>479</v>
      </c>
      <c r="E4501" s="264" t="s">
        <v>6047</v>
      </c>
    </row>
    <row r="4502" spans="1:5">
      <c r="A4502">
        <v>7192</v>
      </c>
      <c r="B4502" t="s">
        <v>6048</v>
      </c>
      <c r="C4502" t="s">
        <v>478</v>
      </c>
      <c r="D4502" t="s">
        <v>479</v>
      </c>
      <c r="E4502" s="264" t="s">
        <v>6049</v>
      </c>
    </row>
    <row r="4503" spans="1:5">
      <c r="A4503">
        <v>7193</v>
      </c>
      <c r="B4503" t="s">
        <v>6050</v>
      </c>
      <c r="C4503" t="s">
        <v>478</v>
      </c>
      <c r="D4503" t="s">
        <v>479</v>
      </c>
      <c r="E4503" s="264" t="s">
        <v>6051</v>
      </c>
    </row>
    <row r="4504" spans="1:5">
      <c r="A4504">
        <v>7189</v>
      </c>
      <c r="B4504" t="s">
        <v>6052</v>
      </c>
      <c r="C4504" t="s">
        <v>478</v>
      </c>
      <c r="D4504" t="s">
        <v>479</v>
      </c>
      <c r="E4504" s="264" t="s">
        <v>6053</v>
      </c>
    </row>
    <row r="4505" spans="1:5">
      <c r="A4505">
        <v>34402</v>
      </c>
      <c r="B4505" t="s">
        <v>6054</v>
      </c>
      <c r="C4505" t="s">
        <v>478</v>
      </c>
      <c r="D4505" t="s">
        <v>479</v>
      </c>
      <c r="E4505" s="264" t="s">
        <v>6055</v>
      </c>
    </row>
    <row r="4506" spans="1:5">
      <c r="A4506">
        <v>7245</v>
      </c>
      <c r="B4506" t="s">
        <v>6056</v>
      </c>
      <c r="C4506" t="s">
        <v>478</v>
      </c>
      <c r="D4506" t="s">
        <v>481</v>
      </c>
      <c r="E4506" s="264" t="s">
        <v>10101</v>
      </c>
    </row>
    <row r="4507" spans="1:5">
      <c r="A4507">
        <v>34425</v>
      </c>
      <c r="B4507" t="s">
        <v>6057</v>
      </c>
      <c r="C4507" t="s">
        <v>478</v>
      </c>
      <c r="D4507" t="s">
        <v>479</v>
      </c>
      <c r="E4507" s="264" t="s">
        <v>6058</v>
      </c>
    </row>
    <row r="4508" spans="1:5">
      <c r="A4508">
        <v>7223</v>
      </c>
      <c r="B4508" t="s">
        <v>6059</v>
      </c>
      <c r="C4508" t="s">
        <v>478</v>
      </c>
      <c r="D4508" t="s">
        <v>479</v>
      </c>
      <c r="E4508" s="264" t="s">
        <v>4253</v>
      </c>
    </row>
    <row r="4509" spans="1:5">
      <c r="A4509">
        <v>7234</v>
      </c>
      <c r="B4509" t="s">
        <v>6060</v>
      </c>
      <c r="C4509" t="s">
        <v>478</v>
      </c>
      <c r="D4509" t="s">
        <v>479</v>
      </c>
      <c r="E4509" s="264" t="s">
        <v>6061</v>
      </c>
    </row>
    <row r="4510" spans="1:5">
      <c r="A4510">
        <v>7224</v>
      </c>
      <c r="B4510" t="s">
        <v>6062</v>
      </c>
      <c r="C4510" t="s">
        <v>478</v>
      </c>
      <c r="D4510" t="s">
        <v>479</v>
      </c>
      <c r="E4510" s="264" t="s">
        <v>6063</v>
      </c>
    </row>
    <row r="4511" spans="1:5">
      <c r="A4511">
        <v>7225</v>
      </c>
      <c r="B4511" t="s">
        <v>6064</v>
      </c>
      <c r="C4511" t="s">
        <v>478</v>
      </c>
      <c r="D4511" t="s">
        <v>479</v>
      </c>
      <c r="E4511" s="264" t="s">
        <v>6065</v>
      </c>
    </row>
    <row r="4512" spans="1:5">
      <c r="A4512">
        <v>7226</v>
      </c>
      <c r="B4512" t="s">
        <v>6066</v>
      </c>
      <c r="C4512" t="s">
        <v>478</v>
      </c>
      <c r="D4512" t="s">
        <v>479</v>
      </c>
      <c r="E4512" s="264" t="s">
        <v>6067</v>
      </c>
    </row>
    <row r="4513" spans="1:5">
      <c r="A4513">
        <v>7227</v>
      </c>
      <c r="B4513" t="s">
        <v>6068</v>
      </c>
      <c r="C4513" t="s">
        <v>478</v>
      </c>
      <c r="D4513" t="s">
        <v>479</v>
      </c>
      <c r="E4513" s="264" t="s">
        <v>6069</v>
      </c>
    </row>
    <row r="4514" spans="1:5">
      <c r="A4514">
        <v>7212</v>
      </c>
      <c r="B4514" t="s">
        <v>6070</v>
      </c>
      <c r="C4514" t="s">
        <v>478</v>
      </c>
      <c r="D4514" t="s">
        <v>479</v>
      </c>
      <c r="E4514" s="264" t="s">
        <v>6071</v>
      </c>
    </row>
    <row r="4515" spans="1:5">
      <c r="A4515">
        <v>7229</v>
      </c>
      <c r="B4515" t="s">
        <v>6072</v>
      </c>
      <c r="C4515" t="s">
        <v>478</v>
      </c>
      <c r="D4515" t="s">
        <v>479</v>
      </c>
      <c r="E4515" s="264" t="s">
        <v>6073</v>
      </c>
    </row>
    <row r="4516" spans="1:5">
      <c r="A4516">
        <v>7230</v>
      </c>
      <c r="B4516" t="s">
        <v>6074</v>
      </c>
      <c r="C4516" t="s">
        <v>478</v>
      </c>
      <c r="D4516" t="s">
        <v>479</v>
      </c>
      <c r="E4516" s="264" t="s">
        <v>6075</v>
      </c>
    </row>
    <row r="4517" spans="1:5">
      <c r="A4517">
        <v>7231</v>
      </c>
      <c r="B4517" t="s">
        <v>6076</v>
      </c>
      <c r="C4517" t="s">
        <v>478</v>
      </c>
      <c r="D4517" t="s">
        <v>479</v>
      </c>
      <c r="E4517" s="264" t="s">
        <v>6077</v>
      </c>
    </row>
    <row r="4518" spans="1:5">
      <c r="A4518">
        <v>7220</v>
      </c>
      <c r="B4518" t="s">
        <v>6078</v>
      </c>
      <c r="C4518" t="s">
        <v>478</v>
      </c>
      <c r="D4518" t="s">
        <v>479</v>
      </c>
      <c r="E4518" s="264" t="s">
        <v>6079</v>
      </c>
    </row>
    <row r="4519" spans="1:5">
      <c r="A4519">
        <v>34447</v>
      </c>
      <c r="B4519" t="s">
        <v>6080</v>
      </c>
      <c r="C4519" t="s">
        <v>478</v>
      </c>
      <c r="D4519" t="s">
        <v>479</v>
      </c>
      <c r="E4519" s="264" t="s">
        <v>6081</v>
      </c>
    </row>
    <row r="4520" spans="1:5">
      <c r="A4520">
        <v>7233</v>
      </c>
      <c r="B4520" t="s">
        <v>6082</v>
      </c>
      <c r="C4520" t="s">
        <v>478</v>
      </c>
      <c r="D4520" t="s">
        <v>479</v>
      </c>
      <c r="E4520" s="264" t="s">
        <v>6083</v>
      </c>
    </row>
    <row r="4521" spans="1:5">
      <c r="A4521">
        <v>40740</v>
      </c>
      <c r="B4521" t="s">
        <v>6084</v>
      </c>
      <c r="C4521" t="s">
        <v>480</v>
      </c>
      <c r="D4521" t="s">
        <v>481</v>
      </c>
      <c r="E4521" s="264" t="s">
        <v>10102</v>
      </c>
    </row>
    <row r="4522" spans="1:5">
      <c r="A4522">
        <v>25007</v>
      </c>
      <c r="B4522" t="s">
        <v>6085</v>
      </c>
      <c r="C4522" t="s">
        <v>480</v>
      </c>
      <c r="D4522" t="s">
        <v>481</v>
      </c>
      <c r="E4522" s="264" t="s">
        <v>10103</v>
      </c>
    </row>
    <row r="4523" spans="1:5">
      <c r="A4523">
        <v>43071</v>
      </c>
      <c r="B4523" t="s">
        <v>6086</v>
      </c>
      <c r="C4523" t="s">
        <v>480</v>
      </c>
      <c r="D4523" t="s">
        <v>481</v>
      </c>
      <c r="E4523" s="264" t="s">
        <v>10104</v>
      </c>
    </row>
    <row r="4524" spans="1:5">
      <c r="A4524">
        <v>39520</v>
      </c>
      <c r="B4524" t="s">
        <v>6087</v>
      </c>
      <c r="C4524" t="s">
        <v>480</v>
      </c>
      <c r="D4524" t="s">
        <v>481</v>
      </c>
      <c r="E4524" s="264" t="s">
        <v>10105</v>
      </c>
    </row>
    <row r="4525" spans="1:5">
      <c r="A4525">
        <v>39521</v>
      </c>
      <c r="B4525" t="s">
        <v>6088</v>
      </c>
      <c r="C4525" t="s">
        <v>480</v>
      </c>
      <c r="D4525" t="s">
        <v>481</v>
      </c>
      <c r="E4525" s="264" t="s">
        <v>10106</v>
      </c>
    </row>
    <row r="4526" spans="1:5">
      <c r="A4526">
        <v>39522</v>
      </c>
      <c r="B4526" t="s">
        <v>6089</v>
      </c>
      <c r="C4526" t="s">
        <v>480</v>
      </c>
      <c r="D4526" t="s">
        <v>481</v>
      </c>
      <c r="E4526" s="264" t="s">
        <v>10107</v>
      </c>
    </row>
    <row r="4527" spans="1:5">
      <c r="A4527">
        <v>7243</v>
      </c>
      <c r="B4527" t="s">
        <v>6090</v>
      </c>
      <c r="C4527" t="s">
        <v>480</v>
      </c>
      <c r="D4527" t="s">
        <v>481</v>
      </c>
      <c r="E4527" s="264" t="s">
        <v>10108</v>
      </c>
    </row>
    <row r="4528" spans="1:5">
      <c r="A4528">
        <v>11067</v>
      </c>
      <c r="B4528" t="s">
        <v>6091</v>
      </c>
      <c r="C4528" t="s">
        <v>478</v>
      </c>
      <c r="D4528" t="s">
        <v>481</v>
      </c>
      <c r="E4528" s="264" t="s">
        <v>10109</v>
      </c>
    </row>
    <row r="4529" spans="1:5">
      <c r="A4529">
        <v>11068</v>
      </c>
      <c r="B4529" t="s">
        <v>6092</v>
      </c>
      <c r="C4529" t="s">
        <v>478</v>
      </c>
      <c r="D4529" t="s">
        <v>481</v>
      </c>
      <c r="E4529" s="264" t="s">
        <v>10110</v>
      </c>
    </row>
    <row r="4530" spans="1:5">
      <c r="A4530">
        <v>7246</v>
      </c>
      <c r="B4530" t="s">
        <v>6093</v>
      </c>
      <c r="C4530" t="s">
        <v>478</v>
      </c>
      <c r="D4530" t="s">
        <v>481</v>
      </c>
      <c r="E4530" s="264" t="s">
        <v>8857</v>
      </c>
    </row>
    <row r="4531" spans="1:5">
      <c r="A4531">
        <v>41097</v>
      </c>
      <c r="B4531" t="s">
        <v>6094</v>
      </c>
      <c r="C4531" t="s">
        <v>488</v>
      </c>
      <c r="D4531" t="s">
        <v>479</v>
      </c>
      <c r="E4531" s="264" t="s">
        <v>7259</v>
      </c>
    </row>
    <row r="4532" spans="1:5">
      <c r="A4532">
        <v>12869</v>
      </c>
      <c r="B4532" t="s">
        <v>7260</v>
      </c>
      <c r="C4532" t="s">
        <v>482</v>
      </c>
      <c r="D4532" t="s">
        <v>479</v>
      </c>
      <c r="E4532" s="264" t="s">
        <v>1015</v>
      </c>
    </row>
    <row r="4533" spans="1:5">
      <c r="A4533">
        <v>1574</v>
      </c>
      <c r="B4533" t="s">
        <v>6095</v>
      </c>
      <c r="C4533" t="s">
        <v>478</v>
      </c>
      <c r="D4533" t="s">
        <v>479</v>
      </c>
      <c r="E4533" s="264" t="s">
        <v>9511</v>
      </c>
    </row>
    <row r="4534" spans="1:5">
      <c r="A4534">
        <v>1581</v>
      </c>
      <c r="B4534" t="s">
        <v>6096</v>
      </c>
      <c r="C4534" t="s">
        <v>478</v>
      </c>
      <c r="D4534" t="s">
        <v>479</v>
      </c>
      <c r="E4534" s="264" t="s">
        <v>10111</v>
      </c>
    </row>
    <row r="4535" spans="1:5">
      <c r="A4535">
        <v>1575</v>
      </c>
      <c r="B4535" t="s">
        <v>6097</v>
      </c>
      <c r="C4535" t="s">
        <v>478</v>
      </c>
      <c r="D4535" t="s">
        <v>479</v>
      </c>
      <c r="E4535" s="264" t="s">
        <v>1289</v>
      </c>
    </row>
    <row r="4536" spans="1:5">
      <c r="A4536">
        <v>1570</v>
      </c>
      <c r="B4536" t="s">
        <v>6098</v>
      </c>
      <c r="C4536" t="s">
        <v>478</v>
      </c>
      <c r="D4536" t="s">
        <v>479</v>
      </c>
      <c r="E4536" s="264" t="s">
        <v>10112</v>
      </c>
    </row>
    <row r="4537" spans="1:5">
      <c r="A4537">
        <v>1576</v>
      </c>
      <c r="B4537" t="s">
        <v>6099</v>
      </c>
      <c r="C4537" t="s">
        <v>478</v>
      </c>
      <c r="D4537" t="s">
        <v>479</v>
      </c>
      <c r="E4537" s="264" t="s">
        <v>8048</v>
      </c>
    </row>
    <row r="4538" spans="1:5">
      <c r="A4538">
        <v>1577</v>
      </c>
      <c r="B4538" t="s">
        <v>6100</v>
      </c>
      <c r="C4538" t="s">
        <v>478</v>
      </c>
      <c r="D4538" t="s">
        <v>479</v>
      </c>
      <c r="E4538" s="264" t="s">
        <v>7312</v>
      </c>
    </row>
    <row r="4539" spans="1:5">
      <c r="A4539">
        <v>1571</v>
      </c>
      <c r="B4539" t="s">
        <v>6101</v>
      </c>
      <c r="C4539" t="s">
        <v>478</v>
      </c>
      <c r="D4539" t="s">
        <v>479</v>
      </c>
      <c r="E4539" s="264" t="s">
        <v>7422</v>
      </c>
    </row>
    <row r="4540" spans="1:5">
      <c r="A4540">
        <v>1578</v>
      </c>
      <c r="B4540" t="s">
        <v>6102</v>
      </c>
      <c r="C4540" t="s">
        <v>478</v>
      </c>
      <c r="D4540" t="s">
        <v>479</v>
      </c>
      <c r="E4540" s="264" t="s">
        <v>1910</v>
      </c>
    </row>
    <row r="4541" spans="1:5">
      <c r="A4541">
        <v>1573</v>
      </c>
      <c r="B4541" t="s">
        <v>6103</v>
      </c>
      <c r="C4541" t="s">
        <v>478</v>
      </c>
      <c r="D4541" t="s">
        <v>479</v>
      </c>
      <c r="E4541" s="264" t="s">
        <v>7575</v>
      </c>
    </row>
    <row r="4542" spans="1:5">
      <c r="A4542">
        <v>1579</v>
      </c>
      <c r="B4542" t="s">
        <v>6104</v>
      </c>
      <c r="C4542" t="s">
        <v>478</v>
      </c>
      <c r="D4542" t="s">
        <v>479</v>
      </c>
      <c r="E4542" s="264" t="s">
        <v>10113</v>
      </c>
    </row>
    <row r="4543" spans="1:5">
      <c r="A4543">
        <v>1580</v>
      </c>
      <c r="B4543" t="s">
        <v>6105</v>
      </c>
      <c r="C4543" t="s">
        <v>478</v>
      </c>
      <c r="D4543" t="s">
        <v>479</v>
      </c>
      <c r="E4543" s="264" t="s">
        <v>7651</v>
      </c>
    </row>
    <row r="4544" spans="1:5">
      <c r="A4544">
        <v>39321</v>
      </c>
      <c r="B4544" t="s">
        <v>6106</v>
      </c>
      <c r="C4544" t="s">
        <v>478</v>
      </c>
      <c r="D4544" t="s">
        <v>479</v>
      </c>
      <c r="E4544" s="264" t="s">
        <v>10114</v>
      </c>
    </row>
    <row r="4545" spans="1:5">
      <c r="A4545">
        <v>39319</v>
      </c>
      <c r="B4545" t="s">
        <v>6107</v>
      </c>
      <c r="C4545" t="s">
        <v>478</v>
      </c>
      <c r="D4545" t="s">
        <v>479</v>
      </c>
      <c r="E4545" s="264" t="s">
        <v>10115</v>
      </c>
    </row>
    <row r="4546" spans="1:5">
      <c r="A4546">
        <v>39320</v>
      </c>
      <c r="B4546" t="s">
        <v>6108</v>
      </c>
      <c r="C4546" t="s">
        <v>478</v>
      </c>
      <c r="D4546" t="s">
        <v>479</v>
      </c>
      <c r="E4546" s="264" t="s">
        <v>7494</v>
      </c>
    </row>
    <row r="4547" spans="1:5">
      <c r="A4547">
        <v>1591</v>
      </c>
      <c r="B4547" t="s">
        <v>6109</v>
      </c>
      <c r="C4547" t="s">
        <v>478</v>
      </c>
      <c r="D4547" t="s">
        <v>479</v>
      </c>
      <c r="E4547" s="264" t="s">
        <v>7389</v>
      </c>
    </row>
    <row r="4548" spans="1:5">
      <c r="A4548">
        <v>1547</v>
      </c>
      <c r="B4548" t="s">
        <v>6110</v>
      </c>
      <c r="C4548" t="s">
        <v>478</v>
      </c>
      <c r="D4548" t="s">
        <v>479</v>
      </c>
      <c r="E4548" s="264" t="s">
        <v>10116</v>
      </c>
    </row>
    <row r="4549" spans="1:5">
      <c r="A4549">
        <v>38196</v>
      </c>
      <c r="B4549" t="s">
        <v>6111</v>
      </c>
      <c r="C4549" t="s">
        <v>478</v>
      </c>
      <c r="D4549" t="s">
        <v>479</v>
      </c>
      <c r="E4549" s="264" t="s">
        <v>1027</v>
      </c>
    </row>
    <row r="4550" spans="1:5">
      <c r="A4550">
        <v>1543</v>
      </c>
      <c r="B4550" t="s">
        <v>6112</v>
      </c>
      <c r="C4550" t="s">
        <v>478</v>
      </c>
      <c r="D4550" t="s">
        <v>479</v>
      </c>
      <c r="E4550" s="264" t="s">
        <v>10117</v>
      </c>
    </row>
    <row r="4551" spans="1:5">
      <c r="A4551">
        <v>1585</v>
      </c>
      <c r="B4551" t="s">
        <v>6113</v>
      </c>
      <c r="C4551" t="s">
        <v>478</v>
      </c>
      <c r="D4551" t="s">
        <v>479</v>
      </c>
      <c r="E4551" s="264" t="s">
        <v>1910</v>
      </c>
    </row>
    <row r="4552" spans="1:5">
      <c r="A4552">
        <v>1593</v>
      </c>
      <c r="B4552" t="s">
        <v>6114</v>
      </c>
      <c r="C4552" t="s">
        <v>478</v>
      </c>
      <c r="D4552" t="s">
        <v>479</v>
      </c>
      <c r="E4552" s="264" t="s">
        <v>10118</v>
      </c>
    </row>
    <row r="4553" spans="1:5">
      <c r="A4553">
        <v>11838</v>
      </c>
      <c r="B4553" t="s">
        <v>6115</v>
      </c>
      <c r="C4553" t="s">
        <v>478</v>
      </c>
      <c r="D4553" t="s">
        <v>479</v>
      </c>
      <c r="E4553" s="264" t="s">
        <v>10119</v>
      </c>
    </row>
    <row r="4554" spans="1:5">
      <c r="A4554">
        <v>1594</v>
      </c>
      <c r="B4554" t="s">
        <v>6116</v>
      </c>
      <c r="C4554" t="s">
        <v>478</v>
      </c>
      <c r="D4554" t="s">
        <v>479</v>
      </c>
      <c r="E4554" s="264" t="s">
        <v>10120</v>
      </c>
    </row>
    <row r="4555" spans="1:5">
      <c r="A4555">
        <v>1586</v>
      </c>
      <c r="B4555" t="s">
        <v>6117</v>
      </c>
      <c r="C4555" t="s">
        <v>478</v>
      </c>
      <c r="D4555" t="s">
        <v>479</v>
      </c>
      <c r="E4555" s="264" t="s">
        <v>10121</v>
      </c>
    </row>
    <row r="4556" spans="1:5">
      <c r="A4556">
        <v>11839</v>
      </c>
      <c r="B4556" t="s">
        <v>6118</v>
      </c>
      <c r="C4556" t="s">
        <v>478</v>
      </c>
      <c r="D4556" t="s">
        <v>479</v>
      </c>
      <c r="E4556" s="264" t="s">
        <v>7304</v>
      </c>
    </row>
    <row r="4557" spans="1:5">
      <c r="A4557">
        <v>1587</v>
      </c>
      <c r="B4557" t="s">
        <v>6120</v>
      </c>
      <c r="C4557" t="s">
        <v>478</v>
      </c>
      <c r="D4557" t="s">
        <v>479</v>
      </c>
      <c r="E4557" s="264" t="s">
        <v>7823</v>
      </c>
    </row>
    <row r="4558" spans="1:5">
      <c r="A4558">
        <v>1545</v>
      </c>
      <c r="B4558" t="s">
        <v>6121</v>
      </c>
      <c r="C4558" t="s">
        <v>478</v>
      </c>
      <c r="D4558" t="s">
        <v>479</v>
      </c>
      <c r="E4558" s="264" t="s">
        <v>10122</v>
      </c>
    </row>
    <row r="4559" spans="1:5">
      <c r="A4559">
        <v>1588</v>
      </c>
      <c r="B4559" t="s">
        <v>6122</v>
      </c>
      <c r="C4559" t="s">
        <v>478</v>
      </c>
      <c r="D4559" t="s">
        <v>479</v>
      </c>
      <c r="E4559" s="264" t="s">
        <v>8263</v>
      </c>
    </row>
    <row r="4560" spans="1:5">
      <c r="A4560">
        <v>1535</v>
      </c>
      <c r="B4560" t="s">
        <v>6123</v>
      </c>
      <c r="C4560" t="s">
        <v>478</v>
      </c>
      <c r="D4560" t="s">
        <v>479</v>
      </c>
      <c r="E4560" s="264" t="s">
        <v>10123</v>
      </c>
    </row>
    <row r="4561" spans="1:5">
      <c r="A4561">
        <v>1589</v>
      </c>
      <c r="B4561" t="s">
        <v>6124</v>
      </c>
      <c r="C4561" t="s">
        <v>478</v>
      </c>
      <c r="D4561" t="s">
        <v>479</v>
      </c>
      <c r="E4561" s="264" t="s">
        <v>6962</v>
      </c>
    </row>
    <row r="4562" spans="1:5">
      <c r="A4562">
        <v>1546</v>
      </c>
      <c r="B4562" t="s">
        <v>6125</v>
      </c>
      <c r="C4562" t="s">
        <v>478</v>
      </c>
      <c r="D4562" t="s">
        <v>479</v>
      </c>
      <c r="E4562" s="264" t="s">
        <v>5498</v>
      </c>
    </row>
    <row r="4563" spans="1:5">
      <c r="A4563">
        <v>1590</v>
      </c>
      <c r="B4563" t="s">
        <v>6126</v>
      </c>
      <c r="C4563" t="s">
        <v>478</v>
      </c>
      <c r="D4563" t="s">
        <v>479</v>
      </c>
      <c r="E4563" s="264" t="s">
        <v>7648</v>
      </c>
    </row>
    <row r="4564" spans="1:5">
      <c r="A4564">
        <v>1542</v>
      </c>
      <c r="B4564" t="s">
        <v>6127</v>
      </c>
      <c r="C4564" t="s">
        <v>478</v>
      </c>
      <c r="D4564" t="s">
        <v>479</v>
      </c>
      <c r="E4564" s="264" t="s">
        <v>10124</v>
      </c>
    </row>
    <row r="4565" spans="1:5">
      <c r="A4565">
        <v>38415</v>
      </c>
      <c r="B4565" t="s">
        <v>6128</v>
      </c>
      <c r="C4565" t="s">
        <v>478</v>
      </c>
      <c r="D4565" t="s">
        <v>479</v>
      </c>
      <c r="E4565" s="264" t="s">
        <v>10125</v>
      </c>
    </row>
    <row r="4566" spans="1:5">
      <c r="A4566">
        <v>38414</v>
      </c>
      <c r="B4566" t="s">
        <v>6129</v>
      </c>
      <c r="C4566" t="s">
        <v>478</v>
      </c>
      <c r="D4566" t="s">
        <v>479</v>
      </c>
      <c r="E4566" s="264" t="s">
        <v>10126</v>
      </c>
    </row>
    <row r="4567" spans="1:5">
      <c r="A4567">
        <v>38128</v>
      </c>
      <c r="B4567" t="s">
        <v>6130</v>
      </c>
      <c r="C4567" t="s">
        <v>486</v>
      </c>
      <c r="D4567" t="s">
        <v>484</v>
      </c>
      <c r="E4567" s="264" t="s">
        <v>1137</v>
      </c>
    </row>
    <row r="4568" spans="1:5">
      <c r="A4568">
        <v>7253</v>
      </c>
      <c r="B4568" t="s">
        <v>6131</v>
      </c>
      <c r="C4568" t="s">
        <v>483</v>
      </c>
      <c r="D4568" t="s">
        <v>479</v>
      </c>
      <c r="E4568" s="264" t="s">
        <v>10127</v>
      </c>
    </row>
    <row r="4569" spans="1:5">
      <c r="A4569">
        <v>4806</v>
      </c>
      <c r="B4569" t="s">
        <v>6132</v>
      </c>
      <c r="C4569" t="s">
        <v>485</v>
      </c>
      <c r="D4569" t="s">
        <v>479</v>
      </c>
      <c r="E4569" s="264" t="s">
        <v>7849</v>
      </c>
    </row>
    <row r="4570" spans="1:5">
      <c r="A4570">
        <v>34401</v>
      </c>
      <c r="B4570" t="s">
        <v>6133</v>
      </c>
      <c r="C4570" t="s">
        <v>478</v>
      </c>
      <c r="D4570" t="s">
        <v>479</v>
      </c>
      <c r="E4570" s="264" t="s">
        <v>982</v>
      </c>
    </row>
    <row r="4571" spans="1:5">
      <c r="A4571">
        <v>7260</v>
      </c>
      <c r="B4571" t="s">
        <v>6134</v>
      </c>
      <c r="C4571" t="s">
        <v>478</v>
      </c>
      <c r="D4571" t="s">
        <v>479</v>
      </c>
      <c r="E4571" s="264" t="s">
        <v>6135</v>
      </c>
    </row>
    <row r="4572" spans="1:5">
      <c r="A4572">
        <v>7256</v>
      </c>
      <c r="B4572" t="s">
        <v>6136</v>
      </c>
      <c r="C4572" t="s">
        <v>478</v>
      </c>
      <c r="D4572" t="s">
        <v>479</v>
      </c>
      <c r="E4572" s="264" t="s">
        <v>1166</v>
      </c>
    </row>
    <row r="4573" spans="1:5">
      <c r="A4573">
        <v>7258</v>
      </c>
      <c r="B4573" t="s">
        <v>6137</v>
      </c>
      <c r="C4573" t="s">
        <v>478</v>
      </c>
      <c r="D4573" t="s">
        <v>479</v>
      </c>
      <c r="E4573" s="264" t="s">
        <v>1120</v>
      </c>
    </row>
    <row r="4574" spans="1:5">
      <c r="A4574">
        <v>34400</v>
      </c>
      <c r="B4574" t="s">
        <v>6138</v>
      </c>
      <c r="C4574" t="s">
        <v>478</v>
      </c>
      <c r="D4574" t="s">
        <v>479</v>
      </c>
      <c r="E4574" s="264" t="s">
        <v>8168</v>
      </c>
    </row>
    <row r="4575" spans="1:5">
      <c r="A4575">
        <v>10617</v>
      </c>
      <c r="B4575" t="s">
        <v>6139</v>
      </c>
      <c r="C4575" t="s">
        <v>478</v>
      </c>
      <c r="D4575" t="s">
        <v>479</v>
      </c>
      <c r="E4575" s="264" t="s">
        <v>10128</v>
      </c>
    </row>
    <row r="4576" spans="1:5">
      <c r="A4576">
        <v>7274</v>
      </c>
      <c r="B4576" t="s">
        <v>6140</v>
      </c>
      <c r="C4576" t="s">
        <v>478</v>
      </c>
      <c r="D4576" t="s">
        <v>481</v>
      </c>
      <c r="E4576" s="264" t="s">
        <v>10129</v>
      </c>
    </row>
    <row r="4577" spans="1:5">
      <c r="A4577">
        <v>11663</v>
      </c>
      <c r="B4577" t="s">
        <v>6141</v>
      </c>
      <c r="C4577" t="s">
        <v>478</v>
      </c>
      <c r="D4577" t="s">
        <v>481</v>
      </c>
      <c r="E4577" s="264" t="s">
        <v>10130</v>
      </c>
    </row>
    <row r="4578" spans="1:5">
      <c r="A4578">
        <v>154</v>
      </c>
      <c r="B4578" t="s">
        <v>6142</v>
      </c>
      <c r="C4578" t="s">
        <v>487</v>
      </c>
      <c r="D4578" t="s">
        <v>479</v>
      </c>
      <c r="E4578" s="264" t="s">
        <v>10131</v>
      </c>
    </row>
    <row r="4579" spans="1:5">
      <c r="A4579">
        <v>38121</v>
      </c>
      <c r="B4579" t="s">
        <v>6143</v>
      </c>
      <c r="C4579" t="s">
        <v>487</v>
      </c>
      <c r="D4579" t="s">
        <v>479</v>
      </c>
      <c r="E4579" s="264" t="s">
        <v>1162</v>
      </c>
    </row>
    <row r="4580" spans="1:5">
      <c r="A4580">
        <v>43776</v>
      </c>
      <c r="B4580" t="s">
        <v>6144</v>
      </c>
      <c r="C4580" t="s">
        <v>487</v>
      </c>
      <c r="D4580" t="s">
        <v>479</v>
      </c>
      <c r="E4580" s="264" t="s">
        <v>8424</v>
      </c>
    </row>
    <row r="4581" spans="1:5">
      <c r="A4581">
        <v>7343</v>
      </c>
      <c r="B4581" t="s">
        <v>6145</v>
      </c>
      <c r="C4581" t="s">
        <v>487</v>
      </c>
      <c r="D4581" t="s">
        <v>479</v>
      </c>
      <c r="E4581" s="264" t="s">
        <v>1029</v>
      </c>
    </row>
    <row r="4582" spans="1:5">
      <c r="A4582">
        <v>7348</v>
      </c>
      <c r="B4582" t="s">
        <v>6146</v>
      </c>
      <c r="C4582" t="s">
        <v>487</v>
      </c>
      <c r="D4582" t="s">
        <v>479</v>
      </c>
      <c r="E4582" s="264" t="s">
        <v>8983</v>
      </c>
    </row>
    <row r="4583" spans="1:5">
      <c r="A4583">
        <v>7313</v>
      </c>
      <c r="B4583" t="s">
        <v>6147</v>
      </c>
      <c r="C4583" t="s">
        <v>487</v>
      </c>
      <c r="D4583" t="s">
        <v>481</v>
      </c>
      <c r="E4583" s="264" t="s">
        <v>10132</v>
      </c>
    </row>
    <row r="4584" spans="1:5">
      <c r="A4584">
        <v>7319</v>
      </c>
      <c r="B4584" t="s">
        <v>6148</v>
      </c>
      <c r="C4584" t="s">
        <v>487</v>
      </c>
      <c r="D4584" t="s">
        <v>481</v>
      </c>
      <c r="E4584" s="264" t="s">
        <v>7712</v>
      </c>
    </row>
    <row r="4585" spans="1:5">
      <c r="A4585">
        <v>7314</v>
      </c>
      <c r="B4585" t="s">
        <v>6149</v>
      </c>
      <c r="C4585" t="s">
        <v>487</v>
      </c>
      <c r="D4585" t="s">
        <v>479</v>
      </c>
      <c r="E4585" s="264" t="s">
        <v>7263</v>
      </c>
    </row>
    <row r="4586" spans="1:5">
      <c r="A4586">
        <v>7304</v>
      </c>
      <c r="B4586" t="s">
        <v>6150</v>
      </c>
      <c r="C4586" t="s">
        <v>487</v>
      </c>
      <c r="D4586" t="s">
        <v>479</v>
      </c>
      <c r="E4586" s="264" t="s">
        <v>10133</v>
      </c>
    </row>
    <row r="4587" spans="1:5">
      <c r="A4587">
        <v>43649</v>
      </c>
      <c r="B4587" t="s">
        <v>6151</v>
      </c>
      <c r="C4587" t="s">
        <v>487</v>
      </c>
      <c r="D4587" t="s">
        <v>479</v>
      </c>
      <c r="E4587" s="264" t="s">
        <v>7140</v>
      </c>
    </row>
    <row r="4588" spans="1:5">
      <c r="A4588">
        <v>43650</v>
      </c>
      <c r="B4588" t="s">
        <v>6152</v>
      </c>
      <c r="C4588" t="s">
        <v>487</v>
      </c>
      <c r="D4588" t="s">
        <v>479</v>
      </c>
      <c r="E4588" s="264" t="s">
        <v>10134</v>
      </c>
    </row>
    <row r="4589" spans="1:5">
      <c r="A4589">
        <v>7311</v>
      </c>
      <c r="B4589" t="s">
        <v>6153</v>
      </c>
      <c r="C4589" t="s">
        <v>487</v>
      </c>
      <c r="D4589" t="s">
        <v>479</v>
      </c>
      <c r="E4589" s="264" t="s">
        <v>10135</v>
      </c>
    </row>
    <row r="4590" spans="1:5">
      <c r="A4590">
        <v>7292</v>
      </c>
      <c r="B4590" t="s">
        <v>6154</v>
      </c>
      <c r="C4590" t="s">
        <v>487</v>
      </c>
      <c r="D4590" t="s">
        <v>484</v>
      </c>
      <c r="E4590" s="264" t="s">
        <v>10136</v>
      </c>
    </row>
    <row r="4591" spans="1:5">
      <c r="A4591">
        <v>7293</v>
      </c>
      <c r="B4591" t="s">
        <v>6155</v>
      </c>
      <c r="C4591" t="s">
        <v>487</v>
      </c>
      <c r="D4591" t="s">
        <v>479</v>
      </c>
      <c r="E4591" s="264" t="s">
        <v>10137</v>
      </c>
    </row>
    <row r="4592" spans="1:5">
      <c r="A4592">
        <v>7306</v>
      </c>
      <c r="B4592" t="s">
        <v>6156</v>
      </c>
      <c r="C4592" t="s">
        <v>487</v>
      </c>
      <c r="D4592" t="s">
        <v>479</v>
      </c>
      <c r="E4592" s="264" t="s">
        <v>10138</v>
      </c>
    </row>
    <row r="4593" spans="1:5">
      <c r="A4593">
        <v>7288</v>
      </c>
      <c r="B4593" t="s">
        <v>6157</v>
      </c>
      <c r="C4593" t="s">
        <v>487</v>
      </c>
      <c r="D4593" t="s">
        <v>479</v>
      </c>
      <c r="E4593" s="264" t="s">
        <v>7578</v>
      </c>
    </row>
    <row r="4594" spans="1:5">
      <c r="A4594">
        <v>43625</v>
      </c>
      <c r="B4594" t="s">
        <v>6158</v>
      </c>
      <c r="C4594" t="s">
        <v>487</v>
      </c>
      <c r="D4594" t="s">
        <v>479</v>
      </c>
      <c r="E4594" s="264" t="s">
        <v>10139</v>
      </c>
    </row>
    <row r="4595" spans="1:5">
      <c r="A4595">
        <v>43647</v>
      </c>
      <c r="B4595" t="s">
        <v>6159</v>
      </c>
      <c r="C4595" t="s">
        <v>487</v>
      </c>
      <c r="D4595" t="s">
        <v>479</v>
      </c>
      <c r="E4595" s="264" t="s">
        <v>10140</v>
      </c>
    </row>
    <row r="4596" spans="1:5">
      <c r="A4596">
        <v>43648</v>
      </c>
      <c r="B4596" t="s">
        <v>6160</v>
      </c>
      <c r="C4596" t="s">
        <v>487</v>
      </c>
      <c r="D4596" t="s">
        <v>479</v>
      </c>
      <c r="E4596" s="264" t="s">
        <v>890</v>
      </c>
    </row>
    <row r="4597" spans="1:5">
      <c r="A4597">
        <v>35693</v>
      </c>
      <c r="B4597" t="s">
        <v>6161</v>
      </c>
      <c r="C4597" t="s">
        <v>487</v>
      </c>
      <c r="D4597" t="s">
        <v>479</v>
      </c>
      <c r="E4597" s="264" t="s">
        <v>7840</v>
      </c>
    </row>
    <row r="4598" spans="1:5">
      <c r="A4598">
        <v>7356</v>
      </c>
      <c r="B4598" t="s">
        <v>6162</v>
      </c>
      <c r="C4598" t="s">
        <v>487</v>
      </c>
      <c r="D4598" t="s">
        <v>484</v>
      </c>
      <c r="E4598" s="264" t="s">
        <v>10141</v>
      </c>
    </row>
    <row r="4599" spans="1:5">
      <c r="A4599">
        <v>35692</v>
      </c>
      <c r="B4599" t="s">
        <v>6163</v>
      </c>
      <c r="C4599" t="s">
        <v>487</v>
      </c>
      <c r="D4599" t="s">
        <v>479</v>
      </c>
      <c r="E4599" s="264" t="s">
        <v>984</v>
      </c>
    </row>
    <row r="4600" spans="1:5">
      <c r="A4600">
        <v>43624</v>
      </c>
      <c r="B4600" t="s">
        <v>6164</v>
      </c>
      <c r="C4600" t="s">
        <v>487</v>
      </c>
      <c r="D4600" t="s">
        <v>479</v>
      </c>
      <c r="E4600" s="264" t="s">
        <v>9795</v>
      </c>
    </row>
    <row r="4601" spans="1:5">
      <c r="A4601">
        <v>7342</v>
      </c>
      <c r="B4601" t="s">
        <v>6165</v>
      </c>
      <c r="C4601" t="s">
        <v>486</v>
      </c>
      <c r="D4601" t="s">
        <v>481</v>
      </c>
      <c r="E4601" s="264" t="s">
        <v>1101</v>
      </c>
    </row>
    <row r="4602" spans="1:5">
      <c r="A4602">
        <v>7350</v>
      </c>
      <c r="B4602" t="s">
        <v>6166</v>
      </c>
      <c r="C4602" t="s">
        <v>487</v>
      </c>
      <c r="D4602" t="s">
        <v>479</v>
      </c>
      <c r="E4602" s="264" t="s">
        <v>8010</v>
      </c>
    </row>
    <row r="4603" spans="1:5">
      <c r="A4603">
        <v>39574</v>
      </c>
      <c r="B4603" t="s">
        <v>6167</v>
      </c>
      <c r="C4603" t="s">
        <v>478</v>
      </c>
      <c r="D4603" t="s">
        <v>479</v>
      </c>
      <c r="E4603" s="264" t="s">
        <v>1052</v>
      </c>
    </row>
    <row r="4604" spans="1:5">
      <c r="A4604">
        <v>11060</v>
      </c>
      <c r="B4604" t="s">
        <v>6168</v>
      </c>
      <c r="C4604" t="s">
        <v>478</v>
      </c>
      <c r="D4604" t="s">
        <v>479</v>
      </c>
      <c r="E4604" s="264" t="s">
        <v>9976</v>
      </c>
    </row>
    <row r="4605" spans="1:5">
      <c r="A4605">
        <v>37401</v>
      </c>
      <c r="B4605" t="s">
        <v>6169</v>
      </c>
      <c r="C4605" t="s">
        <v>478</v>
      </c>
      <c r="D4605" t="s">
        <v>481</v>
      </c>
      <c r="E4605" s="264" t="s">
        <v>9590</v>
      </c>
    </row>
    <row r="4606" spans="1:5">
      <c r="A4606">
        <v>7525</v>
      </c>
      <c r="B4606" t="s">
        <v>6170</v>
      </c>
      <c r="C4606" t="s">
        <v>478</v>
      </c>
      <c r="D4606" t="s">
        <v>479</v>
      </c>
      <c r="E4606" s="264" t="s">
        <v>10142</v>
      </c>
    </row>
    <row r="4607" spans="1:5">
      <c r="A4607">
        <v>7524</v>
      </c>
      <c r="B4607" t="s">
        <v>6171</v>
      </c>
      <c r="C4607" t="s">
        <v>478</v>
      </c>
      <c r="D4607" t="s">
        <v>479</v>
      </c>
      <c r="E4607" s="264" t="s">
        <v>10143</v>
      </c>
    </row>
    <row r="4608" spans="1:5">
      <c r="A4608">
        <v>38105</v>
      </c>
      <c r="B4608" t="s">
        <v>6172</v>
      </c>
      <c r="C4608" t="s">
        <v>478</v>
      </c>
      <c r="D4608" t="s">
        <v>479</v>
      </c>
      <c r="E4608" s="264" t="s">
        <v>7419</v>
      </c>
    </row>
    <row r="4609" spans="1:5">
      <c r="A4609">
        <v>38084</v>
      </c>
      <c r="B4609" t="s">
        <v>6173</v>
      </c>
      <c r="C4609" t="s">
        <v>478</v>
      </c>
      <c r="D4609" t="s">
        <v>479</v>
      </c>
      <c r="E4609" s="264" t="s">
        <v>7658</v>
      </c>
    </row>
    <row r="4610" spans="1:5">
      <c r="A4610">
        <v>38103</v>
      </c>
      <c r="B4610" t="s">
        <v>6174</v>
      </c>
      <c r="C4610" t="s">
        <v>478</v>
      </c>
      <c r="D4610" t="s">
        <v>479</v>
      </c>
      <c r="E4610" s="264" t="s">
        <v>8266</v>
      </c>
    </row>
    <row r="4611" spans="1:5">
      <c r="A4611">
        <v>38082</v>
      </c>
      <c r="B4611" t="s">
        <v>6175</v>
      </c>
      <c r="C4611" t="s">
        <v>478</v>
      </c>
      <c r="D4611" t="s">
        <v>479</v>
      </c>
      <c r="E4611" s="264" t="s">
        <v>5471</v>
      </c>
    </row>
    <row r="4612" spans="1:5">
      <c r="A4612">
        <v>38104</v>
      </c>
      <c r="B4612" t="s">
        <v>6176</v>
      </c>
      <c r="C4612" t="s">
        <v>478</v>
      </c>
      <c r="D4612" t="s">
        <v>479</v>
      </c>
      <c r="E4612" s="264" t="s">
        <v>8307</v>
      </c>
    </row>
    <row r="4613" spans="1:5">
      <c r="A4613">
        <v>38083</v>
      </c>
      <c r="B4613" t="s">
        <v>6177</v>
      </c>
      <c r="C4613" t="s">
        <v>478</v>
      </c>
      <c r="D4613" t="s">
        <v>479</v>
      </c>
      <c r="E4613" s="264" t="s">
        <v>8671</v>
      </c>
    </row>
    <row r="4614" spans="1:5">
      <c r="A4614">
        <v>38101</v>
      </c>
      <c r="B4614" t="s">
        <v>6178</v>
      </c>
      <c r="C4614" t="s">
        <v>478</v>
      </c>
      <c r="D4614" t="s">
        <v>479</v>
      </c>
      <c r="E4614" s="264" t="s">
        <v>9722</v>
      </c>
    </row>
    <row r="4615" spans="1:5">
      <c r="A4615">
        <v>7528</v>
      </c>
      <c r="B4615" t="s">
        <v>6179</v>
      </c>
      <c r="C4615" t="s">
        <v>478</v>
      </c>
      <c r="D4615" t="s">
        <v>484</v>
      </c>
      <c r="E4615" s="264" t="s">
        <v>6900</v>
      </c>
    </row>
    <row r="4616" spans="1:5">
      <c r="A4616">
        <v>12147</v>
      </c>
      <c r="B4616" t="s">
        <v>6180</v>
      </c>
      <c r="C4616" t="s">
        <v>478</v>
      </c>
      <c r="D4616" t="s">
        <v>479</v>
      </c>
      <c r="E4616" s="264" t="s">
        <v>7839</v>
      </c>
    </row>
    <row r="4617" spans="1:5">
      <c r="A4617">
        <v>38075</v>
      </c>
      <c r="B4617" t="s">
        <v>6181</v>
      </c>
      <c r="C4617" t="s">
        <v>478</v>
      </c>
      <c r="D4617" t="s">
        <v>479</v>
      </c>
      <c r="E4617" s="264" t="s">
        <v>1221</v>
      </c>
    </row>
    <row r="4618" spans="1:5">
      <c r="A4618">
        <v>38102</v>
      </c>
      <c r="B4618" t="s">
        <v>6182</v>
      </c>
      <c r="C4618" t="s">
        <v>478</v>
      </c>
      <c r="D4618" t="s">
        <v>479</v>
      </c>
      <c r="E4618" s="264" t="s">
        <v>10144</v>
      </c>
    </row>
    <row r="4619" spans="1:5">
      <c r="A4619">
        <v>38076</v>
      </c>
      <c r="B4619" t="s">
        <v>6183</v>
      </c>
      <c r="C4619" t="s">
        <v>478</v>
      </c>
      <c r="D4619" t="s">
        <v>479</v>
      </c>
      <c r="E4619" s="264" t="s">
        <v>8849</v>
      </c>
    </row>
    <row r="4620" spans="1:5">
      <c r="A4620">
        <v>7592</v>
      </c>
      <c r="B4620" t="s">
        <v>10145</v>
      </c>
      <c r="C4620" t="s">
        <v>482</v>
      </c>
      <c r="D4620" t="s">
        <v>484</v>
      </c>
      <c r="E4620" s="264" t="s">
        <v>1294</v>
      </c>
    </row>
    <row r="4621" spans="1:5">
      <c r="A4621">
        <v>40820</v>
      </c>
      <c r="B4621" t="s">
        <v>6184</v>
      </c>
      <c r="C4621" t="s">
        <v>488</v>
      </c>
      <c r="D4621" t="s">
        <v>479</v>
      </c>
      <c r="E4621" s="264" t="s">
        <v>1295</v>
      </c>
    </row>
    <row r="4622" spans="1:5">
      <c r="A4622">
        <v>11826</v>
      </c>
      <c r="B4622" t="s">
        <v>6185</v>
      </c>
      <c r="C4622" t="s">
        <v>478</v>
      </c>
      <c r="D4622" t="s">
        <v>479</v>
      </c>
      <c r="E4622" s="264" t="s">
        <v>7510</v>
      </c>
    </row>
    <row r="4623" spans="1:5">
      <c r="A4623">
        <v>7606</v>
      </c>
      <c r="B4623" t="s">
        <v>6186</v>
      </c>
      <c r="C4623" t="s">
        <v>478</v>
      </c>
      <c r="D4623" t="s">
        <v>479</v>
      </c>
      <c r="E4623" s="264" t="s">
        <v>10146</v>
      </c>
    </row>
    <row r="4624" spans="1:5">
      <c r="A4624">
        <v>11763</v>
      </c>
      <c r="B4624" t="s">
        <v>6187</v>
      </c>
      <c r="C4624" t="s">
        <v>478</v>
      </c>
      <c r="D4624" t="s">
        <v>479</v>
      </c>
      <c r="E4624" s="264" t="s">
        <v>10147</v>
      </c>
    </row>
    <row r="4625" spans="1:5">
      <c r="A4625">
        <v>11764</v>
      </c>
      <c r="B4625" t="s">
        <v>6188</v>
      </c>
      <c r="C4625" t="s">
        <v>478</v>
      </c>
      <c r="D4625" t="s">
        <v>479</v>
      </c>
      <c r="E4625" s="264" t="s">
        <v>10148</v>
      </c>
    </row>
    <row r="4626" spans="1:5">
      <c r="A4626">
        <v>11829</v>
      </c>
      <c r="B4626" t="s">
        <v>6189</v>
      </c>
      <c r="C4626" t="s">
        <v>478</v>
      </c>
      <c r="D4626" t="s">
        <v>479</v>
      </c>
      <c r="E4626" s="264" t="s">
        <v>9453</v>
      </c>
    </row>
    <row r="4627" spans="1:5">
      <c r="A4627">
        <v>11830</v>
      </c>
      <c r="B4627" t="s">
        <v>6190</v>
      </c>
      <c r="C4627" t="s">
        <v>478</v>
      </c>
      <c r="D4627" t="s">
        <v>479</v>
      </c>
      <c r="E4627" s="264" t="s">
        <v>10096</v>
      </c>
    </row>
    <row r="4628" spans="1:5">
      <c r="A4628">
        <v>11825</v>
      </c>
      <c r="B4628" t="s">
        <v>6192</v>
      </c>
      <c r="C4628" t="s">
        <v>478</v>
      </c>
      <c r="D4628" t="s">
        <v>479</v>
      </c>
      <c r="E4628" s="264" t="s">
        <v>10149</v>
      </c>
    </row>
    <row r="4629" spans="1:5">
      <c r="A4629">
        <v>11767</v>
      </c>
      <c r="B4629" t="s">
        <v>6193</v>
      </c>
      <c r="C4629" t="s">
        <v>478</v>
      </c>
      <c r="D4629" t="s">
        <v>479</v>
      </c>
      <c r="E4629" s="264" t="s">
        <v>10150</v>
      </c>
    </row>
    <row r="4630" spans="1:5">
      <c r="A4630">
        <v>11766</v>
      </c>
      <c r="B4630" t="s">
        <v>6194</v>
      </c>
      <c r="C4630" t="s">
        <v>478</v>
      </c>
      <c r="D4630" t="s">
        <v>479</v>
      </c>
      <c r="E4630" s="264" t="s">
        <v>10151</v>
      </c>
    </row>
    <row r="4631" spans="1:5">
      <c r="A4631">
        <v>11765</v>
      </c>
      <c r="B4631" t="s">
        <v>6195</v>
      </c>
      <c r="C4631" t="s">
        <v>478</v>
      </c>
      <c r="D4631" t="s">
        <v>479</v>
      </c>
      <c r="E4631" s="264" t="s">
        <v>10152</v>
      </c>
    </row>
    <row r="4632" spans="1:5">
      <c r="A4632">
        <v>11824</v>
      </c>
      <c r="B4632" t="s">
        <v>6196</v>
      </c>
      <c r="C4632" t="s">
        <v>478</v>
      </c>
      <c r="D4632" t="s">
        <v>479</v>
      </c>
      <c r="E4632" s="264" t="s">
        <v>9850</v>
      </c>
    </row>
    <row r="4633" spans="1:5">
      <c r="A4633">
        <v>44045</v>
      </c>
      <c r="B4633" t="s">
        <v>6197</v>
      </c>
      <c r="C4633" t="s">
        <v>478</v>
      </c>
      <c r="D4633" t="s">
        <v>479</v>
      </c>
      <c r="E4633" s="264" t="s">
        <v>10153</v>
      </c>
    </row>
    <row r="4634" spans="1:5">
      <c r="A4634">
        <v>39702</v>
      </c>
      <c r="B4634" t="s">
        <v>6198</v>
      </c>
      <c r="C4634" t="s">
        <v>478</v>
      </c>
      <c r="D4634" t="s">
        <v>479</v>
      </c>
      <c r="E4634" s="264" t="s">
        <v>10154</v>
      </c>
    </row>
    <row r="4635" spans="1:5">
      <c r="A4635">
        <v>13415</v>
      </c>
      <c r="B4635" t="s">
        <v>6199</v>
      </c>
      <c r="C4635" t="s">
        <v>478</v>
      </c>
      <c r="D4635" t="s">
        <v>484</v>
      </c>
      <c r="E4635" s="264" t="s">
        <v>10155</v>
      </c>
    </row>
    <row r="4636" spans="1:5">
      <c r="A4636">
        <v>7602</v>
      </c>
      <c r="B4636" t="s">
        <v>6200</v>
      </c>
      <c r="C4636" t="s">
        <v>478</v>
      </c>
      <c r="D4636" t="s">
        <v>479</v>
      </c>
      <c r="E4636" s="264" t="s">
        <v>10156</v>
      </c>
    </row>
    <row r="4637" spans="1:5">
      <c r="A4637">
        <v>7603</v>
      </c>
      <c r="B4637" t="s">
        <v>6201</v>
      </c>
      <c r="C4637" t="s">
        <v>478</v>
      </c>
      <c r="D4637" t="s">
        <v>479</v>
      </c>
      <c r="E4637" s="264" t="s">
        <v>10157</v>
      </c>
    </row>
    <row r="4638" spans="1:5">
      <c r="A4638">
        <v>11777</v>
      </c>
      <c r="B4638" t="s">
        <v>6202</v>
      </c>
      <c r="C4638" t="s">
        <v>478</v>
      </c>
      <c r="D4638" t="s">
        <v>479</v>
      </c>
      <c r="E4638" s="264" t="s">
        <v>10158</v>
      </c>
    </row>
    <row r="4639" spans="1:5">
      <c r="A4639">
        <v>13417</v>
      </c>
      <c r="B4639" t="s">
        <v>6203</v>
      </c>
      <c r="C4639" t="s">
        <v>478</v>
      </c>
      <c r="D4639" t="s">
        <v>479</v>
      </c>
      <c r="E4639" s="264" t="s">
        <v>10159</v>
      </c>
    </row>
    <row r="4640" spans="1:5">
      <c r="A4640">
        <v>36791</v>
      </c>
      <c r="B4640" t="s">
        <v>6204</v>
      </c>
      <c r="C4640" t="s">
        <v>478</v>
      </c>
      <c r="D4640" t="s">
        <v>479</v>
      </c>
      <c r="E4640" s="264" t="s">
        <v>10160</v>
      </c>
    </row>
    <row r="4641" spans="1:5">
      <c r="A4641">
        <v>36795</v>
      </c>
      <c r="B4641" t="s">
        <v>6205</v>
      </c>
      <c r="C4641" t="s">
        <v>478</v>
      </c>
      <c r="D4641" t="s">
        <v>479</v>
      </c>
      <c r="E4641" s="264" t="s">
        <v>10161</v>
      </c>
    </row>
    <row r="4642" spans="1:5">
      <c r="A4642">
        <v>36796</v>
      </c>
      <c r="B4642" t="s">
        <v>6206</v>
      </c>
      <c r="C4642" t="s">
        <v>478</v>
      </c>
      <c r="D4642" t="s">
        <v>479</v>
      </c>
      <c r="E4642" s="264" t="s">
        <v>10162</v>
      </c>
    </row>
    <row r="4643" spans="1:5">
      <c r="A4643">
        <v>36792</v>
      </c>
      <c r="B4643" t="s">
        <v>6207</v>
      </c>
      <c r="C4643" t="s">
        <v>478</v>
      </c>
      <c r="D4643" t="s">
        <v>479</v>
      </c>
      <c r="E4643" s="264" t="s">
        <v>10163</v>
      </c>
    </row>
    <row r="4644" spans="1:5">
      <c r="A4644">
        <v>11773</v>
      </c>
      <c r="B4644" t="s">
        <v>6208</v>
      </c>
      <c r="C4644" t="s">
        <v>478</v>
      </c>
      <c r="D4644" t="s">
        <v>479</v>
      </c>
      <c r="E4644" s="264" t="s">
        <v>10164</v>
      </c>
    </row>
    <row r="4645" spans="1:5">
      <c r="A4645">
        <v>11762</v>
      </c>
      <c r="B4645" t="s">
        <v>6209</v>
      </c>
      <c r="C4645" t="s">
        <v>478</v>
      </c>
      <c r="D4645" t="s">
        <v>479</v>
      </c>
      <c r="E4645" s="264" t="s">
        <v>7423</v>
      </c>
    </row>
    <row r="4646" spans="1:5">
      <c r="A4646">
        <v>7604</v>
      </c>
      <c r="B4646" t="s">
        <v>6210</v>
      </c>
      <c r="C4646" t="s">
        <v>478</v>
      </c>
      <c r="D4646" t="s">
        <v>479</v>
      </c>
      <c r="E4646" s="264" t="s">
        <v>10165</v>
      </c>
    </row>
    <row r="4647" spans="1:5">
      <c r="A4647">
        <v>13984</v>
      </c>
      <c r="B4647" t="s">
        <v>6211</v>
      </c>
      <c r="C4647" t="s">
        <v>478</v>
      </c>
      <c r="D4647" t="s">
        <v>479</v>
      </c>
      <c r="E4647" s="264" t="s">
        <v>10166</v>
      </c>
    </row>
    <row r="4648" spans="1:5">
      <c r="A4648">
        <v>11772</v>
      </c>
      <c r="B4648" t="s">
        <v>6212</v>
      </c>
      <c r="C4648" t="s">
        <v>478</v>
      </c>
      <c r="D4648" t="s">
        <v>479</v>
      </c>
      <c r="E4648" s="264" t="s">
        <v>10167</v>
      </c>
    </row>
    <row r="4649" spans="1:5">
      <c r="A4649">
        <v>13983</v>
      </c>
      <c r="B4649" t="s">
        <v>6213</v>
      </c>
      <c r="C4649" t="s">
        <v>478</v>
      </c>
      <c r="D4649" t="s">
        <v>479</v>
      </c>
      <c r="E4649" s="264" t="s">
        <v>10168</v>
      </c>
    </row>
    <row r="4650" spans="1:5">
      <c r="A4650">
        <v>13416</v>
      </c>
      <c r="B4650" t="s">
        <v>6214</v>
      </c>
      <c r="C4650" t="s">
        <v>478</v>
      </c>
      <c r="D4650" t="s">
        <v>479</v>
      </c>
      <c r="E4650" s="264" t="s">
        <v>10169</v>
      </c>
    </row>
    <row r="4651" spans="1:5">
      <c r="A4651">
        <v>40329</v>
      </c>
      <c r="B4651" t="s">
        <v>6215</v>
      </c>
      <c r="C4651" t="s">
        <v>478</v>
      </c>
      <c r="D4651" t="s">
        <v>484</v>
      </c>
      <c r="E4651" s="264" t="s">
        <v>10170</v>
      </c>
    </row>
    <row r="4652" spans="1:5">
      <c r="A4652">
        <v>11823</v>
      </c>
      <c r="B4652" t="s">
        <v>6216</v>
      </c>
      <c r="C4652" t="s">
        <v>478</v>
      </c>
      <c r="D4652" t="s">
        <v>479</v>
      </c>
      <c r="E4652" s="264" t="s">
        <v>7469</v>
      </c>
    </row>
    <row r="4653" spans="1:5">
      <c r="A4653">
        <v>11822</v>
      </c>
      <c r="B4653" t="s">
        <v>6217</v>
      </c>
      <c r="C4653" t="s">
        <v>478</v>
      </c>
      <c r="D4653" t="s">
        <v>479</v>
      </c>
      <c r="E4653" s="264" t="s">
        <v>10171</v>
      </c>
    </row>
    <row r="4654" spans="1:5">
      <c r="A4654">
        <v>11831</v>
      </c>
      <c r="B4654" t="s">
        <v>6218</v>
      </c>
      <c r="C4654" t="s">
        <v>478</v>
      </c>
      <c r="D4654" t="s">
        <v>479</v>
      </c>
      <c r="E4654" s="264" t="s">
        <v>10172</v>
      </c>
    </row>
    <row r="4655" spans="1:5">
      <c r="A4655">
        <v>7613</v>
      </c>
      <c r="B4655" t="s">
        <v>6219</v>
      </c>
      <c r="C4655" t="s">
        <v>478</v>
      </c>
      <c r="D4655" t="s">
        <v>481</v>
      </c>
      <c r="E4655" s="264" t="s">
        <v>7807</v>
      </c>
    </row>
    <row r="4656" spans="1:5">
      <c r="A4656">
        <v>7619</v>
      </c>
      <c r="B4656" t="s">
        <v>6220</v>
      </c>
      <c r="C4656" t="s">
        <v>478</v>
      </c>
      <c r="D4656" t="s">
        <v>481</v>
      </c>
      <c r="E4656" s="264" t="s">
        <v>7808</v>
      </c>
    </row>
    <row r="4657" spans="1:5">
      <c r="A4657">
        <v>12076</v>
      </c>
      <c r="B4657" t="s">
        <v>6221</v>
      </c>
      <c r="C4657" t="s">
        <v>478</v>
      </c>
      <c r="D4657" t="s">
        <v>481</v>
      </c>
      <c r="E4657" s="264" t="s">
        <v>7809</v>
      </c>
    </row>
    <row r="4658" spans="1:5">
      <c r="A4658">
        <v>7614</v>
      </c>
      <c r="B4658" t="s">
        <v>6222</v>
      </c>
      <c r="C4658" t="s">
        <v>478</v>
      </c>
      <c r="D4658" t="s">
        <v>481</v>
      </c>
      <c r="E4658" s="264" t="s">
        <v>7810</v>
      </c>
    </row>
    <row r="4659" spans="1:5">
      <c r="A4659">
        <v>7618</v>
      </c>
      <c r="B4659" t="s">
        <v>6223</v>
      </c>
      <c r="C4659" t="s">
        <v>478</v>
      </c>
      <c r="D4659" t="s">
        <v>481</v>
      </c>
      <c r="E4659" s="264" t="s">
        <v>7811</v>
      </c>
    </row>
    <row r="4660" spans="1:5">
      <c r="A4660">
        <v>7620</v>
      </c>
      <c r="B4660" t="s">
        <v>6224</v>
      </c>
      <c r="C4660" t="s">
        <v>478</v>
      </c>
      <c r="D4660" t="s">
        <v>481</v>
      </c>
      <c r="E4660" s="264" t="s">
        <v>7812</v>
      </c>
    </row>
    <row r="4661" spans="1:5">
      <c r="A4661">
        <v>7610</v>
      </c>
      <c r="B4661" t="s">
        <v>6225</v>
      </c>
      <c r="C4661" t="s">
        <v>478</v>
      </c>
      <c r="D4661" t="s">
        <v>481</v>
      </c>
      <c r="E4661" s="264" t="s">
        <v>7813</v>
      </c>
    </row>
    <row r="4662" spans="1:5">
      <c r="A4662">
        <v>7615</v>
      </c>
      <c r="B4662" t="s">
        <v>6226</v>
      </c>
      <c r="C4662" t="s">
        <v>478</v>
      </c>
      <c r="D4662" t="s">
        <v>481</v>
      </c>
      <c r="E4662" s="264" t="s">
        <v>7814</v>
      </c>
    </row>
    <row r="4663" spans="1:5">
      <c r="A4663">
        <v>7617</v>
      </c>
      <c r="B4663" t="s">
        <v>6227</v>
      </c>
      <c r="C4663" t="s">
        <v>478</v>
      </c>
      <c r="D4663" t="s">
        <v>481</v>
      </c>
      <c r="E4663" s="264" t="s">
        <v>7815</v>
      </c>
    </row>
    <row r="4664" spans="1:5">
      <c r="A4664">
        <v>7616</v>
      </c>
      <c r="B4664" t="s">
        <v>6228</v>
      </c>
      <c r="C4664" t="s">
        <v>478</v>
      </c>
      <c r="D4664" t="s">
        <v>481</v>
      </c>
      <c r="E4664" s="264" t="s">
        <v>7816</v>
      </c>
    </row>
    <row r="4665" spans="1:5">
      <c r="A4665">
        <v>7611</v>
      </c>
      <c r="B4665" t="s">
        <v>6229</v>
      </c>
      <c r="C4665" t="s">
        <v>478</v>
      </c>
      <c r="D4665" t="s">
        <v>481</v>
      </c>
      <c r="E4665" s="264" t="s">
        <v>7817</v>
      </c>
    </row>
    <row r="4666" spans="1:5">
      <c r="A4666">
        <v>7612</v>
      </c>
      <c r="B4666" t="s">
        <v>6230</v>
      </c>
      <c r="C4666" t="s">
        <v>478</v>
      </c>
      <c r="D4666" t="s">
        <v>481</v>
      </c>
      <c r="E4666" s="264" t="s">
        <v>7818</v>
      </c>
    </row>
    <row r="4667" spans="1:5">
      <c r="A4667">
        <v>37371</v>
      </c>
      <c r="B4667" t="s">
        <v>6231</v>
      </c>
      <c r="C4667" t="s">
        <v>482</v>
      </c>
      <c r="D4667" t="s">
        <v>484</v>
      </c>
      <c r="E4667" s="264" t="s">
        <v>1290</v>
      </c>
    </row>
    <row r="4668" spans="1:5">
      <c r="A4668">
        <v>40861</v>
      </c>
      <c r="B4668" t="s">
        <v>6232</v>
      </c>
      <c r="C4668" t="s">
        <v>488</v>
      </c>
      <c r="D4668" t="s">
        <v>484</v>
      </c>
      <c r="E4668" s="264" t="s">
        <v>1296</v>
      </c>
    </row>
    <row r="4669" spans="1:5">
      <c r="A4669">
        <v>36510</v>
      </c>
      <c r="B4669" t="s">
        <v>6233</v>
      </c>
      <c r="C4669" t="s">
        <v>478</v>
      </c>
      <c r="D4669" t="s">
        <v>481</v>
      </c>
      <c r="E4669" s="264" t="s">
        <v>10173</v>
      </c>
    </row>
    <row r="4670" spans="1:5">
      <c r="A4670">
        <v>25020</v>
      </c>
      <c r="B4670" t="s">
        <v>6234</v>
      </c>
      <c r="C4670" t="s">
        <v>478</v>
      </c>
      <c r="D4670" t="s">
        <v>481</v>
      </c>
      <c r="E4670" s="264" t="s">
        <v>10174</v>
      </c>
    </row>
    <row r="4671" spans="1:5">
      <c r="A4671">
        <v>7622</v>
      </c>
      <c r="B4671" t="s">
        <v>6235</v>
      </c>
      <c r="C4671" t="s">
        <v>478</v>
      </c>
      <c r="D4671" t="s">
        <v>481</v>
      </c>
      <c r="E4671" s="264" t="s">
        <v>10175</v>
      </c>
    </row>
    <row r="4672" spans="1:5">
      <c r="A4672">
        <v>7624</v>
      </c>
      <c r="B4672" t="s">
        <v>6236</v>
      </c>
      <c r="C4672" t="s">
        <v>478</v>
      </c>
      <c r="D4672" t="s">
        <v>481</v>
      </c>
      <c r="E4672" s="264" t="s">
        <v>10176</v>
      </c>
    </row>
    <row r="4673" spans="1:5">
      <c r="A4673">
        <v>7625</v>
      </c>
      <c r="B4673" t="s">
        <v>6237</v>
      </c>
      <c r="C4673" t="s">
        <v>478</v>
      </c>
      <c r="D4673" t="s">
        <v>481</v>
      </c>
      <c r="E4673" s="264" t="s">
        <v>10177</v>
      </c>
    </row>
    <row r="4674" spans="1:5">
      <c r="A4674">
        <v>7623</v>
      </c>
      <c r="B4674" t="s">
        <v>6238</v>
      </c>
      <c r="C4674" t="s">
        <v>478</v>
      </c>
      <c r="D4674" t="s">
        <v>481</v>
      </c>
      <c r="E4674" s="264" t="s">
        <v>10174</v>
      </c>
    </row>
    <row r="4675" spans="1:5">
      <c r="A4675">
        <v>36508</v>
      </c>
      <c r="B4675" t="s">
        <v>6239</v>
      </c>
      <c r="C4675" t="s">
        <v>478</v>
      </c>
      <c r="D4675" t="s">
        <v>481</v>
      </c>
      <c r="E4675" s="264" t="s">
        <v>10178</v>
      </c>
    </row>
    <row r="4676" spans="1:5">
      <c r="A4676">
        <v>36509</v>
      </c>
      <c r="B4676" t="s">
        <v>6240</v>
      </c>
      <c r="C4676" t="s">
        <v>478</v>
      </c>
      <c r="D4676" t="s">
        <v>481</v>
      </c>
      <c r="E4676" s="264" t="s">
        <v>10179</v>
      </c>
    </row>
    <row r="4677" spans="1:5">
      <c r="A4677">
        <v>13238</v>
      </c>
      <c r="B4677" t="s">
        <v>6241</v>
      </c>
      <c r="C4677" t="s">
        <v>478</v>
      </c>
      <c r="D4677" t="s">
        <v>481</v>
      </c>
      <c r="E4677" s="264" t="s">
        <v>10180</v>
      </c>
    </row>
    <row r="4678" spans="1:5">
      <c r="A4678">
        <v>36511</v>
      </c>
      <c r="B4678" t="s">
        <v>6242</v>
      </c>
      <c r="C4678" t="s">
        <v>478</v>
      </c>
      <c r="D4678" t="s">
        <v>481</v>
      </c>
      <c r="E4678" s="264" t="s">
        <v>10181</v>
      </c>
    </row>
    <row r="4679" spans="1:5">
      <c r="A4679">
        <v>36515</v>
      </c>
      <c r="B4679" t="s">
        <v>6243</v>
      </c>
      <c r="C4679" t="s">
        <v>478</v>
      </c>
      <c r="D4679" t="s">
        <v>481</v>
      </c>
      <c r="E4679" s="264" t="s">
        <v>10182</v>
      </c>
    </row>
    <row r="4680" spans="1:5">
      <c r="A4680">
        <v>10598</v>
      </c>
      <c r="B4680" t="s">
        <v>6244</v>
      </c>
      <c r="C4680" t="s">
        <v>478</v>
      </c>
      <c r="D4680" t="s">
        <v>481</v>
      </c>
      <c r="E4680" s="264" t="s">
        <v>10183</v>
      </c>
    </row>
    <row r="4681" spans="1:5">
      <c r="A4681">
        <v>7640</v>
      </c>
      <c r="B4681" t="s">
        <v>6245</v>
      </c>
      <c r="C4681" t="s">
        <v>478</v>
      </c>
      <c r="D4681" t="s">
        <v>481</v>
      </c>
      <c r="E4681" s="264" t="s">
        <v>10184</v>
      </c>
    </row>
    <row r="4682" spans="1:5">
      <c r="A4682">
        <v>36513</v>
      </c>
      <c r="B4682" t="s">
        <v>6246</v>
      </c>
      <c r="C4682" t="s">
        <v>478</v>
      </c>
      <c r="D4682" t="s">
        <v>481</v>
      </c>
      <c r="E4682" s="264" t="s">
        <v>10185</v>
      </c>
    </row>
    <row r="4683" spans="1:5">
      <c r="A4683">
        <v>36514</v>
      </c>
      <c r="B4683" t="s">
        <v>6247</v>
      </c>
      <c r="C4683" t="s">
        <v>478</v>
      </c>
      <c r="D4683" t="s">
        <v>481</v>
      </c>
      <c r="E4683" s="264" t="s">
        <v>10186</v>
      </c>
    </row>
    <row r="4684" spans="1:5">
      <c r="A4684">
        <v>11572</v>
      </c>
      <c r="B4684" t="s">
        <v>6248</v>
      </c>
      <c r="C4684" t="s">
        <v>478</v>
      </c>
      <c r="D4684" t="s">
        <v>479</v>
      </c>
      <c r="E4684" s="264" t="s">
        <v>7794</v>
      </c>
    </row>
    <row r="4685" spans="1:5">
      <c r="A4685">
        <v>36149</v>
      </c>
      <c r="B4685" t="s">
        <v>6249</v>
      </c>
      <c r="C4685" t="s">
        <v>478</v>
      </c>
      <c r="D4685" t="s">
        <v>479</v>
      </c>
      <c r="E4685" s="264" t="s">
        <v>10187</v>
      </c>
    </row>
    <row r="4686" spans="1:5">
      <c r="A4686">
        <v>42407</v>
      </c>
      <c r="B4686" t="s">
        <v>6250</v>
      </c>
      <c r="C4686" t="s">
        <v>485</v>
      </c>
      <c r="D4686" t="s">
        <v>479</v>
      </c>
      <c r="E4686" s="264" t="s">
        <v>10188</v>
      </c>
    </row>
    <row r="4687" spans="1:5">
      <c r="A4687">
        <v>11581</v>
      </c>
      <c r="B4687" t="s">
        <v>6251</v>
      </c>
      <c r="C4687" t="s">
        <v>485</v>
      </c>
      <c r="D4687" t="s">
        <v>479</v>
      </c>
      <c r="E4687" s="264" t="s">
        <v>6943</v>
      </c>
    </row>
    <row r="4688" spans="1:5">
      <c r="A4688">
        <v>43605</v>
      </c>
      <c r="B4688" t="s">
        <v>6252</v>
      </c>
      <c r="C4688" t="s">
        <v>485</v>
      </c>
      <c r="D4688" t="s">
        <v>479</v>
      </c>
      <c r="E4688" s="264" t="s">
        <v>10189</v>
      </c>
    </row>
    <row r="4689" spans="1:5">
      <c r="A4689">
        <v>11580</v>
      </c>
      <c r="B4689" t="s">
        <v>6253</v>
      </c>
      <c r="C4689" t="s">
        <v>485</v>
      </c>
      <c r="D4689" t="s">
        <v>479</v>
      </c>
      <c r="E4689" s="264" t="s">
        <v>9841</v>
      </c>
    </row>
    <row r="4690" spans="1:5">
      <c r="A4690">
        <v>10743</v>
      </c>
      <c r="B4690" t="s">
        <v>6254</v>
      </c>
      <c r="C4690" t="s">
        <v>478</v>
      </c>
      <c r="D4690" t="s">
        <v>481</v>
      </c>
      <c r="E4690" s="264" t="s">
        <v>7269</v>
      </c>
    </row>
    <row r="4691" spans="1:5">
      <c r="A4691">
        <v>39848</v>
      </c>
      <c r="B4691" t="s">
        <v>6255</v>
      </c>
      <c r="C4691" t="s">
        <v>485</v>
      </c>
      <c r="D4691" t="s">
        <v>481</v>
      </c>
      <c r="E4691" s="264" t="s">
        <v>813</v>
      </c>
    </row>
    <row r="4692" spans="1:5">
      <c r="A4692">
        <v>20999</v>
      </c>
      <c r="B4692" t="s">
        <v>6256</v>
      </c>
      <c r="C4692" t="s">
        <v>485</v>
      </c>
      <c r="D4692" t="s">
        <v>481</v>
      </c>
      <c r="E4692" s="264" t="s">
        <v>10190</v>
      </c>
    </row>
    <row r="4693" spans="1:5">
      <c r="A4693">
        <v>21001</v>
      </c>
      <c r="B4693" t="s">
        <v>6258</v>
      </c>
      <c r="C4693" t="s">
        <v>485</v>
      </c>
      <c r="D4693" t="s">
        <v>481</v>
      </c>
      <c r="E4693" s="264" t="s">
        <v>8340</v>
      </c>
    </row>
    <row r="4694" spans="1:5">
      <c r="A4694">
        <v>21003</v>
      </c>
      <c r="B4694" t="s">
        <v>6259</v>
      </c>
      <c r="C4694" t="s">
        <v>485</v>
      </c>
      <c r="D4694" t="s">
        <v>481</v>
      </c>
      <c r="E4694" s="264" t="s">
        <v>10191</v>
      </c>
    </row>
    <row r="4695" spans="1:5">
      <c r="A4695">
        <v>21006</v>
      </c>
      <c r="B4695" t="s">
        <v>6260</v>
      </c>
      <c r="C4695" t="s">
        <v>485</v>
      </c>
      <c r="D4695" t="s">
        <v>481</v>
      </c>
      <c r="E4695" s="264" t="s">
        <v>10192</v>
      </c>
    </row>
    <row r="4696" spans="1:5">
      <c r="A4696">
        <v>21019</v>
      </c>
      <c r="B4696" t="s">
        <v>6261</v>
      </c>
      <c r="C4696" t="s">
        <v>485</v>
      </c>
      <c r="D4696" t="s">
        <v>481</v>
      </c>
      <c r="E4696" s="264" t="s">
        <v>10193</v>
      </c>
    </row>
    <row r="4697" spans="1:5">
      <c r="A4697">
        <v>21021</v>
      </c>
      <c r="B4697" t="s">
        <v>6262</v>
      </c>
      <c r="C4697" t="s">
        <v>485</v>
      </c>
      <c r="D4697" t="s">
        <v>481</v>
      </c>
      <c r="E4697" s="264" t="s">
        <v>10194</v>
      </c>
    </row>
    <row r="4698" spans="1:5">
      <c r="A4698">
        <v>21024</v>
      </c>
      <c r="B4698" t="s">
        <v>6263</v>
      </c>
      <c r="C4698" t="s">
        <v>485</v>
      </c>
      <c r="D4698" t="s">
        <v>481</v>
      </c>
      <c r="E4698" s="264" t="s">
        <v>10195</v>
      </c>
    </row>
    <row r="4699" spans="1:5">
      <c r="A4699">
        <v>40624</v>
      </c>
      <c r="B4699" t="s">
        <v>6264</v>
      </c>
      <c r="C4699" t="s">
        <v>485</v>
      </c>
      <c r="D4699" t="s">
        <v>481</v>
      </c>
      <c r="E4699" s="264" t="s">
        <v>7720</v>
      </c>
    </row>
    <row r="4700" spans="1:5">
      <c r="A4700">
        <v>42575</v>
      </c>
      <c r="B4700" t="s">
        <v>6265</v>
      </c>
      <c r="C4700" t="s">
        <v>485</v>
      </c>
      <c r="D4700" t="s">
        <v>481</v>
      </c>
      <c r="E4700" s="264" t="s">
        <v>10196</v>
      </c>
    </row>
    <row r="4701" spans="1:5">
      <c r="A4701">
        <v>13127</v>
      </c>
      <c r="B4701" t="s">
        <v>6266</v>
      </c>
      <c r="C4701" t="s">
        <v>485</v>
      </c>
      <c r="D4701" t="s">
        <v>481</v>
      </c>
      <c r="E4701" s="264" t="s">
        <v>10197</v>
      </c>
    </row>
    <row r="4702" spans="1:5">
      <c r="A4702">
        <v>13137</v>
      </c>
      <c r="B4702" t="s">
        <v>6267</v>
      </c>
      <c r="C4702" t="s">
        <v>485</v>
      </c>
      <c r="D4702" t="s">
        <v>481</v>
      </c>
      <c r="E4702" s="264" t="s">
        <v>10198</v>
      </c>
    </row>
    <row r="4703" spans="1:5">
      <c r="A4703">
        <v>42574</v>
      </c>
      <c r="B4703" t="s">
        <v>6268</v>
      </c>
      <c r="C4703" t="s">
        <v>485</v>
      </c>
      <c r="D4703" t="s">
        <v>481</v>
      </c>
      <c r="E4703" s="264" t="s">
        <v>3162</v>
      </c>
    </row>
    <row r="4704" spans="1:5">
      <c r="A4704">
        <v>20989</v>
      </c>
      <c r="B4704" t="s">
        <v>6269</v>
      </c>
      <c r="C4704" t="s">
        <v>485</v>
      </c>
      <c r="D4704" t="s">
        <v>481</v>
      </c>
      <c r="E4704" s="264" t="s">
        <v>10199</v>
      </c>
    </row>
    <row r="4705" spans="1:5">
      <c r="A4705">
        <v>21147</v>
      </c>
      <c r="B4705" t="s">
        <v>6270</v>
      </c>
      <c r="C4705" t="s">
        <v>485</v>
      </c>
      <c r="D4705" t="s">
        <v>481</v>
      </c>
      <c r="E4705" s="264" t="s">
        <v>10200</v>
      </c>
    </row>
    <row r="4706" spans="1:5">
      <c r="A4706">
        <v>21148</v>
      </c>
      <c r="B4706" t="s">
        <v>6271</v>
      </c>
      <c r="C4706" t="s">
        <v>485</v>
      </c>
      <c r="D4706" t="s">
        <v>481</v>
      </c>
      <c r="E4706" s="264" t="s">
        <v>10201</v>
      </c>
    </row>
    <row r="4707" spans="1:5">
      <c r="A4707">
        <v>20984</v>
      </c>
      <c r="B4707" t="s">
        <v>6273</v>
      </c>
      <c r="C4707" t="s">
        <v>485</v>
      </c>
      <c r="D4707" t="s">
        <v>481</v>
      </c>
      <c r="E4707" s="264" t="s">
        <v>10202</v>
      </c>
    </row>
    <row r="4708" spans="1:5">
      <c r="A4708">
        <v>13042</v>
      </c>
      <c r="B4708" t="s">
        <v>6274</v>
      </c>
      <c r="C4708" t="s">
        <v>485</v>
      </c>
      <c r="D4708" t="s">
        <v>481</v>
      </c>
      <c r="E4708" s="264" t="s">
        <v>10203</v>
      </c>
    </row>
    <row r="4709" spans="1:5">
      <c r="A4709">
        <v>21150</v>
      </c>
      <c r="B4709" t="s">
        <v>6275</v>
      </c>
      <c r="C4709" t="s">
        <v>485</v>
      </c>
      <c r="D4709" t="s">
        <v>481</v>
      </c>
      <c r="E4709" s="264" t="s">
        <v>10204</v>
      </c>
    </row>
    <row r="4710" spans="1:5">
      <c r="A4710">
        <v>13141</v>
      </c>
      <c r="B4710" t="s">
        <v>6276</v>
      </c>
      <c r="C4710" t="s">
        <v>485</v>
      </c>
      <c r="D4710" t="s">
        <v>481</v>
      </c>
      <c r="E4710" s="264" t="s">
        <v>10205</v>
      </c>
    </row>
    <row r="4711" spans="1:5">
      <c r="A4711">
        <v>42576</v>
      </c>
      <c r="B4711" t="s">
        <v>6277</v>
      </c>
      <c r="C4711" t="s">
        <v>485</v>
      </c>
      <c r="D4711" t="s">
        <v>481</v>
      </c>
      <c r="E4711" s="264" t="s">
        <v>10206</v>
      </c>
    </row>
    <row r="4712" spans="1:5">
      <c r="A4712">
        <v>21151</v>
      </c>
      <c r="B4712" t="s">
        <v>6278</v>
      </c>
      <c r="C4712" t="s">
        <v>485</v>
      </c>
      <c r="D4712" t="s">
        <v>481</v>
      </c>
      <c r="E4712" s="264" t="s">
        <v>10207</v>
      </c>
    </row>
    <row r="4713" spans="1:5">
      <c r="A4713">
        <v>13142</v>
      </c>
      <c r="B4713" t="s">
        <v>6279</v>
      </c>
      <c r="C4713" t="s">
        <v>485</v>
      </c>
      <c r="D4713" t="s">
        <v>481</v>
      </c>
      <c r="E4713" s="264" t="s">
        <v>10208</v>
      </c>
    </row>
    <row r="4714" spans="1:5">
      <c r="A4714">
        <v>42577</v>
      </c>
      <c r="B4714" t="s">
        <v>6280</v>
      </c>
      <c r="C4714" t="s">
        <v>485</v>
      </c>
      <c r="D4714" t="s">
        <v>481</v>
      </c>
      <c r="E4714" s="264" t="s">
        <v>10209</v>
      </c>
    </row>
    <row r="4715" spans="1:5">
      <c r="A4715">
        <v>20994</v>
      </c>
      <c r="B4715" t="s">
        <v>6281</v>
      </c>
      <c r="C4715" t="s">
        <v>485</v>
      </c>
      <c r="D4715" t="s">
        <v>481</v>
      </c>
      <c r="E4715" s="264" t="s">
        <v>10210</v>
      </c>
    </row>
    <row r="4716" spans="1:5">
      <c r="A4716">
        <v>7672</v>
      </c>
      <c r="B4716" t="s">
        <v>6282</v>
      </c>
      <c r="C4716" t="s">
        <v>485</v>
      </c>
      <c r="D4716" t="s">
        <v>481</v>
      </c>
      <c r="E4716" s="264" t="s">
        <v>10211</v>
      </c>
    </row>
    <row r="4717" spans="1:5">
      <c r="A4717">
        <v>20995</v>
      </c>
      <c r="B4717" t="s">
        <v>6283</v>
      </c>
      <c r="C4717" t="s">
        <v>485</v>
      </c>
      <c r="D4717" t="s">
        <v>481</v>
      </c>
      <c r="E4717" s="264" t="s">
        <v>10212</v>
      </c>
    </row>
    <row r="4718" spans="1:5">
      <c r="A4718">
        <v>7690</v>
      </c>
      <c r="B4718" t="s">
        <v>6284</v>
      </c>
      <c r="C4718" t="s">
        <v>485</v>
      </c>
      <c r="D4718" t="s">
        <v>481</v>
      </c>
      <c r="E4718" s="264" t="s">
        <v>10213</v>
      </c>
    </row>
    <row r="4719" spans="1:5">
      <c r="A4719">
        <v>20980</v>
      </c>
      <c r="B4719" t="s">
        <v>6285</v>
      </c>
      <c r="C4719" t="s">
        <v>485</v>
      </c>
      <c r="D4719" t="s">
        <v>481</v>
      </c>
      <c r="E4719" s="264" t="s">
        <v>10214</v>
      </c>
    </row>
    <row r="4720" spans="1:5">
      <c r="A4720">
        <v>7661</v>
      </c>
      <c r="B4720" t="s">
        <v>6286</v>
      </c>
      <c r="C4720" t="s">
        <v>485</v>
      </c>
      <c r="D4720" t="s">
        <v>481</v>
      </c>
      <c r="E4720" s="264" t="s">
        <v>10215</v>
      </c>
    </row>
    <row r="4721" spans="1:5">
      <c r="A4721">
        <v>21016</v>
      </c>
      <c r="B4721" t="s">
        <v>6287</v>
      </c>
      <c r="C4721" t="s">
        <v>485</v>
      </c>
      <c r="D4721" t="s">
        <v>481</v>
      </c>
      <c r="E4721" s="264" t="s">
        <v>10216</v>
      </c>
    </row>
    <row r="4722" spans="1:5">
      <c r="A4722">
        <v>21008</v>
      </c>
      <c r="B4722" t="s">
        <v>6288</v>
      </c>
      <c r="C4722" t="s">
        <v>485</v>
      </c>
      <c r="D4722" t="s">
        <v>481</v>
      </c>
      <c r="E4722" s="264" t="s">
        <v>10217</v>
      </c>
    </row>
    <row r="4723" spans="1:5">
      <c r="A4723">
        <v>21009</v>
      </c>
      <c r="B4723" t="s">
        <v>6289</v>
      </c>
      <c r="C4723" t="s">
        <v>485</v>
      </c>
      <c r="D4723" t="s">
        <v>481</v>
      </c>
      <c r="E4723" s="264" t="s">
        <v>10218</v>
      </c>
    </row>
    <row r="4724" spans="1:5">
      <c r="A4724">
        <v>21010</v>
      </c>
      <c r="B4724" t="s">
        <v>6290</v>
      </c>
      <c r="C4724" t="s">
        <v>485</v>
      </c>
      <c r="D4724" t="s">
        <v>481</v>
      </c>
      <c r="E4724" s="264" t="s">
        <v>10219</v>
      </c>
    </row>
    <row r="4725" spans="1:5">
      <c r="A4725">
        <v>21011</v>
      </c>
      <c r="B4725" t="s">
        <v>6291</v>
      </c>
      <c r="C4725" t="s">
        <v>485</v>
      </c>
      <c r="D4725" t="s">
        <v>481</v>
      </c>
      <c r="E4725" s="264" t="s">
        <v>10220</v>
      </c>
    </row>
    <row r="4726" spans="1:5">
      <c r="A4726">
        <v>21012</v>
      </c>
      <c r="B4726" t="s">
        <v>6292</v>
      </c>
      <c r="C4726" t="s">
        <v>485</v>
      </c>
      <c r="D4726" t="s">
        <v>481</v>
      </c>
      <c r="E4726" s="264" t="s">
        <v>10221</v>
      </c>
    </row>
    <row r="4727" spans="1:5">
      <c r="A4727">
        <v>21013</v>
      </c>
      <c r="B4727" t="s">
        <v>6293</v>
      </c>
      <c r="C4727" t="s">
        <v>485</v>
      </c>
      <c r="D4727" t="s">
        <v>481</v>
      </c>
      <c r="E4727" s="264" t="s">
        <v>10222</v>
      </c>
    </row>
    <row r="4728" spans="1:5">
      <c r="A4728">
        <v>21014</v>
      </c>
      <c r="B4728" t="s">
        <v>6294</v>
      </c>
      <c r="C4728" t="s">
        <v>485</v>
      </c>
      <c r="D4728" t="s">
        <v>481</v>
      </c>
      <c r="E4728" s="264" t="s">
        <v>10223</v>
      </c>
    </row>
    <row r="4729" spans="1:5">
      <c r="A4729">
        <v>21015</v>
      </c>
      <c r="B4729" t="s">
        <v>6295</v>
      </c>
      <c r="C4729" t="s">
        <v>485</v>
      </c>
      <c r="D4729" t="s">
        <v>481</v>
      </c>
      <c r="E4729" s="264" t="s">
        <v>10224</v>
      </c>
    </row>
    <row r="4730" spans="1:5">
      <c r="A4730">
        <v>7697</v>
      </c>
      <c r="B4730" t="s">
        <v>6296</v>
      </c>
      <c r="C4730" t="s">
        <v>485</v>
      </c>
      <c r="D4730" t="s">
        <v>481</v>
      </c>
      <c r="E4730" s="264" t="s">
        <v>10225</v>
      </c>
    </row>
    <row r="4731" spans="1:5">
      <c r="A4731">
        <v>7698</v>
      </c>
      <c r="B4731" t="s">
        <v>6297</v>
      </c>
      <c r="C4731" t="s">
        <v>485</v>
      </c>
      <c r="D4731" t="s">
        <v>481</v>
      </c>
      <c r="E4731" s="264" t="s">
        <v>10226</v>
      </c>
    </row>
    <row r="4732" spans="1:5">
      <c r="A4732">
        <v>7691</v>
      </c>
      <c r="B4732" t="s">
        <v>6298</v>
      </c>
      <c r="C4732" t="s">
        <v>485</v>
      </c>
      <c r="D4732" t="s">
        <v>481</v>
      </c>
      <c r="E4732" s="264" t="s">
        <v>8622</v>
      </c>
    </row>
    <row r="4733" spans="1:5">
      <c r="A4733">
        <v>40626</v>
      </c>
      <c r="B4733" t="s">
        <v>6299</v>
      </c>
      <c r="C4733" t="s">
        <v>485</v>
      </c>
      <c r="D4733" t="s">
        <v>481</v>
      </c>
      <c r="E4733" s="264" t="s">
        <v>8720</v>
      </c>
    </row>
    <row r="4734" spans="1:5">
      <c r="A4734">
        <v>7701</v>
      </c>
      <c r="B4734" t="s">
        <v>6300</v>
      </c>
      <c r="C4734" t="s">
        <v>485</v>
      </c>
      <c r="D4734" t="s">
        <v>481</v>
      </c>
      <c r="E4734" s="264" t="s">
        <v>10227</v>
      </c>
    </row>
    <row r="4735" spans="1:5">
      <c r="A4735">
        <v>7696</v>
      </c>
      <c r="B4735" t="s">
        <v>6301</v>
      </c>
      <c r="C4735" t="s">
        <v>485</v>
      </c>
      <c r="D4735" t="s">
        <v>481</v>
      </c>
      <c r="E4735" s="264" t="s">
        <v>1055</v>
      </c>
    </row>
    <row r="4736" spans="1:5">
      <c r="A4736">
        <v>7700</v>
      </c>
      <c r="B4736" t="s">
        <v>6302</v>
      </c>
      <c r="C4736" t="s">
        <v>485</v>
      </c>
      <c r="D4736" t="s">
        <v>481</v>
      </c>
      <c r="E4736" s="264" t="s">
        <v>10011</v>
      </c>
    </row>
    <row r="4737" spans="1:5">
      <c r="A4737">
        <v>7694</v>
      </c>
      <c r="B4737" t="s">
        <v>6303</v>
      </c>
      <c r="C4737" t="s">
        <v>485</v>
      </c>
      <c r="D4737" t="s">
        <v>481</v>
      </c>
      <c r="E4737" s="264" t="s">
        <v>10228</v>
      </c>
    </row>
    <row r="4738" spans="1:5">
      <c r="A4738">
        <v>7693</v>
      </c>
      <c r="B4738" t="s">
        <v>6304</v>
      </c>
      <c r="C4738" t="s">
        <v>485</v>
      </c>
      <c r="D4738" t="s">
        <v>481</v>
      </c>
      <c r="E4738" s="264" t="s">
        <v>10229</v>
      </c>
    </row>
    <row r="4739" spans="1:5">
      <c r="A4739">
        <v>7692</v>
      </c>
      <c r="B4739" t="s">
        <v>6305</v>
      </c>
      <c r="C4739" t="s">
        <v>485</v>
      </c>
      <c r="D4739" t="s">
        <v>481</v>
      </c>
      <c r="E4739" s="264" t="s">
        <v>10230</v>
      </c>
    </row>
    <row r="4740" spans="1:5">
      <c r="A4740">
        <v>7695</v>
      </c>
      <c r="B4740" t="s">
        <v>6306</v>
      </c>
      <c r="C4740" t="s">
        <v>485</v>
      </c>
      <c r="D4740" t="s">
        <v>481</v>
      </c>
      <c r="E4740" s="264" t="s">
        <v>10231</v>
      </c>
    </row>
    <row r="4741" spans="1:5">
      <c r="A4741">
        <v>13356</v>
      </c>
      <c r="B4741" t="s">
        <v>6307</v>
      </c>
      <c r="C4741" t="s">
        <v>485</v>
      </c>
      <c r="D4741" t="s">
        <v>481</v>
      </c>
      <c r="E4741" s="264" t="s">
        <v>10232</v>
      </c>
    </row>
    <row r="4742" spans="1:5">
      <c r="A4742">
        <v>36365</v>
      </c>
      <c r="B4742" t="s">
        <v>6308</v>
      </c>
      <c r="C4742" t="s">
        <v>485</v>
      </c>
      <c r="D4742" t="s">
        <v>481</v>
      </c>
      <c r="E4742" s="264" t="s">
        <v>6898</v>
      </c>
    </row>
    <row r="4743" spans="1:5">
      <c r="A4743">
        <v>41930</v>
      </c>
      <c r="B4743" t="s">
        <v>6309</v>
      </c>
      <c r="C4743" t="s">
        <v>485</v>
      </c>
      <c r="D4743" t="s">
        <v>481</v>
      </c>
      <c r="E4743" s="264" t="s">
        <v>7073</v>
      </c>
    </row>
    <row r="4744" spans="1:5">
      <c r="A4744">
        <v>41931</v>
      </c>
      <c r="B4744" t="s">
        <v>6310</v>
      </c>
      <c r="C4744" t="s">
        <v>485</v>
      </c>
      <c r="D4744" t="s">
        <v>481</v>
      </c>
      <c r="E4744" s="264" t="s">
        <v>10233</v>
      </c>
    </row>
    <row r="4745" spans="1:5">
      <c r="A4745">
        <v>41932</v>
      </c>
      <c r="B4745" t="s">
        <v>6311</v>
      </c>
      <c r="C4745" t="s">
        <v>485</v>
      </c>
      <c r="D4745" t="s">
        <v>481</v>
      </c>
      <c r="E4745" s="264" t="s">
        <v>10234</v>
      </c>
    </row>
    <row r="4746" spans="1:5">
      <c r="A4746">
        <v>41933</v>
      </c>
      <c r="B4746" t="s">
        <v>6312</v>
      </c>
      <c r="C4746" t="s">
        <v>485</v>
      </c>
      <c r="D4746" t="s">
        <v>481</v>
      </c>
      <c r="E4746" s="264" t="s">
        <v>7715</v>
      </c>
    </row>
    <row r="4747" spans="1:5">
      <c r="A4747">
        <v>41934</v>
      </c>
      <c r="B4747" t="s">
        <v>6313</v>
      </c>
      <c r="C4747" t="s">
        <v>485</v>
      </c>
      <c r="D4747" t="s">
        <v>481</v>
      </c>
      <c r="E4747" s="264" t="s">
        <v>10235</v>
      </c>
    </row>
    <row r="4748" spans="1:5">
      <c r="A4748">
        <v>41936</v>
      </c>
      <c r="B4748" t="s">
        <v>6314</v>
      </c>
      <c r="C4748" t="s">
        <v>485</v>
      </c>
      <c r="D4748" t="s">
        <v>481</v>
      </c>
      <c r="E4748" s="264" t="s">
        <v>6272</v>
      </c>
    </row>
    <row r="4749" spans="1:5">
      <c r="A4749">
        <v>44812</v>
      </c>
      <c r="B4749" t="s">
        <v>10236</v>
      </c>
      <c r="C4749" t="s">
        <v>485</v>
      </c>
      <c r="D4749" t="s">
        <v>479</v>
      </c>
      <c r="E4749" s="264" t="s">
        <v>10237</v>
      </c>
    </row>
    <row r="4750" spans="1:5">
      <c r="A4750">
        <v>41785</v>
      </c>
      <c r="B4750" t="s">
        <v>6315</v>
      </c>
      <c r="C4750" t="s">
        <v>485</v>
      </c>
      <c r="D4750" t="s">
        <v>479</v>
      </c>
      <c r="E4750" s="264" t="s">
        <v>10238</v>
      </c>
    </row>
    <row r="4751" spans="1:5">
      <c r="A4751">
        <v>41781</v>
      </c>
      <c r="B4751" t="s">
        <v>6316</v>
      </c>
      <c r="C4751" t="s">
        <v>485</v>
      </c>
      <c r="D4751" t="s">
        <v>479</v>
      </c>
      <c r="E4751" s="264" t="s">
        <v>10239</v>
      </c>
    </row>
    <row r="4752" spans="1:5">
      <c r="A4752">
        <v>41783</v>
      </c>
      <c r="B4752" t="s">
        <v>6317</v>
      </c>
      <c r="C4752" t="s">
        <v>485</v>
      </c>
      <c r="D4752" t="s">
        <v>479</v>
      </c>
      <c r="E4752" s="264" t="s">
        <v>10240</v>
      </c>
    </row>
    <row r="4753" spans="1:5">
      <c r="A4753">
        <v>41786</v>
      </c>
      <c r="B4753" t="s">
        <v>6318</v>
      </c>
      <c r="C4753" t="s">
        <v>485</v>
      </c>
      <c r="D4753" t="s">
        <v>479</v>
      </c>
      <c r="E4753" s="264" t="s">
        <v>10241</v>
      </c>
    </row>
    <row r="4754" spans="1:5">
      <c r="A4754">
        <v>41779</v>
      </c>
      <c r="B4754" t="s">
        <v>6319</v>
      </c>
      <c r="C4754" t="s">
        <v>485</v>
      </c>
      <c r="D4754" t="s">
        <v>479</v>
      </c>
      <c r="E4754" s="264" t="s">
        <v>10242</v>
      </c>
    </row>
    <row r="4755" spans="1:5">
      <c r="A4755">
        <v>41780</v>
      </c>
      <c r="B4755" t="s">
        <v>6320</v>
      </c>
      <c r="C4755" t="s">
        <v>485</v>
      </c>
      <c r="D4755" t="s">
        <v>479</v>
      </c>
      <c r="E4755" s="264" t="s">
        <v>10243</v>
      </c>
    </row>
    <row r="4756" spans="1:5">
      <c r="A4756">
        <v>41782</v>
      </c>
      <c r="B4756" t="s">
        <v>6321</v>
      </c>
      <c r="C4756" t="s">
        <v>485</v>
      </c>
      <c r="D4756" t="s">
        <v>479</v>
      </c>
      <c r="E4756" s="264" t="s">
        <v>10244</v>
      </c>
    </row>
    <row r="4757" spans="1:5">
      <c r="A4757">
        <v>38130</v>
      </c>
      <c r="B4757" t="s">
        <v>6322</v>
      </c>
      <c r="C4757" t="s">
        <v>485</v>
      </c>
      <c r="D4757" t="s">
        <v>481</v>
      </c>
      <c r="E4757" s="264" t="s">
        <v>7379</v>
      </c>
    </row>
    <row r="4758" spans="1:5">
      <c r="A4758">
        <v>21123</v>
      </c>
      <c r="B4758" t="s">
        <v>6323</v>
      </c>
      <c r="C4758" t="s">
        <v>485</v>
      </c>
      <c r="D4758" t="s">
        <v>481</v>
      </c>
      <c r="E4758" s="264" t="s">
        <v>10245</v>
      </c>
    </row>
    <row r="4759" spans="1:5">
      <c r="A4759">
        <v>21124</v>
      </c>
      <c r="B4759" t="s">
        <v>6324</v>
      </c>
      <c r="C4759" t="s">
        <v>485</v>
      </c>
      <c r="D4759" t="s">
        <v>481</v>
      </c>
      <c r="E4759" s="264" t="s">
        <v>10246</v>
      </c>
    </row>
    <row r="4760" spans="1:5">
      <c r="A4760">
        <v>21125</v>
      </c>
      <c r="B4760" t="s">
        <v>6325</v>
      </c>
      <c r="C4760" t="s">
        <v>485</v>
      </c>
      <c r="D4760" t="s">
        <v>481</v>
      </c>
      <c r="E4760" s="264" t="s">
        <v>10247</v>
      </c>
    </row>
    <row r="4761" spans="1:5">
      <c r="A4761">
        <v>38028</v>
      </c>
      <c r="B4761" t="s">
        <v>6326</v>
      </c>
      <c r="C4761" t="s">
        <v>485</v>
      </c>
      <c r="D4761" t="s">
        <v>481</v>
      </c>
      <c r="E4761" s="264" t="s">
        <v>7740</v>
      </c>
    </row>
    <row r="4762" spans="1:5">
      <c r="A4762">
        <v>38029</v>
      </c>
      <c r="B4762" t="s">
        <v>6327</v>
      </c>
      <c r="C4762" t="s">
        <v>485</v>
      </c>
      <c r="D4762" t="s">
        <v>481</v>
      </c>
      <c r="E4762" s="264" t="s">
        <v>10248</v>
      </c>
    </row>
    <row r="4763" spans="1:5">
      <c r="A4763">
        <v>38030</v>
      </c>
      <c r="B4763" t="s">
        <v>6328</v>
      </c>
      <c r="C4763" t="s">
        <v>485</v>
      </c>
      <c r="D4763" t="s">
        <v>481</v>
      </c>
      <c r="E4763" s="264" t="s">
        <v>10249</v>
      </c>
    </row>
    <row r="4764" spans="1:5">
      <c r="A4764">
        <v>38031</v>
      </c>
      <c r="B4764" t="s">
        <v>6329</v>
      </c>
      <c r="C4764" t="s">
        <v>485</v>
      </c>
      <c r="D4764" t="s">
        <v>481</v>
      </c>
      <c r="E4764" s="264" t="s">
        <v>10250</v>
      </c>
    </row>
    <row r="4765" spans="1:5">
      <c r="A4765">
        <v>39735</v>
      </c>
      <c r="B4765" t="s">
        <v>6330</v>
      </c>
      <c r="C4765" t="s">
        <v>485</v>
      </c>
      <c r="D4765" t="s">
        <v>481</v>
      </c>
      <c r="E4765" s="264" t="s">
        <v>10251</v>
      </c>
    </row>
    <row r="4766" spans="1:5">
      <c r="A4766">
        <v>39734</v>
      </c>
      <c r="B4766" t="s">
        <v>6331</v>
      </c>
      <c r="C4766" t="s">
        <v>485</v>
      </c>
      <c r="D4766" t="s">
        <v>481</v>
      </c>
      <c r="E4766" s="264" t="s">
        <v>9324</v>
      </c>
    </row>
    <row r="4767" spans="1:5">
      <c r="A4767">
        <v>39736</v>
      </c>
      <c r="B4767" t="s">
        <v>6332</v>
      </c>
      <c r="C4767" t="s">
        <v>485</v>
      </c>
      <c r="D4767" t="s">
        <v>481</v>
      </c>
      <c r="E4767" s="264" t="s">
        <v>9360</v>
      </c>
    </row>
    <row r="4768" spans="1:5">
      <c r="A4768">
        <v>39737</v>
      </c>
      <c r="B4768" t="s">
        <v>6333</v>
      </c>
      <c r="C4768" t="s">
        <v>485</v>
      </c>
      <c r="D4768" t="s">
        <v>481</v>
      </c>
      <c r="E4768" s="264" t="s">
        <v>816</v>
      </c>
    </row>
    <row r="4769" spans="1:5">
      <c r="A4769">
        <v>39738</v>
      </c>
      <c r="B4769" t="s">
        <v>6334</v>
      </c>
      <c r="C4769" t="s">
        <v>485</v>
      </c>
      <c r="D4769" t="s">
        <v>481</v>
      </c>
      <c r="E4769" s="264" t="s">
        <v>10252</v>
      </c>
    </row>
    <row r="4770" spans="1:5">
      <c r="A4770">
        <v>39739</v>
      </c>
      <c r="B4770" t="s">
        <v>6336</v>
      </c>
      <c r="C4770" t="s">
        <v>485</v>
      </c>
      <c r="D4770" t="s">
        <v>481</v>
      </c>
      <c r="E4770" s="264" t="s">
        <v>10253</v>
      </c>
    </row>
    <row r="4771" spans="1:5">
      <c r="A4771">
        <v>39733</v>
      </c>
      <c r="B4771" t="s">
        <v>6337</v>
      </c>
      <c r="C4771" t="s">
        <v>485</v>
      </c>
      <c r="D4771" t="s">
        <v>481</v>
      </c>
      <c r="E4771" s="264" t="s">
        <v>10254</v>
      </c>
    </row>
    <row r="4772" spans="1:5">
      <c r="A4772">
        <v>39854</v>
      </c>
      <c r="B4772" t="s">
        <v>6338</v>
      </c>
      <c r="C4772" t="s">
        <v>485</v>
      </c>
      <c r="D4772" t="s">
        <v>481</v>
      </c>
      <c r="E4772" s="264" t="s">
        <v>10255</v>
      </c>
    </row>
    <row r="4773" spans="1:5">
      <c r="A4773">
        <v>39740</v>
      </c>
      <c r="B4773" t="s">
        <v>6339</v>
      </c>
      <c r="C4773" t="s">
        <v>485</v>
      </c>
      <c r="D4773" t="s">
        <v>481</v>
      </c>
      <c r="E4773" s="264" t="s">
        <v>10256</v>
      </c>
    </row>
    <row r="4774" spans="1:5">
      <c r="A4774">
        <v>39741</v>
      </c>
      <c r="B4774" t="s">
        <v>6340</v>
      </c>
      <c r="C4774" t="s">
        <v>485</v>
      </c>
      <c r="D4774" t="s">
        <v>481</v>
      </c>
      <c r="E4774" s="264" t="s">
        <v>10257</v>
      </c>
    </row>
    <row r="4775" spans="1:5">
      <c r="A4775">
        <v>39853</v>
      </c>
      <c r="B4775" t="s">
        <v>6341</v>
      </c>
      <c r="C4775" t="s">
        <v>485</v>
      </c>
      <c r="D4775" t="s">
        <v>481</v>
      </c>
      <c r="E4775" s="264" t="s">
        <v>9442</v>
      </c>
    </row>
    <row r="4776" spans="1:5">
      <c r="A4776">
        <v>39742</v>
      </c>
      <c r="B4776" t="s">
        <v>6342</v>
      </c>
      <c r="C4776" t="s">
        <v>485</v>
      </c>
      <c r="D4776" t="s">
        <v>481</v>
      </c>
      <c r="E4776" s="264" t="s">
        <v>10258</v>
      </c>
    </row>
    <row r="4777" spans="1:5">
      <c r="A4777">
        <v>39749</v>
      </c>
      <c r="B4777" t="s">
        <v>6343</v>
      </c>
      <c r="C4777" t="s">
        <v>485</v>
      </c>
      <c r="D4777" t="s">
        <v>481</v>
      </c>
      <c r="E4777" s="264" t="s">
        <v>10259</v>
      </c>
    </row>
    <row r="4778" spans="1:5">
      <c r="A4778">
        <v>39751</v>
      </c>
      <c r="B4778" t="s">
        <v>6344</v>
      </c>
      <c r="C4778" t="s">
        <v>485</v>
      </c>
      <c r="D4778" t="s">
        <v>481</v>
      </c>
      <c r="E4778" s="264" t="s">
        <v>10260</v>
      </c>
    </row>
    <row r="4779" spans="1:5">
      <c r="A4779">
        <v>39750</v>
      </c>
      <c r="B4779" t="s">
        <v>6345</v>
      </c>
      <c r="C4779" t="s">
        <v>485</v>
      </c>
      <c r="D4779" t="s">
        <v>481</v>
      </c>
      <c r="E4779" s="264" t="s">
        <v>10261</v>
      </c>
    </row>
    <row r="4780" spans="1:5">
      <c r="A4780">
        <v>39747</v>
      </c>
      <c r="B4780" t="s">
        <v>6346</v>
      </c>
      <c r="C4780" t="s">
        <v>485</v>
      </c>
      <c r="D4780" t="s">
        <v>481</v>
      </c>
      <c r="E4780" s="264" t="s">
        <v>10262</v>
      </c>
    </row>
    <row r="4781" spans="1:5">
      <c r="A4781">
        <v>39753</v>
      </c>
      <c r="B4781" t="s">
        <v>6347</v>
      </c>
      <c r="C4781" t="s">
        <v>485</v>
      </c>
      <c r="D4781" t="s">
        <v>481</v>
      </c>
      <c r="E4781" s="264" t="s">
        <v>10263</v>
      </c>
    </row>
    <row r="4782" spans="1:5">
      <c r="A4782">
        <v>39754</v>
      </c>
      <c r="B4782" t="s">
        <v>6348</v>
      </c>
      <c r="C4782" t="s">
        <v>485</v>
      </c>
      <c r="D4782" t="s">
        <v>481</v>
      </c>
      <c r="E4782" s="264" t="s">
        <v>10264</v>
      </c>
    </row>
    <row r="4783" spans="1:5">
      <c r="A4783">
        <v>39748</v>
      </c>
      <c r="B4783" t="s">
        <v>6349</v>
      </c>
      <c r="C4783" t="s">
        <v>485</v>
      </c>
      <c r="D4783" t="s">
        <v>481</v>
      </c>
      <c r="E4783" s="264" t="s">
        <v>10265</v>
      </c>
    </row>
    <row r="4784" spans="1:5">
      <c r="A4784">
        <v>39755</v>
      </c>
      <c r="B4784" t="s">
        <v>6350</v>
      </c>
      <c r="C4784" t="s">
        <v>485</v>
      </c>
      <c r="D4784" t="s">
        <v>481</v>
      </c>
      <c r="E4784" s="264" t="s">
        <v>10266</v>
      </c>
    </row>
    <row r="4785" spans="1:5">
      <c r="A4785">
        <v>12742</v>
      </c>
      <c r="B4785" t="s">
        <v>6351</v>
      </c>
      <c r="C4785" t="s">
        <v>485</v>
      </c>
      <c r="D4785" t="s">
        <v>481</v>
      </c>
      <c r="E4785" s="264" t="s">
        <v>10267</v>
      </c>
    </row>
    <row r="4786" spans="1:5">
      <c r="A4786">
        <v>12713</v>
      </c>
      <c r="B4786" t="s">
        <v>6352</v>
      </c>
      <c r="C4786" t="s">
        <v>485</v>
      </c>
      <c r="D4786" t="s">
        <v>481</v>
      </c>
      <c r="E4786" s="264" t="s">
        <v>7379</v>
      </c>
    </row>
    <row r="4787" spans="1:5">
      <c r="A4787">
        <v>12743</v>
      </c>
      <c r="B4787" t="s">
        <v>6353</v>
      </c>
      <c r="C4787" t="s">
        <v>485</v>
      </c>
      <c r="D4787" t="s">
        <v>481</v>
      </c>
      <c r="E4787" s="264" t="s">
        <v>10268</v>
      </c>
    </row>
    <row r="4788" spans="1:5">
      <c r="A4788">
        <v>12744</v>
      </c>
      <c r="B4788" t="s">
        <v>6354</v>
      </c>
      <c r="C4788" t="s">
        <v>485</v>
      </c>
      <c r="D4788" t="s">
        <v>481</v>
      </c>
      <c r="E4788" s="264" t="s">
        <v>10269</v>
      </c>
    </row>
    <row r="4789" spans="1:5">
      <c r="A4789">
        <v>12745</v>
      </c>
      <c r="B4789" t="s">
        <v>6355</v>
      </c>
      <c r="C4789" t="s">
        <v>485</v>
      </c>
      <c r="D4789" t="s">
        <v>481</v>
      </c>
      <c r="E4789" s="264" t="s">
        <v>10270</v>
      </c>
    </row>
    <row r="4790" spans="1:5">
      <c r="A4790">
        <v>12746</v>
      </c>
      <c r="B4790" t="s">
        <v>6356</v>
      </c>
      <c r="C4790" t="s">
        <v>485</v>
      </c>
      <c r="D4790" t="s">
        <v>481</v>
      </c>
      <c r="E4790" s="264" t="s">
        <v>10271</v>
      </c>
    </row>
    <row r="4791" spans="1:5">
      <c r="A4791">
        <v>12747</v>
      </c>
      <c r="B4791" t="s">
        <v>6357</v>
      </c>
      <c r="C4791" t="s">
        <v>485</v>
      </c>
      <c r="D4791" t="s">
        <v>481</v>
      </c>
      <c r="E4791" s="264" t="s">
        <v>10272</v>
      </c>
    </row>
    <row r="4792" spans="1:5">
      <c r="A4792">
        <v>12748</v>
      </c>
      <c r="B4792" t="s">
        <v>6358</v>
      </c>
      <c r="C4792" t="s">
        <v>485</v>
      </c>
      <c r="D4792" t="s">
        <v>481</v>
      </c>
      <c r="E4792" s="264" t="s">
        <v>10273</v>
      </c>
    </row>
    <row r="4793" spans="1:5">
      <c r="A4793">
        <v>12749</v>
      </c>
      <c r="B4793" t="s">
        <v>6359</v>
      </c>
      <c r="C4793" t="s">
        <v>485</v>
      </c>
      <c r="D4793" t="s">
        <v>481</v>
      </c>
      <c r="E4793" s="264" t="s">
        <v>10274</v>
      </c>
    </row>
    <row r="4794" spans="1:5">
      <c r="A4794">
        <v>39726</v>
      </c>
      <c r="B4794" t="s">
        <v>6360</v>
      </c>
      <c r="C4794" t="s">
        <v>485</v>
      </c>
      <c r="D4794" t="s">
        <v>481</v>
      </c>
      <c r="E4794" s="264" t="s">
        <v>10275</v>
      </c>
    </row>
    <row r="4795" spans="1:5">
      <c r="A4795">
        <v>39728</v>
      </c>
      <c r="B4795" t="s">
        <v>6361</v>
      </c>
      <c r="C4795" t="s">
        <v>485</v>
      </c>
      <c r="D4795" t="s">
        <v>481</v>
      </c>
      <c r="E4795" s="264" t="s">
        <v>10276</v>
      </c>
    </row>
    <row r="4796" spans="1:5">
      <c r="A4796">
        <v>39727</v>
      </c>
      <c r="B4796" t="s">
        <v>6362</v>
      </c>
      <c r="C4796" t="s">
        <v>485</v>
      </c>
      <c r="D4796" t="s">
        <v>481</v>
      </c>
      <c r="E4796" s="264" t="s">
        <v>10277</v>
      </c>
    </row>
    <row r="4797" spans="1:5">
      <c r="A4797">
        <v>39724</v>
      </c>
      <c r="B4797" t="s">
        <v>6363</v>
      </c>
      <c r="C4797" t="s">
        <v>485</v>
      </c>
      <c r="D4797" t="s">
        <v>481</v>
      </c>
      <c r="E4797" s="264" t="s">
        <v>7500</v>
      </c>
    </row>
    <row r="4798" spans="1:5">
      <c r="A4798">
        <v>39729</v>
      </c>
      <c r="B4798" t="s">
        <v>6364</v>
      </c>
      <c r="C4798" t="s">
        <v>485</v>
      </c>
      <c r="D4798" t="s">
        <v>481</v>
      </c>
      <c r="E4798" s="264" t="s">
        <v>10278</v>
      </c>
    </row>
    <row r="4799" spans="1:5">
      <c r="A4799">
        <v>39730</v>
      </c>
      <c r="B4799" t="s">
        <v>6365</v>
      </c>
      <c r="C4799" t="s">
        <v>485</v>
      </c>
      <c r="D4799" t="s">
        <v>481</v>
      </c>
      <c r="E4799" s="264" t="s">
        <v>10279</v>
      </c>
    </row>
    <row r="4800" spans="1:5">
      <c r="A4800">
        <v>39731</v>
      </c>
      <c r="B4800" t="s">
        <v>6366</v>
      </c>
      <c r="C4800" t="s">
        <v>485</v>
      </c>
      <c r="D4800" t="s">
        <v>481</v>
      </c>
      <c r="E4800" s="264" t="s">
        <v>10280</v>
      </c>
    </row>
    <row r="4801" spans="1:5">
      <c r="A4801">
        <v>39725</v>
      </c>
      <c r="B4801" t="s">
        <v>6367</v>
      </c>
      <c r="C4801" t="s">
        <v>485</v>
      </c>
      <c r="D4801" t="s">
        <v>481</v>
      </c>
      <c r="E4801" s="264" t="s">
        <v>10281</v>
      </c>
    </row>
    <row r="4802" spans="1:5">
      <c r="A4802">
        <v>39732</v>
      </c>
      <c r="B4802" t="s">
        <v>6368</v>
      </c>
      <c r="C4802" t="s">
        <v>485</v>
      </c>
      <c r="D4802" t="s">
        <v>481</v>
      </c>
      <c r="E4802" s="264" t="s">
        <v>10282</v>
      </c>
    </row>
    <row r="4803" spans="1:5">
      <c r="A4803">
        <v>39660</v>
      </c>
      <c r="B4803" t="s">
        <v>6369</v>
      </c>
      <c r="C4803" t="s">
        <v>485</v>
      </c>
      <c r="D4803" t="s">
        <v>481</v>
      </c>
      <c r="E4803" s="264" t="s">
        <v>8790</v>
      </c>
    </row>
    <row r="4804" spans="1:5">
      <c r="A4804">
        <v>39662</v>
      </c>
      <c r="B4804" t="s">
        <v>6370</v>
      </c>
      <c r="C4804" t="s">
        <v>485</v>
      </c>
      <c r="D4804" t="s">
        <v>481</v>
      </c>
      <c r="E4804" s="264" t="s">
        <v>7754</v>
      </c>
    </row>
    <row r="4805" spans="1:5">
      <c r="A4805">
        <v>39661</v>
      </c>
      <c r="B4805" t="s">
        <v>6371</v>
      </c>
      <c r="C4805" t="s">
        <v>485</v>
      </c>
      <c r="D4805" t="s">
        <v>481</v>
      </c>
      <c r="E4805" s="264" t="s">
        <v>10283</v>
      </c>
    </row>
    <row r="4806" spans="1:5">
      <c r="A4806">
        <v>39666</v>
      </c>
      <c r="B4806" t="s">
        <v>6372</v>
      </c>
      <c r="C4806" t="s">
        <v>485</v>
      </c>
      <c r="D4806" t="s">
        <v>481</v>
      </c>
      <c r="E4806" s="264" t="s">
        <v>10284</v>
      </c>
    </row>
    <row r="4807" spans="1:5">
      <c r="A4807">
        <v>39664</v>
      </c>
      <c r="B4807" t="s">
        <v>6373</v>
      </c>
      <c r="C4807" t="s">
        <v>485</v>
      </c>
      <c r="D4807" t="s">
        <v>481</v>
      </c>
      <c r="E4807" s="264" t="s">
        <v>8671</v>
      </c>
    </row>
    <row r="4808" spans="1:5">
      <c r="A4808">
        <v>39663</v>
      </c>
      <c r="B4808" t="s">
        <v>6374</v>
      </c>
      <c r="C4808" t="s">
        <v>485</v>
      </c>
      <c r="D4808" t="s">
        <v>481</v>
      </c>
      <c r="E4808" s="264" t="s">
        <v>10285</v>
      </c>
    </row>
    <row r="4809" spans="1:5">
      <c r="A4809">
        <v>39665</v>
      </c>
      <c r="B4809" t="s">
        <v>6375</v>
      </c>
      <c r="C4809" t="s">
        <v>485</v>
      </c>
      <c r="D4809" t="s">
        <v>481</v>
      </c>
      <c r="E4809" s="264" t="s">
        <v>10286</v>
      </c>
    </row>
    <row r="4810" spans="1:5">
      <c r="A4810">
        <v>39752</v>
      </c>
      <c r="B4810" t="s">
        <v>6376</v>
      </c>
      <c r="C4810" t="s">
        <v>485</v>
      </c>
      <c r="D4810" t="s">
        <v>481</v>
      </c>
      <c r="E4810" s="264" t="s">
        <v>10287</v>
      </c>
    </row>
    <row r="4811" spans="1:5">
      <c r="A4811">
        <v>7725</v>
      </c>
      <c r="B4811" t="s">
        <v>6377</v>
      </c>
      <c r="C4811" t="s">
        <v>485</v>
      </c>
      <c r="D4811" t="s">
        <v>481</v>
      </c>
      <c r="E4811" s="264" t="s">
        <v>1297</v>
      </c>
    </row>
    <row r="4812" spans="1:5">
      <c r="A4812">
        <v>7753</v>
      </c>
      <c r="B4812" t="s">
        <v>6378</v>
      </c>
      <c r="C4812" t="s">
        <v>485</v>
      </c>
      <c r="D4812" t="s">
        <v>481</v>
      </c>
      <c r="E4812" s="264" t="s">
        <v>1298</v>
      </c>
    </row>
    <row r="4813" spans="1:5">
      <c r="A4813">
        <v>13256</v>
      </c>
      <c r="B4813" t="s">
        <v>6379</v>
      </c>
      <c r="C4813" t="s">
        <v>485</v>
      </c>
      <c r="D4813" t="s">
        <v>481</v>
      </c>
      <c r="E4813" s="264" t="s">
        <v>1299</v>
      </c>
    </row>
    <row r="4814" spans="1:5">
      <c r="A4814">
        <v>7757</v>
      </c>
      <c r="B4814" t="s">
        <v>6380</v>
      </c>
      <c r="C4814" t="s">
        <v>485</v>
      </c>
      <c r="D4814" t="s">
        <v>481</v>
      </c>
      <c r="E4814" s="264" t="s">
        <v>1300</v>
      </c>
    </row>
    <row r="4815" spans="1:5">
      <c r="A4815">
        <v>7758</v>
      </c>
      <c r="B4815" t="s">
        <v>6381</v>
      </c>
      <c r="C4815" t="s">
        <v>485</v>
      </c>
      <c r="D4815" t="s">
        <v>481</v>
      </c>
      <c r="E4815" s="264" t="s">
        <v>1301</v>
      </c>
    </row>
    <row r="4816" spans="1:5">
      <c r="A4816">
        <v>7759</v>
      </c>
      <c r="B4816" t="s">
        <v>6382</v>
      </c>
      <c r="C4816" t="s">
        <v>485</v>
      </c>
      <c r="D4816" t="s">
        <v>481</v>
      </c>
      <c r="E4816" s="264" t="s">
        <v>1302</v>
      </c>
    </row>
    <row r="4817" spans="1:5">
      <c r="A4817">
        <v>40334</v>
      </c>
      <c r="B4817" t="s">
        <v>6383</v>
      </c>
      <c r="C4817" t="s">
        <v>485</v>
      </c>
      <c r="D4817" t="s">
        <v>481</v>
      </c>
      <c r="E4817" s="264" t="s">
        <v>1303</v>
      </c>
    </row>
    <row r="4818" spans="1:5">
      <c r="A4818">
        <v>7745</v>
      </c>
      <c r="B4818" t="s">
        <v>6384</v>
      </c>
      <c r="C4818" t="s">
        <v>485</v>
      </c>
      <c r="D4818" t="s">
        <v>481</v>
      </c>
      <c r="E4818" s="264" t="s">
        <v>1304</v>
      </c>
    </row>
    <row r="4819" spans="1:5">
      <c r="A4819">
        <v>7714</v>
      </c>
      <c r="B4819" t="s">
        <v>6385</v>
      </c>
      <c r="C4819" t="s">
        <v>485</v>
      </c>
      <c r="D4819" t="s">
        <v>481</v>
      </c>
      <c r="E4819" s="264" t="s">
        <v>1305</v>
      </c>
    </row>
    <row r="4820" spans="1:5">
      <c r="A4820">
        <v>7742</v>
      </c>
      <c r="B4820" t="s">
        <v>6386</v>
      </c>
      <c r="C4820" t="s">
        <v>485</v>
      </c>
      <c r="D4820" t="s">
        <v>481</v>
      </c>
      <c r="E4820" s="264" t="s">
        <v>1306</v>
      </c>
    </row>
    <row r="4821" spans="1:5">
      <c r="A4821">
        <v>7750</v>
      </c>
      <c r="B4821" t="s">
        <v>6387</v>
      </c>
      <c r="C4821" t="s">
        <v>485</v>
      </c>
      <c r="D4821" t="s">
        <v>481</v>
      </c>
      <c r="E4821" s="264" t="s">
        <v>1307</v>
      </c>
    </row>
    <row r="4822" spans="1:5">
      <c r="A4822">
        <v>7756</v>
      </c>
      <c r="B4822" t="s">
        <v>6388</v>
      </c>
      <c r="C4822" t="s">
        <v>485</v>
      </c>
      <c r="D4822" t="s">
        <v>481</v>
      </c>
      <c r="E4822" s="264" t="s">
        <v>1308</v>
      </c>
    </row>
    <row r="4823" spans="1:5">
      <c r="A4823">
        <v>7765</v>
      </c>
      <c r="B4823" t="s">
        <v>6389</v>
      </c>
      <c r="C4823" t="s">
        <v>485</v>
      </c>
      <c r="D4823" t="s">
        <v>481</v>
      </c>
      <c r="E4823" s="264" t="s">
        <v>1309</v>
      </c>
    </row>
    <row r="4824" spans="1:5">
      <c r="A4824">
        <v>12569</v>
      </c>
      <c r="B4824" t="s">
        <v>6390</v>
      </c>
      <c r="C4824" t="s">
        <v>485</v>
      </c>
      <c r="D4824" t="s">
        <v>481</v>
      </c>
      <c r="E4824" s="264" t="s">
        <v>1310</v>
      </c>
    </row>
    <row r="4825" spans="1:5">
      <c r="A4825">
        <v>7766</v>
      </c>
      <c r="B4825" t="s">
        <v>6391</v>
      </c>
      <c r="C4825" t="s">
        <v>485</v>
      </c>
      <c r="D4825" t="s">
        <v>481</v>
      </c>
      <c r="E4825" s="264" t="s">
        <v>1311</v>
      </c>
    </row>
    <row r="4826" spans="1:5">
      <c r="A4826">
        <v>7767</v>
      </c>
      <c r="B4826" t="s">
        <v>6392</v>
      </c>
      <c r="C4826" t="s">
        <v>485</v>
      </c>
      <c r="D4826" t="s">
        <v>481</v>
      </c>
      <c r="E4826" s="264" t="s">
        <v>1312</v>
      </c>
    </row>
    <row r="4827" spans="1:5">
      <c r="A4827">
        <v>7727</v>
      </c>
      <c r="B4827" t="s">
        <v>6393</v>
      </c>
      <c r="C4827" t="s">
        <v>485</v>
      </c>
      <c r="D4827" t="s">
        <v>481</v>
      </c>
      <c r="E4827" s="264" t="s">
        <v>1313</v>
      </c>
    </row>
    <row r="4828" spans="1:5">
      <c r="A4828">
        <v>7760</v>
      </c>
      <c r="B4828" t="s">
        <v>6394</v>
      </c>
      <c r="C4828" t="s">
        <v>485</v>
      </c>
      <c r="D4828" t="s">
        <v>481</v>
      </c>
      <c r="E4828" s="264" t="s">
        <v>1263</v>
      </c>
    </row>
    <row r="4829" spans="1:5">
      <c r="A4829">
        <v>7761</v>
      </c>
      <c r="B4829" t="s">
        <v>6395</v>
      </c>
      <c r="C4829" t="s">
        <v>485</v>
      </c>
      <c r="D4829" t="s">
        <v>481</v>
      </c>
      <c r="E4829" s="264" t="s">
        <v>1314</v>
      </c>
    </row>
    <row r="4830" spans="1:5">
      <c r="A4830">
        <v>7752</v>
      </c>
      <c r="B4830" t="s">
        <v>6396</v>
      </c>
      <c r="C4830" t="s">
        <v>485</v>
      </c>
      <c r="D4830" t="s">
        <v>481</v>
      </c>
      <c r="E4830" s="264" t="s">
        <v>1173</v>
      </c>
    </row>
    <row r="4831" spans="1:5">
      <c r="A4831">
        <v>7762</v>
      </c>
      <c r="B4831" t="s">
        <v>6397</v>
      </c>
      <c r="C4831" t="s">
        <v>485</v>
      </c>
      <c r="D4831" t="s">
        <v>481</v>
      </c>
      <c r="E4831" s="264" t="s">
        <v>1315</v>
      </c>
    </row>
    <row r="4832" spans="1:5">
      <c r="A4832">
        <v>7722</v>
      </c>
      <c r="B4832" t="s">
        <v>6398</v>
      </c>
      <c r="C4832" t="s">
        <v>485</v>
      </c>
      <c r="D4832" t="s">
        <v>481</v>
      </c>
      <c r="E4832" s="264" t="s">
        <v>1316</v>
      </c>
    </row>
    <row r="4833" spans="1:5">
      <c r="A4833">
        <v>7763</v>
      </c>
      <c r="B4833" t="s">
        <v>6399</v>
      </c>
      <c r="C4833" t="s">
        <v>485</v>
      </c>
      <c r="D4833" t="s">
        <v>481</v>
      </c>
      <c r="E4833" s="264" t="s">
        <v>955</v>
      </c>
    </row>
    <row r="4834" spans="1:5">
      <c r="A4834">
        <v>7764</v>
      </c>
      <c r="B4834" t="s">
        <v>6400</v>
      </c>
      <c r="C4834" t="s">
        <v>485</v>
      </c>
      <c r="D4834" t="s">
        <v>481</v>
      </c>
      <c r="E4834" s="264" t="s">
        <v>1317</v>
      </c>
    </row>
    <row r="4835" spans="1:5">
      <c r="A4835">
        <v>12572</v>
      </c>
      <c r="B4835" t="s">
        <v>6401</v>
      </c>
      <c r="C4835" t="s">
        <v>485</v>
      </c>
      <c r="D4835" t="s">
        <v>481</v>
      </c>
      <c r="E4835" s="264" t="s">
        <v>1299</v>
      </c>
    </row>
    <row r="4836" spans="1:5">
      <c r="A4836">
        <v>12573</v>
      </c>
      <c r="B4836" t="s">
        <v>6402</v>
      </c>
      <c r="C4836" t="s">
        <v>485</v>
      </c>
      <c r="D4836" t="s">
        <v>481</v>
      </c>
      <c r="E4836" s="264" t="s">
        <v>1318</v>
      </c>
    </row>
    <row r="4837" spans="1:5">
      <c r="A4837">
        <v>12574</v>
      </c>
      <c r="B4837" t="s">
        <v>6403</v>
      </c>
      <c r="C4837" t="s">
        <v>485</v>
      </c>
      <c r="D4837" t="s">
        <v>481</v>
      </c>
      <c r="E4837" s="264" t="s">
        <v>1319</v>
      </c>
    </row>
    <row r="4838" spans="1:5">
      <c r="A4838">
        <v>12575</v>
      </c>
      <c r="B4838" t="s">
        <v>6404</v>
      </c>
      <c r="C4838" t="s">
        <v>485</v>
      </c>
      <c r="D4838" t="s">
        <v>481</v>
      </c>
      <c r="E4838" s="264" t="s">
        <v>1320</v>
      </c>
    </row>
    <row r="4839" spans="1:5">
      <c r="A4839">
        <v>12576</v>
      </c>
      <c r="B4839" t="s">
        <v>6405</v>
      </c>
      <c r="C4839" t="s">
        <v>485</v>
      </c>
      <c r="D4839" t="s">
        <v>481</v>
      </c>
      <c r="E4839" s="264" t="s">
        <v>1037</v>
      </c>
    </row>
    <row r="4840" spans="1:5">
      <c r="A4840">
        <v>12577</v>
      </c>
      <c r="B4840" t="s">
        <v>6406</v>
      </c>
      <c r="C4840" t="s">
        <v>485</v>
      </c>
      <c r="D4840" t="s">
        <v>481</v>
      </c>
      <c r="E4840" s="264" t="s">
        <v>1321</v>
      </c>
    </row>
    <row r="4841" spans="1:5">
      <c r="A4841">
        <v>12578</v>
      </c>
      <c r="B4841" t="s">
        <v>6407</v>
      </c>
      <c r="C4841" t="s">
        <v>485</v>
      </c>
      <c r="D4841" t="s">
        <v>481</v>
      </c>
      <c r="E4841" s="264" t="s">
        <v>1322</v>
      </c>
    </row>
    <row r="4842" spans="1:5">
      <c r="A4842">
        <v>12579</v>
      </c>
      <c r="B4842" t="s">
        <v>6408</v>
      </c>
      <c r="C4842" t="s">
        <v>485</v>
      </c>
      <c r="D4842" t="s">
        <v>481</v>
      </c>
      <c r="E4842" s="264" t="s">
        <v>1323</v>
      </c>
    </row>
    <row r="4843" spans="1:5">
      <c r="A4843">
        <v>12580</v>
      </c>
      <c r="B4843" t="s">
        <v>6409</v>
      </c>
      <c r="C4843" t="s">
        <v>485</v>
      </c>
      <c r="D4843" t="s">
        <v>481</v>
      </c>
      <c r="E4843" s="264" t="s">
        <v>1324</v>
      </c>
    </row>
    <row r="4844" spans="1:5">
      <c r="A4844">
        <v>12581</v>
      </c>
      <c r="B4844" t="s">
        <v>6410</v>
      </c>
      <c r="C4844" t="s">
        <v>485</v>
      </c>
      <c r="D4844" t="s">
        <v>481</v>
      </c>
      <c r="E4844" s="264" t="s">
        <v>1325</v>
      </c>
    </row>
    <row r="4845" spans="1:5">
      <c r="A4845">
        <v>7720</v>
      </c>
      <c r="B4845" t="s">
        <v>6411</v>
      </c>
      <c r="C4845" t="s">
        <v>485</v>
      </c>
      <c r="D4845" t="s">
        <v>481</v>
      </c>
      <c r="E4845" s="264" t="s">
        <v>1326</v>
      </c>
    </row>
    <row r="4846" spans="1:5">
      <c r="A4846">
        <v>40335</v>
      </c>
      <c r="B4846" t="s">
        <v>6412</v>
      </c>
      <c r="C4846" t="s">
        <v>485</v>
      </c>
      <c r="D4846" t="s">
        <v>481</v>
      </c>
      <c r="E4846" s="264" t="s">
        <v>1327</v>
      </c>
    </row>
    <row r="4847" spans="1:5">
      <c r="A4847">
        <v>7740</v>
      </c>
      <c r="B4847" t="s">
        <v>6413</v>
      </c>
      <c r="C4847" t="s">
        <v>485</v>
      </c>
      <c r="D4847" t="s">
        <v>481</v>
      </c>
      <c r="E4847" s="264" t="s">
        <v>1328</v>
      </c>
    </row>
    <row r="4848" spans="1:5">
      <c r="A4848">
        <v>7741</v>
      </c>
      <c r="B4848" t="s">
        <v>6414</v>
      </c>
      <c r="C4848" t="s">
        <v>485</v>
      </c>
      <c r="D4848" t="s">
        <v>481</v>
      </c>
      <c r="E4848" s="264" t="s">
        <v>1329</v>
      </c>
    </row>
    <row r="4849" spans="1:5">
      <c r="A4849">
        <v>7774</v>
      </c>
      <c r="B4849" t="s">
        <v>6415</v>
      </c>
      <c r="C4849" t="s">
        <v>485</v>
      </c>
      <c r="D4849" t="s">
        <v>481</v>
      </c>
      <c r="E4849" s="264" t="s">
        <v>1330</v>
      </c>
    </row>
    <row r="4850" spans="1:5">
      <c r="A4850">
        <v>7744</v>
      </c>
      <c r="B4850" t="s">
        <v>6416</v>
      </c>
      <c r="C4850" t="s">
        <v>485</v>
      </c>
      <c r="D4850" t="s">
        <v>481</v>
      </c>
      <c r="E4850" s="264" t="s">
        <v>1331</v>
      </c>
    </row>
    <row r="4851" spans="1:5">
      <c r="A4851">
        <v>7773</v>
      </c>
      <c r="B4851" t="s">
        <v>6417</v>
      </c>
      <c r="C4851" t="s">
        <v>485</v>
      </c>
      <c r="D4851" t="s">
        <v>481</v>
      </c>
      <c r="E4851" s="264" t="s">
        <v>1332</v>
      </c>
    </row>
    <row r="4852" spans="1:5">
      <c r="A4852">
        <v>7754</v>
      </c>
      <c r="B4852" t="s">
        <v>6418</v>
      </c>
      <c r="C4852" t="s">
        <v>485</v>
      </c>
      <c r="D4852" t="s">
        <v>481</v>
      </c>
      <c r="E4852" s="264" t="s">
        <v>1333</v>
      </c>
    </row>
    <row r="4853" spans="1:5">
      <c r="A4853">
        <v>7735</v>
      </c>
      <c r="B4853" t="s">
        <v>6419</v>
      </c>
      <c r="C4853" t="s">
        <v>485</v>
      </c>
      <c r="D4853" t="s">
        <v>481</v>
      </c>
      <c r="E4853" s="264" t="s">
        <v>1334</v>
      </c>
    </row>
    <row r="4854" spans="1:5">
      <c r="A4854">
        <v>7755</v>
      </c>
      <c r="B4854" t="s">
        <v>6420</v>
      </c>
      <c r="C4854" t="s">
        <v>485</v>
      </c>
      <c r="D4854" t="s">
        <v>481</v>
      </c>
      <c r="E4854" s="264" t="s">
        <v>1335</v>
      </c>
    </row>
    <row r="4855" spans="1:5">
      <c r="A4855">
        <v>7776</v>
      </c>
      <c r="B4855" t="s">
        <v>6421</v>
      </c>
      <c r="C4855" t="s">
        <v>485</v>
      </c>
      <c r="D4855" t="s">
        <v>481</v>
      </c>
      <c r="E4855" s="264" t="s">
        <v>1336</v>
      </c>
    </row>
    <row r="4856" spans="1:5">
      <c r="A4856">
        <v>7743</v>
      </c>
      <c r="B4856" t="s">
        <v>6422</v>
      </c>
      <c r="C4856" t="s">
        <v>485</v>
      </c>
      <c r="D4856" t="s">
        <v>481</v>
      </c>
      <c r="E4856" s="264" t="s">
        <v>1337</v>
      </c>
    </row>
    <row r="4857" spans="1:5">
      <c r="A4857">
        <v>7733</v>
      </c>
      <c r="B4857" t="s">
        <v>6423</v>
      </c>
      <c r="C4857" t="s">
        <v>485</v>
      </c>
      <c r="D4857" t="s">
        <v>481</v>
      </c>
      <c r="E4857" s="264" t="s">
        <v>1338</v>
      </c>
    </row>
    <row r="4858" spans="1:5">
      <c r="A4858">
        <v>7775</v>
      </c>
      <c r="B4858" t="s">
        <v>6424</v>
      </c>
      <c r="C4858" t="s">
        <v>485</v>
      </c>
      <c r="D4858" t="s">
        <v>481</v>
      </c>
      <c r="E4858" s="264" t="s">
        <v>1339</v>
      </c>
    </row>
    <row r="4859" spans="1:5">
      <c r="A4859">
        <v>7734</v>
      </c>
      <c r="B4859" t="s">
        <v>6425</v>
      </c>
      <c r="C4859" t="s">
        <v>485</v>
      </c>
      <c r="D4859" t="s">
        <v>481</v>
      </c>
      <c r="E4859" s="264" t="s">
        <v>1340</v>
      </c>
    </row>
    <row r="4860" spans="1:5">
      <c r="A4860">
        <v>37449</v>
      </c>
      <c r="B4860" t="s">
        <v>6426</v>
      </c>
      <c r="C4860" t="s">
        <v>485</v>
      </c>
      <c r="D4860" t="s">
        <v>481</v>
      </c>
      <c r="E4860" s="264" t="s">
        <v>10288</v>
      </c>
    </row>
    <row r="4861" spans="1:5">
      <c r="A4861">
        <v>37450</v>
      </c>
      <c r="B4861" t="s">
        <v>6427</v>
      </c>
      <c r="C4861" t="s">
        <v>485</v>
      </c>
      <c r="D4861" t="s">
        <v>481</v>
      </c>
      <c r="E4861" s="264" t="s">
        <v>10289</v>
      </c>
    </row>
    <row r="4862" spans="1:5">
      <c r="A4862">
        <v>37451</v>
      </c>
      <c r="B4862" t="s">
        <v>6428</v>
      </c>
      <c r="C4862" t="s">
        <v>485</v>
      </c>
      <c r="D4862" t="s">
        <v>481</v>
      </c>
      <c r="E4862" s="264" t="s">
        <v>10290</v>
      </c>
    </row>
    <row r="4863" spans="1:5">
      <c r="A4863">
        <v>37452</v>
      </c>
      <c r="B4863" t="s">
        <v>6429</v>
      </c>
      <c r="C4863" t="s">
        <v>485</v>
      </c>
      <c r="D4863" t="s">
        <v>481</v>
      </c>
      <c r="E4863" s="264" t="s">
        <v>10291</v>
      </c>
    </row>
    <row r="4864" spans="1:5">
      <c r="A4864">
        <v>37453</v>
      </c>
      <c r="B4864" t="s">
        <v>6430</v>
      </c>
      <c r="C4864" t="s">
        <v>485</v>
      </c>
      <c r="D4864" t="s">
        <v>481</v>
      </c>
      <c r="E4864" s="264" t="s">
        <v>10292</v>
      </c>
    </row>
    <row r="4865" spans="1:5">
      <c r="A4865">
        <v>7778</v>
      </c>
      <c r="B4865" t="s">
        <v>6431</v>
      </c>
      <c r="C4865" t="s">
        <v>485</v>
      </c>
      <c r="D4865" t="s">
        <v>481</v>
      </c>
      <c r="E4865" s="264" t="s">
        <v>7803</v>
      </c>
    </row>
    <row r="4866" spans="1:5">
      <c r="A4866">
        <v>7796</v>
      </c>
      <c r="B4866" t="s">
        <v>6432</v>
      </c>
      <c r="C4866" t="s">
        <v>485</v>
      </c>
      <c r="D4866" t="s">
        <v>481</v>
      </c>
      <c r="E4866" s="264" t="s">
        <v>7779</v>
      </c>
    </row>
    <row r="4867" spans="1:5">
      <c r="A4867">
        <v>7781</v>
      </c>
      <c r="B4867" t="s">
        <v>6433</v>
      </c>
      <c r="C4867" t="s">
        <v>485</v>
      </c>
      <c r="D4867" t="s">
        <v>481</v>
      </c>
      <c r="E4867" s="264" t="s">
        <v>7756</v>
      </c>
    </row>
    <row r="4868" spans="1:5">
      <c r="A4868">
        <v>7795</v>
      </c>
      <c r="B4868" t="s">
        <v>6434</v>
      </c>
      <c r="C4868" t="s">
        <v>485</v>
      </c>
      <c r="D4868" t="s">
        <v>481</v>
      </c>
      <c r="E4868" s="264" t="s">
        <v>10293</v>
      </c>
    </row>
    <row r="4869" spans="1:5">
      <c r="A4869">
        <v>7791</v>
      </c>
      <c r="B4869" t="s">
        <v>6435</v>
      </c>
      <c r="C4869" t="s">
        <v>485</v>
      </c>
      <c r="D4869" t="s">
        <v>481</v>
      </c>
      <c r="E4869" s="264" t="s">
        <v>10294</v>
      </c>
    </row>
    <row r="4870" spans="1:5">
      <c r="A4870">
        <v>7783</v>
      </c>
      <c r="B4870" t="s">
        <v>6436</v>
      </c>
      <c r="C4870" t="s">
        <v>485</v>
      </c>
      <c r="D4870" t="s">
        <v>481</v>
      </c>
      <c r="E4870" s="264" t="s">
        <v>7323</v>
      </c>
    </row>
    <row r="4871" spans="1:5">
      <c r="A4871">
        <v>7790</v>
      </c>
      <c r="B4871" t="s">
        <v>6437</v>
      </c>
      <c r="C4871" t="s">
        <v>485</v>
      </c>
      <c r="D4871" t="s">
        <v>481</v>
      </c>
      <c r="E4871" s="264" t="s">
        <v>10295</v>
      </c>
    </row>
    <row r="4872" spans="1:5">
      <c r="A4872">
        <v>7785</v>
      </c>
      <c r="B4872" t="s">
        <v>6438</v>
      </c>
      <c r="C4872" t="s">
        <v>485</v>
      </c>
      <c r="D4872" t="s">
        <v>481</v>
      </c>
      <c r="E4872" s="264" t="s">
        <v>10296</v>
      </c>
    </row>
    <row r="4873" spans="1:5">
      <c r="A4873">
        <v>7792</v>
      </c>
      <c r="B4873" t="s">
        <v>6439</v>
      </c>
      <c r="C4873" t="s">
        <v>485</v>
      </c>
      <c r="D4873" t="s">
        <v>481</v>
      </c>
      <c r="E4873" s="264" t="s">
        <v>10297</v>
      </c>
    </row>
    <row r="4874" spans="1:5">
      <c r="A4874">
        <v>7793</v>
      </c>
      <c r="B4874" t="s">
        <v>6440</v>
      </c>
      <c r="C4874" t="s">
        <v>485</v>
      </c>
      <c r="D4874" t="s">
        <v>481</v>
      </c>
      <c r="E4874" s="264" t="s">
        <v>10298</v>
      </c>
    </row>
    <row r="4875" spans="1:5">
      <c r="A4875">
        <v>13159</v>
      </c>
      <c r="B4875" t="s">
        <v>6441</v>
      </c>
      <c r="C4875" t="s">
        <v>485</v>
      </c>
      <c r="D4875" t="s">
        <v>481</v>
      </c>
      <c r="E4875" s="264" t="s">
        <v>10299</v>
      </c>
    </row>
    <row r="4876" spans="1:5">
      <c r="A4876">
        <v>13168</v>
      </c>
      <c r="B4876" t="s">
        <v>6442</v>
      </c>
      <c r="C4876" t="s">
        <v>485</v>
      </c>
      <c r="D4876" t="s">
        <v>481</v>
      </c>
      <c r="E4876" s="264" t="s">
        <v>1055</v>
      </c>
    </row>
    <row r="4877" spans="1:5">
      <c r="A4877">
        <v>13173</v>
      </c>
      <c r="B4877" t="s">
        <v>6443</v>
      </c>
      <c r="C4877" t="s">
        <v>485</v>
      </c>
      <c r="D4877" t="s">
        <v>481</v>
      </c>
      <c r="E4877" s="264" t="s">
        <v>7797</v>
      </c>
    </row>
    <row r="4878" spans="1:5">
      <c r="A4878">
        <v>12583</v>
      </c>
      <c r="B4878" t="s">
        <v>6444</v>
      </c>
      <c r="C4878" t="s">
        <v>485</v>
      </c>
      <c r="D4878" t="s">
        <v>481</v>
      </c>
      <c r="E4878" s="264" t="s">
        <v>10300</v>
      </c>
    </row>
    <row r="4879" spans="1:5">
      <c r="A4879">
        <v>12584</v>
      </c>
      <c r="B4879" t="s">
        <v>6445</v>
      </c>
      <c r="C4879" t="s">
        <v>485</v>
      </c>
      <c r="D4879" t="s">
        <v>481</v>
      </c>
      <c r="E4879" s="264" t="s">
        <v>10301</v>
      </c>
    </row>
    <row r="4880" spans="1:5">
      <c r="A4880">
        <v>12613</v>
      </c>
      <c r="B4880" t="s">
        <v>6446</v>
      </c>
      <c r="C4880" t="s">
        <v>478</v>
      </c>
      <c r="D4880" t="s">
        <v>479</v>
      </c>
      <c r="E4880" s="264" t="s">
        <v>9104</v>
      </c>
    </row>
    <row r="4881" spans="1:5">
      <c r="A4881">
        <v>1031</v>
      </c>
      <c r="B4881" t="s">
        <v>6447</v>
      </c>
      <c r="C4881" t="s">
        <v>478</v>
      </c>
      <c r="D4881" t="s">
        <v>479</v>
      </c>
      <c r="E4881" s="264" t="s">
        <v>7090</v>
      </c>
    </row>
    <row r="4882" spans="1:5">
      <c r="A4882">
        <v>39707</v>
      </c>
      <c r="B4882" t="s">
        <v>6448</v>
      </c>
      <c r="C4882" t="s">
        <v>485</v>
      </c>
      <c r="D4882" t="s">
        <v>481</v>
      </c>
      <c r="E4882" s="264" t="s">
        <v>10302</v>
      </c>
    </row>
    <row r="4883" spans="1:5">
      <c r="A4883">
        <v>39708</v>
      </c>
      <c r="B4883" t="s">
        <v>6449</v>
      </c>
      <c r="C4883" t="s">
        <v>485</v>
      </c>
      <c r="D4883" t="s">
        <v>481</v>
      </c>
      <c r="E4883" s="264" t="s">
        <v>6919</v>
      </c>
    </row>
    <row r="4884" spans="1:5">
      <c r="A4884">
        <v>39710</v>
      </c>
      <c r="B4884" t="s">
        <v>6450</v>
      </c>
      <c r="C4884" t="s">
        <v>485</v>
      </c>
      <c r="D4884" t="s">
        <v>481</v>
      </c>
      <c r="E4884" s="264" t="s">
        <v>7006</v>
      </c>
    </row>
    <row r="4885" spans="1:5">
      <c r="A4885">
        <v>39709</v>
      </c>
      <c r="B4885" t="s">
        <v>6451</v>
      </c>
      <c r="C4885" t="s">
        <v>485</v>
      </c>
      <c r="D4885" t="s">
        <v>481</v>
      </c>
      <c r="E4885" s="264" t="s">
        <v>1492</v>
      </c>
    </row>
    <row r="4886" spans="1:5">
      <c r="A4886">
        <v>39711</v>
      </c>
      <c r="B4886" t="s">
        <v>6452</v>
      </c>
      <c r="C4886" t="s">
        <v>485</v>
      </c>
      <c r="D4886" t="s">
        <v>481</v>
      </c>
      <c r="E4886" s="264" t="s">
        <v>7079</v>
      </c>
    </row>
    <row r="4887" spans="1:5">
      <c r="A4887">
        <v>39712</v>
      </c>
      <c r="B4887" t="s">
        <v>6453</v>
      </c>
      <c r="C4887" t="s">
        <v>485</v>
      </c>
      <c r="D4887" t="s">
        <v>481</v>
      </c>
      <c r="E4887" s="264" t="s">
        <v>1255</v>
      </c>
    </row>
    <row r="4888" spans="1:5">
      <c r="A4888">
        <v>39713</v>
      </c>
      <c r="B4888" t="s">
        <v>6454</v>
      </c>
      <c r="C4888" t="s">
        <v>485</v>
      </c>
      <c r="D4888" t="s">
        <v>481</v>
      </c>
      <c r="E4888" s="264" t="s">
        <v>10303</v>
      </c>
    </row>
    <row r="4889" spans="1:5">
      <c r="A4889">
        <v>39714</v>
      </c>
      <c r="B4889" t="s">
        <v>6455</v>
      </c>
      <c r="C4889" t="s">
        <v>485</v>
      </c>
      <c r="D4889" t="s">
        <v>481</v>
      </c>
      <c r="E4889" s="264" t="s">
        <v>7363</v>
      </c>
    </row>
    <row r="4890" spans="1:5">
      <c r="A4890">
        <v>39715</v>
      </c>
      <c r="B4890" t="s">
        <v>6456</v>
      </c>
      <c r="C4890" t="s">
        <v>485</v>
      </c>
      <c r="D4890" t="s">
        <v>481</v>
      </c>
      <c r="E4890" s="264" t="s">
        <v>6936</v>
      </c>
    </row>
    <row r="4891" spans="1:5">
      <c r="A4891">
        <v>39716</v>
      </c>
      <c r="B4891" t="s">
        <v>6457</v>
      </c>
      <c r="C4891" t="s">
        <v>485</v>
      </c>
      <c r="D4891" t="s">
        <v>481</v>
      </c>
      <c r="E4891" s="264" t="s">
        <v>1178</v>
      </c>
    </row>
    <row r="4892" spans="1:5">
      <c r="A4892">
        <v>39718</v>
      </c>
      <c r="B4892" t="s">
        <v>6458</v>
      </c>
      <c r="C4892" t="s">
        <v>485</v>
      </c>
      <c r="D4892" t="s">
        <v>481</v>
      </c>
      <c r="E4892" s="264" t="s">
        <v>7799</v>
      </c>
    </row>
    <row r="4893" spans="1:5">
      <c r="A4893">
        <v>9813</v>
      </c>
      <c r="B4893" t="s">
        <v>6459</v>
      </c>
      <c r="C4893" t="s">
        <v>485</v>
      </c>
      <c r="D4893" t="s">
        <v>481</v>
      </c>
      <c r="E4893" s="264" t="s">
        <v>1132</v>
      </c>
    </row>
    <row r="4894" spans="1:5">
      <c r="A4894">
        <v>9815</v>
      </c>
      <c r="B4894" t="s">
        <v>6460</v>
      </c>
      <c r="C4894" t="s">
        <v>485</v>
      </c>
      <c r="D4894" t="s">
        <v>481</v>
      </c>
      <c r="E4894" s="264" t="s">
        <v>1150</v>
      </c>
    </row>
    <row r="4895" spans="1:5">
      <c r="A4895">
        <v>44543</v>
      </c>
      <c r="B4895" t="s">
        <v>6461</v>
      </c>
      <c r="C4895" t="s">
        <v>485</v>
      </c>
      <c r="D4895" t="s">
        <v>481</v>
      </c>
      <c r="E4895" s="264" t="s">
        <v>6462</v>
      </c>
    </row>
    <row r="4896" spans="1:5">
      <c r="A4896">
        <v>44526</v>
      </c>
      <c r="B4896" t="s">
        <v>6463</v>
      </c>
      <c r="C4896" t="s">
        <v>485</v>
      </c>
      <c r="D4896" t="s">
        <v>481</v>
      </c>
      <c r="E4896" s="264" t="s">
        <v>6464</v>
      </c>
    </row>
    <row r="4897" spans="1:5">
      <c r="A4897">
        <v>44518</v>
      </c>
      <c r="B4897" t="s">
        <v>6465</v>
      </c>
      <c r="C4897" t="s">
        <v>485</v>
      </c>
      <c r="D4897" t="s">
        <v>481</v>
      </c>
      <c r="E4897" s="264" t="s">
        <v>6466</v>
      </c>
    </row>
    <row r="4898" spans="1:5">
      <c r="A4898">
        <v>44544</v>
      </c>
      <c r="B4898" t="s">
        <v>6467</v>
      </c>
      <c r="C4898" t="s">
        <v>485</v>
      </c>
      <c r="D4898" t="s">
        <v>481</v>
      </c>
      <c r="E4898" s="264" t="s">
        <v>6468</v>
      </c>
    </row>
    <row r="4899" spans="1:5">
      <c r="A4899">
        <v>44545</v>
      </c>
      <c r="B4899" t="s">
        <v>6469</v>
      </c>
      <c r="C4899" t="s">
        <v>485</v>
      </c>
      <c r="D4899" t="s">
        <v>481</v>
      </c>
      <c r="E4899" s="264" t="s">
        <v>6470</v>
      </c>
    </row>
    <row r="4900" spans="1:5">
      <c r="A4900">
        <v>44546</v>
      </c>
      <c r="B4900" t="s">
        <v>6471</v>
      </c>
      <c r="C4900" t="s">
        <v>485</v>
      </c>
      <c r="D4900" t="s">
        <v>481</v>
      </c>
      <c r="E4900" s="264" t="s">
        <v>6472</v>
      </c>
    </row>
    <row r="4901" spans="1:5">
      <c r="A4901">
        <v>44525</v>
      </c>
      <c r="B4901" t="s">
        <v>6473</v>
      </c>
      <c r="C4901" t="s">
        <v>485</v>
      </c>
      <c r="D4901" t="s">
        <v>481</v>
      </c>
      <c r="E4901" s="264" t="s">
        <v>6474</v>
      </c>
    </row>
    <row r="4902" spans="1:5">
      <c r="A4902">
        <v>44547</v>
      </c>
      <c r="B4902" t="s">
        <v>6475</v>
      </c>
      <c r="C4902" t="s">
        <v>485</v>
      </c>
      <c r="D4902" t="s">
        <v>481</v>
      </c>
      <c r="E4902" s="264" t="s">
        <v>6476</v>
      </c>
    </row>
    <row r="4903" spans="1:5">
      <c r="A4903">
        <v>44519</v>
      </c>
      <c r="B4903" t="s">
        <v>6477</v>
      </c>
      <c r="C4903" t="s">
        <v>485</v>
      </c>
      <c r="D4903" t="s">
        <v>481</v>
      </c>
      <c r="E4903" s="264" t="s">
        <v>6478</v>
      </c>
    </row>
    <row r="4904" spans="1:5">
      <c r="A4904">
        <v>44520</v>
      </c>
      <c r="B4904" t="s">
        <v>6479</v>
      </c>
      <c r="C4904" t="s">
        <v>485</v>
      </c>
      <c r="D4904" t="s">
        <v>481</v>
      </c>
      <c r="E4904" s="264" t="s">
        <v>6480</v>
      </c>
    </row>
    <row r="4905" spans="1:5">
      <c r="A4905">
        <v>44521</v>
      </c>
      <c r="B4905" t="s">
        <v>6481</v>
      </c>
      <c r="C4905" t="s">
        <v>485</v>
      </c>
      <c r="D4905" t="s">
        <v>481</v>
      </c>
      <c r="E4905" s="264" t="s">
        <v>6191</v>
      </c>
    </row>
    <row r="4906" spans="1:5">
      <c r="A4906">
        <v>44522</v>
      </c>
      <c r="B4906" t="s">
        <v>6482</v>
      </c>
      <c r="C4906" t="s">
        <v>485</v>
      </c>
      <c r="D4906" t="s">
        <v>481</v>
      </c>
      <c r="E4906" s="264" t="s">
        <v>6483</v>
      </c>
    </row>
    <row r="4907" spans="1:5">
      <c r="A4907">
        <v>44523</v>
      </c>
      <c r="B4907" t="s">
        <v>6484</v>
      </c>
      <c r="C4907" t="s">
        <v>485</v>
      </c>
      <c r="D4907" t="s">
        <v>481</v>
      </c>
      <c r="E4907" s="264" t="s">
        <v>6485</v>
      </c>
    </row>
    <row r="4908" spans="1:5">
      <c r="A4908">
        <v>44527</v>
      </c>
      <c r="B4908" t="s">
        <v>6486</v>
      </c>
      <c r="C4908" t="s">
        <v>485</v>
      </c>
      <c r="D4908" t="s">
        <v>481</v>
      </c>
      <c r="E4908" s="264" t="s">
        <v>6487</v>
      </c>
    </row>
    <row r="4909" spans="1:5">
      <c r="A4909">
        <v>44524</v>
      </c>
      <c r="B4909" t="s">
        <v>6488</v>
      </c>
      <c r="C4909" t="s">
        <v>485</v>
      </c>
      <c r="D4909" t="s">
        <v>481</v>
      </c>
      <c r="E4909" s="264" t="s">
        <v>6489</v>
      </c>
    </row>
    <row r="4910" spans="1:5">
      <c r="A4910">
        <v>44542</v>
      </c>
      <c r="B4910" t="s">
        <v>6490</v>
      </c>
      <c r="C4910" t="s">
        <v>485</v>
      </c>
      <c r="D4910" t="s">
        <v>481</v>
      </c>
      <c r="E4910" s="264" t="s">
        <v>6491</v>
      </c>
    </row>
    <row r="4911" spans="1:5">
      <c r="A4911">
        <v>9876</v>
      </c>
      <c r="B4911" t="s">
        <v>6492</v>
      </c>
      <c r="C4911" t="s">
        <v>485</v>
      </c>
      <c r="D4911" t="s">
        <v>479</v>
      </c>
      <c r="E4911" s="264" t="s">
        <v>10304</v>
      </c>
    </row>
    <row r="4912" spans="1:5">
      <c r="A4912">
        <v>9877</v>
      </c>
      <c r="B4912" t="s">
        <v>6493</v>
      </c>
      <c r="C4912" t="s">
        <v>485</v>
      </c>
      <c r="D4912" t="s">
        <v>479</v>
      </c>
      <c r="E4912" s="264" t="s">
        <v>10305</v>
      </c>
    </row>
    <row r="4913" spans="1:5">
      <c r="A4913">
        <v>9878</v>
      </c>
      <c r="B4913" t="s">
        <v>6494</v>
      </c>
      <c r="C4913" t="s">
        <v>485</v>
      </c>
      <c r="D4913" t="s">
        <v>479</v>
      </c>
      <c r="E4913" s="264" t="s">
        <v>10306</v>
      </c>
    </row>
    <row r="4914" spans="1:5">
      <c r="A4914">
        <v>9879</v>
      </c>
      <c r="B4914" t="s">
        <v>6495</v>
      </c>
      <c r="C4914" t="s">
        <v>485</v>
      </c>
      <c r="D4914" t="s">
        <v>479</v>
      </c>
      <c r="E4914" s="264" t="s">
        <v>10307</v>
      </c>
    </row>
    <row r="4915" spans="1:5">
      <c r="A4915">
        <v>41986</v>
      </c>
      <c r="B4915" t="s">
        <v>6496</v>
      </c>
      <c r="C4915" t="s">
        <v>485</v>
      </c>
      <c r="D4915" t="s">
        <v>481</v>
      </c>
      <c r="E4915" s="264" t="s">
        <v>10308</v>
      </c>
    </row>
    <row r="4916" spans="1:5">
      <c r="A4916">
        <v>43422</v>
      </c>
      <c r="B4916" t="s">
        <v>6497</v>
      </c>
      <c r="C4916" t="s">
        <v>485</v>
      </c>
      <c r="D4916" t="s">
        <v>481</v>
      </c>
      <c r="E4916" s="264" t="s">
        <v>10309</v>
      </c>
    </row>
    <row r="4917" spans="1:5">
      <c r="A4917">
        <v>41987</v>
      </c>
      <c r="B4917" t="s">
        <v>6498</v>
      </c>
      <c r="C4917" t="s">
        <v>485</v>
      </c>
      <c r="D4917" t="s">
        <v>481</v>
      </c>
      <c r="E4917" s="264" t="s">
        <v>10310</v>
      </c>
    </row>
    <row r="4918" spans="1:5">
      <c r="A4918">
        <v>41988</v>
      </c>
      <c r="B4918" t="s">
        <v>6499</v>
      </c>
      <c r="C4918" t="s">
        <v>485</v>
      </c>
      <c r="D4918" t="s">
        <v>481</v>
      </c>
      <c r="E4918" s="264" t="s">
        <v>10311</v>
      </c>
    </row>
    <row r="4919" spans="1:5">
      <c r="A4919">
        <v>41697</v>
      </c>
      <c r="B4919" t="s">
        <v>6500</v>
      </c>
      <c r="C4919" t="s">
        <v>485</v>
      </c>
      <c r="D4919" t="s">
        <v>481</v>
      </c>
      <c r="E4919" s="264" t="s">
        <v>10312</v>
      </c>
    </row>
    <row r="4920" spans="1:5">
      <c r="A4920">
        <v>41985</v>
      </c>
      <c r="B4920" t="s">
        <v>6501</v>
      </c>
      <c r="C4920" t="s">
        <v>485</v>
      </c>
      <c r="D4920" t="s">
        <v>481</v>
      </c>
      <c r="E4920" s="264" t="s">
        <v>10313</v>
      </c>
    </row>
    <row r="4921" spans="1:5">
      <c r="A4921">
        <v>41699</v>
      </c>
      <c r="B4921" t="s">
        <v>6502</v>
      </c>
      <c r="C4921" t="s">
        <v>485</v>
      </c>
      <c r="D4921" t="s">
        <v>481</v>
      </c>
      <c r="E4921" s="264" t="s">
        <v>10314</v>
      </c>
    </row>
    <row r="4922" spans="1:5">
      <c r="A4922">
        <v>38053</v>
      </c>
      <c r="B4922" t="s">
        <v>6503</v>
      </c>
      <c r="C4922" t="s">
        <v>485</v>
      </c>
      <c r="D4922" t="s">
        <v>481</v>
      </c>
      <c r="E4922" s="264" t="s">
        <v>10315</v>
      </c>
    </row>
    <row r="4923" spans="1:5">
      <c r="A4923">
        <v>38054</v>
      </c>
      <c r="B4923" t="s">
        <v>6504</v>
      </c>
      <c r="C4923" t="s">
        <v>485</v>
      </c>
      <c r="D4923" t="s">
        <v>481</v>
      </c>
      <c r="E4923" s="264" t="s">
        <v>10316</v>
      </c>
    </row>
    <row r="4924" spans="1:5">
      <c r="A4924">
        <v>38052</v>
      </c>
      <c r="B4924" t="s">
        <v>6505</v>
      </c>
      <c r="C4924" t="s">
        <v>485</v>
      </c>
      <c r="D4924" t="s">
        <v>481</v>
      </c>
      <c r="E4924" s="264" t="s">
        <v>7967</v>
      </c>
    </row>
    <row r="4925" spans="1:5">
      <c r="A4925">
        <v>38051</v>
      </c>
      <c r="B4925" t="s">
        <v>6506</v>
      </c>
      <c r="C4925" t="s">
        <v>485</v>
      </c>
      <c r="D4925" t="s">
        <v>481</v>
      </c>
      <c r="E4925" s="264" t="s">
        <v>1116</v>
      </c>
    </row>
    <row r="4926" spans="1:5">
      <c r="A4926">
        <v>38787</v>
      </c>
      <c r="B4926" t="s">
        <v>6508</v>
      </c>
      <c r="C4926" t="s">
        <v>485</v>
      </c>
      <c r="D4926" t="s">
        <v>481</v>
      </c>
      <c r="E4926" s="264" t="s">
        <v>7271</v>
      </c>
    </row>
    <row r="4927" spans="1:5">
      <c r="A4927">
        <v>38825</v>
      </c>
      <c r="B4927" t="s">
        <v>6509</v>
      </c>
      <c r="C4927" t="s">
        <v>485</v>
      </c>
      <c r="D4927" t="s">
        <v>481</v>
      </c>
      <c r="E4927" s="264" t="s">
        <v>1001</v>
      </c>
    </row>
    <row r="4928" spans="1:5">
      <c r="A4928">
        <v>38826</v>
      </c>
      <c r="B4928" t="s">
        <v>6510</v>
      </c>
      <c r="C4928" t="s">
        <v>485</v>
      </c>
      <c r="D4928" t="s">
        <v>481</v>
      </c>
      <c r="E4928" s="264" t="s">
        <v>7097</v>
      </c>
    </row>
    <row r="4929" spans="1:5">
      <c r="A4929">
        <v>38827</v>
      </c>
      <c r="B4929" t="s">
        <v>6511</v>
      </c>
      <c r="C4929" t="s">
        <v>485</v>
      </c>
      <c r="D4929" t="s">
        <v>481</v>
      </c>
      <c r="E4929" s="264" t="s">
        <v>4994</v>
      </c>
    </row>
    <row r="4930" spans="1:5">
      <c r="A4930">
        <v>38830</v>
      </c>
      <c r="B4930" t="s">
        <v>6512</v>
      </c>
      <c r="C4930" t="s">
        <v>485</v>
      </c>
      <c r="D4930" t="s">
        <v>481</v>
      </c>
      <c r="E4930" s="264" t="s">
        <v>7202</v>
      </c>
    </row>
    <row r="4931" spans="1:5">
      <c r="A4931">
        <v>38828</v>
      </c>
      <c r="B4931" t="s">
        <v>6513</v>
      </c>
      <c r="C4931" t="s">
        <v>485</v>
      </c>
      <c r="D4931" t="s">
        <v>481</v>
      </c>
      <c r="E4931" s="264" t="s">
        <v>807</v>
      </c>
    </row>
    <row r="4932" spans="1:5">
      <c r="A4932">
        <v>38829</v>
      </c>
      <c r="B4932" t="s">
        <v>6514</v>
      </c>
      <c r="C4932" t="s">
        <v>485</v>
      </c>
      <c r="D4932" t="s">
        <v>481</v>
      </c>
      <c r="E4932" s="264" t="s">
        <v>816</v>
      </c>
    </row>
    <row r="4933" spans="1:5">
      <c r="A4933">
        <v>38831</v>
      </c>
      <c r="B4933" t="s">
        <v>6515</v>
      </c>
      <c r="C4933" t="s">
        <v>485</v>
      </c>
      <c r="D4933" t="s">
        <v>481</v>
      </c>
      <c r="E4933" s="264" t="s">
        <v>7272</v>
      </c>
    </row>
    <row r="4934" spans="1:5">
      <c r="A4934">
        <v>36274</v>
      </c>
      <c r="B4934" t="s">
        <v>6516</v>
      </c>
      <c r="C4934" t="s">
        <v>485</v>
      </c>
      <c r="D4934" t="s">
        <v>484</v>
      </c>
      <c r="E4934" s="264" t="s">
        <v>896</v>
      </c>
    </row>
    <row r="4935" spans="1:5">
      <c r="A4935">
        <v>36278</v>
      </c>
      <c r="B4935" t="s">
        <v>6517</v>
      </c>
      <c r="C4935" t="s">
        <v>485</v>
      </c>
      <c r="D4935" t="s">
        <v>479</v>
      </c>
      <c r="E4935" s="264" t="s">
        <v>7824</v>
      </c>
    </row>
    <row r="4936" spans="1:5">
      <c r="A4936">
        <v>38977</v>
      </c>
      <c r="B4936" t="s">
        <v>6518</v>
      </c>
      <c r="C4936" t="s">
        <v>485</v>
      </c>
      <c r="D4936" t="s">
        <v>479</v>
      </c>
      <c r="E4936" s="264" t="s">
        <v>7825</v>
      </c>
    </row>
    <row r="4937" spans="1:5">
      <c r="A4937">
        <v>38971</v>
      </c>
      <c r="B4937" t="s">
        <v>6519</v>
      </c>
      <c r="C4937" t="s">
        <v>485</v>
      </c>
      <c r="D4937" t="s">
        <v>479</v>
      </c>
      <c r="E4937" s="264" t="s">
        <v>7826</v>
      </c>
    </row>
    <row r="4938" spans="1:5">
      <c r="A4938">
        <v>38972</v>
      </c>
      <c r="B4938" t="s">
        <v>6520</v>
      </c>
      <c r="C4938" t="s">
        <v>485</v>
      </c>
      <c r="D4938" t="s">
        <v>479</v>
      </c>
      <c r="E4938" s="264" t="s">
        <v>7827</v>
      </c>
    </row>
    <row r="4939" spans="1:5">
      <c r="A4939">
        <v>38973</v>
      </c>
      <c r="B4939" t="s">
        <v>6521</v>
      </c>
      <c r="C4939" t="s">
        <v>485</v>
      </c>
      <c r="D4939" t="s">
        <v>479</v>
      </c>
      <c r="E4939" s="264" t="s">
        <v>7828</v>
      </c>
    </row>
    <row r="4940" spans="1:5">
      <c r="A4940">
        <v>38974</v>
      </c>
      <c r="B4940" t="s">
        <v>6522</v>
      </c>
      <c r="C4940" t="s">
        <v>485</v>
      </c>
      <c r="D4940" t="s">
        <v>479</v>
      </c>
      <c r="E4940" s="264" t="s">
        <v>7829</v>
      </c>
    </row>
    <row r="4941" spans="1:5">
      <c r="A4941">
        <v>38975</v>
      </c>
      <c r="B4941" t="s">
        <v>6523</v>
      </c>
      <c r="C4941" t="s">
        <v>485</v>
      </c>
      <c r="D4941" t="s">
        <v>479</v>
      </c>
      <c r="E4941" s="264" t="s">
        <v>7830</v>
      </c>
    </row>
    <row r="4942" spans="1:5">
      <c r="A4942">
        <v>38976</v>
      </c>
      <c r="B4942" t="s">
        <v>6524</v>
      </c>
      <c r="C4942" t="s">
        <v>485</v>
      </c>
      <c r="D4942" t="s">
        <v>479</v>
      </c>
      <c r="E4942" s="264" t="s">
        <v>7831</v>
      </c>
    </row>
    <row r="4943" spans="1:5">
      <c r="A4943">
        <v>38986</v>
      </c>
      <c r="B4943" t="s">
        <v>6525</v>
      </c>
      <c r="C4943" t="s">
        <v>485</v>
      </c>
      <c r="D4943" t="s">
        <v>479</v>
      </c>
      <c r="E4943" s="264" t="s">
        <v>7832</v>
      </c>
    </row>
    <row r="4944" spans="1:5">
      <c r="A4944">
        <v>38978</v>
      </c>
      <c r="B4944" t="s">
        <v>6526</v>
      </c>
      <c r="C4944" t="s">
        <v>485</v>
      </c>
      <c r="D4944" t="s">
        <v>479</v>
      </c>
      <c r="E4944" s="264" t="s">
        <v>896</v>
      </c>
    </row>
    <row r="4945" spans="1:5">
      <c r="A4945">
        <v>38979</v>
      </c>
      <c r="B4945" t="s">
        <v>6527</v>
      </c>
      <c r="C4945" t="s">
        <v>485</v>
      </c>
      <c r="D4945" t="s">
        <v>479</v>
      </c>
      <c r="E4945" s="264" t="s">
        <v>7824</v>
      </c>
    </row>
    <row r="4946" spans="1:5">
      <c r="A4946">
        <v>38980</v>
      </c>
      <c r="B4946" t="s">
        <v>6528</v>
      </c>
      <c r="C4946" t="s">
        <v>485</v>
      </c>
      <c r="D4946" t="s">
        <v>479</v>
      </c>
      <c r="E4946" s="264" t="s">
        <v>7594</v>
      </c>
    </row>
    <row r="4947" spans="1:5">
      <c r="A4947">
        <v>38981</v>
      </c>
      <c r="B4947" t="s">
        <v>6529</v>
      </c>
      <c r="C4947" t="s">
        <v>485</v>
      </c>
      <c r="D4947" t="s">
        <v>479</v>
      </c>
      <c r="E4947" s="264" t="s">
        <v>7833</v>
      </c>
    </row>
    <row r="4948" spans="1:5">
      <c r="A4948">
        <v>38982</v>
      </c>
      <c r="B4948" t="s">
        <v>6530</v>
      </c>
      <c r="C4948" t="s">
        <v>485</v>
      </c>
      <c r="D4948" t="s">
        <v>479</v>
      </c>
      <c r="E4948" s="264" t="s">
        <v>7409</v>
      </c>
    </row>
    <row r="4949" spans="1:5">
      <c r="A4949">
        <v>38983</v>
      </c>
      <c r="B4949" t="s">
        <v>6531</v>
      </c>
      <c r="C4949" t="s">
        <v>485</v>
      </c>
      <c r="D4949" t="s">
        <v>479</v>
      </c>
      <c r="E4949" s="264" t="s">
        <v>7834</v>
      </c>
    </row>
    <row r="4950" spans="1:5">
      <c r="A4950">
        <v>38984</v>
      </c>
      <c r="B4950" t="s">
        <v>6532</v>
      </c>
      <c r="C4950" t="s">
        <v>485</v>
      </c>
      <c r="D4950" t="s">
        <v>479</v>
      </c>
      <c r="E4950" s="264" t="s">
        <v>7835</v>
      </c>
    </row>
    <row r="4951" spans="1:5">
      <c r="A4951">
        <v>38985</v>
      </c>
      <c r="B4951" t="s">
        <v>6533</v>
      </c>
      <c r="C4951" t="s">
        <v>485</v>
      </c>
      <c r="D4951" t="s">
        <v>479</v>
      </c>
      <c r="E4951" s="264" t="s">
        <v>7836</v>
      </c>
    </row>
    <row r="4952" spans="1:5">
      <c r="A4952">
        <v>9836</v>
      </c>
      <c r="B4952" t="s">
        <v>6534</v>
      </c>
      <c r="C4952" t="s">
        <v>485</v>
      </c>
      <c r="D4952" t="s">
        <v>484</v>
      </c>
      <c r="E4952" s="264" t="s">
        <v>10317</v>
      </c>
    </row>
    <row r="4953" spans="1:5">
      <c r="A4953">
        <v>20065</v>
      </c>
      <c r="B4953" t="s">
        <v>6536</v>
      </c>
      <c r="C4953" t="s">
        <v>485</v>
      </c>
      <c r="D4953" t="s">
        <v>479</v>
      </c>
      <c r="E4953" s="264" t="s">
        <v>10318</v>
      </c>
    </row>
    <row r="4954" spans="1:5">
      <c r="A4954">
        <v>9835</v>
      </c>
      <c r="B4954" t="s">
        <v>6537</v>
      </c>
      <c r="C4954" t="s">
        <v>485</v>
      </c>
      <c r="D4954" t="s">
        <v>479</v>
      </c>
      <c r="E4954" s="264" t="s">
        <v>10319</v>
      </c>
    </row>
    <row r="4955" spans="1:5">
      <c r="A4955">
        <v>38032</v>
      </c>
      <c r="B4955" t="s">
        <v>6538</v>
      </c>
      <c r="C4955" t="s">
        <v>485</v>
      </c>
      <c r="D4955" t="s">
        <v>481</v>
      </c>
      <c r="E4955" s="264" t="s">
        <v>10320</v>
      </c>
    </row>
    <row r="4956" spans="1:5">
      <c r="A4956">
        <v>38033</v>
      </c>
      <c r="B4956" t="s">
        <v>6539</v>
      </c>
      <c r="C4956" t="s">
        <v>485</v>
      </c>
      <c r="D4956" t="s">
        <v>481</v>
      </c>
      <c r="E4956" s="264" t="s">
        <v>10321</v>
      </c>
    </row>
    <row r="4957" spans="1:5">
      <c r="A4957">
        <v>38034</v>
      </c>
      <c r="B4957" t="s">
        <v>6540</v>
      </c>
      <c r="C4957" t="s">
        <v>485</v>
      </c>
      <c r="D4957" t="s">
        <v>481</v>
      </c>
      <c r="E4957" s="264" t="s">
        <v>10322</v>
      </c>
    </row>
    <row r="4958" spans="1:5">
      <c r="A4958">
        <v>38035</v>
      </c>
      <c r="B4958" t="s">
        <v>6541</v>
      </c>
      <c r="C4958" t="s">
        <v>485</v>
      </c>
      <c r="D4958" t="s">
        <v>481</v>
      </c>
      <c r="E4958" s="264" t="s">
        <v>10323</v>
      </c>
    </row>
    <row r="4959" spans="1:5">
      <c r="A4959">
        <v>38036</v>
      </c>
      <c r="B4959" t="s">
        <v>6542</v>
      </c>
      <c r="C4959" t="s">
        <v>485</v>
      </c>
      <c r="D4959" t="s">
        <v>481</v>
      </c>
      <c r="E4959" s="264" t="s">
        <v>10324</v>
      </c>
    </row>
    <row r="4960" spans="1:5">
      <c r="A4960">
        <v>38037</v>
      </c>
      <c r="B4960" t="s">
        <v>6543</v>
      </c>
      <c r="C4960" t="s">
        <v>485</v>
      </c>
      <c r="D4960" t="s">
        <v>481</v>
      </c>
      <c r="E4960" s="264" t="s">
        <v>10325</v>
      </c>
    </row>
    <row r="4961" spans="1:5">
      <c r="A4961">
        <v>9850</v>
      </c>
      <c r="B4961" t="s">
        <v>6544</v>
      </c>
      <c r="C4961" t="s">
        <v>485</v>
      </c>
      <c r="D4961" t="s">
        <v>481</v>
      </c>
      <c r="E4961" s="264" t="s">
        <v>8490</v>
      </c>
    </row>
    <row r="4962" spans="1:5">
      <c r="A4962">
        <v>9853</v>
      </c>
      <c r="B4962" t="s">
        <v>6545</v>
      </c>
      <c r="C4962" t="s">
        <v>485</v>
      </c>
      <c r="D4962" t="s">
        <v>481</v>
      </c>
      <c r="E4962" s="264" t="s">
        <v>10326</v>
      </c>
    </row>
    <row r="4963" spans="1:5">
      <c r="A4963">
        <v>9854</v>
      </c>
      <c r="B4963" t="s">
        <v>6546</v>
      </c>
      <c r="C4963" t="s">
        <v>485</v>
      </c>
      <c r="D4963" t="s">
        <v>481</v>
      </c>
      <c r="E4963" s="264" t="s">
        <v>10327</v>
      </c>
    </row>
    <row r="4964" spans="1:5">
      <c r="A4964">
        <v>9851</v>
      </c>
      <c r="B4964" t="s">
        <v>6547</v>
      </c>
      <c r="C4964" t="s">
        <v>485</v>
      </c>
      <c r="D4964" t="s">
        <v>481</v>
      </c>
      <c r="E4964" s="264" t="s">
        <v>10328</v>
      </c>
    </row>
    <row r="4965" spans="1:5">
      <c r="A4965">
        <v>9855</v>
      </c>
      <c r="B4965" t="s">
        <v>6548</v>
      </c>
      <c r="C4965" t="s">
        <v>485</v>
      </c>
      <c r="D4965" t="s">
        <v>481</v>
      </c>
      <c r="E4965" s="264" t="s">
        <v>10329</v>
      </c>
    </row>
    <row r="4966" spans="1:5">
      <c r="A4966">
        <v>9825</v>
      </c>
      <c r="B4966" t="s">
        <v>6549</v>
      </c>
      <c r="C4966" t="s">
        <v>485</v>
      </c>
      <c r="D4966" t="s">
        <v>481</v>
      </c>
      <c r="E4966" s="264" t="s">
        <v>10330</v>
      </c>
    </row>
    <row r="4967" spans="1:5">
      <c r="A4967">
        <v>9828</v>
      </c>
      <c r="B4967" t="s">
        <v>6550</v>
      </c>
      <c r="C4967" t="s">
        <v>485</v>
      </c>
      <c r="D4967" t="s">
        <v>481</v>
      </c>
      <c r="E4967" s="264" t="s">
        <v>10331</v>
      </c>
    </row>
    <row r="4968" spans="1:5">
      <c r="A4968">
        <v>9829</v>
      </c>
      <c r="B4968" t="s">
        <v>6551</v>
      </c>
      <c r="C4968" t="s">
        <v>485</v>
      </c>
      <c r="D4968" t="s">
        <v>481</v>
      </c>
      <c r="E4968" s="264" t="s">
        <v>10332</v>
      </c>
    </row>
    <row r="4969" spans="1:5">
      <c r="A4969">
        <v>9826</v>
      </c>
      <c r="B4969" t="s">
        <v>6552</v>
      </c>
      <c r="C4969" t="s">
        <v>485</v>
      </c>
      <c r="D4969" t="s">
        <v>481</v>
      </c>
      <c r="E4969" s="264" t="s">
        <v>10333</v>
      </c>
    </row>
    <row r="4970" spans="1:5">
      <c r="A4970">
        <v>9827</v>
      </c>
      <c r="B4970" t="s">
        <v>6553</v>
      </c>
      <c r="C4970" t="s">
        <v>485</v>
      </c>
      <c r="D4970" t="s">
        <v>481</v>
      </c>
      <c r="E4970" s="264" t="s">
        <v>10334</v>
      </c>
    </row>
    <row r="4971" spans="1:5">
      <c r="A4971">
        <v>36374</v>
      </c>
      <c r="B4971" t="s">
        <v>6554</v>
      </c>
      <c r="C4971" t="s">
        <v>485</v>
      </c>
      <c r="D4971" t="s">
        <v>481</v>
      </c>
      <c r="E4971" s="264" t="s">
        <v>10335</v>
      </c>
    </row>
    <row r="4972" spans="1:5">
      <c r="A4972">
        <v>36084</v>
      </c>
      <c r="B4972" t="s">
        <v>6555</v>
      </c>
      <c r="C4972" t="s">
        <v>485</v>
      </c>
      <c r="D4972" t="s">
        <v>481</v>
      </c>
      <c r="E4972" s="264" t="s">
        <v>10336</v>
      </c>
    </row>
    <row r="4973" spans="1:5">
      <c r="A4973">
        <v>36373</v>
      </c>
      <c r="B4973" t="s">
        <v>6556</v>
      </c>
      <c r="C4973" t="s">
        <v>485</v>
      </c>
      <c r="D4973" t="s">
        <v>481</v>
      </c>
      <c r="E4973" s="264" t="s">
        <v>10337</v>
      </c>
    </row>
    <row r="4974" spans="1:5">
      <c r="A4974">
        <v>36377</v>
      </c>
      <c r="B4974" t="s">
        <v>6557</v>
      </c>
      <c r="C4974" t="s">
        <v>485</v>
      </c>
      <c r="D4974" t="s">
        <v>481</v>
      </c>
      <c r="E4974" s="264" t="s">
        <v>10338</v>
      </c>
    </row>
    <row r="4975" spans="1:5">
      <c r="A4975">
        <v>36375</v>
      </c>
      <c r="B4975" t="s">
        <v>6558</v>
      </c>
      <c r="C4975" t="s">
        <v>485</v>
      </c>
      <c r="D4975" t="s">
        <v>481</v>
      </c>
      <c r="E4975" s="264" t="s">
        <v>10339</v>
      </c>
    </row>
    <row r="4976" spans="1:5">
      <c r="A4976">
        <v>36376</v>
      </c>
      <c r="B4976" t="s">
        <v>6559</v>
      </c>
      <c r="C4976" t="s">
        <v>485</v>
      </c>
      <c r="D4976" t="s">
        <v>481</v>
      </c>
      <c r="E4976" s="264" t="s">
        <v>10340</v>
      </c>
    </row>
    <row r="4977" spans="1:5">
      <c r="A4977">
        <v>36380</v>
      </c>
      <c r="B4977" t="s">
        <v>6560</v>
      </c>
      <c r="C4977" t="s">
        <v>485</v>
      </c>
      <c r="D4977" t="s">
        <v>481</v>
      </c>
      <c r="E4977" s="264" t="s">
        <v>10341</v>
      </c>
    </row>
    <row r="4978" spans="1:5">
      <c r="A4978">
        <v>36378</v>
      </c>
      <c r="B4978" t="s">
        <v>6561</v>
      </c>
      <c r="C4978" t="s">
        <v>485</v>
      </c>
      <c r="D4978" t="s">
        <v>481</v>
      </c>
      <c r="E4978" s="264" t="s">
        <v>10342</v>
      </c>
    </row>
    <row r="4979" spans="1:5">
      <c r="A4979">
        <v>36379</v>
      </c>
      <c r="B4979" t="s">
        <v>6562</v>
      </c>
      <c r="C4979" t="s">
        <v>485</v>
      </c>
      <c r="D4979" t="s">
        <v>481</v>
      </c>
      <c r="E4979" s="264" t="s">
        <v>10343</v>
      </c>
    </row>
    <row r="4980" spans="1:5">
      <c r="A4980">
        <v>9859</v>
      </c>
      <c r="B4980" t="s">
        <v>6563</v>
      </c>
      <c r="C4980" t="s">
        <v>485</v>
      </c>
      <c r="D4980" t="s">
        <v>479</v>
      </c>
      <c r="E4980" s="264" t="s">
        <v>7957</v>
      </c>
    </row>
    <row r="4981" spans="1:5">
      <c r="A4981">
        <v>9838</v>
      </c>
      <c r="B4981" t="s">
        <v>6564</v>
      </c>
      <c r="C4981" t="s">
        <v>485</v>
      </c>
      <c r="D4981" t="s">
        <v>479</v>
      </c>
      <c r="E4981" s="264" t="s">
        <v>7645</v>
      </c>
    </row>
    <row r="4982" spans="1:5">
      <c r="A4982">
        <v>9837</v>
      </c>
      <c r="B4982" t="s">
        <v>6565</v>
      </c>
      <c r="C4982" t="s">
        <v>485</v>
      </c>
      <c r="D4982" t="s">
        <v>479</v>
      </c>
      <c r="E4982" s="264" t="s">
        <v>979</v>
      </c>
    </row>
    <row r="4983" spans="1:5">
      <c r="A4983">
        <v>9833</v>
      </c>
      <c r="B4983" t="s">
        <v>6566</v>
      </c>
      <c r="C4983" t="s">
        <v>485</v>
      </c>
      <c r="D4983" t="s">
        <v>481</v>
      </c>
      <c r="E4983" s="264" t="s">
        <v>7208</v>
      </c>
    </row>
    <row r="4984" spans="1:5">
      <c r="A4984">
        <v>9830</v>
      </c>
      <c r="B4984" t="s">
        <v>6567</v>
      </c>
      <c r="C4984" t="s">
        <v>485</v>
      </c>
      <c r="D4984" t="s">
        <v>481</v>
      </c>
      <c r="E4984" s="264" t="s">
        <v>10344</v>
      </c>
    </row>
    <row r="4985" spans="1:5">
      <c r="A4985">
        <v>9834</v>
      </c>
      <c r="B4985" t="s">
        <v>6568</v>
      </c>
      <c r="C4985" t="s">
        <v>485</v>
      </c>
      <c r="D4985" t="s">
        <v>481</v>
      </c>
      <c r="E4985" s="264" t="s">
        <v>1030</v>
      </c>
    </row>
    <row r="4986" spans="1:5">
      <c r="A4986">
        <v>9863</v>
      </c>
      <c r="B4986" t="s">
        <v>6569</v>
      </c>
      <c r="C4986" t="s">
        <v>485</v>
      </c>
      <c r="D4986" t="s">
        <v>479</v>
      </c>
      <c r="E4986" s="264" t="s">
        <v>10345</v>
      </c>
    </row>
    <row r="4987" spans="1:5">
      <c r="A4987">
        <v>9860</v>
      </c>
      <c r="B4987" t="s">
        <v>6570</v>
      </c>
      <c r="C4987" t="s">
        <v>485</v>
      </c>
      <c r="D4987" t="s">
        <v>479</v>
      </c>
      <c r="E4987" s="264" t="s">
        <v>10346</v>
      </c>
    </row>
    <row r="4988" spans="1:5">
      <c r="A4988">
        <v>9862</v>
      </c>
      <c r="B4988" t="s">
        <v>6571</v>
      </c>
      <c r="C4988" t="s">
        <v>485</v>
      </c>
      <c r="D4988" t="s">
        <v>479</v>
      </c>
      <c r="E4988" s="264" t="s">
        <v>10347</v>
      </c>
    </row>
    <row r="4989" spans="1:5">
      <c r="A4989">
        <v>9861</v>
      </c>
      <c r="B4989" t="s">
        <v>6572</v>
      </c>
      <c r="C4989" t="s">
        <v>485</v>
      </c>
      <c r="D4989" t="s">
        <v>479</v>
      </c>
      <c r="E4989" s="264" t="s">
        <v>10348</v>
      </c>
    </row>
    <row r="4990" spans="1:5">
      <c r="A4990">
        <v>9856</v>
      </c>
      <c r="B4990" t="s">
        <v>6573</v>
      </c>
      <c r="C4990" t="s">
        <v>485</v>
      </c>
      <c r="D4990" t="s">
        <v>479</v>
      </c>
      <c r="E4990" s="264" t="s">
        <v>9408</v>
      </c>
    </row>
    <row r="4991" spans="1:5">
      <c r="A4991">
        <v>9866</v>
      </c>
      <c r="B4991" t="s">
        <v>6574</v>
      </c>
      <c r="C4991" t="s">
        <v>485</v>
      </c>
      <c r="D4991" t="s">
        <v>479</v>
      </c>
      <c r="E4991" s="264" t="s">
        <v>7015</v>
      </c>
    </row>
    <row r="4992" spans="1:5">
      <c r="A4992">
        <v>9857</v>
      </c>
      <c r="B4992" t="s">
        <v>6575</v>
      </c>
      <c r="C4992" t="s">
        <v>485</v>
      </c>
      <c r="D4992" t="s">
        <v>479</v>
      </c>
      <c r="E4992" s="264" t="s">
        <v>10349</v>
      </c>
    </row>
    <row r="4993" spans="1:5">
      <c r="A4993">
        <v>9864</v>
      </c>
      <c r="B4993" t="s">
        <v>6576</v>
      </c>
      <c r="C4993" t="s">
        <v>485</v>
      </c>
      <c r="D4993" t="s">
        <v>479</v>
      </c>
      <c r="E4993" s="264" t="s">
        <v>10350</v>
      </c>
    </row>
    <row r="4994" spans="1:5">
      <c r="A4994">
        <v>9865</v>
      </c>
      <c r="B4994" t="s">
        <v>6577</v>
      </c>
      <c r="C4994" t="s">
        <v>485</v>
      </c>
      <c r="D4994" t="s">
        <v>479</v>
      </c>
      <c r="E4994" s="264" t="s">
        <v>10351</v>
      </c>
    </row>
    <row r="4995" spans="1:5">
      <c r="A4995">
        <v>9858</v>
      </c>
      <c r="B4995" t="s">
        <v>6578</v>
      </c>
      <c r="C4995" t="s">
        <v>485</v>
      </c>
      <c r="D4995" t="s">
        <v>479</v>
      </c>
      <c r="E4995" s="264" t="s">
        <v>10352</v>
      </c>
    </row>
    <row r="4996" spans="1:5">
      <c r="A4996">
        <v>9841</v>
      </c>
      <c r="B4996" t="s">
        <v>6579</v>
      </c>
      <c r="C4996" t="s">
        <v>485</v>
      </c>
      <c r="D4996" t="s">
        <v>479</v>
      </c>
      <c r="E4996" s="264" t="s">
        <v>10353</v>
      </c>
    </row>
    <row r="4997" spans="1:5">
      <c r="A4997">
        <v>9840</v>
      </c>
      <c r="B4997" t="s">
        <v>6580</v>
      </c>
      <c r="C4997" t="s">
        <v>485</v>
      </c>
      <c r="D4997" t="s">
        <v>479</v>
      </c>
      <c r="E4997" s="264" t="s">
        <v>10354</v>
      </c>
    </row>
    <row r="4998" spans="1:5">
      <c r="A4998">
        <v>20067</v>
      </c>
      <c r="B4998" t="s">
        <v>6581</v>
      </c>
      <c r="C4998" t="s">
        <v>485</v>
      </c>
      <c r="D4998" t="s">
        <v>479</v>
      </c>
      <c r="E4998" s="264" t="s">
        <v>7595</v>
      </c>
    </row>
    <row r="4999" spans="1:5">
      <c r="A4999">
        <v>20068</v>
      </c>
      <c r="B4999" t="s">
        <v>6582</v>
      </c>
      <c r="C4999" t="s">
        <v>485</v>
      </c>
      <c r="D4999" t="s">
        <v>479</v>
      </c>
      <c r="E4999" s="264" t="s">
        <v>7452</v>
      </c>
    </row>
    <row r="5000" spans="1:5">
      <c r="A5000">
        <v>9839</v>
      </c>
      <c r="B5000" t="s">
        <v>6583</v>
      </c>
      <c r="C5000" t="s">
        <v>485</v>
      </c>
      <c r="D5000" t="s">
        <v>479</v>
      </c>
      <c r="E5000" s="264" t="s">
        <v>10355</v>
      </c>
    </row>
    <row r="5001" spans="1:5">
      <c r="A5001">
        <v>9870</v>
      </c>
      <c r="B5001" t="s">
        <v>6584</v>
      </c>
      <c r="C5001" t="s">
        <v>485</v>
      </c>
      <c r="D5001" t="s">
        <v>479</v>
      </c>
      <c r="E5001" s="264" t="s">
        <v>10356</v>
      </c>
    </row>
    <row r="5002" spans="1:5">
      <c r="A5002">
        <v>9867</v>
      </c>
      <c r="B5002" t="s">
        <v>6585</v>
      </c>
      <c r="C5002" t="s">
        <v>485</v>
      </c>
      <c r="D5002" t="s">
        <v>479</v>
      </c>
      <c r="E5002" s="264" t="s">
        <v>8978</v>
      </c>
    </row>
    <row r="5003" spans="1:5">
      <c r="A5003">
        <v>9868</v>
      </c>
      <c r="B5003" t="s">
        <v>6586</v>
      </c>
      <c r="C5003" t="s">
        <v>485</v>
      </c>
      <c r="D5003" t="s">
        <v>484</v>
      </c>
      <c r="E5003" s="264" t="s">
        <v>7620</v>
      </c>
    </row>
    <row r="5004" spans="1:5">
      <c r="A5004">
        <v>9869</v>
      </c>
      <c r="B5004" t="s">
        <v>6587</v>
      </c>
      <c r="C5004" t="s">
        <v>485</v>
      </c>
      <c r="D5004" t="s">
        <v>479</v>
      </c>
      <c r="E5004" s="264" t="s">
        <v>7963</v>
      </c>
    </row>
    <row r="5005" spans="1:5">
      <c r="A5005">
        <v>9874</v>
      </c>
      <c r="B5005" t="s">
        <v>6588</v>
      </c>
      <c r="C5005" t="s">
        <v>485</v>
      </c>
      <c r="D5005" t="s">
        <v>479</v>
      </c>
      <c r="E5005" s="264" t="s">
        <v>7455</v>
      </c>
    </row>
    <row r="5006" spans="1:5">
      <c r="A5006">
        <v>9875</v>
      </c>
      <c r="B5006" t="s">
        <v>6589</v>
      </c>
      <c r="C5006" t="s">
        <v>485</v>
      </c>
      <c r="D5006" t="s">
        <v>479</v>
      </c>
      <c r="E5006" s="264" t="s">
        <v>7744</v>
      </c>
    </row>
    <row r="5007" spans="1:5">
      <c r="A5007">
        <v>9873</v>
      </c>
      <c r="B5007" t="s">
        <v>6590</v>
      </c>
      <c r="C5007" t="s">
        <v>485</v>
      </c>
      <c r="D5007" t="s">
        <v>479</v>
      </c>
      <c r="E5007" s="264" t="s">
        <v>9892</v>
      </c>
    </row>
    <row r="5008" spans="1:5">
      <c r="A5008">
        <v>9871</v>
      </c>
      <c r="B5008" t="s">
        <v>6591</v>
      </c>
      <c r="C5008" t="s">
        <v>485</v>
      </c>
      <c r="D5008" t="s">
        <v>479</v>
      </c>
      <c r="E5008" s="264" t="s">
        <v>10357</v>
      </c>
    </row>
    <row r="5009" spans="1:5">
      <c r="A5009">
        <v>9872</v>
      </c>
      <c r="B5009" t="s">
        <v>6592</v>
      </c>
      <c r="C5009" t="s">
        <v>485</v>
      </c>
      <c r="D5009" t="s">
        <v>479</v>
      </c>
      <c r="E5009" s="264" t="s">
        <v>10358</v>
      </c>
    </row>
    <row r="5010" spans="1:5">
      <c r="A5010">
        <v>7667</v>
      </c>
      <c r="B5010" t="s">
        <v>6593</v>
      </c>
      <c r="C5010" t="s">
        <v>485</v>
      </c>
      <c r="D5010" t="s">
        <v>481</v>
      </c>
      <c r="E5010" s="264" t="s">
        <v>10359</v>
      </c>
    </row>
    <row r="5011" spans="1:5">
      <c r="A5011">
        <v>7660</v>
      </c>
      <c r="B5011" t="s">
        <v>6594</v>
      </c>
      <c r="C5011" t="s">
        <v>485</v>
      </c>
      <c r="D5011" t="s">
        <v>481</v>
      </c>
      <c r="E5011" s="264" t="s">
        <v>10360</v>
      </c>
    </row>
    <row r="5012" spans="1:5">
      <c r="A5012">
        <v>7676</v>
      </c>
      <c r="B5012" t="s">
        <v>6595</v>
      </c>
      <c r="C5012" t="s">
        <v>485</v>
      </c>
      <c r="D5012" t="s">
        <v>481</v>
      </c>
      <c r="E5012" s="264" t="s">
        <v>10361</v>
      </c>
    </row>
    <row r="5013" spans="1:5">
      <c r="A5013">
        <v>12426</v>
      </c>
      <c r="B5013" t="s">
        <v>6596</v>
      </c>
      <c r="C5013" t="s">
        <v>478</v>
      </c>
      <c r="D5013" t="s">
        <v>481</v>
      </c>
      <c r="E5013" s="264" t="s">
        <v>7745</v>
      </c>
    </row>
    <row r="5014" spans="1:5">
      <c r="A5014">
        <v>12425</v>
      </c>
      <c r="B5014" t="s">
        <v>6597</v>
      </c>
      <c r="C5014" t="s">
        <v>478</v>
      </c>
      <c r="D5014" t="s">
        <v>481</v>
      </c>
      <c r="E5014" s="264" t="s">
        <v>7690</v>
      </c>
    </row>
    <row r="5015" spans="1:5">
      <c r="A5015">
        <v>12427</v>
      </c>
      <c r="B5015" t="s">
        <v>6598</v>
      </c>
      <c r="C5015" t="s">
        <v>478</v>
      </c>
      <c r="D5015" t="s">
        <v>481</v>
      </c>
      <c r="E5015" s="264" t="s">
        <v>10362</v>
      </c>
    </row>
    <row r="5016" spans="1:5">
      <c r="A5016">
        <v>12428</v>
      </c>
      <c r="B5016" t="s">
        <v>6599</v>
      </c>
      <c r="C5016" t="s">
        <v>478</v>
      </c>
      <c r="D5016" t="s">
        <v>481</v>
      </c>
      <c r="E5016" s="264" t="s">
        <v>10363</v>
      </c>
    </row>
    <row r="5017" spans="1:5">
      <c r="A5017">
        <v>12430</v>
      </c>
      <c r="B5017" t="s">
        <v>6600</v>
      </c>
      <c r="C5017" t="s">
        <v>478</v>
      </c>
      <c r="D5017" t="s">
        <v>481</v>
      </c>
      <c r="E5017" s="264" t="s">
        <v>10364</v>
      </c>
    </row>
    <row r="5018" spans="1:5">
      <c r="A5018">
        <v>12429</v>
      </c>
      <c r="B5018" t="s">
        <v>6601</v>
      </c>
      <c r="C5018" t="s">
        <v>478</v>
      </c>
      <c r="D5018" t="s">
        <v>481</v>
      </c>
      <c r="E5018" s="264" t="s">
        <v>10365</v>
      </c>
    </row>
    <row r="5019" spans="1:5">
      <c r="A5019">
        <v>12431</v>
      </c>
      <c r="B5019" t="s">
        <v>6602</v>
      </c>
      <c r="C5019" t="s">
        <v>478</v>
      </c>
      <c r="D5019" t="s">
        <v>481</v>
      </c>
      <c r="E5019" s="264" t="s">
        <v>10366</v>
      </c>
    </row>
    <row r="5020" spans="1:5">
      <c r="A5020">
        <v>12432</v>
      </c>
      <c r="B5020" t="s">
        <v>6603</v>
      </c>
      <c r="C5020" t="s">
        <v>478</v>
      </c>
      <c r="D5020" t="s">
        <v>481</v>
      </c>
      <c r="E5020" s="264" t="s">
        <v>10367</v>
      </c>
    </row>
    <row r="5021" spans="1:5">
      <c r="A5021">
        <v>12434</v>
      </c>
      <c r="B5021" t="s">
        <v>6604</v>
      </c>
      <c r="C5021" t="s">
        <v>478</v>
      </c>
      <c r="D5021" t="s">
        <v>481</v>
      </c>
      <c r="E5021" s="264" t="s">
        <v>9340</v>
      </c>
    </row>
    <row r="5022" spans="1:5">
      <c r="A5022">
        <v>12433</v>
      </c>
      <c r="B5022" t="s">
        <v>6605</v>
      </c>
      <c r="C5022" t="s">
        <v>478</v>
      </c>
      <c r="D5022" t="s">
        <v>481</v>
      </c>
      <c r="E5022" s="264" t="s">
        <v>10368</v>
      </c>
    </row>
    <row r="5023" spans="1:5">
      <c r="A5023">
        <v>12435</v>
      </c>
      <c r="B5023" t="s">
        <v>6606</v>
      </c>
      <c r="C5023" t="s">
        <v>478</v>
      </c>
      <c r="D5023" t="s">
        <v>481</v>
      </c>
      <c r="E5023" s="264" t="s">
        <v>10369</v>
      </c>
    </row>
    <row r="5024" spans="1:5">
      <c r="A5024">
        <v>12437</v>
      </c>
      <c r="B5024" t="s">
        <v>6607</v>
      </c>
      <c r="C5024" t="s">
        <v>478</v>
      </c>
      <c r="D5024" t="s">
        <v>481</v>
      </c>
      <c r="E5024" s="264" t="s">
        <v>10370</v>
      </c>
    </row>
    <row r="5025" spans="1:5">
      <c r="A5025">
        <v>12439</v>
      </c>
      <c r="B5025" t="s">
        <v>6608</v>
      </c>
      <c r="C5025" t="s">
        <v>478</v>
      </c>
      <c r="D5025" t="s">
        <v>481</v>
      </c>
      <c r="E5025" s="264" t="s">
        <v>10371</v>
      </c>
    </row>
    <row r="5026" spans="1:5">
      <c r="A5026">
        <v>12438</v>
      </c>
      <c r="B5026" t="s">
        <v>6609</v>
      </c>
      <c r="C5026" t="s">
        <v>478</v>
      </c>
      <c r="D5026" t="s">
        <v>481</v>
      </c>
      <c r="E5026" s="264" t="s">
        <v>10372</v>
      </c>
    </row>
    <row r="5027" spans="1:5">
      <c r="A5027">
        <v>12436</v>
      </c>
      <c r="B5027" t="s">
        <v>6610</v>
      </c>
      <c r="C5027" t="s">
        <v>478</v>
      </c>
      <c r="D5027" t="s">
        <v>481</v>
      </c>
      <c r="E5027" s="264" t="s">
        <v>10373</v>
      </c>
    </row>
    <row r="5028" spans="1:5">
      <c r="A5028">
        <v>36357</v>
      </c>
      <c r="B5028" t="s">
        <v>6611</v>
      </c>
      <c r="C5028" t="s">
        <v>478</v>
      </c>
      <c r="D5028" t="s">
        <v>479</v>
      </c>
      <c r="E5028" s="264" t="s">
        <v>7846</v>
      </c>
    </row>
    <row r="5029" spans="1:5">
      <c r="A5029">
        <v>12424</v>
      </c>
      <c r="B5029" t="s">
        <v>6612</v>
      </c>
      <c r="C5029" t="s">
        <v>478</v>
      </c>
      <c r="D5029" t="s">
        <v>481</v>
      </c>
      <c r="E5029" s="264" t="s">
        <v>10374</v>
      </c>
    </row>
    <row r="5030" spans="1:5">
      <c r="A5030">
        <v>12440</v>
      </c>
      <c r="B5030" t="s">
        <v>6613</v>
      </c>
      <c r="C5030" t="s">
        <v>478</v>
      </c>
      <c r="D5030" t="s">
        <v>481</v>
      </c>
      <c r="E5030" s="264" t="s">
        <v>10375</v>
      </c>
    </row>
    <row r="5031" spans="1:5">
      <c r="A5031">
        <v>9884</v>
      </c>
      <c r="B5031" t="s">
        <v>6614</v>
      </c>
      <c r="C5031" t="s">
        <v>478</v>
      </c>
      <c r="D5031" t="s">
        <v>481</v>
      </c>
      <c r="E5031" s="264" t="s">
        <v>10376</v>
      </c>
    </row>
    <row r="5032" spans="1:5">
      <c r="A5032">
        <v>9888</v>
      </c>
      <c r="B5032" t="s">
        <v>6615</v>
      </c>
      <c r="C5032" t="s">
        <v>478</v>
      </c>
      <c r="D5032" t="s">
        <v>481</v>
      </c>
      <c r="E5032" s="264" t="s">
        <v>10377</v>
      </c>
    </row>
    <row r="5033" spans="1:5">
      <c r="A5033">
        <v>9883</v>
      </c>
      <c r="B5033" t="s">
        <v>6616</v>
      </c>
      <c r="C5033" t="s">
        <v>478</v>
      </c>
      <c r="D5033" t="s">
        <v>481</v>
      </c>
      <c r="E5033" s="264" t="s">
        <v>9229</v>
      </c>
    </row>
    <row r="5034" spans="1:5">
      <c r="A5034">
        <v>9886</v>
      </c>
      <c r="B5034" t="s">
        <v>6617</v>
      </c>
      <c r="C5034" t="s">
        <v>478</v>
      </c>
      <c r="D5034" t="s">
        <v>481</v>
      </c>
      <c r="E5034" s="264" t="s">
        <v>10378</v>
      </c>
    </row>
    <row r="5035" spans="1:5">
      <c r="A5035">
        <v>9889</v>
      </c>
      <c r="B5035" t="s">
        <v>6618</v>
      </c>
      <c r="C5035" t="s">
        <v>478</v>
      </c>
      <c r="D5035" t="s">
        <v>481</v>
      </c>
      <c r="E5035" s="264" t="s">
        <v>10379</v>
      </c>
    </row>
    <row r="5036" spans="1:5">
      <c r="A5036">
        <v>9887</v>
      </c>
      <c r="B5036" t="s">
        <v>6619</v>
      </c>
      <c r="C5036" t="s">
        <v>478</v>
      </c>
      <c r="D5036" t="s">
        <v>481</v>
      </c>
      <c r="E5036" s="264" t="s">
        <v>10380</v>
      </c>
    </row>
    <row r="5037" spans="1:5">
      <c r="A5037">
        <v>9885</v>
      </c>
      <c r="B5037" t="s">
        <v>6620</v>
      </c>
      <c r="C5037" t="s">
        <v>478</v>
      </c>
      <c r="D5037" t="s">
        <v>481</v>
      </c>
      <c r="E5037" s="264" t="s">
        <v>10381</v>
      </c>
    </row>
    <row r="5038" spans="1:5">
      <c r="A5038">
        <v>9890</v>
      </c>
      <c r="B5038" t="s">
        <v>6621</v>
      </c>
      <c r="C5038" t="s">
        <v>478</v>
      </c>
      <c r="D5038" t="s">
        <v>481</v>
      </c>
      <c r="E5038" s="264" t="s">
        <v>9277</v>
      </c>
    </row>
    <row r="5039" spans="1:5">
      <c r="A5039">
        <v>9891</v>
      </c>
      <c r="B5039" t="s">
        <v>6622</v>
      </c>
      <c r="C5039" t="s">
        <v>478</v>
      </c>
      <c r="D5039" t="s">
        <v>481</v>
      </c>
      <c r="E5039" s="264" t="s">
        <v>10382</v>
      </c>
    </row>
    <row r="5040" spans="1:5">
      <c r="A5040">
        <v>39292</v>
      </c>
      <c r="B5040" t="s">
        <v>6623</v>
      </c>
      <c r="C5040" t="s">
        <v>478</v>
      </c>
      <c r="D5040" t="s">
        <v>481</v>
      </c>
      <c r="E5040" s="264" t="s">
        <v>1282</v>
      </c>
    </row>
    <row r="5041" spans="1:5">
      <c r="A5041">
        <v>39293</v>
      </c>
      <c r="B5041" t="s">
        <v>6624</v>
      </c>
      <c r="C5041" t="s">
        <v>478</v>
      </c>
      <c r="D5041" t="s">
        <v>481</v>
      </c>
      <c r="E5041" s="264" t="s">
        <v>1168</v>
      </c>
    </row>
    <row r="5042" spans="1:5">
      <c r="A5042">
        <v>39294</v>
      </c>
      <c r="B5042" t="s">
        <v>6625</v>
      </c>
      <c r="C5042" t="s">
        <v>478</v>
      </c>
      <c r="D5042" t="s">
        <v>481</v>
      </c>
      <c r="E5042" s="264" t="s">
        <v>1168</v>
      </c>
    </row>
    <row r="5043" spans="1:5">
      <c r="A5043">
        <v>39295</v>
      </c>
      <c r="B5043" t="s">
        <v>6626</v>
      </c>
      <c r="C5043" t="s">
        <v>478</v>
      </c>
      <c r="D5043" t="s">
        <v>481</v>
      </c>
      <c r="E5043" s="264" t="s">
        <v>7483</v>
      </c>
    </row>
    <row r="5044" spans="1:5">
      <c r="A5044">
        <v>36313</v>
      </c>
      <c r="B5044" t="s">
        <v>6627</v>
      </c>
      <c r="C5044" t="s">
        <v>478</v>
      </c>
      <c r="D5044" t="s">
        <v>479</v>
      </c>
      <c r="E5044" s="264" t="s">
        <v>1139</v>
      </c>
    </row>
    <row r="5045" spans="1:5">
      <c r="A5045">
        <v>36316</v>
      </c>
      <c r="B5045" t="s">
        <v>6628</v>
      </c>
      <c r="C5045" t="s">
        <v>478</v>
      </c>
      <c r="D5045" t="s">
        <v>479</v>
      </c>
      <c r="E5045" s="264" t="s">
        <v>7848</v>
      </c>
    </row>
    <row r="5046" spans="1:5">
      <c r="A5046">
        <v>64</v>
      </c>
      <c r="B5046" t="s">
        <v>6629</v>
      </c>
      <c r="C5046" t="s">
        <v>478</v>
      </c>
      <c r="D5046" t="s">
        <v>481</v>
      </c>
      <c r="E5046" s="264" t="s">
        <v>1132</v>
      </c>
    </row>
    <row r="5047" spans="1:5">
      <c r="A5047">
        <v>37423</v>
      </c>
      <c r="B5047" t="s">
        <v>6630</v>
      </c>
      <c r="C5047" t="s">
        <v>478</v>
      </c>
      <c r="D5047" t="s">
        <v>481</v>
      </c>
      <c r="E5047" s="264" t="s">
        <v>6631</v>
      </c>
    </row>
    <row r="5048" spans="1:5">
      <c r="A5048">
        <v>39296</v>
      </c>
      <c r="B5048" t="s">
        <v>6632</v>
      </c>
      <c r="C5048" t="s">
        <v>478</v>
      </c>
      <c r="D5048" t="s">
        <v>481</v>
      </c>
      <c r="E5048" s="264" t="s">
        <v>826</v>
      </c>
    </row>
    <row r="5049" spans="1:5">
      <c r="A5049">
        <v>39297</v>
      </c>
      <c r="B5049" t="s">
        <v>6633</v>
      </c>
      <c r="C5049" t="s">
        <v>478</v>
      </c>
      <c r="D5049" t="s">
        <v>481</v>
      </c>
      <c r="E5049" s="264" t="s">
        <v>10383</v>
      </c>
    </row>
    <row r="5050" spans="1:5">
      <c r="A5050">
        <v>39298</v>
      </c>
      <c r="B5050" t="s">
        <v>6634</v>
      </c>
      <c r="C5050" t="s">
        <v>478</v>
      </c>
      <c r="D5050" t="s">
        <v>481</v>
      </c>
      <c r="E5050" s="264" t="s">
        <v>10384</v>
      </c>
    </row>
    <row r="5051" spans="1:5">
      <c r="A5051">
        <v>39299</v>
      </c>
      <c r="B5051" t="s">
        <v>6635</v>
      </c>
      <c r="C5051" t="s">
        <v>478</v>
      </c>
      <c r="D5051" t="s">
        <v>481</v>
      </c>
      <c r="E5051" s="264" t="s">
        <v>5143</v>
      </c>
    </row>
    <row r="5052" spans="1:5">
      <c r="A5052">
        <v>9892</v>
      </c>
      <c r="B5052" t="s">
        <v>6636</v>
      </c>
      <c r="C5052" t="s">
        <v>478</v>
      </c>
      <c r="D5052" t="s">
        <v>479</v>
      </c>
      <c r="E5052" s="264" t="s">
        <v>1025</v>
      </c>
    </row>
    <row r="5053" spans="1:5">
      <c r="A5053">
        <v>9893</v>
      </c>
      <c r="B5053" t="s">
        <v>6637</v>
      </c>
      <c r="C5053" t="s">
        <v>478</v>
      </c>
      <c r="D5053" t="s">
        <v>479</v>
      </c>
      <c r="E5053" s="264" t="s">
        <v>9252</v>
      </c>
    </row>
    <row r="5054" spans="1:5">
      <c r="A5054">
        <v>9901</v>
      </c>
      <c r="B5054" t="s">
        <v>6638</v>
      </c>
      <c r="C5054" t="s">
        <v>478</v>
      </c>
      <c r="D5054" t="s">
        <v>479</v>
      </c>
      <c r="E5054" s="264" t="s">
        <v>911</v>
      </c>
    </row>
    <row r="5055" spans="1:5">
      <c r="A5055">
        <v>9896</v>
      </c>
      <c r="B5055" t="s">
        <v>6639</v>
      </c>
      <c r="C5055" t="s">
        <v>478</v>
      </c>
      <c r="D5055" t="s">
        <v>479</v>
      </c>
      <c r="E5055" s="264" t="s">
        <v>10385</v>
      </c>
    </row>
    <row r="5056" spans="1:5">
      <c r="A5056">
        <v>9900</v>
      </c>
      <c r="B5056" t="s">
        <v>6640</v>
      </c>
      <c r="C5056" t="s">
        <v>478</v>
      </c>
      <c r="D5056" t="s">
        <v>479</v>
      </c>
      <c r="E5056" s="264" t="s">
        <v>10386</v>
      </c>
    </row>
    <row r="5057" spans="1:5">
      <c r="A5057">
        <v>9898</v>
      </c>
      <c r="B5057" t="s">
        <v>6641</v>
      </c>
      <c r="C5057" t="s">
        <v>478</v>
      </c>
      <c r="D5057" t="s">
        <v>479</v>
      </c>
      <c r="E5057" s="264" t="s">
        <v>10387</v>
      </c>
    </row>
    <row r="5058" spans="1:5">
      <c r="A5058">
        <v>9899</v>
      </c>
      <c r="B5058" t="s">
        <v>6642</v>
      </c>
      <c r="C5058" t="s">
        <v>478</v>
      </c>
      <c r="D5058" t="s">
        <v>479</v>
      </c>
      <c r="E5058" s="264" t="s">
        <v>9195</v>
      </c>
    </row>
    <row r="5059" spans="1:5">
      <c r="A5059">
        <v>9902</v>
      </c>
      <c r="B5059" t="s">
        <v>6643</v>
      </c>
      <c r="C5059" t="s">
        <v>478</v>
      </c>
      <c r="D5059" t="s">
        <v>479</v>
      </c>
      <c r="E5059" s="264" t="s">
        <v>10388</v>
      </c>
    </row>
    <row r="5060" spans="1:5">
      <c r="A5060">
        <v>9908</v>
      </c>
      <c r="B5060" t="s">
        <v>6644</v>
      </c>
      <c r="C5060" t="s">
        <v>478</v>
      </c>
      <c r="D5060" t="s">
        <v>479</v>
      </c>
      <c r="E5060" s="264" t="s">
        <v>10389</v>
      </c>
    </row>
    <row r="5061" spans="1:5">
      <c r="A5061">
        <v>9905</v>
      </c>
      <c r="B5061" t="s">
        <v>6645</v>
      </c>
      <c r="C5061" t="s">
        <v>478</v>
      </c>
      <c r="D5061" t="s">
        <v>479</v>
      </c>
      <c r="E5061" s="264" t="s">
        <v>8675</v>
      </c>
    </row>
    <row r="5062" spans="1:5">
      <c r="A5062">
        <v>9906</v>
      </c>
      <c r="B5062" t="s">
        <v>6646</v>
      </c>
      <c r="C5062" t="s">
        <v>478</v>
      </c>
      <c r="D5062" t="s">
        <v>479</v>
      </c>
      <c r="E5062" s="264" t="s">
        <v>1201</v>
      </c>
    </row>
    <row r="5063" spans="1:5">
      <c r="A5063">
        <v>9895</v>
      </c>
      <c r="B5063" t="s">
        <v>6647</v>
      </c>
      <c r="C5063" t="s">
        <v>478</v>
      </c>
      <c r="D5063" t="s">
        <v>479</v>
      </c>
      <c r="E5063" s="264" t="s">
        <v>10390</v>
      </c>
    </row>
    <row r="5064" spans="1:5">
      <c r="A5064">
        <v>9894</v>
      </c>
      <c r="B5064" t="s">
        <v>6648</v>
      </c>
      <c r="C5064" t="s">
        <v>478</v>
      </c>
      <c r="D5064" t="s">
        <v>479</v>
      </c>
      <c r="E5064" s="264" t="s">
        <v>7504</v>
      </c>
    </row>
    <row r="5065" spans="1:5">
      <c r="A5065">
        <v>9897</v>
      </c>
      <c r="B5065" t="s">
        <v>6649</v>
      </c>
      <c r="C5065" t="s">
        <v>478</v>
      </c>
      <c r="D5065" t="s">
        <v>479</v>
      </c>
      <c r="E5065" s="264" t="s">
        <v>10391</v>
      </c>
    </row>
    <row r="5066" spans="1:5">
      <c r="A5066">
        <v>9910</v>
      </c>
      <c r="B5066" t="s">
        <v>6650</v>
      </c>
      <c r="C5066" t="s">
        <v>478</v>
      </c>
      <c r="D5066" t="s">
        <v>479</v>
      </c>
      <c r="E5066" s="264" t="s">
        <v>10392</v>
      </c>
    </row>
    <row r="5067" spans="1:5">
      <c r="A5067">
        <v>9909</v>
      </c>
      <c r="B5067" t="s">
        <v>6651</v>
      </c>
      <c r="C5067" t="s">
        <v>478</v>
      </c>
      <c r="D5067" t="s">
        <v>479</v>
      </c>
      <c r="E5067" s="264" t="s">
        <v>10393</v>
      </c>
    </row>
    <row r="5068" spans="1:5">
      <c r="A5068">
        <v>9907</v>
      </c>
      <c r="B5068" t="s">
        <v>6652</v>
      </c>
      <c r="C5068" t="s">
        <v>478</v>
      </c>
      <c r="D5068" t="s">
        <v>479</v>
      </c>
      <c r="E5068" s="264" t="s">
        <v>10394</v>
      </c>
    </row>
    <row r="5069" spans="1:5">
      <c r="A5069">
        <v>20973</v>
      </c>
      <c r="B5069" t="s">
        <v>6653</v>
      </c>
      <c r="C5069" t="s">
        <v>478</v>
      </c>
      <c r="D5069" t="s">
        <v>479</v>
      </c>
      <c r="E5069" s="264" t="s">
        <v>7850</v>
      </c>
    </row>
    <row r="5070" spans="1:5">
      <c r="A5070">
        <v>20974</v>
      </c>
      <c r="B5070" t="s">
        <v>6654</v>
      </c>
      <c r="C5070" t="s">
        <v>478</v>
      </c>
      <c r="D5070" t="s">
        <v>479</v>
      </c>
      <c r="E5070" s="264" t="s">
        <v>7851</v>
      </c>
    </row>
    <row r="5071" spans="1:5">
      <c r="A5071">
        <v>37989</v>
      </c>
      <c r="B5071" t="s">
        <v>6655</v>
      </c>
      <c r="C5071" t="s">
        <v>478</v>
      </c>
      <c r="D5071" t="s">
        <v>481</v>
      </c>
      <c r="E5071" s="264" t="s">
        <v>7016</v>
      </c>
    </row>
    <row r="5072" spans="1:5">
      <c r="A5072">
        <v>37990</v>
      </c>
      <c r="B5072" t="s">
        <v>6656</v>
      </c>
      <c r="C5072" t="s">
        <v>478</v>
      </c>
      <c r="D5072" t="s">
        <v>481</v>
      </c>
      <c r="E5072" s="264" t="s">
        <v>1153</v>
      </c>
    </row>
    <row r="5073" spans="1:5">
      <c r="A5073">
        <v>37991</v>
      </c>
      <c r="B5073" t="s">
        <v>6657</v>
      </c>
      <c r="C5073" t="s">
        <v>478</v>
      </c>
      <c r="D5073" t="s">
        <v>481</v>
      </c>
      <c r="E5073" s="264" t="s">
        <v>6933</v>
      </c>
    </row>
    <row r="5074" spans="1:5">
      <c r="A5074">
        <v>37992</v>
      </c>
      <c r="B5074" t="s">
        <v>6658</v>
      </c>
      <c r="C5074" t="s">
        <v>478</v>
      </c>
      <c r="D5074" t="s">
        <v>481</v>
      </c>
      <c r="E5074" s="264" t="s">
        <v>7274</v>
      </c>
    </row>
    <row r="5075" spans="1:5">
      <c r="A5075">
        <v>37993</v>
      </c>
      <c r="B5075" t="s">
        <v>6659</v>
      </c>
      <c r="C5075" t="s">
        <v>478</v>
      </c>
      <c r="D5075" t="s">
        <v>481</v>
      </c>
      <c r="E5075" s="264" t="s">
        <v>4781</v>
      </c>
    </row>
    <row r="5076" spans="1:5">
      <c r="A5076">
        <v>37994</v>
      </c>
      <c r="B5076" t="s">
        <v>6660</v>
      </c>
      <c r="C5076" t="s">
        <v>478</v>
      </c>
      <c r="D5076" t="s">
        <v>481</v>
      </c>
      <c r="E5076" s="264" t="s">
        <v>7275</v>
      </c>
    </row>
    <row r="5077" spans="1:5">
      <c r="A5077">
        <v>37995</v>
      </c>
      <c r="B5077" t="s">
        <v>6661</v>
      </c>
      <c r="C5077" t="s">
        <v>478</v>
      </c>
      <c r="D5077" t="s">
        <v>481</v>
      </c>
      <c r="E5077" s="264" t="s">
        <v>7276</v>
      </c>
    </row>
    <row r="5078" spans="1:5">
      <c r="A5078">
        <v>37996</v>
      </c>
      <c r="B5078" t="s">
        <v>6662</v>
      </c>
      <c r="C5078" t="s">
        <v>478</v>
      </c>
      <c r="D5078" t="s">
        <v>481</v>
      </c>
      <c r="E5078" s="264" t="s">
        <v>7277</v>
      </c>
    </row>
    <row r="5079" spans="1:5">
      <c r="A5079">
        <v>13883</v>
      </c>
      <c r="B5079" t="s">
        <v>6663</v>
      </c>
      <c r="C5079" t="s">
        <v>478</v>
      </c>
      <c r="D5079" t="s">
        <v>481</v>
      </c>
      <c r="E5079" s="264" t="s">
        <v>7852</v>
      </c>
    </row>
    <row r="5080" spans="1:5">
      <c r="A5080">
        <v>38604</v>
      </c>
      <c r="B5080" t="s">
        <v>6664</v>
      </c>
      <c r="C5080" t="s">
        <v>478</v>
      </c>
      <c r="D5080" t="s">
        <v>481</v>
      </c>
      <c r="E5080" s="264" t="s">
        <v>7853</v>
      </c>
    </row>
    <row r="5081" spans="1:5">
      <c r="A5081">
        <v>10601</v>
      </c>
      <c r="B5081" t="s">
        <v>6665</v>
      </c>
      <c r="C5081" t="s">
        <v>478</v>
      </c>
      <c r="D5081" t="s">
        <v>481</v>
      </c>
      <c r="E5081" s="264" t="s">
        <v>7854</v>
      </c>
    </row>
    <row r="5082" spans="1:5">
      <c r="A5082">
        <v>44469</v>
      </c>
      <c r="B5082" t="s">
        <v>6666</v>
      </c>
      <c r="C5082" t="s">
        <v>478</v>
      </c>
      <c r="D5082" t="s">
        <v>481</v>
      </c>
      <c r="E5082" s="264" t="s">
        <v>7855</v>
      </c>
    </row>
    <row r="5083" spans="1:5">
      <c r="A5083">
        <v>13894</v>
      </c>
      <c r="B5083" t="s">
        <v>6667</v>
      </c>
      <c r="C5083" t="s">
        <v>478</v>
      </c>
      <c r="D5083" t="s">
        <v>481</v>
      </c>
      <c r="E5083" s="264" t="s">
        <v>1347</v>
      </c>
    </row>
    <row r="5084" spans="1:5">
      <c r="A5084">
        <v>13895</v>
      </c>
      <c r="B5084" t="s">
        <v>6668</v>
      </c>
      <c r="C5084" t="s">
        <v>478</v>
      </c>
      <c r="D5084" t="s">
        <v>481</v>
      </c>
      <c r="E5084" s="264" t="s">
        <v>1348</v>
      </c>
    </row>
    <row r="5085" spans="1:5">
      <c r="A5085">
        <v>13892</v>
      </c>
      <c r="B5085" t="s">
        <v>6669</v>
      </c>
      <c r="C5085" t="s">
        <v>478</v>
      </c>
      <c r="D5085" t="s">
        <v>481</v>
      </c>
      <c r="E5085" s="264" t="s">
        <v>1349</v>
      </c>
    </row>
    <row r="5086" spans="1:5">
      <c r="A5086">
        <v>9914</v>
      </c>
      <c r="B5086" t="s">
        <v>6670</v>
      </c>
      <c r="C5086" t="s">
        <v>478</v>
      </c>
      <c r="D5086" t="s">
        <v>481</v>
      </c>
      <c r="E5086" s="264" t="s">
        <v>1082</v>
      </c>
    </row>
    <row r="5087" spans="1:5">
      <c r="A5087">
        <v>36485</v>
      </c>
      <c r="B5087" t="s">
        <v>6671</v>
      </c>
      <c r="C5087" t="s">
        <v>478</v>
      </c>
      <c r="D5087" t="s">
        <v>481</v>
      </c>
      <c r="E5087" s="264" t="s">
        <v>10395</v>
      </c>
    </row>
    <row r="5088" spans="1:5">
      <c r="A5088">
        <v>9912</v>
      </c>
      <c r="B5088" t="s">
        <v>6672</v>
      </c>
      <c r="C5088" t="s">
        <v>478</v>
      </c>
      <c r="D5088" t="s">
        <v>481</v>
      </c>
      <c r="E5088" s="264" t="s">
        <v>7856</v>
      </c>
    </row>
    <row r="5089" spans="1:5">
      <c r="A5089">
        <v>9921</v>
      </c>
      <c r="B5089" t="s">
        <v>6673</v>
      </c>
      <c r="C5089" t="s">
        <v>478</v>
      </c>
      <c r="D5089" t="s">
        <v>481</v>
      </c>
      <c r="E5089" s="264" t="s">
        <v>7857</v>
      </c>
    </row>
    <row r="5090" spans="1:5">
      <c r="A5090">
        <v>21112</v>
      </c>
      <c r="B5090" t="s">
        <v>6674</v>
      </c>
      <c r="C5090" t="s">
        <v>478</v>
      </c>
      <c r="D5090" t="s">
        <v>479</v>
      </c>
      <c r="E5090" s="264" t="s">
        <v>7858</v>
      </c>
    </row>
    <row r="5091" spans="1:5">
      <c r="A5091">
        <v>10228</v>
      </c>
      <c r="B5091" t="s">
        <v>6675</v>
      </c>
      <c r="C5091" t="s">
        <v>478</v>
      </c>
      <c r="D5091" t="s">
        <v>484</v>
      </c>
      <c r="E5091" s="264" t="s">
        <v>7859</v>
      </c>
    </row>
    <row r="5092" spans="1:5">
      <c r="A5092">
        <v>11781</v>
      </c>
      <c r="B5092" t="s">
        <v>6676</v>
      </c>
      <c r="C5092" t="s">
        <v>478</v>
      </c>
      <c r="D5092" t="s">
        <v>479</v>
      </c>
      <c r="E5092" s="264" t="s">
        <v>7012</v>
      </c>
    </row>
    <row r="5093" spans="1:5">
      <c r="A5093">
        <v>37588</v>
      </c>
      <c r="B5093" t="s">
        <v>6677</v>
      </c>
      <c r="C5093" t="s">
        <v>478</v>
      </c>
      <c r="D5093" t="s">
        <v>479</v>
      </c>
      <c r="E5093" s="264" t="s">
        <v>6678</v>
      </c>
    </row>
    <row r="5094" spans="1:5">
      <c r="A5094">
        <v>11746</v>
      </c>
      <c r="B5094" t="s">
        <v>6679</v>
      </c>
      <c r="C5094" t="s">
        <v>478</v>
      </c>
      <c r="D5094" t="s">
        <v>479</v>
      </c>
      <c r="E5094" s="264" t="s">
        <v>10396</v>
      </c>
    </row>
    <row r="5095" spans="1:5">
      <c r="A5095">
        <v>11751</v>
      </c>
      <c r="B5095" t="s">
        <v>6680</v>
      </c>
      <c r="C5095" t="s">
        <v>478</v>
      </c>
      <c r="D5095" t="s">
        <v>479</v>
      </c>
      <c r="E5095" s="264" t="s">
        <v>10397</v>
      </c>
    </row>
    <row r="5096" spans="1:5">
      <c r="A5096">
        <v>11750</v>
      </c>
      <c r="B5096" t="s">
        <v>6681</v>
      </c>
      <c r="C5096" t="s">
        <v>478</v>
      </c>
      <c r="D5096" t="s">
        <v>479</v>
      </c>
      <c r="E5096" s="264" t="s">
        <v>10305</v>
      </c>
    </row>
    <row r="5097" spans="1:5">
      <c r="A5097">
        <v>11748</v>
      </c>
      <c r="B5097" t="s">
        <v>6682</v>
      </c>
      <c r="C5097" t="s">
        <v>478</v>
      </c>
      <c r="D5097" t="s">
        <v>479</v>
      </c>
      <c r="E5097" s="264" t="s">
        <v>10398</v>
      </c>
    </row>
    <row r="5098" spans="1:5">
      <c r="A5098">
        <v>11747</v>
      </c>
      <c r="B5098" t="s">
        <v>6683</v>
      </c>
      <c r="C5098" t="s">
        <v>478</v>
      </c>
      <c r="D5098" t="s">
        <v>479</v>
      </c>
      <c r="E5098" s="264" t="s">
        <v>10399</v>
      </c>
    </row>
    <row r="5099" spans="1:5">
      <c r="A5099">
        <v>11749</v>
      </c>
      <c r="B5099" t="s">
        <v>6684</v>
      </c>
      <c r="C5099" t="s">
        <v>478</v>
      </c>
      <c r="D5099" t="s">
        <v>479</v>
      </c>
      <c r="E5099" s="264" t="s">
        <v>1341</v>
      </c>
    </row>
    <row r="5100" spans="1:5">
      <c r="A5100">
        <v>10236</v>
      </c>
      <c r="B5100" t="s">
        <v>6686</v>
      </c>
      <c r="C5100" t="s">
        <v>478</v>
      </c>
      <c r="D5100" t="s">
        <v>481</v>
      </c>
      <c r="E5100" s="264" t="s">
        <v>7278</v>
      </c>
    </row>
    <row r="5101" spans="1:5">
      <c r="A5101">
        <v>10233</v>
      </c>
      <c r="B5101" t="s">
        <v>6687</v>
      </c>
      <c r="C5101" t="s">
        <v>478</v>
      </c>
      <c r="D5101" t="s">
        <v>481</v>
      </c>
      <c r="E5101" s="264" t="s">
        <v>7279</v>
      </c>
    </row>
    <row r="5102" spans="1:5">
      <c r="A5102">
        <v>10234</v>
      </c>
      <c r="B5102" t="s">
        <v>6688</v>
      </c>
      <c r="C5102" t="s">
        <v>478</v>
      </c>
      <c r="D5102" t="s">
        <v>481</v>
      </c>
      <c r="E5102" s="264" t="s">
        <v>7280</v>
      </c>
    </row>
    <row r="5103" spans="1:5">
      <c r="A5103">
        <v>10231</v>
      </c>
      <c r="B5103" t="s">
        <v>6689</v>
      </c>
      <c r="C5103" t="s">
        <v>478</v>
      </c>
      <c r="D5103" t="s">
        <v>481</v>
      </c>
      <c r="E5103" s="264" t="s">
        <v>7281</v>
      </c>
    </row>
    <row r="5104" spans="1:5">
      <c r="A5104">
        <v>10232</v>
      </c>
      <c r="B5104" t="s">
        <v>6690</v>
      </c>
      <c r="C5104" t="s">
        <v>478</v>
      </c>
      <c r="D5104" t="s">
        <v>481</v>
      </c>
      <c r="E5104" s="264" t="s">
        <v>7282</v>
      </c>
    </row>
    <row r="5105" spans="1:5">
      <c r="A5105">
        <v>10229</v>
      </c>
      <c r="B5105" t="s">
        <v>6691</v>
      </c>
      <c r="C5105" t="s">
        <v>478</v>
      </c>
      <c r="D5105" t="s">
        <v>481</v>
      </c>
      <c r="E5105" s="264" t="s">
        <v>7039</v>
      </c>
    </row>
    <row r="5106" spans="1:5">
      <c r="A5106">
        <v>10235</v>
      </c>
      <c r="B5106" t="s">
        <v>6692</v>
      </c>
      <c r="C5106" t="s">
        <v>478</v>
      </c>
      <c r="D5106" t="s">
        <v>481</v>
      </c>
      <c r="E5106" s="264" t="s">
        <v>7283</v>
      </c>
    </row>
    <row r="5107" spans="1:5">
      <c r="A5107">
        <v>10230</v>
      </c>
      <c r="B5107" t="s">
        <v>6693</v>
      </c>
      <c r="C5107" t="s">
        <v>478</v>
      </c>
      <c r="D5107" t="s">
        <v>481</v>
      </c>
      <c r="E5107" s="264" t="s">
        <v>7284</v>
      </c>
    </row>
    <row r="5108" spans="1:5">
      <c r="A5108">
        <v>10409</v>
      </c>
      <c r="B5108" t="s">
        <v>6694</v>
      </c>
      <c r="C5108" t="s">
        <v>478</v>
      </c>
      <c r="D5108" t="s">
        <v>481</v>
      </c>
      <c r="E5108" s="264" t="s">
        <v>7285</v>
      </c>
    </row>
    <row r="5109" spans="1:5">
      <c r="A5109">
        <v>10411</v>
      </c>
      <c r="B5109" t="s">
        <v>6695</v>
      </c>
      <c r="C5109" t="s">
        <v>478</v>
      </c>
      <c r="D5109" t="s">
        <v>481</v>
      </c>
      <c r="E5109" s="264" t="s">
        <v>7286</v>
      </c>
    </row>
    <row r="5110" spans="1:5">
      <c r="A5110">
        <v>10404</v>
      </c>
      <c r="B5110" t="s">
        <v>6696</v>
      </c>
      <c r="C5110" t="s">
        <v>478</v>
      </c>
      <c r="D5110" t="s">
        <v>481</v>
      </c>
      <c r="E5110" s="264" t="s">
        <v>7287</v>
      </c>
    </row>
    <row r="5111" spans="1:5">
      <c r="A5111">
        <v>10410</v>
      </c>
      <c r="B5111" t="s">
        <v>6697</v>
      </c>
      <c r="C5111" t="s">
        <v>478</v>
      </c>
      <c r="D5111" t="s">
        <v>481</v>
      </c>
      <c r="E5111" s="264" t="s">
        <v>7288</v>
      </c>
    </row>
    <row r="5112" spans="1:5">
      <c r="A5112">
        <v>10405</v>
      </c>
      <c r="B5112" t="s">
        <v>6698</v>
      </c>
      <c r="C5112" t="s">
        <v>478</v>
      </c>
      <c r="D5112" t="s">
        <v>481</v>
      </c>
      <c r="E5112" s="264" t="s">
        <v>7289</v>
      </c>
    </row>
    <row r="5113" spans="1:5">
      <c r="A5113">
        <v>10408</v>
      </c>
      <c r="B5113" t="s">
        <v>6699</v>
      </c>
      <c r="C5113" t="s">
        <v>478</v>
      </c>
      <c r="D5113" t="s">
        <v>481</v>
      </c>
      <c r="E5113" s="264" t="s">
        <v>7290</v>
      </c>
    </row>
    <row r="5114" spans="1:5">
      <c r="A5114">
        <v>10412</v>
      </c>
      <c r="B5114" t="s">
        <v>6700</v>
      </c>
      <c r="C5114" t="s">
        <v>478</v>
      </c>
      <c r="D5114" t="s">
        <v>481</v>
      </c>
      <c r="E5114" s="264" t="s">
        <v>7291</v>
      </c>
    </row>
    <row r="5115" spans="1:5">
      <c r="A5115">
        <v>10406</v>
      </c>
      <c r="B5115" t="s">
        <v>6701</v>
      </c>
      <c r="C5115" t="s">
        <v>478</v>
      </c>
      <c r="D5115" t="s">
        <v>481</v>
      </c>
      <c r="E5115" s="264" t="s">
        <v>7292</v>
      </c>
    </row>
    <row r="5116" spans="1:5">
      <c r="A5116">
        <v>10407</v>
      </c>
      <c r="B5116" t="s">
        <v>6702</v>
      </c>
      <c r="C5116" t="s">
        <v>478</v>
      </c>
      <c r="D5116" t="s">
        <v>481</v>
      </c>
      <c r="E5116" s="264" t="s">
        <v>7293</v>
      </c>
    </row>
    <row r="5117" spans="1:5">
      <c r="A5117">
        <v>10416</v>
      </c>
      <c r="B5117" t="s">
        <v>6703</v>
      </c>
      <c r="C5117" t="s">
        <v>478</v>
      </c>
      <c r="D5117" t="s">
        <v>481</v>
      </c>
      <c r="E5117" s="264" t="s">
        <v>7294</v>
      </c>
    </row>
    <row r="5118" spans="1:5">
      <c r="A5118">
        <v>10419</v>
      </c>
      <c r="B5118" t="s">
        <v>6704</v>
      </c>
      <c r="C5118" t="s">
        <v>478</v>
      </c>
      <c r="D5118" t="s">
        <v>481</v>
      </c>
      <c r="E5118" s="264" t="s">
        <v>7295</v>
      </c>
    </row>
    <row r="5119" spans="1:5">
      <c r="A5119">
        <v>21092</v>
      </c>
      <c r="B5119" t="s">
        <v>6705</v>
      </c>
      <c r="C5119" t="s">
        <v>478</v>
      </c>
      <c r="D5119" t="s">
        <v>481</v>
      </c>
      <c r="E5119" s="264" t="s">
        <v>7296</v>
      </c>
    </row>
    <row r="5120" spans="1:5">
      <c r="A5120">
        <v>10418</v>
      </c>
      <c r="B5120" t="s">
        <v>6706</v>
      </c>
      <c r="C5120" t="s">
        <v>478</v>
      </c>
      <c r="D5120" t="s">
        <v>481</v>
      </c>
      <c r="E5120" s="264" t="s">
        <v>7297</v>
      </c>
    </row>
    <row r="5121" spans="1:5">
      <c r="A5121">
        <v>12657</v>
      </c>
      <c r="B5121" t="s">
        <v>6707</v>
      </c>
      <c r="C5121" t="s">
        <v>478</v>
      </c>
      <c r="D5121" t="s">
        <v>481</v>
      </c>
      <c r="E5121" s="264" t="s">
        <v>7298</v>
      </c>
    </row>
    <row r="5122" spans="1:5">
      <c r="A5122">
        <v>10417</v>
      </c>
      <c r="B5122" t="s">
        <v>6708</v>
      </c>
      <c r="C5122" t="s">
        <v>478</v>
      </c>
      <c r="D5122" t="s">
        <v>481</v>
      </c>
      <c r="E5122" s="264" t="s">
        <v>7299</v>
      </c>
    </row>
    <row r="5123" spans="1:5">
      <c r="A5123">
        <v>10413</v>
      </c>
      <c r="B5123" t="s">
        <v>6709</v>
      </c>
      <c r="C5123" t="s">
        <v>478</v>
      </c>
      <c r="D5123" t="s">
        <v>481</v>
      </c>
      <c r="E5123" s="264" t="s">
        <v>7300</v>
      </c>
    </row>
    <row r="5124" spans="1:5">
      <c r="A5124">
        <v>10414</v>
      </c>
      <c r="B5124" t="s">
        <v>6710</v>
      </c>
      <c r="C5124" t="s">
        <v>478</v>
      </c>
      <c r="D5124" t="s">
        <v>481</v>
      </c>
      <c r="E5124" s="264" t="s">
        <v>7301</v>
      </c>
    </row>
    <row r="5125" spans="1:5">
      <c r="A5125">
        <v>10415</v>
      </c>
      <c r="B5125" t="s">
        <v>6711</v>
      </c>
      <c r="C5125" t="s">
        <v>478</v>
      </c>
      <c r="D5125" t="s">
        <v>481</v>
      </c>
      <c r="E5125" s="264" t="s">
        <v>7302</v>
      </c>
    </row>
    <row r="5126" spans="1:5">
      <c r="A5126">
        <v>38643</v>
      </c>
      <c r="B5126" t="s">
        <v>6712</v>
      </c>
      <c r="C5126" t="s">
        <v>478</v>
      </c>
      <c r="D5126" t="s">
        <v>479</v>
      </c>
      <c r="E5126" s="264" t="s">
        <v>6713</v>
      </c>
    </row>
    <row r="5127" spans="1:5">
      <c r="A5127">
        <v>6157</v>
      </c>
      <c r="B5127" t="s">
        <v>6714</v>
      </c>
      <c r="C5127" t="s">
        <v>478</v>
      </c>
      <c r="D5127" t="s">
        <v>479</v>
      </c>
      <c r="E5127" s="264" t="s">
        <v>6715</v>
      </c>
    </row>
    <row r="5128" spans="1:5">
      <c r="A5128">
        <v>6152</v>
      </c>
      <c r="B5128" t="s">
        <v>6716</v>
      </c>
      <c r="C5128" t="s">
        <v>478</v>
      </c>
      <c r="D5128" t="s">
        <v>479</v>
      </c>
      <c r="E5128" s="264" t="s">
        <v>1278</v>
      </c>
    </row>
    <row r="5129" spans="1:5">
      <c r="A5129">
        <v>6158</v>
      </c>
      <c r="B5129" t="s">
        <v>6717</v>
      </c>
      <c r="C5129" t="s">
        <v>478</v>
      </c>
      <c r="D5129" t="s">
        <v>479</v>
      </c>
      <c r="E5129" s="264" t="s">
        <v>10094</v>
      </c>
    </row>
    <row r="5130" spans="1:5">
      <c r="A5130">
        <v>6153</v>
      </c>
      <c r="B5130" t="s">
        <v>6718</v>
      </c>
      <c r="C5130" t="s">
        <v>478</v>
      </c>
      <c r="D5130" t="s">
        <v>479</v>
      </c>
      <c r="E5130" s="264" t="s">
        <v>1277</v>
      </c>
    </row>
    <row r="5131" spans="1:5">
      <c r="A5131">
        <v>6156</v>
      </c>
      <c r="B5131" t="s">
        <v>6719</v>
      </c>
      <c r="C5131" t="s">
        <v>478</v>
      </c>
      <c r="D5131" t="s">
        <v>479</v>
      </c>
      <c r="E5131" s="264" t="s">
        <v>8248</v>
      </c>
    </row>
    <row r="5132" spans="1:5">
      <c r="A5132">
        <v>6154</v>
      </c>
      <c r="B5132" t="s">
        <v>6720</v>
      </c>
      <c r="C5132" t="s">
        <v>478</v>
      </c>
      <c r="D5132" t="s">
        <v>479</v>
      </c>
      <c r="E5132" s="264" t="s">
        <v>8013</v>
      </c>
    </row>
    <row r="5133" spans="1:5">
      <c r="A5133">
        <v>6155</v>
      </c>
      <c r="B5133" t="s">
        <v>6721</v>
      </c>
      <c r="C5133" t="s">
        <v>478</v>
      </c>
      <c r="D5133" t="s">
        <v>479</v>
      </c>
      <c r="E5133" s="264" t="s">
        <v>10400</v>
      </c>
    </row>
    <row r="5134" spans="1:5">
      <c r="A5134">
        <v>43595</v>
      </c>
      <c r="B5134" t="s">
        <v>6722</v>
      </c>
      <c r="C5134" t="s">
        <v>478</v>
      </c>
      <c r="D5134" t="s">
        <v>479</v>
      </c>
      <c r="E5134" s="264" t="s">
        <v>7724</v>
      </c>
    </row>
    <row r="5135" spans="1:5">
      <c r="A5135">
        <v>43596</v>
      </c>
      <c r="B5135" t="s">
        <v>6723</v>
      </c>
      <c r="C5135" t="s">
        <v>478</v>
      </c>
      <c r="D5135" t="s">
        <v>479</v>
      </c>
      <c r="E5135" s="264" t="s">
        <v>10401</v>
      </c>
    </row>
    <row r="5136" spans="1:5">
      <c r="A5136">
        <v>38108</v>
      </c>
      <c r="B5136" t="s">
        <v>6724</v>
      </c>
      <c r="C5136" t="s">
        <v>478</v>
      </c>
      <c r="D5136" t="s">
        <v>479</v>
      </c>
      <c r="E5136" s="264" t="s">
        <v>7660</v>
      </c>
    </row>
    <row r="5137" spans="1:5">
      <c r="A5137">
        <v>38087</v>
      </c>
      <c r="B5137" t="s">
        <v>6725</v>
      </c>
      <c r="C5137" t="s">
        <v>478</v>
      </c>
      <c r="D5137" t="s">
        <v>479</v>
      </c>
      <c r="E5137" s="264" t="s">
        <v>10402</v>
      </c>
    </row>
    <row r="5138" spans="1:5">
      <c r="A5138">
        <v>38109</v>
      </c>
      <c r="B5138" t="s">
        <v>6726</v>
      </c>
      <c r="C5138" t="s">
        <v>478</v>
      </c>
      <c r="D5138" t="s">
        <v>479</v>
      </c>
      <c r="E5138" s="264" t="s">
        <v>10403</v>
      </c>
    </row>
    <row r="5139" spans="1:5">
      <c r="A5139">
        <v>38088</v>
      </c>
      <c r="B5139" t="s">
        <v>6727</v>
      </c>
      <c r="C5139" t="s">
        <v>478</v>
      </c>
      <c r="D5139" t="s">
        <v>479</v>
      </c>
      <c r="E5139" s="264" t="s">
        <v>10404</v>
      </c>
    </row>
    <row r="5140" spans="1:5">
      <c r="A5140">
        <v>38110</v>
      </c>
      <c r="B5140" t="s">
        <v>6728</v>
      </c>
      <c r="C5140" t="s">
        <v>478</v>
      </c>
      <c r="D5140" t="s">
        <v>479</v>
      </c>
      <c r="E5140" s="264" t="s">
        <v>7709</v>
      </c>
    </row>
    <row r="5141" spans="1:5">
      <c r="A5141">
        <v>38089</v>
      </c>
      <c r="B5141" t="s">
        <v>6729</v>
      </c>
      <c r="C5141" t="s">
        <v>478</v>
      </c>
      <c r="D5141" t="s">
        <v>479</v>
      </c>
      <c r="E5141" s="264" t="s">
        <v>10405</v>
      </c>
    </row>
    <row r="5142" spans="1:5">
      <c r="A5142">
        <v>38111</v>
      </c>
      <c r="B5142" t="s">
        <v>6730</v>
      </c>
      <c r="C5142" t="s">
        <v>478</v>
      </c>
      <c r="D5142" t="s">
        <v>479</v>
      </c>
      <c r="E5142" s="264" t="s">
        <v>10406</v>
      </c>
    </row>
    <row r="5143" spans="1:5">
      <c r="A5143">
        <v>38090</v>
      </c>
      <c r="B5143" t="s">
        <v>6731</v>
      </c>
      <c r="C5143" t="s">
        <v>478</v>
      </c>
      <c r="D5143" t="s">
        <v>479</v>
      </c>
      <c r="E5143" s="264" t="s">
        <v>10407</v>
      </c>
    </row>
    <row r="5144" spans="1:5">
      <c r="A5144">
        <v>13726</v>
      </c>
      <c r="B5144" t="s">
        <v>6732</v>
      </c>
      <c r="C5144" t="s">
        <v>478</v>
      </c>
      <c r="D5144" t="s">
        <v>481</v>
      </c>
      <c r="E5144" s="264" t="s">
        <v>10408</v>
      </c>
    </row>
    <row r="5145" spans="1:5">
      <c r="A5145">
        <v>38400</v>
      </c>
      <c r="B5145" t="s">
        <v>6733</v>
      </c>
      <c r="C5145" t="s">
        <v>478</v>
      </c>
      <c r="D5145" t="s">
        <v>479</v>
      </c>
      <c r="E5145" s="264" t="s">
        <v>1042</v>
      </c>
    </row>
    <row r="5146" spans="1:5">
      <c r="A5146">
        <v>12627</v>
      </c>
      <c r="B5146" t="s">
        <v>6734</v>
      </c>
      <c r="C5146" t="s">
        <v>478</v>
      </c>
      <c r="D5146" t="s">
        <v>481</v>
      </c>
      <c r="E5146" s="264" t="s">
        <v>8122</v>
      </c>
    </row>
    <row r="5147" spans="1:5">
      <c r="A5147">
        <v>39996</v>
      </c>
      <c r="B5147" t="s">
        <v>6735</v>
      </c>
      <c r="C5147" t="s">
        <v>485</v>
      </c>
      <c r="D5147" t="s">
        <v>479</v>
      </c>
      <c r="E5147" s="264" t="s">
        <v>10409</v>
      </c>
    </row>
    <row r="5148" spans="1:5">
      <c r="A5148">
        <v>10478</v>
      </c>
      <c r="B5148" t="s">
        <v>6736</v>
      </c>
      <c r="C5148" t="s">
        <v>487</v>
      </c>
      <c r="D5148" t="s">
        <v>484</v>
      </c>
      <c r="E5148" s="264" t="s">
        <v>10410</v>
      </c>
    </row>
    <row r="5149" spans="1:5">
      <c r="A5149">
        <v>10481</v>
      </c>
      <c r="B5149" t="s">
        <v>6737</v>
      </c>
      <c r="C5149" t="s">
        <v>487</v>
      </c>
      <c r="D5149" t="s">
        <v>479</v>
      </c>
      <c r="E5149" s="264" t="s">
        <v>7481</v>
      </c>
    </row>
    <row r="5150" spans="1:5">
      <c r="A5150">
        <v>10475</v>
      </c>
      <c r="B5150" t="s">
        <v>6738</v>
      </c>
      <c r="C5150" t="s">
        <v>487</v>
      </c>
      <c r="D5150" t="s">
        <v>479</v>
      </c>
      <c r="E5150" s="264" t="s">
        <v>10411</v>
      </c>
    </row>
    <row r="5151" spans="1:5">
      <c r="A5151">
        <v>4031</v>
      </c>
      <c r="B5151" t="s">
        <v>6739</v>
      </c>
      <c r="C5151" t="s">
        <v>480</v>
      </c>
      <c r="D5151" t="s">
        <v>479</v>
      </c>
      <c r="E5151" s="264" t="s">
        <v>7303</v>
      </c>
    </row>
    <row r="5152" spans="1:5">
      <c r="A5152">
        <v>4030</v>
      </c>
      <c r="B5152" t="s">
        <v>6740</v>
      </c>
      <c r="C5152" t="s">
        <v>480</v>
      </c>
      <c r="D5152" t="s">
        <v>479</v>
      </c>
      <c r="E5152" s="264" t="s">
        <v>1247</v>
      </c>
    </row>
    <row r="5153" spans="1:5">
      <c r="A5153">
        <v>39399</v>
      </c>
      <c r="B5153" t="s">
        <v>6741</v>
      </c>
      <c r="C5153" t="s">
        <v>478</v>
      </c>
      <c r="D5153" t="s">
        <v>481</v>
      </c>
      <c r="E5153" s="264" t="s">
        <v>10412</v>
      </c>
    </row>
    <row r="5154" spans="1:5">
      <c r="A5154">
        <v>39400</v>
      </c>
      <c r="B5154" t="s">
        <v>6742</v>
      </c>
      <c r="C5154" t="s">
        <v>478</v>
      </c>
      <c r="D5154" t="s">
        <v>481</v>
      </c>
      <c r="E5154" s="264" t="s">
        <v>10413</v>
      </c>
    </row>
    <row r="5155" spans="1:5">
      <c r="A5155">
        <v>39401</v>
      </c>
      <c r="B5155" t="s">
        <v>6743</v>
      </c>
      <c r="C5155" t="s">
        <v>478</v>
      </c>
      <c r="D5155" t="s">
        <v>481</v>
      </c>
      <c r="E5155" s="264" t="s">
        <v>10414</v>
      </c>
    </row>
    <row r="5156" spans="1:5">
      <c r="A5156">
        <v>11652</v>
      </c>
      <c r="B5156" t="s">
        <v>6744</v>
      </c>
      <c r="C5156" t="s">
        <v>478</v>
      </c>
      <c r="D5156" t="s">
        <v>481</v>
      </c>
      <c r="E5156" s="264" t="s">
        <v>10415</v>
      </c>
    </row>
    <row r="5157" spans="1:5">
      <c r="A5157">
        <v>13896</v>
      </c>
      <c r="B5157" t="s">
        <v>6745</v>
      </c>
      <c r="C5157" t="s">
        <v>478</v>
      </c>
      <c r="D5157" t="s">
        <v>481</v>
      </c>
      <c r="E5157" s="264" t="s">
        <v>10416</v>
      </c>
    </row>
    <row r="5158" spans="1:5">
      <c r="A5158">
        <v>13475</v>
      </c>
      <c r="B5158" t="s">
        <v>6746</v>
      </c>
      <c r="C5158" t="s">
        <v>478</v>
      </c>
      <c r="D5158" t="s">
        <v>481</v>
      </c>
      <c r="E5158" s="264" t="s">
        <v>10417</v>
      </c>
    </row>
    <row r="5159" spans="1:5">
      <c r="A5159">
        <v>44491</v>
      </c>
      <c r="B5159" t="s">
        <v>6747</v>
      </c>
      <c r="C5159" t="s">
        <v>478</v>
      </c>
      <c r="D5159" t="s">
        <v>481</v>
      </c>
      <c r="E5159" s="264" t="s">
        <v>10418</v>
      </c>
    </row>
    <row r="5160" spans="1:5">
      <c r="A5160">
        <v>44470</v>
      </c>
      <c r="B5160" t="s">
        <v>6748</v>
      </c>
      <c r="C5160" t="s">
        <v>478</v>
      </c>
      <c r="D5160" t="s">
        <v>481</v>
      </c>
      <c r="E5160" s="264" t="s">
        <v>10419</v>
      </c>
    </row>
    <row r="5161" spans="1:5">
      <c r="A5161">
        <v>13476</v>
      </c>
      <c r="B5161" t="s">
        <v>6749</v>
      </c>
      <c r="C5161" t="s">
        <v>478</v>
      </c>
      <c r="D5161" t="s">
        <v>481</v>
      </c>
      <c r="E5161" s="264" t="s">
        <v>10420</v>
      </c>
    </row>
    <row r="5162" spans="1:5">
      <c r="A5162">
        <v>10488</v>
      </c>
      <c r="B5162" t="s">
        <v>6750</v>
      </c>
      <c r="C5162" t="s">
        <v>478</v>
      </c>
      <c r="D5162" t="s">
        <v>481</v>
      </c>
      <c r="E5162" s="264" t="s">
        <v>10421</v>
      </c>
    </row>
    <row r="5163" spans="1:5">
      <c r="A5163">
        <v>13606</v>
      </c>
      <c r="B5163" t="s">
        <v>6751</v>
      </c>
      <c r="C5163" t="s">
        <v>478</v>
      </c>
      <c r="D5163" t="s">
        <v>481</v>
      </c>
      <c r="E5163" s="264" t="s">
        <v>10422</v>
      </c>
    </row>
    <row r="5164" spans="1:5">
      <c r="A5164">
        <v>10489</v>
      </c>
      <c r="B5164" t="s">
        <v>6752</v>
      </c>
      <c r="C5164" t="s">
        <v>482</v>
      </c>
      <c r="D5164" t="s">
        <v>479</v>
      </c>
      <c r="E5164" s="264" t="s">
        <v>6753</v>
      </c>
    </row>
    <row r="5165" spans="1:5">
      <c r="A5165">
        <v>41073</v>
      </c>
      <c r="B5165" t="s">
        <v>6754</v>
      </c>
      <c r="C5165" t="s">
        <v>488</v>
      </c>
      <c r="D5165" t="s">
        <v>479</v>
      </c>
      <c r="E5165" s="264" t="s">
        <v>6755</v>
      </c>
    </row>
    <row r="5166" spans="1:5">
      <c r="A5166">
        <v>34391</v>
      </c>
      <c r="B5166" t="s">
        <v>6756</v>
      </c>
      <c r="C5166" t="s">
        <v>480</v>
      </c>
      <c r="D5166" t="s">
        <v>481</v>
      </c>
      <c r="E5166" s="264" t="s">
        <v>7862</v>
      </c>
    </row>
    <row r="5167" spans="1:5">
      <c r="A5167">
        <v>10496</v>
      </c>
      <c r="B5167" t="s">
        <v>6757</v>
      </c>
      <c r="C5167" t="s">
        <v>480</v>
      </c>
      <c r="D5167" t="s">
        <v>481</v>
      </c>
      <c r="E5167" s="264" t="s">
        <v>7863</v>
      </c>
    </row>
    <row r="5168" spans="1:5">
      <c r="A5168">
        <v>10497</v>
      </c>
      <c r="B5168" t="s">
        <v>6758</v>
      </c>
      <c r="C5168" t="s">
        <v>480</v>
      </c>
      <c r="D5168" t="s">
        <v>481</v>
      </c>
      <c r="E5168" s="264" t="s">
        <v>7864</v>
      </c>
    </row>
    <row r="5169" spans="1:5">
      <c r="A5169">
        <v>10504</v>
      </c>
      <c r="B5169" t="s">
        <v>6759</v>
      </c>
      <c r="C5169" t="s">
        <v>480</v>
      </c>
      <c r="D5169" t="s">
        <v>481</v>
      </c>
      <c r="E5169" s="264" t="s">
        <v>7865</v>
      </c>
    </row>
    <row r="5170" spans="1:5">
      <c r="A5170">
        <v>34390</v>
      </c>
      <c r="B5170" t="s">
        <v>6760</v>
      </c>
      <c r="C5170" t="s">
        <v>480</v>
      </c>
      <c r="D5170" t="s">
        <v>481</v>
      </c>
      <c r="E5170" s="264" t="s">
        <v>7866</v>
      </c>
    </row>
    <row r="5171" spans="1:5">
      <c r="A5171">
        <v>34389</v>
      </c>
      <c r="B5171" t="s">
        <v>6761</v>
      </c>
      <c r="C5171" t="s">
        <v>480</v>
      </c>
      <c r="D5171" t="s">
        <v>481</v>
      </c>
      <c r="E5171" s="264" t="s">
        <v>7867</v>
      </c>
    </row>
    <row r="5172" spans="1:5">
      <c r="A5172">
        <v>34388</v>
      </c>
      <c r="B5172" t="s">
        <v>6762</v>
      </c>
      <c r="C5172" t="s">
        <v>480</v>
      </c>
      <c r="D5172" t="s">
        <v>481</v>
      </c>
      <c r="E5172" s="264" t="s">
        <v>7868</v>
      </c>
    </row>
    <row r="5173" spans="1:5">
      <c r="A5173">
        <v>34387</v>
      </c>
      <c r="B5173" t="s">
        <v>6763</v>
      </c>
      <c r="C5173" t="s">
        <v>480</v>
      </c>
      <c r="D5173" t="s">
        <v>481</v>
      </c>
      <c r="E5173" s="264" t="s">
        <v>7869</v>
      </c>
    </row>
    <row r="5174" spans="1:5">
      <c r="A5174">
        <v>11188</v>
      </c>
      <c r="B5174" t="s">
        <v>6764</v>
      </c>
      <c r="C5174" t="s">
        <v>480</v>
      </c>
      <c r="D5174" t="s">
        <v>481</v>
      </c>
      <c r="E5174" s="264" t="s">
        <v>7870</v>
      </c>
    </row>
    <row r="5175" spans="1:5">
      <c r="A5175">
        <v>11189</v>
      </c>
      <c r="B5175" t="s">
        <v>6765</v>
      </c>
      <c r="C5175" t="s">
        <v>480</v>
      </c>
      <c r="D5175" t="s">
        <v>481</v>
      </c>
      <c r="E5175" s="264" t="s">
        <v>7871</v>
      </c>
    </row>
    <row r="5176" spans="1:5">
      <c r="A5176">
        <v>21107</v>
      </c>
      <c r="B5176" t="s">
        <v>6766</v>
      </c>
      <c r="C5176" t="s">
        <v>480</v>
      </c>
      <c r="D5176" t="s">
        <v>481</v>
      </c>
      <c r="E5176" s="264" t="s">
        <v>7872</v>
      </c>
    </row>
    <row r="5177" spans="1:5">
      <c r="A5177">
        <v>34386</v>
      </c>
      <c r="B5177" t="s">
        <v>6767</v>
      </c>
      <c r="C5177" t="s">
        <v>480</v>
      </c>
      <c r="D5177" t="s">
        <v>481</v>
      </c>
      <c r="E5177" s="264" t="s">
        <v>7873</v>
      </c>
    </row>
    <row r="5178" spans="1:5">
      <c r="A5178">
        <v>10490</v>
      </c>
      <c r="B5178" t="s">
        <v>6768</v>
      </c>
      <c r="C5178" t="s">
        <v>480</v>
      </c>
      <c r="D5178" t="s">
        <v>481</v>
      </c>
      <c r="E5178" s="264" t="s">
        <v>7874</v>
      </c>
    </row>
    <row r="5179" spans="1:5">
      <c r="A5179">
        <v>10492</v>
      </c>
      <c r="B5179" t="s">
        <v>6769</v>
      </c>
      <c r="C5179" t="s">
        <v>480</v>
      </c>
      <c r="D5179" t="s">
        <v>481</v>
      </c>
      <c r="E5179" s="264" t="s">
        <v>7875</v>
      </c>
    </row>
    <row r="5180" spans="1:5">
      <c r="A5180">
        <v>10493</v>
      </c>
      <c r="B5180" t="s">
        <v>6770</v>
      </c>
      <c r="C5180" t="s">
        <v>480</v>
      </c>
      <c r="D5180" t="s">
        <v>481</v>
      </c>
      <c r="E5180" s="264" t="s">
        <v>7867</v>
      </c>
    </row>
    <row r="5181" spans="1:5">
      <c r="A5181">
        <v>10491</v>
      </c>
      <c r="B5181" t="s">
        <v>6771</v>
      </c>
      <c r="C5181" t="s">
        <v>480</v>
      </c>
      <c r="D5181" t="s">
        <v>481</v>
      </c>
      <c r="E5181" s="264" t="s">
        <v>7876</v>
      </c>
    </row>
    <row r="5182" spans="1:5">
      <c r="A5182">
        <v>34385</v>
      </c>
      <c r="B5182" t="s">
        <v>6772</v>
      </c>
      <c r="C5182" t="s">
        <v>480</v>
      </c>
      <c r="D5182" t="s">
        <v>481</v>
      </c>
      <c r="E5182" s="264" t="s">
        <v>7877</v>
      </c>
    </row>
    <row r="5183" spans="1:5">
      <c r="A5183">
        <v>10499</v>
      </c>
      <c r="B5183" t="s">
        <v>6773</v>
      </c>
      <c r="C5183" t="s">
        <v>480</v>
      </c>
      <c r="D5183" t="s">
        <v>481</v>
      </c>
      <c r="E5183" s="264" t="s">
        <v>7511</v>
      </c>
    </row>
    <row r="5184" spans="1:5">
      <c r="A5184">
        <v>34384</v>
      </c>
      <c r="B5184" t="s">
        <v>6774</v>
      </c>
      <c r="C5184" t="s">
        <v>480</v>
      </c>
      <c r="D5184" t="s">
        <v>481</v>
      </c>
      <c r="E5184" s="264" t="s">
        <v>7873</v>
      </c>
    </row>
    <row r="5185" spans="1:5">
      <c r="A5185">
        <v>11185</v>
      </c>
      <c r="B5185" t="s">
        <v>6775</v>
      </c>
      <c r="C5185" t="s">
        <v>480</v>
      </c>
      <c r="D5185" t="s">
        <v>481</v>
      </c>
      <c r="E5185" s="264" t="s">
        <v>7878</v>
      </c>
    </row>
    <row r="5186" spans="1:5">
      <c r="A5186">
        <v>10507</v>
      </c>
      <c r="B5186" t="s">
        <v>6776</v>
      </c>
      <c r="C5186" t="s">
        <v>480</v>
      </c>
      <c r="D5186" t="s">
        <v>479</v>
      </c>
      <c r="E5186" s="264" t="s">
        <v>10423</v>
      </c>
    </row>
    <row r="5187" spans="1:5">
      <c r="A5187">
        <v>10505</v>
      </c>
      <c r="B5187" t="s">
        <v>6777</v>
      </c>
      <c r="C5187" t="s">
        <v>480</v>
      </c>
      <c r="D5187" t="s">
        <v>479</v>
      </c>
      <c r="E5187" s="264" t="s">
        <v>10424</v>
      </c>
    </row>
    <row r="5188" spans="1:5">
      <c r="A5188">
        <v>10506</v>
      </c>
      <c r="B5188" t="s">
        <v>6778</v>
      </c>
      <c r="C5188" t="s">
        <v>480</v>
      </c>
      <c r="D5188" t="s">
        <v>479</v>
      </c>
      <c r="E5188" s="264" t="s">
        <v>10425</v>
      </c>
    </row>
    <row r="5189" spans="1:5">
      <c r="A5189">
        <v>5031</v>
      </c>
      <c r="B5189" t="s">
        <v>6779</v>
      </c>
      <c r="C5189" t="s">
        <v>480</v>
      </c>
      <c r="D5189" t="s">
        <v>484</v>
      </c>
      <c r="E5189" s="264" t="s">
        <v>10426</v>
      </c>
    </row>
    <row r="5190" spans="1:5">
      <c r="A5190">
        <v>10502</v>
      </c>
      <c r="B5190" t="s">
        <v>6780</v>
      </c>
      <c r="C5190" t="s">
        <v>480</v>
      </c>
      <c r="D5190" t="s">
        <v>479</v>
      </c>
      <c r="E5190" s="264" t="s">
        <v>10427</v>
      </c>
    </row>
    <row r="5191" spans="1:5">
      <c r="A5191">
        <v>10501</v>
      </c>
      <c r="B5191" t="s">
        <v>6781</v>
      </c>
      <c r="C5191" t="s">
        <v>480</v>
      </c>
      <c r="D5191" t="s">
        <v>479</v>
      </c>
      <c r="E5191" s="264" t="s">
        <v>10428</v>
      </c>
    </row>
    <row r="5192" spans="1:5">
      <c r="A5192">
        <v>10503</v>
      </c>
      <c r="B5192" t="s">
        <v>6782</v>
      </c>
      <c r="C5192" t="s">
        <v>480</v>
      </c>
      <c r="D5192" t="s">
        <v>479</v>
      </c>
      <c r="E5192" s="264" t="s">
        <v>10429</v>
      </c>
    </row>
    <row r="5193" spans="1:5">
      <c r="A5193">
        <v>4500</v>
      </c>
      <c r="B5193" t="s">
        <v>6783</v>
      </c>
      <c r="C5193" t="s">
        <v>485</v>
      </c>
      <c r="D5193" t="s">
        <v>479</v>
      </c>
      <c r="E5193" s="264" t="s">
        <v>10430</v>
      </c>
    </row>
    <row r="5194" spans="1:5">
      <c r="A5194">
        <v>4448</v>
      </c>
      <c r="B5194" t="s">
        <v>6784</v>
      </c>
      <c r="C5194" t="s">
        <v>485</v>
      </c>
      <c r="D5194" t="s">
        <v>479</v>
      </c>
      <c r="E5194" s="264" t="s">
        <v>10411</v>
      </c>
    </row>
    <row r="5195" spans="1:5">
      <c r="A5195">
        <v>20213</v>
      </c>
      <c r="B5195" t="s">
        <v>6785</v>
      </c>
      <c r="C5195" t="s">
        <v>485</v>
      </c>
      <c r="D5195" t="s">
        <v>479</v>
      </c>
      <c r="E5195" s="264" t="s">
        <v>7273</v>
      </c>
    </row>
    <row r="5196" spans="1:5">
      <c r="A5196">
        <v>20211</v>
      </c>
      <c r="B5196" t="s">
        <v>6786</v>
      </c>
      <c r="C5196" t="s">
        <v>485</v>
      </c>
      <c r="D5196" t="s">
        <v>479</v>
      </c>
      <c r="E5196" s="264" t="s">
        <v>10431</v>
      </c>
    </row>
    <row r="5197" spans="1:5">
      <c r="A5197">
        <v>40270</v>
      </c>
      <c r="B5197" t="s">
        <v>6787</v>
      </c>
      <c r="C5197" t="s">
        <v>485</v>
      </c>
      <c r="D5197" t="s">
        <v>481</v>
      </c>
      <c r="E5197" s="264" t="s">
        <v>7880</v>
      </c>
    </row>
    <row r="5198" spans="1:5">
      <c r="A5198">
        <v>4425</v>
      </c>
      <c r="B5198" t="s">
        <v>6788</v>
      </c>
      <c r="C5198" t="s">
        <v>485</v>
      </c>
      <c r="D5198" t="s">
        <v>479</v>
      </c>
      <c r="E5198" s="264" t="s">
        <v>6976</v>
      </c>
    </row>
    <row r="5199" spans="1:5">
      <c r="A5199">
        <v>4472</v>
      </c>
      <c r="B5199" t="s">
        <v>6789</v>
      </c>
      <c r="C5199" t="s">
        <v>485</v>
      </c>
      <c r="D5199" t="s">
        <v>479</v>
      </c>
      <c r="E5199" s="264" t="s">
        <v>7780</v>
      </c>
    </row>
    <row r="5200" spans="1:5">
      <c r="A5200">
        <v>35272</v>
      </c>
      <c r="B5200" t="s">
        <v>6790</v>
      </c>
      <c r="C5200" t="s">
        <v>485</v>
      </c>
      <c r="D5200" t="s">
        <v>479</v>
      </c>
      <c r="E5200" s="264" t="s">
        <v>10432</v>
      </c>
    </row>
    <row r="5201" spans="1:5">
      <c r="A5201">
        <v>4481</v>
      </c>
      <c r="B5201" t="s">
        <v>6791</v>
      </c>
      <c r="C5201" t="s">
        <v>485</v>
      </c>
      <c r="D5201" t="s">
        <v>479</v>
      </c>
      <c r="E5201" s="264" t="s">
        <v>10433</v>
      </c>
    </row>
    <row r="5202" spans="1:5">
      <c r="A5202">
        <v>34345</v>
      </c>
      <c r="B5202" t="s">
        <v>6792</v>
      </c>
      <c r="C5202" t="s">
        <v>482</v>
      </c>
      <c r="D5202" t="s">
        <v>479</v>
      </c>
      <c r="E5202" s="264" t="s">
        <v>1151</v>
      </c>
    </row>
    <row r="5203" spans="1:5">
      <c r="A5203">
        <v>41096</v>
      </c>
      <c r="B5203" t="s">
        <v>6793</v>
      </c>
      <c r="C5203" t="s">
        <v>488</v>
      </c>
      <c r="D5203" t="s">
        <v>479</v>
      </c>
      <c r="E5203" s="264" t="s">
        <v>6794</v>
      </c>
    </row>
    <row r="5204" spans="1:5">
      <c r="A5204">
        <v>41776</v>
      </c>
      <c r="B5204" t="s">
        <v>6795</v>
      </c>
      <c r="C5204" t="s">
        <v>482</v>
      </c>
      <c r="D5204" t="s">
        <v>479</v>
      </c>
      <c r="E5204" s="264" t="s">
        <v>991</v>
      </c>
    </row>
    <row r="5205" spans="1:5">
      <c r="A5205" t="s">
        <v>473</v>
      </c>
    </row>
    <row r="5206" spans="1:5">
      <c r="A5206" t="s">
        <v>10434</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6</vt:i4>
      </vt:variant>
    </vt:vector>
  </HeadingPairs>
  <TitlesOfParts>
    <vt:vector size="10" baseType="lpstr">
      <vt:lpstr>Orçamento</vt:lpstr>
      <vt:lpstr>Cronograma</vt:lpstr>
      <vt:lpstr>Composições</vt:lpstr>
      <vt:lpstr>InsumosSINAPI</vt:lpstr>
      <vt:lpstr>Composições!Area_de_impressao</vt:lpstr>
      <vt:lpstr>Cronograma!Area_de_impressao</vt:lpstr>
      <vt:lpstr>Orçamento!Area_de_impressao</vt:lpstr>
      <vt:lpstr>Composições!Titulos_de_impressao</vt:lpstr>
      <vt:lpstr>Cronograma!Titulos_de_impressao</vt:lpstr>
      <vt:lpstr>Orçamento!Titulos_de_impressao</vt:lpstr>
    </vt:vector>
  </TitlesOfParts>
  <Company>Tribunal Regional do Trabalho da 7a Regiao</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Erlane Capistrano Damasceno</dc:creator>
  <cp:lastModifiedBy>Usuário do Windows</cp:lastModifiedBy>
  <cp:lastPrinted>2022-05-18T15:34:29Z</cp:lastPrinted>
  <dcterms:created xsi:type="dcterms:W3CDTF">2016-03-15T17:10:16Z</dcterms:created>
  <dcterms:modified xsi:type="dcterms:W3CDTF">2022-06-27T14:32:36Z</dcterms:modified>
</cp:coreProperties>
</file>